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 tabRatio="607"/>
  </bookViews>
  <sheets>
    <sheet name="Métrés Ttes prestations" sheetId="14" r:id="rId1"/>
    <sheet name="Fond de croquis" sheetId="10" r:id="rId2"/>
    <sheet name="Aide au métré cage d'escalier" sheetId="15" r:id="rId3"/>
    <sheet name="Constat cage d'escalier" sheetId="16" r:id="rId4"/>
    <sheet name="Constat façades " sheetId="17" r:id="rId5"/>
    <sheet name="Constat façades (2)" sheetId="18" r:id="rId6"/>
    <sheet name="Sheet1" sheetId="1" r:id="rId7"/>
    <sheet name="Sheet2" sheetId="2" r:id="rId8"/>
    <sheet name="Sheet3" sheetId="3" r:id="rId9"/>
  </sheets>
  <externalReferences>
    <externalReference r:id="rId10"/>
  </externalReferences>
  <definedNames>
    <definedName name="\c">#REF!</definedName>
    <definedName name="\s">#REF!</definedName>
    <definedName name="_xlnm._FilterDatabase" localSheetId="0" hidden="1">'Métrés Ttes prestations'!#REF!</definedName>
    <definedName name="BOQ_CO">#REF!</definedName>
    <definedName name="DYE">#REF!</definedName>
    <definedName name="GLOBAL_BOQ">#REF!</definedName>
    <definedName name="HOURS" localSheetId="4">'[1]Etude de prix (3)'!$T$2</definedName>
    <definedName name="HOURS" localSheetId="5">'[1]Etude de prix (3)'!$T$2</definedName>
    <definedName name="HOURS">#REF!</definedName>
    <definedName name="_xlnm.Print_Area" localSheetId="4">'Constat façades '!$A$1:$AH$59</definedName>
    <definedName name="_xlnm.Print_Area" localSheetId="5">'Constat façades (2)'!$A$1:$AH$60</definedName>
    <definedName name="_xlnm.Print_Area">#REF!</definedName>
    <definedName name="_xlnm.Print_Titles" localSheetId="0">'Métrés Ttes prestations'!$1:$10</definedName>
    <definedName name="Z_3C766600_2993_11D3_8095_444553540000_.wvu.Cols" localSheetId="0" hidden="1">'Métrés Ttes prestations'!#REF!</definedName>
    <definedName name="Z_3C766600_2993_11D3_8095_444553540000_.wvu.PrintTitles" localSheetId="0" hidden="1">'Métrés Ttes prestations'!$G$12:$IU$13</definedName>
    <definedName name="Z_FCB7A680_980C_11D3_9389_87D9236F5336_.wvu.PrintTitles" localSheetId="0" hidden="1">'Métrés Ttes prestations'!$G$12:$IU$15</definedName>
  </definedNames>
  <calcPr calcId="125725"/>
</workbook>
</file>

<file path=xl/calcChain.xml><?xml version="1.0" encoding="utf-8"?>
<calcChain xmlns="http://schemas.openxmlformats.org/spreadsheetml/2006/main">
  <c r="L475" i="14"/>
  <c r="K475"/>
  <c r="J475"/>
  <c r="I475"/>
  <c r="H475"/>
  <c r="D475"/>
  <c r="L474"/>
  <c r="K474"/>
  <c r="J474"/>
  <c r="I474"/>
  <c r="H474"/>
  <c r="M474" s="1"/>
  <c r="D474"/>
  <c r="L472"/>
  <c r="K472"/>
  <c r="J472"/>
  <c r="I472"/>
  <c r="H472"/>
  <c r="M472" s="1"/>
  <c r="D472"/>
  <c r="M475" l="1"/>
  <c r="D355" l="1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54"/>
  <c r="P3" i="15" l="1"/>
  <c r="U3"/>
  <c r="Z3"/>
  <c r="P4"/>
  <c r="U4"/>
  <c r="Z4"/>
  <c r="P5"/>
  <c r="U5"/>
  <c r="Z5"/>
  <c r="P6"/>
  <c r="U6"/>
  <c r="Z6"/>
  <c r="P7"/>
  <c r="U7"/>
  <c r="Z7"/>
  <c r="E8"/>
  <c r="F8" s="1"/>
  <c r="P8"/>
  <c r="U8"/>
  <c r="Z8"/>
  <c r="P9"/>
  <c r="U9"/>
  <c r="Z9"/>
  <c r="P10"/>
  <c r="U10"/>
  <c r="Z10"/>
  <c r="P11"/>
  <c r="U11"/>
  <c r="Z11"/>
  <c r="E12"/>
  <c r="F12" s="1"/>
  <c r="P12"/>
  <c r="U12"/>
  <c r="Z12"/>
  <c r="P13"/>
  <c r="U13"/>
  <c r="Z13"/>
  <c r="P14"/>
  <c r="U14"/>
  <c r="Z14"/>
  <c r="E15"/>
  <c r="F15" s="1"/>
  <c r="P15"/>
  <c r="U15"/>
  <c r="Z15"/>
  <c r="P16"/>
  <c r="U16"/>
  <c r="Z16"/>
  <c r="P17"/>
  <c r="U17"/>
  <c r="Z17"/>
  <c r="E18"/>
  <c r="F18" s="1"/>
  <c r="P18"/>
  <c r="U18"/>
  <c r="Z18"/>
  <c r="P19"/>
  <c r="U19"/>
  <c r="Z19"/>
  <c r="P20"/>
  <c r="U20"/>
  <c r="Z20"/>
  <c r="P21"/>
  <c r="U21"/>
  <c r="Z21"/>
  <c r="E22"/>
  <c r="F22" s="1"/>
  <c r="P22"/>
  <c r="U22"/>
  <c r="Z22"/>
  <c r="P23"/>
  <c r="U23"/>
  <c r="Z23"/>
  <c r="P24"/>
  <c r="U24"/>
  <c r="Z24"/>
  <c r="E25"/>
  <c r="F25" s="1"/>
  <c r="P25"/>
  <c r="U25"/>
  <c r="U31" s="1"/>
  <c r="Z25"/>
  <c r="P26"/>
  <c r="U26"/>
  <c r="Z26"/>
  <c r="P27"/>
  <c r="U27"/>
  <c r="Z27"/>
  <c r="P28"/>
  <c r="U28"/>
  <c r="Z28"/>
  <c r="E29"/>
  <c r="F29" s="1"/>
  <c r="P29"/>
  <c r="U29"/>
  <c r="Z29"/>
  <c r="H31"/>
  <c r="P31"/>
  <c r="Z31"/>
  <c r="F35"/>
  <c r="H36" s="1"/>
  <c r="W335" i="14"/>
  <c r="T335"/>
  <c r="W334"/>
  <c r="T334"/>
  <c r="W333"/>
  <c r="T333"/>
  <c r="W332"/>
  <c r="T332"/>
  <c r="W331"/>
  <c r="T331"/>
  <c r="W330"/>
  <c r="T330"/>
  <c r="W329"/>
  <c r="T329"/>
  <c r="H18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E349"/>
  <c r="D350"/>
  <c r="D349"/>
  <c r="E354"/>
  <c r="E498"/>
  <c r="E496"/>
  <c r="D496"/>
  <c r="E495"/>
  <c r="E493"/>
  <c r="D492"/>
  <c r="E490"/>
  <c r="E488"/>
  <c r="D488"/>
  <c r="E487"/>
  <c r="D486"/>
  <c r="E484"/>
  <c r="D484"/>
  <c r="E483"/>
  <c r="D482"/>
  <c r="S481"/>
  <c r="E481"/>
  <c r="D481"/>
  <c r="E477"/>
  <c r="D476"/>
  <c r="E473"/>
  <c r="E471"/>
  <c r="D471"/>
  <c r="E469"/>
  <c r="E468"/>
  <c r="D468"/>
  <c r="E466"/>
  <c r="E465"/>
  <c r="D465"/>
  <c r="E464"/>
  <c r="S463"/>
  <c r="E463"/>
  <c r="E450"/>
  <c r="D450"/>
  <c r="E448"/>
  <c r="E454"/>
  <c r="D454"/>
  <c r="E453"/>
  <c r="E452"/>
  <c r="D452"/>
  <c r="E451"/>
  <c r="E446"/>
  <c r="D446"/>
  <c r="E447"/>
  <c r="E445"/>
  <c r="D445"/>
  <c r="E444"/>
  <c r="E442"/>
  <c r="D442"/>
  <c r="S441"/>
  <c r="E441"/>
  <c r="D441"/>
  <c r="E440"/>
  <c r="E439"/>
  <c r="D439"/>
  <c r="E438"/>
  <c r="E437"/>
  <c r="D437"/>
  <c r="E436"/>
  <c r="E435"/>
  <c r="D435"/>
  <c r="S434"/>
  <c r="E434"/>
  <c r="D434"/>
  <c r="E433"/>
  <c r="E432"/>
  <c r="D432"/>
  <c r="E431"/>
  <c r="S430"/>
  <c r="E430"/>
  <c r="E429"/>
  <c r="D429"/>
  <c r="E428"/>
  <c r="E427"/>
  <c r="D427"/>
  <c r="E426"/>
  <c r="E425"/>
  <c r="D425"/>
  <c r="E424"/>
  <c r="E423"/>
  <c r="D423"/>
  <c r="E422"/>
  <c r="E421"/>
  <c r="D421"/>
  <c r="E420"/>
  <c r="E419"/>
  <c r="D419"/>
  <c r="E418"/>
  <c r="E417"/>
  <c r="D417"/>
  <c r="E416"/>
  <c r="E415"/>
  <c r="D415"/>
  <c r="S414"/>
  <c r="E414"/>
  <c r="D414"/>
  <c r="E413"/>
  <c r="E412"/>
  <c r="D412"/>
  <c r="E411"/>
  <c r="E410"/>
  <c r="D410"/>
  <c r="S409"/>
  <c r="E409"/>
  <c r="D409"/>
  <c r="E408"/>
  <c r="E407"/>
  <c r="D407"/>
  <c r="E406"/>
  <c r="E405"/>
  <c r="D405"/>
  <c r="E404"/>
  <c r="E403"/>
  <c r="D403"/>
  <c r="E402"/>
  <c r="E401"/>
  <c r="D401"/>
  <c r="E400"/>
  <c r="E399"/>
  <c r="D399"/>
  <c r="E398"/>
  <c r="E397"/>
  <c r="D397"/>
  <c r="E396"/>
  <c r="E395"/>
  <c r="D395"/>
  <c r="S394"/>
  <c r="E394"/>
  <c r="D394"/>
  <c r="E393"/>
  <c r="E392"/>
  <c r="D392"/>
  <c r="E391"/>
  <c r="E390"/>
  <c r="D390"/>
  <c r="E389"/>
  <c r="E388"/>
  <c r="D388"/>
  <c r="E387"/>
  <c r="E386"/>
  <c r="D386"/>
  <c r="E385"/>
  <c r="E384"/>
  <c r="D384"/>
  <c r="E383"/>
  <c r="E382"/>
  <c r="D382"/>
  <c r="E381"/>
  <c r="S380"/>
  <c r="E380"/>
  <c r="S379"/>
  <c r="X378"/>
  <c r="X377"/>
  <c r="W345"/>
  <c r="T345"/>
  <c r="W344"/>
  <c r="T344"/>
  <c r="W343"/>
  <c r="T343"/>
  <c r="W342"/>
  <c r="T342"/>
  <c r="W341"/>
  <c r="T341"/>
  <c r="W340"/>
  <c r="T340"/>
  <c r="W339"/>
  <c r="T339"/>
  <c r="W338"/>
  <c r="T338"/>
  <c r="W337"/>
  <c r="T337"/>
  <c r="W336"/>
  <c r="T336"/>
  <c r="W328"/>
  <c r="T328"/>
  <c r="W327"/>
  <c r="T327"/>
  <c r="W326"/>
  <c r="T326"/>
  <c r="W325"/>
  <c r="T325"/>
  <c r="W324"/>
  <c r="T324"/>
  <c r="W323"/>
  <c r="T323"/>
  <c r="W322"/>
  <c r="T322"/>
  <c r="W321"/>
  <c r="T321"/>
  <c r="W320"/>
  <c r="T320"/>
  <c r="W319"/>
  <c r="T319"/>
  <c r="W318"/>
  <c r="T318"/>
  <c r="W317"/>
  <c r="T317"/>
  <c r="W316"/>
  <c r="T316"/>
  <c r="W315"/>
  <c r="T315"/>
  <c r="W314"/>
  <c r="T314"/>
  <c r="W313"/>
  <c r="T313"/>
  <c r="W312"/>
  <c r="T312"/>
  <c r="W311"/>
  <c r="T311"/>
  <c r="W310"/>
  <c r="T310"/>
  <c r="W309"/>
  <c r="T309"/>
  <c r="W308"/>
  <c r="T308"/>
  <c r="W307"/>
  <c r="T307"/>
  <c r="W306"/>
  <c r="T306"/>
  <c r="W305"/>
  <c r="T305"/>
  <c r="W304"/>
  <c r="T304"/>
  <c r="W303"/>
  <c r="T303"/>
  <c r="W302"/>
  <c r="T302"/>
  <c r="W301"/>
  <c r="T301"/>
  <c r="W300"/>
  <c r="T300"/>
  <c r="W299"/>
  <c r="T299"/>
  <c r="W298"/>
  <c r="T298"/>
  <c r="W297"/>
  <c r="T297"/>
  <c r="W296"/>
  <c r="T296"/>
  <c r="W295"/>
  <c r="T295"/>
  <c r="W294"/>
  <c r="T294"/>
  <c r="W293"/>
  <c r="T293"/>
  <c r="W292"/>
  <c r="T292"/>
  <c r="W291"/>
  <c r="T291"/>
  <c r="W290"/>
  <c r="T290"/>
  <c r="W289"/>
  <c r="T289"/>
  <c r="W288"/>
  <c r="T288"/>
  <c r="W287"/>
  <c r="T287"/>
  <c r="W286"/>
  <c r="T286"/>
  <c r="W285"/>
  <c r="T285"/>
  <c r="W284"/>
  <c r="T284"/>
  <c r="W283"/>
  <c r="T283"/>
  <c r="W282"/>
  <c r="T282"/>
  <c r="W281"/>
  <c r="T281"/>
  <c r="W280"/>
  <c r="T280"/>
  <c r="W279"/>
  <c r="T279"/>
  <c r="W278"/>
  <c r="T278"/>
  <c r="W277"/>
  <c r="T277"/>
  <c r="W276"/>
  <c r="T276"/>
  <c r="W275"/>
  <c r="T275"/>
  <c r="W274"/>
  <c r="T274"/>
  <c r="W273"/>
  <c r="T273"/>
  <c r="W272"/>
  <c r="T272"/>
  <c r="W271"/>
  <c r="T271"/>
  <c r="W270"/>
  <c r="T270"/>
  <c r="W269"/>
  <c r="T269"/>
  <c r="W268"/>
  <c r="T268"/>
  <c r="W267"/>
  <c r="T267"/>
  <c r="W266"/>
  <c r="T266"/>
  <c r="W265"/>
  <c r="T265"/>
  <c r="W264"/>
  <c r="T264"/>
  <c r="W263"/>
  <c r="T263"/>
  <c r="W262"/>
  <c r="T262"/>
  <c r="W261"/>
  <c r="T261"/>
  <c r="W260"/>
  <c r="T260"/>
  <c r="W259"/>
  <c r="T259"/>
  <c r="W258"/>
  <c r="T258"/>
  <c r="W257"/>
  <c r="T257"/>
  <c r="W256"/>
  <c r="T256"/>
  <c r="W255"/>
  <c r="T255"/>
  <c r="W254"/>
  <c r="T254"/>
  <c r="W253"/>
  <c r="T253"/>
  <c r="W252"/>
  <c r="T252"/>
  <c r="W251"/>
  <c r="T251"/>
  <c r="W250"/>
  <c r="T250"/>
  <c r="W249"/>
  <c r="T249"/>
  <c r="W248"/>
  <c r="T248"/>
  <c r="W247"/>
  <c r="T247"/>
  <c r="W246"/>
  <c r="T246"/>
  <c r="W245"/>
  <c r="T245"/>
  <c r="W244"/>
  <c r="T244"/>
  <c r="W243"/>
  <c r="T243"/>
  <c r="W242"/>
  <c r="T242"/>
  <c r="W241"/>
  <c r="T241"/>
  <c r="W240"/>
  <c r="T240"/>
  <c r="W239"/>
  <c r="T239"/>
  <c r="W238"/>
  <c r="T238"/>
  <c r="W237"/>
  <c r="T237"/>
  <c r="W236"/>
  <c r="T236"/>
  <c r="W235"/>
  <c r="T235"/>
  <c r="W234"/>
  <c r="T234"/>
  <c r="W233"/>
  <c r="T233"/>
  <c r="W232"/>
  <c r="T232"/>
  <c r="W231"/>
  <c r="T231"/>
  <c r="W230"/>
  <c r="T230"/>
  <c r="W229"/>
  <c r="T229"/>
  <c r="W228"/>
  <c r="T228"/>
  <c r="W227"/>
  <c r="T227"/>
  <c r="W226"/>
  <c r="T226"/>
  <c r="W225"/>
  <c r="T225"/>
  <c r="W224"/>
  <c r="T224"/>
  <c r="W223"/>
  <c r="T223"/>
  <c r="W222"/>
  <c r="T222"/>
  <c r="W221"/>
  <c r="T221"/>
  <c r="W220"/>
  <c r="T220"/>
  <c r="W219"/>
  <c r="T219"/>
  <c r="W218"/>
  <c r="T218"/>
  <c r="W217"/>
  <c r="T217"/>
  <c r="W216"/>
  <c r="T216"/>
  <c r="W215"/>
  <c r="T215"/>
  <c r="W214"/>
  <c r="T214"/>
  <c r="W213"/>
  <c r="T213"/>
  <c r="W212"/>
  <c r="T212"/>
  <c r="W211"/>
  <c r="T211"/>
  <c r="W210"/>
  <c r="T210"/>
  <c r="W209"/>
  <c r="T209"/>
  <c r="W208"/>
  <c r="T208"/>
  <c r="W207"/>
  <c r="T207"/>
  <c r="W206"/>
  <c r="T206"/>
  <c r="W205"/>
  <c r="T205"/>
  <c r="W204"/>
  <c r="T204"/>
  <c r="W203"/>
  <c r="T203"/>
  <c r="W202"/>
  <c r="T202"/>
  <c r="W201"/>
  <c r="T201"/>
  <c r="W200"/>
  <c r="T200"/>
  <c r="W199"/>
  <c r="T199"/>
  <c r="W198"/>
  <c r="T198"/>
  <c r="W197"/>
  <c r="T197"/>
  <c r="W196"/>
  <c r="T196"/>
  <c r="W195"/>
  <c r="T195"/>
  <c r="W194"/>
  <c r="T194"/>
  <c r="W193"/>
  <c r="T193"/>
  <c r="W192"/>
  <c r="T192"/>
  <c r="W191"/>
  <c r="T191"/>
  <c r="W190"/>
  <c r="T190"/>
  <c r="W189"/>
  <c r="T189"/>
  <c r="W188"/>
  <c r="T188"/>
  <c r="W187"/>
  <c r="T187"/>
  <c r="W186"/>
  <c r="T186"/>
  <c r="W185"/>
  <c r="T185"/>
  <c r="W184"/>
  <c r="T184"/>
  <c r="W183"/>
  <c r="T183"/>
  <c r="W182"/>
  <c r="T182"/>
  <c r="W181"/>
  <c r="T181"/>
  <c r="W180"/>
  <c r="T180"/>
  <c r="W179"/>
  <c r="T179"/>
  <c r="W178"/>
  <c r="T178"/>
  <c r="W177"/>
  <c r="T177"/>
  <c r="W176"/>
  <c r="T176"/>
  <c r="W175"/>
  <c r="T175"/>
  <c r="W174"/>
  <c r="T174"/>
  <c r="W173"/>
  <c r="T173"/>
  <c r="W172"/>
  <c r="T172"/>
  <c r="W171"/>
  <c r="T171"/>
  <c r="W170"/>
  <c r="T170"/>
  <c r="W169"/>
  <c r="T169"/>
  <c r="W168"/>
  <c r="T168"/>
  <c r="W167"/>
  <c r="T167"/>
  <c r="W166"/>
  <c r="T166"/>
  <c r="W165"/>
  <c r="T165"/>
  <c r="W164"/>
  <c r="T164"/>
  <c r="W163"/>
  <c r="T163"/>
  <c r="W162"/>
  <c r="T162"/>
  <c r="W161"/>
  <c r="T161"/>
  <c r="W160"/>
  <c r="T160"/>
  <c r="W159"/>
  <c r="T159"/>
  <c r="W158"/>
  <c r="T158"/>
  <c r="W157"/>
  <c r="T157"/>
  <c r="W156"/>
  <c r="T156"/>
  <c r="W155"/>
  <c r="T155"/>
  <c r="W154"/>
  <c r="T154"/>
  <c r="W153"/>
  <c r="T153"/>
  <c r="W152"/>
  <c r="T152"/>
  <c r="W151"/>
  <c r="T151"/>
  <c r="W150"/>
  <c r="T150"/>
  <c r="W149"/>
  <c r="T149"/>
  <c r="W148"/>
  <c r="T148"/>
  <c r="W147"/>
  <c r="T147"/>
  <c r="W146"/>
  <c r="T146"/>
  <c r="W145"/>
  <c r="T145"/>
  <c r="W144"/>
  <c r="T144"/>
  <c r="W143"/>
  <c r="T143"/>
  <c r="W142"/>
  <c r="T142"/>
  <c r="W141"/>
  <c r="T141"/>
  <c r="W140"/>
  <c r="T140"/>
  <c r="W139"/>
  <c r="T139"/>
  <c r="W138"/>
  <c r="T138"/>
  <c r="W137"/>
  <c r="T137"/>
  <c r="W136"/>
  <c r="T136"/>
  <c r="W135"/>
  <c r="T135"/>
  <c r="W134"/>
  <c r="T134"/>
  <c r="W133"/>
  <c r="T133"/>
  <c r="W132"/>
  <c r="T132"/>
  <c r="W131"/>
  <c r="T131"/>
  <c r="W130"/>
  <c r="T130"/>
  <c r="W129"/>
  <c r="T129"/>
  <c r="W128"/>
  <c r="T128"/>
  <c r="W127"/>
  <c r="T127"/>
  <c r="W126"/>
  <c r="T126"/>
  <c r="W125"/>
  <c r="T125"/>
  <c r="W124"/>
  <c r="T124"/>
  <c r="W123"/>
  <c r="T123"/>
  <c r="W122"/>
  <c r="T122"/>
  <c r="W121"/>
  <c r="T121"/>
  <c r="W120"/>
  <c r="T120"/>
  <c r="W119"/>
  <c r="T119"/>
  <c r="W118"/>
  <c r="T118"/>
  <c r="W117"/>
  <c r="T117"/>
  <c r="W116"/>
  <c r="T116"/>
  <c r="W115"/>
  <c r="T115"/>
  <c r="W114"/>
  <c r="T114"/>
  <c r="W113"/>
  <c r="T113"/>
  <c r="W112"/>
  <c r="T112"/>
  <c r="W111"/>
  <c r="T111"/>
  <c r="W110"/>
  <c r="T110"/>
  <c r="W109"/>
  <c r="T109"/>
  <c r="W108"/>
  <c r="T108"/>
  <c r="W107"/>
  <c r="T107"/>
  <c r="W106"/>
  <c r="T106"/>
  <c r="W105"/>
  <c r="T105"/>
  <c r="W104"/>
  <c r="T104"/>
  <c r="W103"/>
  <c r="T103"/>
  <c r="W102"/>
  <c r="T102"/>
  <c r="W101"/>
  <c r="T101"/>
  <c r="W100"/>
  <c r="T100"/>
  <c r="W99"/>
  <c r="T99"/>
  <c r="W98"/>
  <c r="T98"/>
  <c r="W97"/>
  <c r="T97"/>
  <c r="W96"/>
  <c r="T96"/>
  <c r="W95"/>
  <c r="T95"/>
  <c r="W94"/>
  <c r="T94"/>
  <c r="W93"/>
  <c r="T93"/>
  <c r="W92"/>
  <c r="T92"/>
  <c r="W91"/>
  <c r="T91"/>
  <c r="W90"/>
  <c r="T90"/>
  <c r="W89"/>
  <c r="T89"/>
  <c r="W88"/>
  <c r="T88"/>
  <c r="W87"/>
  <c r="T87"/>
  <c r="W86"/>
  <c r="T86"/>
  <c r="W85"/>
  <c r="T85"/>
  <c r="W84"/>
  <c r="T84"/>
  <c r="W83"/>
  <c r="T83"/>
  <c r="W82"/>
  <c r="T82"/>
  <c r="W81"/>
  <c r="T81"/>
  <c r="W80"/>
  <c r="T80"/>
  <c r="W79"/>
  <c r="T79"/>
  <c r="W78"/>
  <c r="T78"/>
  <c r="W77"/>
  <c r="T77"/>
  <c r="W76"/>
  <c r="T76"/>
  <c r="W75"/>
  <c r="T75"/>
  <c r="W74"/>
  <c r="T74"/>
  <c r="W73"/>
  <c r="T73"/>
  <c r="W72"/>
  <c r="T72"/>
  <c r="W71"/>
  <c r="T71"/>
  <c r="W70"/>
  <c r="T70"/>
  <c r="W69"/>
  <c r="T69"/>
  <c r="W68"/>
  <c r="T68"/>
  <c r="W67"/>
  <c r="T67"/>
  <c r="W66"/>
  <c r="T66"/>
  <c r="W65"/>
  <c r="T65"/>
  <c r="W64"/>
  <c r="T64"/>
  <c r="W63"/>
  <c r="T63"/>
  <c r="W62"/>
  <c r="T62"/>
  <c r="W61"/>
  <c r="T61"/>
  <c r="W60"/>
  <c r="T60"/>
  <c r="W59"/>
  <c r="T59"/>
  <c r="W58"/>
  <c r="T58"/>
  <c r="W57"/>
  <c r="T57"/>
  <c r="W56"/>
  <c r="T56"/>
  <c r="W55"/>
  <c r="T55"/>
  <c r="W54"/>
  <c r="T54"/>
  <c r="W53"/>
  <c r="T53"/>
  <c r="W52"/>
  <c r="T52"/>
  <c r="W51"/>
  <c r="T51"/>
  <c r="W50"/>
  <c r="T50"/>
  <c r="W49"/>
  <c r="T49"/>
  <c r="W48"/>
  <c r="T48"/>
  <c r="W47"/>
  <c r="T47"/>
  <c r="W46"/>
  <c r="T46"/>
  <c r="W45"/>
  <c r="T45"/>
  <c r="W44"/>
  <c r="T44"/>
  <c r="W43"/>
  <c r="T43"/>
  <c r="W42"/>
  <c r="T42"/>
  <c r="W41"/>
  <c r="T41"/>
  <c r="W40"/>
  <c r="T40"/>
  <c r="W39"/>
  <c r="T39"/>
  <c r="W38"/>
  <c r="T38"/>
  <c r="W37"/>
  <c r="T37"/>
  <c r="W36"/>
  <c r="T36"/>
  <c r="W35"/>
  <c r="T35"/>
  <c r="W34"/>
  <c r="T34"/>
  <c r="W33"/>
  <c r="T33"/>
  <c r="W32"/>
  <c r="T32"/>
  <c r="W31"/>
  <c r="T31"/>
  <c r="W30"/>
  <c r="T30"/>
  <c r="W29"/>
  <c r="T29"/>
  <c r="W28"/>
  <c r="T28"/>
  <c r="W27"/>
  <c r="T27"/>
  <c r="W26"/>
  <c r="T26"/>
  <c r="W25"/>
  <c r="T25"/>
  <c r="W24"/>
  <c r="T24"/>
  <c r="W23"/>
  <c r="T23"/>
  <c r="W22"/>
  <c r="T22"/>
  <c r="W21"/>
  <c r="T21"/>
  <c r="W20"/>
  <c r="T20"/>
  <c r="W19"/>
  <c r="T19"/>
  <c r="W18"/>
  <c r="T18"/>
  <c r="W17"/>
  <c r="T17"/>
  <c r="D17"/>
  <c r="W16"/>
  <c r="T16"/>
  <c r="I2"/>
  <c r="E472" l="1"/>
  <c r="E475"/>
  <c r="E474"/>
  <c r="D514"/>
  <c r="D513"/>
  <c r="D512"/>
  <c r="D511"/>
  <c r="D510"/>
  <c r="D509"/>
  <c r="D508"/>
  <c r="D507"/>
  <c r="D506"/>
  <c r="D505"/>
  <c r="D504"/>
  <c r="D503"/>
  <c r="D502"/>
  <c r="D501"/>
  <c r="D480"/>
  <c r="D479"/>
  <c r="D478"/>
  <c r="D470"/>
  <c r="E514"/>
  <c r="E513"/>
  <c r="E512"/>
  <c r="E511"/>
  <c r="E510"/>
  <c r="E509"/>
  <c r="E508"/>
  <c r="E507"/>
  <c r="E506"/>
  <c r="E505"/>
  <c r="E504"/>
  <c r="E503"/>
  <c r="E502"/>
  <c r="E501"/>
  <c r="E470"/>
  <c r="E480"/>
  <c r="E478"/>
  <c r="E479"/>
  <c r="D449"/>
  <c r="E449"/>
  <c r="D457"/>
  <c r="X329"/>
  <c r="X330"/>
  <c r="X331"/>
  <c r="X332"/>
  <c r="X333"/>
  <c r="X334"/>
  <c r="X335"/>
  <c r="D456"/>
  <c r="D443"/>
  <c r="D458"/>
  <c r="D459"/>
  <c r="D460"/>
  <c r="D461"/>
  <c r="D455"/>
  <c r="D467"/>
  <c r="D462"/>
  <c r="E462"/>
  <c r="E467"/>
  <c r="E455"/>
  <c r="E459"/>
  <c r="E461"/>
  <c r="E458"/>
  <c r="E460"/>
  <c r="E443"/>
  <c r="H69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E456"/>
  <c r="E457"/>
  <c r="J37" i="15"/>
  <c r="F31"/>
  <c r="E476" i="14"/>
  <c r="E482"/>
  <c r="E485"/>
  <c r="E486"/>
  <c r="E489"/>
  <c r="E491"/>
  <c r="E492"/>
  <c r="E494"/>
  <c r="E497"/>
  <c r="E499"/>
  <c r="D490"/>
  <c r="D494"/>
  <c r="D498"/>
  <c r="F349"/>
  <c r="D380"/>
  <c r="D381"/>
  <c r="D383"/>
  <c r="D385"/>
  <c r="D387"/>
  <c r="D389"/>
  <c r="D391"/>
  <c r="D393"/>
  <c r="D396"/>
  <c r="D398"/>
  <c r="D400"/>
  <c r="D402"/>
  <c r="D404"/>
  <c r="D406"/>
  <c r="D408"/>
  <c r="D411"/>
  <c r="D413"/>
  <c r="D416"/>
  <c r="D418"/>
  <c r="D420"/>
  <c r="D422"/>
  <c r="D424"/>
  <c r="D426"/>
  <c r="D428"/>
  <c r="D430"/>
  <c r="D431"/>
  <c r="D433"/>
  <c r="D436"/>
  <c r="D438"/>
  <c r="D440"/>
  <c r="D444"/>
  <c r="D447"/>
  <c r="D451"/>
  <c r="D453"/>
  <c r="D448"/>
  <c r="D463"/>
  <c r="D464"/>
  <c r="D466"/>
  <c r="D469"/>
  <c r="D473"/>
  <c r="D477"/>
  <c r="D483"/>
  <c r="D485"/>
  <c r="D487"/>
  <c r="D489"/>
  <c r="D491"/>
  <c r="D493"/>
  <c r="D495"/>
  <c r="D497"/>
  <c r="D499"/>
  <c r="F354"/>
  <c r="F355" s="1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6"/>
  <c r="X158"/>
  <c r="X160"/>
  <c r="X162"/>
  <c r="X164"/>
  <c r="X166"/>
  <c r="X168"/>
  <c r="X170"/>
  <c r="X172"/>
  <c r="X174"/>
  <c r="X176"/>
  <c r="X178"/>
  <c r="X180"/>
  <c r="X182"/>
  <c r="X184"/>
  <c r="X186"/>
  <c r="X188"/>
  <c r="X190"/>
  <c r="X192"/>
  <c r="X194"/>
  <c r="X196"/>
  <c r="X198"/>
  <c r="X200"/>
  <c r="X202"/>
  <c r="X204"/>
  <c r="X206"/>
  <c r="X208"/>
  <c r="X210"/>
  <c r="X212"/>
  <c r="X214"/>
  <c r="X216"/>
  <c r="X218"/>
  <c r="X220"/>
  <c r="X222"/>
  <c r="X224"/>
  <c r="X226"/>
  <c r="X228"/>
  <c r="X230"/>
  <c r="X232"/>
  <c r="X234"/>
  <c r="X236"/>
  <c r="X238"/>
  <c r="X240"/>
  <c r="X242"/>
  <c r="X244"/>
  <c r="X246"/>
  <c r="X248"/>
  <c r="X250"/>
  <c r="X252"/>
  <c r="X254"/>
  <c r="X256"/>
  <c r="X258"/>
  <c r="X260"/>
  <c r="X262"/>
  <c r="X264"/>
  <c r="X266"/>
  <c r="X268"/>
  <c r="X270"/>
  <c r="X272"/>
  <c r="X274"/>
  <c r="X276"/>
  <c r="X278"/>
  <c r="X280"/>
  <c r="X282"/>
  <c r="X284"/>
  <c r="X286"/>
  <c r="X288"/>
  <c r="X290"/>
  <c r="X292"/>
  <c r="X294"/>
  <c r="X296"/>
  <c r="X298"/>
  <c r="X300"/>
  <c r="X302"/>
  <c r="X304"/>
  <c r="X306"/>
  <c r="X308"/>
  <c r="X310"/>
  <c r="X312"/>
  <c r="X314"/>
  <c r="X316"/>
  <c r="X318"/>
  <c r="X320"/>
  <c r="X322"/>
  <c r="X324"/>
  <c r="X327"/>
  <c r="X336"/>
  <c r="X338"/>
  <c r="X340"/>
  <c r="X341"/>
  <c r="X342"/>
  <c r="X343"/>
  <c r="X344"/>
  <c r="X345"/>
  <c r="E355"/>
  <c r="D18"/>
  <c r="X155"/>
  <c r="X157"/>
  <c r="X159"/>
  <c r="X161"/>
  <c r="X163"/>
  <c r="X165"/>
  <c r="X167"/>
  <c r="X169"/>
  <c r="X171"/>
  <c r="X173"/>
  <c r="X175"/>
  <c r="X177"/>
  <c r="X179"/>
  <c r="X181"/>
  <c r="X183"/>
  <c r="X185"/>
  <c r="X187"/>
  <c r="X189"/>
  <c r="X191"/>
  <c r="X193"/>
  <c r="X195"/>
  <c r="X197"/>
  <c r="X199"/>
  <c r="X201"/>
  <c r="X203"/>
  <c r="X205"/>
  <c r="X207"/>
  <c r="X209"/>
  <c r="X211"/>
  <c r="X213"/>
  <c r="X215"/>
  <c r="X217"/>
  <c r="X219"/>
  <c r="X221"/>
  <c r="X223"/>
  <c r="X225"/>
  <c r="X227"/>
  <c r="X229"/>
  <c r="X231"/>
  <c r="X233"/>
  <c r="X235"/>
  <c r="X237"/>
  <c r="X239"/>
  <c r="X241"/>
  <c r="X243"/>
  <c r="X245"/>
  <c r="X247"/>
  <c r="X249"/>
  <c r="X251"/>
  <c r="X253"/>
  <c r="X255"/>
  <c r="X257"/>
  <c r="X259"/>
  <c r="X261"/>
  <c r="X263"/>
  <c r="X265"/>
  <c r="X267"/>
  <c r="X269"/>
  <c r="X271"/>
  <c r="X273"/>
  <c r="X275"/>
  <c r="X277"/>
  <c r="X279"/>
  <c r="X281"/>
  <c r="X283"/>
  <c r="X285"/>
  <c r="X287"/>
  <c r="X289"/>
  <c r="X291"/>
  <c r="X293"/>
  <c r="X295"/>
  <c r="X297"/>
  <c r="X299"/>
  <c r="X301"/>
  <c r="X303"/>
  <c r="X305"/>
  <c r="X307"/>
  <c r="X309"/>
  <c r="X311"/>
  <c r="X313"/>
  <c r="X315"/>
  <c r="X317"/>
  <c r="X319"/>
  <c r="X321"/>
  <c r="X323"/>
  <c r="X325"/>
  <c r="X326"/>
  <c r="X328"/>
  <c r="X337"/>
  <c r="X339"/>
  <c r="E350" l="1"/>
  <c r="F350"/>
  <c r="F348"/>
  <c r="F347" s="1"/>
  <c r="H329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E356"/>
  <c r="F356"/>
  <c r="D19"/>
  <c r="E348"/>
  <c r="E347" s="1"/>
  <c r="X5"/>
  <c r="F357" l="1"/>
  <c r="E357"/>
  <c r="D20"/>
  <c r="E358" l="1"/>
  <c r="F358"/>
  <c r="D21"/>
  <c r="E359" l="1"/>
  <c r="F359"/>
  <c r="D22"/>
  <c r="E360" l="1"/>
  <c r="F360"/>
  <c r="D23"/>
  <c r="E361" l="1"/>
  <c r="F361"/>
  <c r="D24"/>
  <c r="E362" l="1"/>
  <c r="F362"/>
  <c r="D25"/>
  <c r="E363" l="1"/>
  <c r="F363"/>
  <c r="D26"/>
  <c r="E364" l="1"/>
  <c r="F364"/>
  <c r="D27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E365" l="1"/>
  <c r="F365"/>
  <c r="D329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K471"/>
  <c r="J497"/>
  <c r="K484"/>
  <c r="H441"/>
  <c r="I428"/>
  <c r="J415"/>
  <c r="K402"/>
  <c r="K444"/>
  <c r="H418"/>
  <c r="I405"/>
  <c r="J392"/>
  <c r="K493"/>
  <c r="K492"/>
  <c r="H453"/>
  <c r="I436"/>
  <c r="J423"/>
  <c r="K410"/>
  <c r="K448"/>
  <c r="H426"/>
  <c r="I413"/>
  <c r="J400"/>
  <c r="K387"/>
  <c r="I494"/>
  <c r="J481"/>
  <c r="K454"/>
  <c r="H425"/>
  <c r="I412"/>
  <c r="J399"/>
  <c r="I463"/>
  <c r="J440"/>
  <c r="K427"/>
  <c r="H402"/>
  <c r="I389"/>
  <c r="I487"/>
  <c r="J489"/>
  <c r="K469"/>
  <c r="H433"/>
  <c r="I420"/>
  <c r="J407"/>
  <c r="K394"/>
  <c r="J452"/>
  <c r="K435"/>
  <c r="H410"/>
  <c r="I397"/>
  <c r="J490"/>
  <c r="H491"/>
  <c r="I473"/>
  <c r="J451"/>
  <c r="K434"/>
  <c r="H409"/>
  <c r="I396"/>
  <c r="H454"/>
  <c r="I437"/>
  <c r="J424"/>
  <c r="K411"/>
  <c r="I486"/>
  <c r="J465"/>
  <c r="K442"/>
  <c r="H417"/>
  <c r="I404"/>
  <c r="J391"/>
  <c r="I447"/>
  <c r="J432"/>
  <c r="K419"/>
  <c r="H394"/>
  <c r="H484"/>
  <c r="H468"/>
  <c r="I445"/>
  <c r="J431"/>
  <c r="K418"/>
  <c r="H393"/>
  <c r="H434"/>
  <c r="I421"/>
  <c r="J408"/>
  <c r="K395"/>
  <c r="J466"/>
  <c r="H483"/>
  <c r="I450"/>
  <c r="J439"/>
  <c r="K426"/>
  <c r="H401"/>
  <c r="I388"/>
  <c r="H442"/>
  <c r="I429"/>
  <c r="J416"/>
  <c r="K403"/>
  <c r="K383"/>
  <c r="I471"/>
  <c r="H392"/>
  <c r="K417"/>
  <c r="J430"/>
  <c r="I444"/>
  <c r="J389"/>
  <c r="I402"/>
  <c r="H415"/>
  <c r="K440"/>
  <c r="J463"/>
  <c r="I484"/>
  <c r="H497"/>
  <c r="J469"/>
  <c r="I393"/>
  <c r="H406"/>
  <c r="K431"/>
  <c r="J445"/>
  <c r="K390"/>
  <c r="J403"/>
  <c r="I416"/>
  <c r="H429"/>
  <c r="K464"/>
  <c r="J485"/>
  <c r="I476"/>
  <c r="K405"/>
  <c r="J418"/>
  <c r="I431"/>
  <c r="H445"/>
  <c r="I390"/>
  <c r="H403"/>
  <c r="K428"/>
  <c r="J441"/>
  <c r="I464"/>
  <c r="H485"/>
  <c r="J473"/>
  <c r="H473"/>
  <c r="I493"/>
  <c r="I387"/>
  <c r="H400"/>
  <c r="K425"/>
  <c r="J438"/>
  <c r="I448"/>
  <c r="J397"/>
  <c r="I410"/>
  <c r="H423"/>
  <c r="K452"/>
  <c r="J476"/>
  <c r="I492"/>
  <c r="J492"/>
  <c r="J386"/>
  <c r="J388"/>
  <c r="I401"/>
  <c r="H414"/>
  <c r="K439"/>
  <c r="J450"/>
  <c r="K398"/>
  <c r="J411"/>
  <c r="I424"/>
  <c r="H437"/>
  <c r="K477"/>
  <c r="J493"/>
  <c r="I495"/>
  <c r="H388"/>
  <c r="K413"/>
  <c r="J426"/>
  <c r="I439"/>
  <c r="H450"/>
  <c r="I398"/>
  <c r="H411"/>
  <c r="K436"/>
  <c r="J453"/>
  <c r="I477"/>
  <c r="H493"/>
  <c r="J494"/>
  <c r="H494"/>
  <c r="J404"/>
  <c r="I417"/>
  <c r="H430"/>
  <c r="H389"/>
  <c r="K414"/>
  <c r="J427"/>
  <c r="I440"/>
  <c r="H463"/>
  <c r="K496"/>
  <c r="H469"/>
  <c r="K468"/>
  <c r="I381"/>
  <c r="I391"/>
  <c r="H404"/>
  <c r="K429"/>
  <c r="J442"/>
  <c r="K388"/>
  <c r="J401"/>
  <c r="I414"/>
  <c r="H427"/>
  <c r="K450"/>
  <c r="J483"/>
  <c r="I496"/>
  <c r="I468"/>
  <c r="I385"/>
  <c r="K483"/>
  <c r="I395"/>
  <c r="H408"/>
  <c r="K433"/>
  <c r="J446"/>
  <c r="K392"/>
  <c r="J405"/>
  <c r="I418"/>
  <c r="H431"/>
  <c r="K466"/>
  <c r="J487"/>
  <c r="I483"/>
  <c r="J396"/>
  <c r="I409"/>
  <c r="H422"/>
  <c r="K451"/>
  <c r="K406"/>
  <c r="J419"/>
  <c r="I432"/>
  <c r="H447"/>
  <c r="K488"/>
  <c r="K485"/>
  <c r="I485"/>
  <c r="H396"/>
  <c r="K421"/>
  <c r="J434"/>
  <c r="I451"/>
  <c r="J393"/>
  <c r="I406"/>
  <c r="H419"/>
  <c r="K445"/>
  <c r="J468"/>
  <c r="I488"/>
  <c r="J484"/>
  <c r="H383"/>
  <c r="K384"/>
  <c r="H466"/>
  <c r="J390"/>
  <c r="I403"/>
  <c r="H416"/>
  <c r="K441"/>
  <c r="K400"/>
  <c r="J413"/>
  <c r="I426"/>
  <c r="H439"/>
  <c r="K482"/>
  <c r="J495"/>
  <c r="K465"/>
  <c r="I465"/>
  <c r="I382"/>
  <c r="K391"/>
  <c r="H490"/>
  <c r="J398"/>
  <c r="I411"/>
  <c r="H424"/>
  <c r="K453"/>
  <c r="K408"/>
  <c r="J421"/>
  <c r="I434"/>
  <c r="H451"/>
  <c r="K490"/>
  <c r="K489"/>
  <c r="I489"/>
  <c r="I383"/>
  <c r="H382"/>
  <c r="K399"/>
  <c r="J412"/>
  <c r="I425"/>
  <c r="H438"/>
  <c r="H397"/>
  <c r="K422"/>
  <c r="J435"/>
  <c r="I452"/>
  <c r="H476"/>
  <c r="H492"/>
  <c r="K491"/>
  <c r="I399"/>
  <c r="H412"/>
  <c r="K437"/>
  <c r="J454"/>
  <c r="K396"/>
  <c r="J409"/>
  <c r="I422"/>
  <c r="H435"/>
  <c r="K473"/>
  <c r="J491"/>
  <c r="I491"/>
  <c r="K381"/>
  <c r="J477"/>
  <c r="K393"/>
  <c r="J406"/>
  <c r="I419"/>
  <c r="H432"/>
  <c r="H391"/>
  <c r="K416"/>
  <c r="J429"/>
  <c r="I442"/>
  <c r="H465"/>
  <c r="H477"/>
  <c r="K476"/>
  <c r="J385"/>
  <c r="K407"/>
  <c r="J420"/>
  <c r="I433"/>
  <c r="H446"/>
  <c r="I392"/>
  <c r="H405"/>
  <c r="K430"/>
  <c r="J444"/>
  <c r="I466"/>
  <c r="H487"/>
  <c r="J482"/>
  <c r="H482"/>
  <c r="J394"/>
  <c r="I407"/>
  <c r="H420"/>
  <c r="K447"/>
  <c r="K404"/>
  <c r="J417"/>
  <c r="I430"/>
  <c r="H444"/>
  <c r="K486"/>
  <c r="K481"/>
  <c r="I481"/>
  <c r="J381"/>
  <c r="K423"/>
  <c r="J436"/>
  <c r="I453"/>
  <c r="J395"/>
  <c r="I408"/>
  <c r="H421"/>
  <c r="K446"/>
  <c r="J471"/>
  <c r="I490"/>
  <c r="J488"/>
  <c r="K397"/>
  <c r="J410"/>
  <c r="I423"/>
  <c r="H436"/>
  <c r="H395"/>
  <c r="K420"/>
  <c r="J433"/>
  <c r="I446"/>
  <c r="H471"/>
  <c r="H488"/>
  <c r="K487"/>
  <c r="I386"/>
  <c r="J496"/>
  <c r="H386"/>
  <c r="K401"/>
  <c r="J414"/>
  <c r="I427"/>
  <c r="H440"/>
  <c r="H399"/>
  <c r="K424"/>
  <c r="J437"/>
  <c r="I454"/>
  <c r="H481"/>
  <c r="H496"/>
  <c r="K495"/>
  <c r="H390"/>
  <c r="K415"/>
  <c r="J428"/>
  <c r="I441"/>
  <c r="J387"/>
  <c r="I400"/>
  <c r="H413"/>
  <c r="K438"/>
  <c r="J448"/>
  <c r="I482"/>
  <c r="H495"/>
  <c r="J464"/>
  <c r="J384"/>
  <c r="K389"/>
  <c r="J402"/>
  <c r="I415"/>
  <c r="H428"/>
  <c r="H387"/>
  <c r="K412"/>
  <c r="J425"/>
  <c r="I438"/>
  <c r="H448"/>
  <c r="K494"/>
  <c r="H464"/>
  <c r="K497"/>
  <c r="K463"/>
  <c r="I497"/>
  <c r="K409"/>
  <c r="J422"/>
  <c r="I435"/>
  <c r="H452"/>
  <c r="I394"/>
  <c r="H407"/>
  <c r="K432"/>
  <c r="J447"/>
  <c r="I469"/>
  <c r="H489"/>
  <c r="J486"/>
  <c r="H486"/>
  <c r="H398"/>
  <c r="H385"/>
  <c r="K382"/>
  <c r="J383"/>
  <c r="I384"/>
  <c r="K386"/>
  <c r="H381"/>
  <c r="K385"/>
  <c r="J382"/>
  <c r="H384"/>
  <c r="K380"/>
  <c r="H380"/>
  <c r="J380"/>
  <c r="I380"/>
  <c r="L409" l="1"/>
  <c r="M409" s="1"/>
  <c r="L476"/>
  <c r="M476" s="1"/>
  <c r="L540"/>
  <c r="L604"/>
  <c r="L660"/>
  <c r="L388"/>
  <c r="M388" s="1"/>
  <c r="L452"/>
  <c r="M452" s="1"/>
  <c r="L519"/>
  <c r="L583"/>
  <c r="L655"/>
  <c r="I499"/>
  <c r="I515"/>
  <c r="I531"/>
  <c r="I547"/>
  <c r="I563"/>
  <c r="I579"/>
  <c r="L407"/>
  <c r="M407" s="1"/>
  <c r="L471"/>
  <c r="M471" s="1"/>
  <c r="L538"/>
  <c r="L602"/>
  <c r="L658"/>
  <c r="L386"/>
  <c r="M386" s="1"/>
  <c r="L450"/>
  <c r="M450" s="1"/>
  <c r="L517"/>
  <c r="L581"/>
  <c r="L653"/>
  <c r="K498"/>
  <c r="K514"/>
  <c r="K530"/>
  <c r="K546"/>
  <c r="K562"/>
  <c r="J553"/>
  <c r="J501"/>
  <c r="K680"/>
  <c r="K644"/>
  <c r="H680"/>
  <c r="H648"/>
  <c r="H622"/>
  <c r="H590"/>
  <c r="I688"/>
  <c r="L480"/>
  <c r="L608"/>
  <c r="L392"/>
  <c r="M392" s="1"/>
  <c r="L523"/>
  <c r="L659"/>
  <c r="I512"/>
  <c r="I544"/>
  <c r="K688"/>
  <c r="L478"/>
  <c r="L606"/>
  <c r="L390"/>
  <c r="M390" s="1"/>
  <c r="L521"/>
  <c r="L657"/>
  <c r="K519"/>
  <c r="K555"/>
  <c r="I692"/>
  <c r="I659"/>
  <c r="I613"/>
  <c r="J666"/>
  <c r="J634"/>
  <c r="J608"/>
  <c r="J576"/>
  <c r="J544"/>
  <c r="J512"/>
  <c r="I584"/>
  <c r="K659"/>
  <c r="K631"/>
  <c r="H671"/>
  <c r="H647"/>
  <c r="K620"/>
  <c r="H617"/>
  <c r="J689"/>
  <c r="L417"/>
  <c r="M417" s="1"/>
  <c r="L484"/>
  <c r="M484" s="1"/>
  <c r="L548"/>
  <c r="L612"/>
  <c r="L668"/>
  <c r="L396"/>
  <c r="M396" s="1"/>
  <c r="L460"/>
  <c r="L527"/>
  <c r="L591"/>
  <c r="L663"/>
  <c r="I501"/>
  <c r="I517"/>
  <c r="I533"/>
  <c r="I549"/>
  <c r="I565"/>
  <c r="L689"/>
  <c r="L415"/>
  <c r="M415" s="1"/>
  <c r="L482"/>
  <c r="M482" s="1"/>
  <c r="L546"/>
  <c r="L610"/>
  <c r="L666"/>
  <c r="L394"/>
  <c r="M394" s="1"/>
  <c r="L458"/>
  <c r="L525"/>
  <c r="L589"/>
  <c r="L661"/>
  <c r="K500"/>
  <c r="K516"/>
  <c r="K532"/>
  <c r="K548"/>
  <c r="K564"/>
  <c r="K580"/>
  <c r="I678"/>
  <c r="I662"/>
  <c r="I646"/>
  <c r="I630"/>
  <c r="J685"/>
  <c r="J669"/>
  <c r="J653"/>
  <c r="J637"/>
  <c r="K609"/>
  <c r="J611"/>
  <c r="J595"/>
  <c r="J579"/>
  <c r="J563"/>
  <c r="J547"/>
  <c r="J531"/>
  <c r="J515"/>
  <c r="J499"/>
  <c r="I591"/>
  <c r="K678"/>
  <c r="K662"/>
  <c r="K646"/>
  <c r="K630"/>
  <c r="H691"/>
  <c r="H670"/>
  <c r="H654"/>
  <c r="H638"/>
  <c r="K610"/>
  <c r="H612"/>
  <c r="H596"/>
  <c r="H580"/>
  <c r="H564"/>
  <c r="L389"/>
  <c r="M389" s="1"/>
  <c r="L453"/>
  <c r="M453" s="1"/>
  <c r="L520"/>
  <c r="L584"/>
  <c r="L644"/>
  <c r="J690"/>
  <c r="L432"/>
  <c r="M432" s="1"/>
  <c r="L499"/>
  <c r="L563"/>
  <c r="L627"/>
  <c r="K625"/>
  <c r="I510"/>
  <c r="I526"/>
  <c r="I542"/>
  <c r="I558"/>
  <c r="I574"/>
  <c r="L387"/>
  <c r="M387" s="1"/>
  <c r="L451"/>
  <c r="M451" s="1"/>
  <c r="L518"/>
  <c r="L582"/>
  <c r="L643"/>
  <c r="L690"/>
  <c r="L430"/>
  <c r="M430" s="1"/>
  <c r="L497"/>
  <c r="M497" s="1"/>
  <c r="L561"/>
  <c r="L625"/>
  <c r="I626"/>
  <c r="K509"/>
  <c r="K525"/>
  <c r="K541"/>
  <c r="K557"/>
  <c r="K573"/>
  <c r="I685"/>
  <c r="I669"/>
  <c r="I653"/>
  <c r="I637"/>
  <c r="I609"/>
  <c r="J676"/>
  <c r="J660"/>
  <c r="J644"/>
  <c r="K623"/>
  <c r="J618"/>
  <c r="J602"/>
  <c r="J586"/>
  <c r="J570"/>
  <c r="J554"/>
  <c r="J538"/>
  <c r="J522"/>
  <c r="J506"/>
  <c r="I598"/>
  <c r="I580"/>
  <c r="K669"/>
  <c r="K653"/>
  <c r="K637"/>
  <c r="I610"/>
  <c r="H677"/>
  <c r="H661"/>
  <c r="H645"/>
  <c r="K628"/>
  <c r="H619"/>
  <c r="H603"/>
  <c r="H587"/>
  <c r="H571"/>
  <c r="H555"/>
  <c r="H498"/>
  <c r="H514"/>
  <c r="H530"/>
  <c r="H546"/>
  <c r="K595"/>
  <c r="K592"/>
  <c r="H501"/>
  <c r="H517"/>
  <c r="H533"/>
  <c r="H549"/>
  <c r="I693"/>
  <c r="I672"/>
  <c r="I656"/>
  <c r="I640"/>
  <c r="I615"/>
  <c r="J679"/>
  <c r="J663"/>
  <c r="J647"/>
  <c r="J631"/>
  <c r="J621"/>
  <c r="J605"/>
  <c r="J589"/>
  <c r="J573"/>
  <c r="J557"/>
  <c r="J537"/>
  <c r="J513"/>
  <c r="I589"/>
  <c r="K664"/>
  <c r="K636"/>
  <c r="H676"/>
  <c r="H644"/>
  <c r="H618"/>
  <c r="H586"/>
  <c r="I689"/>
  <c r="L496"/>
  <c r="M496" s="1"/>
  <c r="L624"/>
  <c r="L408"/>
  <c r="M408" s="1"/>
  <c r="L539"/>
  <c r="L675"/>
  <c r="I524"/>
  <c r="I556"/>
  <c r="K689"/>
  <c r="L494"/>
  <c r="M494" s="1"/>
  <c r="L622"/>
  <c r="L406"/>
  <c r="M406" s="1"/>
  <c r="L537"/>
  <c r="L673"/>
  <c r="K515"/>
  <c r="K543"/>
  <c r="K575"/>
  <c r="I663"/>
  <c r="I631"/>
  <c r="J674"/>
  <c r="J638"/>
  <c r="J612"/>
  <c r="J580"/>
  <c r="J548"/>
  <c r="J516"/>
  <c r="I596"/>
  <c r="K663"/>
  <c r="I622"/>
  <c r="H663"/>
  <c r="H605"/>
  <c r="H589"/>
  <c r="H573"/>
  <c r="H557"/>
  <c r="K601"/>
  <c r="H512"/>
  <c r="H528"/>
  <c r="H544"/>
  <c r="K591"/>
  <c r="K590"/>
  <c r="H499"/>
  <c r="H515"/>
  <c r="H531"/>
  <c r="H547"/>
  <c r="L501"/>
  <c r="L565"/>
  <c r="L629"/>
  <c r="I625"/>
  <c r="K510"/>
  <c r="K526"/>
  <c r="K542"/>
  <c r="K558"/>
  <c r="K574"/>
  <c r="J509"/>
  <c r="I585"/>
  <c r="K652"/>
  <c r="H693"/>
  <c r="H656"/>
  <c r="K614"/>
  <c r="H598"/>
  <c r="H566"/>
  <c r="L445"/>
  <c r="M445" s="1"/>
  <c r="L576"/>
  <c r="H626"/>
  <c r="L491"/>
  <c r="M491" s="1"/>
  <c r="L619"/>
  <c r="I508"/>
  <c r="I536"/>
  <c r="I572"/>
  <c r="L443"/>
  <c r="L574"/>
  <c r="H627"/>
  <c r="L489"/>
  <c r="M489" s="1"/>
  <c r="L617"/>
  <c r="K511"/>
  <c r="K547"/>
  <c r="K579"/>
  <c r="I667"/>
  <c r="I635"/>
  <c r="J670"/>
  <c r="J642"/>
  <c r="J616"/>
  <c r="J584"/>
  <c r="J552"/>
  <c r="J520"/>
  <c r="I592"/>
  <c r="K667"/>
  <c r="K639"/>
  <c r="H679"/>
  <c r="H655"/>
  <c r="H631"/>
  <c r="H621"/>
  <c r="L401"/>
  <c r="M401" s="1"/>
  <c r="L465"/>
  <c r="M465" s="1"/>
  <c r="L532"/>
  <c r="L596"/>
  <c r="L652"/>
  <c r="H686"/>
  <c r="L444"/>
  <c r="M444" s="1"/>
  <c r="L511"/>
  <c r="L575"/>
  <c r="L639"/>
  <c r="J625"/>
  <c r="I513"/>
  <c r="I529"/>
  <c r="I545"/>
  <c r="I561"/>
  <c r="I577"/>
  <c r="L399"/>
  <c r="M399" s="1"/>
  <c r="L463"/>
  <c r="M463" s="1"/>
  <c r="L530"/>
  <c r="L594"/>
  <c r="L650"/>
  <c r="J686"/>
  <c r="L442"/>
  <c r="M442" s="1"/>
  <c r="L509"/>
  <c r="L573"/>
  <c r="L637"/>
  <c r="J626"/>
  <c r="K512"/>
  <c r="K528"/>
  <c r="K544"/>
  <c r="K560"/>
  <c r="K576"/>
  <c r="I682"/>
  <c r="I666"/>
  <c r="I650"/>
  <c r="I634"/>
  <c r="J694"/>
  <c r="J673"/>
  <c r="J657"/>
  <c r="J641"/>
  <c r="K617"/>
  <c r="J615"/>
  <c r="J599"/>
  <c r="J583"/>
  <c r="J567"/>
  <c r="J551"/>
  <c r="J535"/>
  <c r="J519"/>
  <c r="J503"/>
  <c r="I595"/>
  <c r="K682"/>
  <c r="K666"/>
  <c r="K650"/>
  <c r="K634"/>
  <c r="H695"/>
  <c r="H674"/>
  <c r="H658"/>
  <c r="H642"/>
  <c r="K618"/>
  <c r="H616"/>
  <c r="H600"/>
  <c r="H584"/>
  <c r="H568"/>
  <c r="J687"/>
  <c r="L437"/>
  <c r="M437" s="1"/>
  <c r="L504"/>
  <c r="L568"/>
  <c r="L632"/>
  <c r="L693"/>
  <c r="L416"/>
  <c r="M416" s="1"/>
  <c r="L483"/>
  <c r="M483" s="1"/>
  <c r="L547"/>
  <c r="M547" s="1"/>
  <c r="L611"/>
  <c r="L683"/>
  <c r="I506"/>
  <c r="I522"/>
  <c r="I538"/>
  <c r="I554"/>
  <c r="I570"/>
  <c r="L687"/>
  <c r="L435"/>
  <c r="M435" s="1"/>
  <c r="L502"/>
  <c r="L566"/>
  <c r="L630"/>
  <c r="L691"/>
  <c r="L414"/>
  <c r="M414" s="1"/>
  <c r="L481"/>
  <c r="M481" s="1"/>
  <c r="L545"/>
  <c r="L609"/>
  <c r="L681"/>
  <c r="K505"/>
  <c r="K521"/>
  <c r="K537"/>
  <c r="K553"/>
  <c r="K569"/>
  <c r="I694"/>
  <c r="I673"/>
  <c r="I657"/>
  <c r="I641"/>
  <c r="I617"/>
  <c r="J680"/>
  <c r="J664"/>
  <c r="J648"/>
  <c r="J632"/>
  <c r="J622"/>
  <c r="J606"/>
  <c r="J590"/>
  <c r="J574"/>
  <c r="J558"/>
  <c r="J542"/>
  <c r="J526"/>
  <c r="J510"/>
  <c r="I602"/>
  <c r="I586"/>
  <c r="K673"/>
  <c r="K657"/>
  <c r="K641"/>
  <c r="I618"/>
  <c r="H681"/>
  <c r="H665"/>
  <c r="H649"/>
  <c r="H633"/>
  <c r="H623"/>
  <c r="H607"/>
  <c r="H591"/>
  <c r="H575"/>
  <c r="H559"/>
  <c r="K597"/>
  <c r="H510"/>
  <c r="H526"/>
  <c r="H542"/>
  <c r="K587"/>
  <c r="K588"/>
  <c r="K604"/>
  <c r="H513"/>
  <c r="H529"/>
  <c r="H545"/>
  <c r="K582"/>
  <c r="I676"/>
  <c r="I660"/>
  <c r="I644"/>
  <c r="I623"/>
  <c r="J683"/>
  <c r="J667"/>
  <c r="J651"/>
  <c r="J635"/>
  <c r="K605"/>
  <c r="J609"/>
  <c r="J593"/>
  <c r="J577"/>
  <c r="J561"/>
  <c r="J541"/>
  <c r="J521"/>
  <c r="I597"/>
  <c r="K672"/>
  <c r="K640"/>
  <c r="H684"/>
  <c r="H652"/>
  <c r="K606"/>
  <c r="H594"/>
  <c r="H562"/>
  <c r="L461"/>
  <c r="L592"/>
  <c r="L686"/>
  <c r="L507"/>
  <c r="L635"/>
  <c r="I516"/>
  <c r="I548"/>
  <c r="I576"/>
  <c r="L459"/>
  <c r="L590"/>
  <c r="I687"/>
  <c r="L505"/>
  <c r="L633"/>
  <c r="K507"/>
  <c r="K539"/>
  <c r="K567"/>
  <c r="I675"/>
  <c r="I639"/>
  <c r="J682"/>
  <c r="J646"/>
  <c r="J620"/>
  <c r="J588"/>
  <c r="J556"/>
  <c r="J524"/>
  <c r="I604"/>
  <c r="K675"/>
  <c r="K635"/>
  <c r="H675"/>
  <c r="H609"/>
  <c r="H593"/>
  <c r="H577"/>
  <c r="H561"/>
  <c r="K593"/>
  <c r="H508"/>
  <c r="H524"/>
  <c r="H540"/>
  <c r="I583"/>
  <c r="K602"/>
  <c r="H527"/>
  <c r="H613"/>
  <c r="K686"/>
  <c r="L441"/>
  <c r="M441" s="1"/>
  <c r="L508"/>
  <c r="L572"/>
  <c r="L636"/>
  <c r="L380"/>
  <c r="L420"/>
  <c r="M420" s="1"/>
  <c r="L487"/>
  <c r="M487" s="1"/>
  <c r="L551"/>
  <c r="L615"/>
  <c r="L692"/>
  <c r="I507"/>
  <c r="I523"/>
  <c r="I539"/>
  <c r="I555"/>
  <c r="I571"/>
  <c r="H687"/>
  <c r="L439"/>
  <c r="M439" s="1"/>
  <c r="L506"/>
  <c r="L570"/>
  <c r="L634"/>
  <c r="L695"/>
  <c r="L418"/>
  <c r="M418" s="1"/>
  <c r="L485"/>
  <c r="M485" s="1"/>
  <c r="L549"/>
  <c r="L613"/>
  <c r="L685"/>
  <c r="K506"/>
  <c r="K522"/>
  <c r="K538"/>
  <c r="K554"/>
  <c r="K570"/>
  <c r="J517"/>
  <c r="I593"/>
  <c r="K660"/>
  <c r="I616"/>
  <c r="H664"/>
  <c r="H632"/>
  <c r="H606"/>
  <c r="H574"/>
  <c r="L413"/>
  <c r="M413" s="1"/>
  <c r="L544"/>
  <c r="M544" s="1"/>
  <c r="L664"/>
  <c r="L456"/>
  <c r="L587"/>
  <c r="J627"/>
  <c r="I528"/>
  <c r="I560"/>
  <c r="L411"/>
  <c r="M411" s="1"/>
  <c r="L542"/>
  <c r="M542" s="1"/>
  <c r="L662"/>
  <c r="L454"/>
  <c r="M454" s="1"/>
  <c r="L585"/>
  <c r="K503"/>
  <c r="K535"/>
  <c r="K571"/>
  <c r="I671"/>
  <c r="I643"/>
  <c r="J678"/>
  <c r="J650"/>
  <c r="J628"/>
  <c r="J592"/>
  <c r="J560"/>
  <c r="J528"/>
  <c r="I600"/>
  <c r="K671"/>
  <c r="K647"/>
  <c r="H692"/>
  <c r="H659"/>
  <c r="H635"/>
  <c r="H629"/>
  <c r="L385"/>
  <c r="M385" s="1"/>
  <c r="L449"/>
  <c r="L516"/>
  <c r="L580"/>
  <c r="M580" s="1"/>
  <c r="L642"/>
  <c r="H624"/>
  <c r="L428"/>
  <c r="M428" s="1"/>
  <c r="L495"/>
  <c r="M495" s="1"/>
  <c r="L559"/>
  <c r="L623"/>
  <c r="K626"/>
  <c r="I509"/>
  <c r="I525"/>
  <c r="I541"/>
  <c r="I557"/>
  <c r="I573"/>
  <c r="L383"/>
  <c r="M383" s="1"/>
  <c r="L447"/>
  <c r="M447" s="1"/>
  <c r="L514"/>
  <c r="L578"/>
  <c r="L641"/>
  <c r="H625"/>
  <c r="L426"/>
  <c r="M426" s="1"/>
  <c r="L493"/>
  <c r="M493" s="1"/>
  <c r="L557"/>
  <c r="M557" s="1"/>
  <c r="L621"/>
  <c r="I627"/>
  <c r="K508"/>
  <c r="K524"/>
  <c r="K540"/>
  <c r="K556"/>
  <c r="K572"/>
  <c r="I691"/>
  <c r="I670"/>
  <c r="I654"/>
  <c r="I638"/>
  <c r="I611"/>
  <c r="J677"/>
  <c r="J661"/>
  <c r="J645"/>
  <c r="J629"/>
  <c r="J619"/>
  <c r="J603"/>
  <c r="J587"/>
  <c r="J571"/>
  <c r="J555"/>
  <c r="J539"/>
  <c r="J523"/>
  <c r="J507"/>
  <c r="I599"/>
  <c r="I582"/>
  <c r="K670"/>
  <c r="K654"/>
  <c r="K638"/>
  <c r="I612"/>
  <c r="H678"/>
  <c r="H662"/>
  <c r="H646"/>
  <c r="H630"/>
  <c r="H620"/>
  <c r="H604"/>
  <c r="H588"/>
  <c r="H572"/>
  <c r="L688"/>
  <c r="L421"/>
  <c r="M421" s="1"/>
  <c r="L488"/>
  <c r="M488" s="1"/>
  <c r="L552"/>
  <c r="L616"/>
  <c r="L672"/>
  <c r="L400"/>
  <c r="M400" s="1"/>
  <c r="L464"/>
  <c r="M464" s="1"/>
  <c r="L531"/>
  <c r="L595"/>
  <c r="L667"/>
  <c r="I502"/>
  <c r="I518"/>
  <c r="I534"/>
  <c r="I550"/>
  <c r="I566"/>
  <c r="H689"/>
  <c r="M689" s="1"/>
  <c r="L419"/>
  <c r="M419" s="1"/>
  <c r="L486"/>
  <c r="M486" s="1"/>
  <c r="L550"/>
  <c r="L614"/>
  <c r="L670"/>
  <c r="M670" s="1"/>
  <c r="L398"/>
  <c r="M398" s="1"/>
  <c r="L462"/>
  <c r="L529"/>
  <c r="L593"/>
  <c r="M593" s="1"/>
  <c r="L665"/>
  <c r="K501"/>
  <c r="K517"/>
  <c r="K533"/>
  <c r="K549"/>
  <c r="K565"/>
  <c r="K581"/>
  <c r="I677"/>
  <c r="I661"/>
  <c r="I645"/>
  <c r="I629"/>
  <c r="J684"/>
  <c r="J668"/>
  <c r="J652"/>
  <c r="J636"/>
  <c r="K607"/>
  <c r="J610"/>
  <c r="J594"/>
  <c r="J578"/>
  <c r="J562"/>
  <c r="J546"/>
  <c r="J530"/>
  <c r="J514"/>
  <c r="J498"/>
  <c r="I590"/>
  <c r="K677"/>
  <c r="K661"/>
  <c r="K645"/>
  <c r="K629"/>
  <c r="H685"/>
  <c r="H669"/>
  <c r="H653"/>
  <c r="H637"/>
  <c r="K608"/>
  <c r="H611"/>
  <c r="H595"/>
  <c r="H579"/>
  <c r="H563"/>
  <c r="K589"/>
  <c r="H506"/>
  <c r="H522"/>
  <c r="H538"/>
  <c r="H558"/>
  <c r="K584"/>
  <c r="K600"/>
  <c r="H509"/>
  <c r="H525"/>
  <c r="H541"/>
  <c r="K578"/>
  <c r="I680"/>
  <c r="I664"/>
  <c r="I648"/>
  <c r="I632"/>
  <c r="J692"/>
  <c r="J671"/>
  <c r="J655"/>
  <c r="J639"/>
  <c r="K613"/>
  <c r="J613"/>
  <c r="J597"/>
  <c r="J581"/>
  <c r="J565"/>
  <c r="J545"/>
  <c r="J529"/>
  <c r="I605"/>
  <c r="K676"/>
  <c r="K648"/>
  <c r="I608"/>
  <c r="H660"/>
  <c r="K622"/>
  <c r="H602"/>
  <c r="H570"/>
  <c r="L429"/>
  <c r="M429" s="1"/>
  <c r="L560"/>
  <c r="L680"/>
  <c r="L473"/>
  <c r="M473" s="1"/>
  <c r="L603"/>
  <c r="I504"/>
  <c r="I540"/>
  <c r="I568"/>
  <c r="L427"/>
  <c r="M427" s="1"/>
  <c r="L558"/>
  <c r="M558" s="1"/>
  <c r="L678"/>
  <c r="M678" s="1"/>
  <c r="L470"/>
  <c r="L601"/>
  <c r="K499"/>
  <c r="K531"/>
  <c r="K559"/>
  <c r="I683"/>
  <c r="I647"/>
  <c r="J691"/>
  <c r="J654"/>
  <c r="K611"/>
  <c r="J596"/>
  <c r="J564"/>
  <c r="J532"/>
  <c r="J500"/>
  <c r="K683"/>
  <c r="K643"/>
  <c r="H683"/>
  <c r="H643"/>
  <c r="H597"/>
  <c r="H581"/>
  <c r="H565"/>
  <c r="K585"/>
  <c r="H504"/>
  <c r="H520"/>
  <c r="H536"/>
  <c r="H554"/>
  <c r="I581"/>
  <c r="K598"/>
  <c r="H507"/>
  <c r="H523"/>
  <c r="H539"/>
  <c r="K692"/>
  <c r="L533"/>
  <c r="L597"/>
  <c r="L669"/>
  <c r="M669" s="1"/>
  <c r="K502"/>
  <c r="K518"/>
  <c r="K534"/>
  <c r="K550"/>
  <c r="K566"/>
  <c r="J525"/>
  <c r="I601"/>
  <c r="K668"/>
  <c r="K632"/>
  <c r="H672"/>
  <c r="H640"/>
  <c r="H614"/>
  <c r="H582"/>
  <c r="L381"/>
  <c r="M381" s="1"/>
  <c r="L512"/>
  <c r="M512" s="1"/>
  <c r="L640"/>
  <c r="L424"/>
  <c r="M424" s="1"/>
  <c r="L555"/>
  <c r="M555" s="1"/>
  <c r="K627"/>
  <c r="I520"/>
  <c r="I552"/>
  <c r="I686"/>
  <c r="L510"/>
  <c r="M510" s="1"/>
  <c r="L638"/>
  <c r="M638" s="1"/>
  <c r="L422"/>
  <c r="M422" s="1"/>
  <c r="L553"/>
  <c r="I624"/>
  <c r="K527"/>
  <c r="K563"/>
  <c r="I679"/>
  <c r="I651"/>
  <c r="J695"/>
  <c r="J658"/>
  <c r="K619"/>
  <c r="J600"/>
  <c r="J568"/>
  <c r="J536"/>
  <c r="J504"/>
  <c r="K679"/>
  <c r="K655"/>
  <c r="I614"/>
  <c r="H667"/>
  <c r="H639"/>
  <c r="K612"/>
  <c r="I690"/>
  <c r="L433"/>
  <c r="M433" s="1"/>
  <c r="L500"/>
  <c r="L564"/>
  <c r="L628"/>
  <c r="L684"/>
  <c r="L412"/>
  <c r="M412" s="1"/>
  <c r="L479"/>
  <c r="L543"/>
  <c r="L607"/>
  <c r="L679"/>
  <c r="I505"/>
  <c r="I521"/>
  <c r="I537"/>
  <c r="I553"/>
  <c r="I569"/>
  <c r="K690"/>
  <c r="L431"/>
  <c r="M431" s="1"/>
  <c r="L498"/>
  <c r="L562"/>
  <c r="M562" s="1"/>
  <c r="L626"/>
  <c r="M626" s="1"/>
  <c r="L682"/>
  <c r="L410"/>
  <c r="M410" s="1"/>
  <c r="L477"/>
  <c r="M477" s="1"/>
  <c r="L541"/>
  <c r="M541" s="1"/>
  <c r="L605"/>
  <c r="M605" s="1"/>
  <c r="L677"/>
  <c r="M677" s="1"/>
  <c r="K504"/>
  <c r="K520"/>
  <c r="K536"/>
  <c r="K552"/>
  <c r="K568"/>
  <c r="I695"/>
  <c r="I674"/>
  <c r="I658"/>
  <c r="I642"/>
  <c r="I619"/>
  <c r="J681"/>
  <c r="J665"/>
  <c r="J649"/>
  <c r="J633"/>
  <c r="J623"/>
  <c r="J607"/>
  <c r="J591"/>
  <c r="J575"/>
  <c r="J559"/>
  <c r="J543"/>
  <c r="J527"/>
  <c r="J511"/>
  <c r="I603"/>
  <c r="I587"/>
  <c r="K674"/>
  <c r="K658"/>
  <c r="K642"/>
  <c r="I620"/>
  <c r="H682"/>
  <c r="H666"/>
  <c r="H650"/>
  <c r="H634"/>
  <c r="H628"/>
  <c r="H608"/>
  <c r="H592"/>
  <c r="H576"/>
  <c r="H560"/>
  <c r="L405"/>
  <c r="M405" s="1"/>
  <c r="L469"/>
  <c r="M469" s="1"/>
  <c r="L536"/>
  <c r="L600"/>
  <c r="M600" s="1"/>
  <c r="L656"/>
  <c r="L384"/>
  <c r="M384" s="1"/>
  <c r="L448"/>
  <c r="M448" s="1"/>
  <c r="L515"/>
  <c r="M515" s="1"/>
  <c r="L579"/>
  <c r="M579" s="1"/>
  <c r="L651"/>
  <c r="I498"/>
  <c r="I514"/>
  <c r="I530"/>
  <c r="I546"/>
  <c r="I562"/>
  <c r="I578"/>
  <c r="L403"/>
  <c r="M403" s="1"/>
  <c r="L467"/>
  <c r="L534"/>
  <c r="L598"/>
  <c r="M598" s="1"/>
  <c r="L654"/>
  <c r="M654" s="1"/>
  <c r="L382"/>
  <c r="M382" s="1"/>
  <c r="L446"/>
  <c r="M446" s="1"/>
  <c r="L513"/>
  <c r="L577"/>
  <c r="L649"/>
  <c r="M649" s="1"/>
  <c r="J624"/>
  <c r="K513"/>
  <c r="K529"/>
  <c r="K545"/>
  <c r="K561"/>
  <c r="K577"/>
  <c r="I681"/>
  <c r="I665"/>
  <c r="I649"/>
  <c r="I633"/>
  <c r="J693"/>
  <c r="J672"/>
  <c r="J656"/>
  <c r="J640"/>
  <c r="K615"/>
  <c r="J614"/>
  <c r="J598"/>
  <c r="J582"/>
  <c r="J566"/>
  <c r="J550"/>
  <c r="J534"/>
  <c r="J518"/>
  <c r="J502"/>
  <c r="I594"/>
  <c r="K681"/>
  <c r="K665"/>
  <c r="K649"/>
  <c r="K633"/>
  <c r="H694"/>
  <c r="H673"/>
  <c r="H657"/>
  <c r="H641"/>
  <c r="M641" s="1"/>
  <c r="K616"/>
  <c r="H615"/>
  <c r="H599"/>
  <c r="H583"/>
  <c r="H567"/>
  <c r="H551"/>
  <c r="H502"/>
  <c r="H518"/>
  <c r="H534"/>
  <c r="H550"/>
  <c r="K603"/>
  <c r="K596"/>
  <c r="H505"/>
  <c r="H521"/>
  <c r="H537"/>
  <c r="H556"/>
  <c r="I684"/>
  <c r="I668"/>
  <c r="I652"/>
  <c r="I636"/>
  <c r="I607"/>
  <c r="J675"/>
  <c r="J659"/>
  <c r="J643"/>
  <c r="K621"/>
  <c r="J617"/>
  <c r="J601"/>
  <c r="J585"/>
  <c r="J569"/>
  <c r="J549"/>
  <c r="J533"/>
  <c r="J505"/>
  <c r="K684"/>
  <c r="K656"/>
  <c r="I628"/>
  <c r="H668"/>
  <c r="H636"/>
  <c r="H610"/>
  <c r="H578"/>
  <c r="L397"/>
  <c r="M397" s="1"/>
  <c r="L528"/>
  <c r="M528" s="1"/>
  <c r="L648"/>
  <c r="M648" s="1"/>
  <c r="L440"/>
  <c r="M440" s="1"/>
  <c r="L571"/>
  <c r="M571" s="1"/>
  <c r="I500"/>
  <c r="I532"/>
  <c r="I564"/>
  <c r="L395"/>
  <c r="M395" s="1"/>
  <c r="L526"/>
  <c r="M526" s="1"/>
  <c r="L647"/>
  <c r="L438"/>
  <c r="M438" s="1"/>
  <c r="L569"/>
  <c r="M569" s="1"/>
  <c r="L694"/>
  <c r="K523"/>
  <c r="K551"/>
  <c r="K583"/>
  <c r="I655"/>
  <c r="I621"/>
  <c r="J662"/>
  <c r="J630"/>
  <c r="J604"/>
  <c r="J572"/>
  <c r="J540"/>
  <c r="J508"/>
  <c r="I588"/>
  <c r="K651"/>
  <c r="I606"/>
  <c r="H651"/>
  <c r="H601"/>
  <c r="H585"/>
  <c r="H569"/>
  <c r="H553"/>
  <c r="H500"/>
  <c r="H516"/>
  <c r="H532"/>
  <c r="H548"/>
  <c r="K599"/>
  <c r="K594"/>
  <c r="H503"/>
  <c r="H519"/>
  <c r="H535"/>
  <c r="H552"/>
  <c r="K586"/>
  <c r="H511"/>
  <c r="H543"/>
  <c r="K685"/>
  <c r="L434"/>
  <c r="M434" s="1"/>
  <c r="L645"/>
  <c r="L522"/>
  <c r="M522" s="1"/>
  <c r="L391"/>
  <c r="M391" s="1"/>
  <c r="L674"/>
  <c r="M674" s="1"/>
  <c r="L554"/>
  <c r="M554" s="1"/>
  <c r="L423"/>
  <c r="M423" s="1"/>
  <c r="I559"/>
  <c r="I527"/>
  <c r="K624"/>
  <c r="L567"/>
  <c r="L436"/>
  <c r="M436" s="1"/>
  <c r="L646"/>
  <c r="L524"/>
  <c r="M524" s="1"/>
  <c r="I567"/>
  <c r="I535"/>
  <c r="I503"/>
  <c r="L599"/>
  <c r="M599" s="1"/>
  <c r="L468"/>
  <c r="M468" s="1"/>
  <c r="L676"/>
  <c r="M676" s="1"/>
  <c r="L556"/>
  <c r="M556" s="1"/>
  <c r="L425"/>
  <c r="M425" s="1"/>
  <c r="L393"/>
  <c r="M393" s="1"/>
  <c r="K694"/>
  <c r="L466"/>
  <c r="M466" s="1"/>
  <c r="H690"/>
  <c r="M690" s="1"/>
  <c r="L586"/>
  <c r="M586" s="1"/>
  <c r="L455"/>
  <c r="L402"/>
  <c r="M402" s="1"/>
  <c r="L618"/>
  <c r="M618" s="1"/>
  <c r="L490"/>
  <c r="M490" s="1"/>
  <c r="I575"/>
  <c r="I543"/>
  <c r="I511"/>
  <c r="L631"/>
  <c r="M631" s="1"/>
  <c r="L503"/>
  <c r="M503" s="1"/>
  <c r="K687"/>
  <c r="L588"/>
  <c r="M588" s="1"/>
  <c r="L457"/>
  <c r="J688"/>
  <c r="I551"/>
  <c r="I519"/>
  <c r="L671"/>
  <c r="M671" s="1"/>
  <c r="L535"/>
  <c r="M535" s="1"/>
  <c r="L404"/>
  <c r="M404" s="1"/>
  <c r="L620"/>
  <c r="M620" s="1"/>
  <c r="L492"/>
  <c r="M492" s="1"/>
  <c r="H688"/>
  <c r="M688" s="1"/>
  <c r="K693"/>
  <c r="K695"/>
  <c r="K691"/>
  <c r="M380"/>
  <c r="E366"/>
  <c r="F366"/>
  <c r="H470"/>
  <c r="K479"/>
  <c r="I478"/>
  <c r="I480"/>
  <c r="K478"/>
  <c r="I479"/>
  <c r="J480"/>
  <c r="J479"/>
  <c r="K470"/>
  <c r="I470"/>
  <c r="H478"/>
  <c r="J470"/>
  <c r="H479"/>
  <c r="K480"/>
  <c r="J478"/>
  <c r="H480"/>
  <c r="I449"/>
  <c r="H449"/>
  <c r="K449"/>
  <c r="J449"/>
  <c r="K462"/>
  <c r="J458"/>
  <c r="H443"/>
  <c r="I467"/>
  <c r="I455"/>
  <c r="I443"/>
  <c r="K461"/>
  <c r="I460"/>
  <c r="H462"/>
  <c r="K459"/>
  <c r="J467"/>
  <c r="J460"/>
  <c r="J443"/>
  <c r="I461"/>
  <c r="K443"/>
  <c r="K460"/>
  <c r="J462"/>
  <c r="J461"/>
  <c r="I459"/>
  <c r="K467"/>
  <c r="K458"/>
  <c r="H467"/>
  <c r="H460"/>
  <c r="J455"/>
  <c r="J459"/>
  <c r="H461"/>
  <c r="H458"/>
  <c r="K455"/>
  <c r="I458"/>
  <c r="H455"/>
  <c r="H459"/>
  <c r="I462"/>
  <c r="K456"/>
  <c r="J457"/>
  <c r="H456"/>
  <c r="H457"/>
  <c r="I456"/>
  <c r="I457"/>
  <c r="K457"/>
  <c r="J456"/>
  <c r="M455" l="1"/>
  <c r="M457"/>
  <c r="M567"/>
  <c r="M694"/>
  <c r="M577"/>
  <c r="M534"/>
  <c r="M656"/>
  <c r="M536"/>
  <c r="M498"/>
  <c r="M679"/>
  <c r="M543"/>
  <c r="M628"/>
  <c r="M500"/>
  <c r="M640"/>
  <c r="M597"/>
  <c r="M643"/>
  <c r="M601"/>
  <c r="M603"/>
  <c r="M680"/>
  <c r="M665"/>
  <c r="M529"/>
  <c r="M614"/>
  <c r="M667"/>
  <c r="M531"/>
  <c r="M616"/>
  <c r="M646"/>
  <c r="M621"/>
  <c r="M578"/>
  <c r="M623"/>
  <c r="M449"/>
  <c r="M585"/>
  <c r="M662"/>
  <c r="M587"/>
  <c r="M664"/>
  <c r="M685"/>
  <c r="M549"/>
  <c r="M634"/>
  <c r="M506"/>
  <c r="M687"/>
  <c r="M692"/>
  <c r="M551"/>
  <c r="M636"/>
  <c r="M508"/>
  <c r="M633"/>
  <c r="M459"/>
  <c r="M635"/>
  <c r="M461"/>
  <c r="M681"/>
  <c r="M545"/>
  <c r="M630"/>
  <c r="M502"/>
  <c r="M683"/>
  <c r="M632"/>
  <c r="M504"/>
  <c r="M642"/>
  <c r="M637"/>
  <c r="M509"/>
  <c r="M594"/>
  <c r="M639"/>
  <c r="M511"/>
  <c r="M686"/>
  <c r="M596"/>
  <c r="M617"/>
  <c r="M443"/>
  <c r="M619"/>
  <c r="M565"/>
  <c r="M537"/>
  <c r="M622"/>
  <c r="M539"/>
  <c r="M624"/>
  <c r="M645"/>
  <c r="M625"/>
  <c r="M582"/>
  <c r="M627"/>
  <c r="M499"/>
  <c r="M584"/>
  <c r="M589"/>
  <c r="M458"/>
  <c r="M666"/>
  <c r="M546"/>
  <c r="M591"/>
  <c r="M460"/>
  <c r="M668"/>
  <c r="M548"/>
  <c r="M647"/>
  <c r="M657"/>
  <c r="M478"/>
  <c r="M659"/>
  <c r="M480"/>
  <c r="M581"/>
  <c r="M658"/>
  <c r="M538"/>
  <c r="M583"/>
  <c r="M660"/>
  <c r="M540"/>
  <c r="M513"/>
  <c r="M467"/>
  <c r="M651"/>
  <c r="M682"/>
  <c r="M607"/>
  <c r="M479"/>
  <c r="M684"/>
  <c r="M564"/>
  <c r="M553"/>
  <c r="M533"/>
  <c r="M470"/>
  <c r="M560"/>
  <c r="M462"/>
  <c r="M550"/>
  <c r="M595"/>
  <c r="M672"/>
  <c r="M552"/>
  <c r="M514"/>
  <c r="M559"/>
  <c r="M516"/>
  <c r="M456"/>
  <c r="M613"/>
  <c r="M695"/>
  <c r="M570"/>
  <c r="M615"/>
  <c r="M572"/>
  <c r="M505"/>
  <c r="M590"/>
  <c r="M507"/>
  <c r="M592"/>
  <c r="M609"/>
  <c r="M691"/>
  <c r="M566"/>
  <c r="M611"/>
  <c r="M693"/>
  <c r="M568"/>
  <c r="M573"/>
  <c r="M650"/>
  <c r="M530"/>
  <c r="M575"/>
  <c r="M652"/>
  <c r="M532"/>
  <c r="M574"/>
  <c r="M576"/>
  <c r="M629"/>
  <c r="M501"/>
  <c r="M673"/>
  <c r="M675"/>
  <c r="M644"/>
  <c r="M561"/>
  <c r="M518"/>
  <c r="M563"/>
  <c r="M520"/>
  <c r="M661"/>
  <c r="M525"/>
  <c r="M610"/>
  <c r="M663"/>
  <c r="M527"/>
  <c r="M612"/>
  <c r="M521"/>
  <c r="M606"/>
  <c r="M523"/>
  <c r="M608"/>
  <c r="M653"/>
  <c r="M517"/>
  <c r="M602"/>
  <c r="M655"/>
  <c r="M519"/>
  <c r="M604"/>
  <c r="E367"/>
  <c r="F367"/>
  <c r="E368" l="1"/>
  <c r="F368"/>
  <c r="E369" l="1"/>
  <c r="F369"/>
  <c r="E370" l="1"/>
  <c r="F370"/>
  <c r="E371" l="1"/>
  <c r="F371"/>
  <c r="E372" l="1"/>
  <c r="F372"/>
  <c r="E373" l="1"/>
  <c r="F373"/>
  <c r="E374" l="1"/>
  <c r="F374"/>
  <c r="E375" l="1"/>
  <c r="E353" s="1"/>
  <c r="E352" s="1"/>
  <c r="F375"/>
  <c r="E376" l="1"/>
  <c r="F376"/>
  <c r="F353"/>
  <c r="F352" s="1"/>
</calcChain>
</file>

<file path=xl/sharedStrings.xml><?xml version="1.0" encoding="utf-8"?>
<sst xmlns="http://schemas.openxmlformats.org/spreadsheetml/2006/main" count="1515" uniqueCount="419">
  <si>
    <t>Numéro de métré</t>
  </si>
  <si>
    <t>Révision</t>
  </si>
  <si>
    <t>Date</t>
  </si>
  <si>
    <t>Nom du Métreur</t>
  </si>
  <si>
    <t>J.L. DUBOC</t>
  </si>
  <si>
    <t>Désignation des travaux</t>
  </si>
  <si>
    <t>001</t>
  </si>
  <si>
    <t>00</t>
  </si>
  <si>
    <t>Identification de l'affaire</t>
  </si>
  <si>
    <t>Code</t>
  </si>
  <si>
    <t>Désignation</t>
  </si>
  <si>
    <t>No de l´article</t>
  </si>
  <si>
    <t>Unité</t>
  </si>
  <si>
    <t>Description de l´article</t>
  </si>
  <si>
    <t>Total final</t>
  </si>
  <si>
    <t>Identification du lot</t>
  </si>
  <si>
    <t>Description</t>
  </si>
  <si>
    <t>Localisation, description et repérage des ouvrages</t>
  </si>
  <si>
    <t>Détails des calculs</t>
  </si>
  <si>
    <t>G. Base</t>
  </si>
  <si>
    <t>P. Base</t>
  </si>
  <si>
    <t>Haut</t>
  </si>
  <si>
    <t>Coéf.</t>
  </si>
  <si>
    <t>Total</t>
  </si>
  <si>
    <t>Niveau haut</t>
  </si>
  <si>
    <t>Niveau bas</t>
  </si>
  <si>
    <t>Hauteur</t>
  </si>
  <si>
    <t>TOTAL FINAL</t>
  </si>
  <si>
    <t>NPS</t>
  </si>
  <si>
    <t>Long</t>
  </si>
  <si>
    <t>Larg</t>
  </si>
  <si>
    <t>ou</t>
  </si>
  <si>
    <t>Intermédiaire</t>
  </si>
  <si>
    <t>Epaisseur</t>
  </si>
  <si>
    <t>Nbre</t>
  </si>
  <si>
    <t>Rayon</t>
  </si>
  <si>
    <t>Diamètre</t>
  </si>
  <si>
    <t>PI</t>
  </si>
  <si>
    <t>Nbre, long, surf</t>
  </si>
  <si>
    <t>Autre</t>
  </si>
  <si>
    <t>M2</t>
  </si>
  <si>
    <t>ML</t>
  </si>
  <si>
    <t>Prestation</t>
  </si>
  <si>
    <t>RECAPITULATION</t>
  </si>
  <si>
    <t>Plinthes bois droites</t>
  </si>
  <si>
    <t>Réfection enduit au mortier de ciment</t>
  </si>
  <si>
    <t>Chape ciment surfaces courantes</t>
  </si>
  <si>
    <t>Chape ciment sur marches et contremarches</t>
  </si>
  <si>
    <t>Carrelage surfaces courantes</t>
  </si>
  <si>
    <t>Carrelage sur marches et contremarches</t>
  </si>
  <si>
    <t>Nez de marches</t>
  </si>
  <si>
    <t>Bandes anti dérapantes sur marches</t>
  </si>
  <si>
    <t>Bandes de signalisation sur contremarches</t>
  </si>
  <si>
    <t>Plinthes carrelage droites</t>
  </si>
  <si>
    <t>Plinthes carrelage à crémaillères</t>
  </si>
  <si>
    <t>Ponçage de revêtement de sol</t>
  </si>
  <si>
    <t>Peinture de marches et contremarche</t>
  </si>
  <si>
    <t>Encoffrements 1 face</t>
  </si>
  <si>
    <t>Encoffrements 2 faces</t>
  </si>
  <si>
    <t>Encoffrements 3 faces</t>
  </si>
  <si>
    <t>Traitement d'entretien des sols</t>
  </si>
  <si>
    <t>Traitement d'entretien des murs en carrelage</t>
  </si>
  <si>
    <t>Traitement d'entretien des menuiseries aluminium</t>
  </si>
  <si>
    <t>RENOVATION</t>
  </si>
  <si>
    <t>Démolition de parquet</t>
  </si>
  <si>
    <t>Démolition de carrelage</t>
  </si>
  <si>
    <t>Dépose de papier peint</t>
  </si>
  <si>
    <t>Dépose de revêtement mural</t>
  </si>
  <si>
    <t>Dépose de faux plafond</t>
  </si>
  <si>
    <t>Dépose de corniches</t>
  </si>
  <si>
    <t>Démolition de dallage</t>
  </si>
  <si>
    <t>Dépose de plinthes bois</t>
  </si>
  <si>
    <t>Démolition de plinthes en carrelage</t>
  </si>
  <si>
    <t>Démolition de cloisons</t>
  </si>
  <si>
    <t>Démolition de maçonnerie</t>
  </si>
  <si>
    <t>PEINTURES</t>
  </si>
  <si>
    <t>Peinture de sol neuf</t>
  </si>
  <si>
    <t>Peinture de sol ancien</t>
  </si>
  <si>
    <t>FAUX PLAFONDS</t>
  </si>
  <si>
    <t>Ragréage de sols</t>
  </si>
  <si>
    <t>Revêtement de sol PVC en dalles</t>
  </si>
  <si>
    <t>Maçonnerie en agglomérés de ciment creux</t>
  </si>
  <si>
    <t>Maçonnerie en agglomérés de ciment plein</t>
  </si>
  <si>
    <t>Cloisons en carreaux de plâtre</t>
  </si>
  <si>
    <t>Parquet collé</t>
  </si>
  <si>
    <t>Parquet cloué</t>
  </si>
  <si>
    <t>Revêtement de sol PVC en lès surfaces courantes</t>
  </si>
  <si>
    <t>Revêtement de sol PVC en lès marches et contremarches</t>
  </si>
  <si>
    <t>Doublages de murs en plaques de plâtre sur ossature métallique</t>
  </si>
  <si>
    <t>Doublages de murs type PLACOMUR</t>
  </si>
  <si>
    <t>Faïence murale</t>
  </si>
  <si>
    <t>Peinture sur parties métalliques neuves</t>
  </si>
  <si>
    <t>OUVRAGES ACCESSOIRES</t>
  </si>
  <si>
    <t>Branchements</t>
  </si>
  <si>
    <t>U</t>
  </si>
  <si>
    <t>Baraques de chantier et WC</t>
  </si>
  <si>
    <t>Ens</t>
  </si>
  <si>
    <t>Etaiement confortatif</t>
  </si>
  <si>
    <t>Mise en place d'un échafaudage tubulaire fixe.</t>
  </si>
  <si>
    <t>Protection anti poussières par bâche polyéthylène</t>
  </si>
  <si>
    <t>Mise en place d'un platelage bois sur la toiture du mitoyen.</t>
  </si>
  <si>
    <t>Mise en place d'échafaudage mobile.</t>
  </si>
  <si>
    <t>Signalisation</t>
  </si>
  <si>
    <t>Equipement de ventilation</t>
  </si>
  <si>
    <t>Mise en place de toutes les protections nécessaires sur les ouvrages non traités</t>
  </si>
  <si>
    <t>Protection des ouvertures par film plastique</t>
  </si>
  <si>
    <t>Protection des stores ban par film plastique petites longueurs</t>
  </si>
  <si>
    <t>Protection des stores ban par film plastique grandes longueurs</t>
  </si>
  <si>
    <t>Démolition de maçonneries</t>
  </si>
  <si>
    <t>Démolition de chapes</t>
  </si>
  <si>
    <t>Démolition de dalle</t>
  </si>
  <si>
    <t>Piochage de dessus de dalle en béton</t>
  </si>
  <si>
    <t>Piochage d'enduit pour Surfaces planes</t>
  </si>
  <si>
    <t>Piochage d'enduit pour modénatures</t>
  </si>
  <si>
    <t>Piochage des joints de pierre</t>
  </si>
  <si>
    <t>Vérification et reprise des scellements des points d'ancrage des garde-corps.</t>
  </si>
  <si>
    <t>Vérification gonds et arrêts volets</t>
  </si>
  <si>
    <t>Remplacement des balustres défectueux.</t>
  </si>
  <si>
    <t>Vérifications Fixations des Balustres</t>
  </si>
  <si>
    <t>Réfection des couronnement et embases des garde corps à balustres.</t>
  </si>
  <si>
    <t>Traitement des fissures</t>
  </si>
  <si>
    <t>Solin au mortier de ciment</t>
  </si>
  <si>
    <t>Manutentions et évacuation des gravats propres</t>
  </si>
  <si>
    <t>M3</t>
  </si>
  <si>
    <t>Manutentions et évacuation des gravats de chantier</t>
  </si>
  <si>
    <t>Manutentions et évacuation des gravats bitumineux</t>
  </si>
  <si>
    <t>Lavage HP avec produit fongicide</t>
  </si>
  <si>
    <t>Lavage HP avec produit biodégradable</t>
  </si>
  <si>
    <t>Lavage manuel au jet et à la brosse</t>
  </si>
  <si>
    <t>Hydro gommage basse pression</t>
  </si>
  <si>
    <t>Réfection enduit de façades à la chaux</t>
  </si>
  <si>
    <t>Réfection des modénatures existantes en maçonnerie (Sans création)</t>
  </si>
  <si>
    <t>Création de nouvelles modénatures</t>
  </si>
  <si>
    <t>Réfection enduit de façades au mortier de ciment</t>
  </si>
  <si>
    <t>Enduit neuf au mortier batard sur pierre apparente</t>
  </si>
  <si>
    <t>Enduits monocouches projetés</t>
  </si>
  <si>
    <t>Protection des pierres apparentes</t>
  </si>
  <si>
    <t>Protection du béton apparent</t>
  </si>
  <si>
    <t>Peinture anti graffitis</t>
  </si>
  <si>
    <t>Révision sans création de tous les décors en staff</t>
  </si>
  <si>
    <t>Création de décors en staff</t>
  </si>
  <si>
    <t>Traitement des appuis de fenêtres ne nécessitant aucun remplacement</t>
  </si>
  <si>
    <t>Joints de calfeutrement en périphérie des fenêtres et porte fenêtres</t>
  </si>
  <si>
    <t>Dépose des descentes EP</t>
  </si>
  <si>
    <t>Dépose des bandes de protection des entablements</t>
  </si>
  <si>
    <t>Dépose des gouttières pendantes demi rondes</t>
  </si>
  <si>
    <t>Dépose de bandes diverses en zinc</t>
  </si>
  <si>
    <t>Dépose de bandes diverses en plomb</t>
  </si>
  <si>
    <t>Démolition de becquet sur relevé d'étanchéité</t>
  </si>
  <si>
    <t>Démolition de solin en mortier de ciment</t>
  </si>
  <si>
    <t>Démolition de protection de relevés d'étanchéité en mortier de ciment</t>
  </si>
  <si>
    <t>Démolition de souche de cheminée</t>
  </si>
  <si>
    <t>Vérification et réparation des chéneaux</t>
  </si>
  <si>
    <t>Vérification et réparation des gouttières</t>
  </si>
  <si>
    <t>Vérification et réparation des descentes &amp; Boîtes à eau</t>
  </si>
  <si>
    <t>Révision de couvertines et entablements</t>
  </si>
  <si>
    <t>Remaniement des voliges bois du débord de toiture</t>
  </si>
  <si>
    <t>Fourniture et pose de Chéneaux en zinc carré mouluré avec rebord</t>
  </si>
  <si>
    <t>Fourniture et pose de Gouttières pendante 1/2 ronde en zinc</t>
  </si>
  <si>
    <t>Fourniture et pose de Descentes EP dia. 100 en zinc</t>
  </si>
  <si>
    <t>Fourniture et pose de bandes diverses en zinc</t>
  </si>
  <si>
    <t>INSTALLATION DE CHANTIER</t>
  </si>
  <si>
    <t>DEMOLITIONS &amp; DEPOSES</t>
  </si>
  <si>
    <t>REPARATION D'OUVRAGES EN BETON ARME</t>
  </si>
  <si>
    <t>Dépose de persiennes</t>
  </si>
  <si>
    <t>Dépose de fenêtres</t>
  </si>
  <si>
    <t>Dépose de garde corps</t>
  </si>
  <si>
    <t>Dépose de portes</t>
  </si>
  <si>
    <t>Réparation de béton - Rives de dalles Cis démolition du béton</t>
  </si>
  <si>
    <t xml:space="preserve">Réparation de béton - Parties planes en façades Cis démolition du béton. </t>
  </si>
  <si>
    <t>TRAVAUX PREPARATOIRES</t>
  </si>
  <si>
    <t>ZINGUERIE</t>
  </si>
  <si>
    <t>EVACUATION DES GRAVATS</t>
  </si>
  <si>
    <t>REPARATION D'OUVRAGES EN MACONNERIES</t>
  </si>
  <si>
    <t>Remplacement d'appuis de fenêtre en pierre</t>
  </si>
  <si>
    <t>Réfection des couronnement en dalle de pierre</t>
  </si>
  <si>
    <t>Décapage chimique de revêtement de façade</t>
  </si>
  <si>
    <t>Décapage chimique de menuiseries bois</t>
  </si>
  <si>
    <t>Enduit neuf à la chaux sur pierre apparente</t>
  </si>
  <si>
    <t>Réfection des corniches et entablements</t>
  </si>
  <si>
    <t>Carottages dans murs</t>
  </si>
  <si>
    <t>Peinture sur façades</t>
  </si>
  <si>
    <t>Peinture sur souches &amp; édicules en terrasses</t>
  </si>
  <si>
    <t>Complexe d'imperméabilisation</t>
  </si>
  <si>
    <t>Mise en place d'un pare-gravats au niveau du RDC.</t>
  </si>
  <si>
    <t>Dépose de chéneau avec soin en vue remplacement.</t>
  </si>
  <si>
    <t>Réparation de béton - Parties planes de dalles Cis démolition du béton.</t>
  </si>
  <si>
    <t>Peinture en sous faces de balcons</t>
  </si>
  <si>
    <t>Béton pour Pieux sécant</t>
  </si>
  <si>
    <t>Béton pour Béton de propreté</t>
  </si>
  <si>
    <t>Béton pour Béton de remplissage</t>
  </si>
  <si>
    <t>Béton pour Amorces de poteau</t>
  </si>
  <si>
    <t>Béton pour Radier</t>
  </si>
  <si>
    <t>Béton pour Semelles isolées</t>
  </si>
  <si>
    <t>Béton pour Semelles filantes</t>
  </si>
  <si>
    <t>Béton pour Longrines</t>
  </si>
  <si>
    <t>Béton pour Dallage</t>
  </si>
  <si>
    <t>Béton pour Regards</t>
  </si>
  <si>
    <t>Béton pour Fosses</t>
  </si>
  <si>
    <t>Béton pour Chambres</t>
  </si>
  <si>
    <t>Béton pour Caniveaux</t>
  </si>
  <si>
    <t>Béton pour Murs</t>
  </si>
  <si>
    <t>Béton pour Murs extérieurs</t>
  </si>
  <si>
    <t>Béton pour Murs intérieurs</t>
  </si>
  <si>
    <t>Béton pour Poteaux</t>
  </si>
  <si>
    <t>Béton pour Poutres</t>
  </si>
  <si>
    <t>Béton pour Linteaux</t>
  </si>
  <si>
    <t>Béton pour Dalle pleine</t>
  </si>
  <si>
    <t>Béton pour Plancher préfabriqué</t>
  </si>
  <si>
    <t>Béton pour Escaliers</t>
  </si>
  <si>
    <t>Coffrage pour Amorces de poteau</t>
  </si>
  <si>
    <t>Coffrage pour Radier</t>
  </si>
  <si>
    <t>Coffrage pour Semelles isolées</t>
  </si>
  <si>
    <t>Coffrage pour Semelles filantes</t>
  </si>
  <si>
    <t>Coffrage pour Longrines</t>
  </si>
  <si>
    <t>Coffrage pour Dallage</t>
  </si>
  <si>
    <t>Coffrage pour Regards</t>
  </si>
  <si>
    <t>Coffrage pour Fosses</t>
  </si>
  <si>
    <t>Coffrage pour Chambres</t>
  </si>
  <si>
    <t>Coffrage pour Caniveaux</t>
  </si>
  <si>
    <t>Coffrage pour Murs</t>
  </si>
  <si>
    <t>Coffrage pour Murs extérieurs</t>
  </si>
  <si>
    <t>Coffrage pour Murs intérieurs</t>
  </si>
  <si>
    <t>Coffrage pour Poteaux</t>
  </si>
  <si>
    <t>Coffrage pour Poutres</t>
  </si>
  <si>
    <t>Coffrage pour Linteaux</t>
  </si>
  <si>
    <t>Coffrage pour Dalle pleine</t>
  </si>
  <si>
    <t>Coffrage pour Plancher préfabriqué</t>
  </si>
  <si>
    <t>Coffrage pour Escaliers</t>
  </si>
  <si>
    <t xml:space="preserve">MACONNERIE </t>
  </si>
  <si>
    <t>Enduit au mortier de ciment</t>
  </si>
  <si>
    <t>Chape au mortier de ciment</t>
  </si>
  <si>
    <t>Coffrage pour béton de remplissage</t>
  </si>
  <si>
    <t>Coffrage perdu pour ouvrages en fondation</t>
  </si>
  <si>
    <t>Démolition de couverture</t>
  </si>
  <si>
    <t>Démolition de dalle pleine en béton</t>
  </si>
  <si>
    <t>Démolition de plancher en bois</t>
  </si>
  <si>
    <t>Démolition de charpente en bois</t>
  </si>
  <si>
    <t>Démolition de charpente métallique</t>
  </si>
  <si>
    <t xml:space="preserve">Plancher collaborant </t>
  </si>
  <si>
    <t>A</t>
  </si>
  <si>
    <t>B</t>
  </si>
  <si>
    <t>C</t>
  </si>
  <si>
    <t>D</t>
  </si>
  <si>
    <t>E</t>
  </si>
  <si>
    <t>REPARATIONS &amp; TRANSFORMATIONS</t>
  </si>
  <si>
    <t>Scellements chimiques d'attentes</t>
  </si>
  <si>
    <t>Réparation d'ouvrages en béton (murs)</t>
  </si>
  <si>
    <t>Réparation d'ouvrages en béton (poteaux)</t>
  </si>
  <si>
    <t>Réparation d'ouvrages en béton (poutres)</t>
  </si>
  <si>
    <t>Réparation d'ouvrages en béton (dalles)</t>
  </si>
  <si>
    <t>Création d'ouvertures dans murs béton</t>
  </si>
  <si>
    <t>Reprise de poutres en sous œuvre</t>
  </si>
  <si>
    <t>Création de regards</t>
  </si>
  <si>
    <t>Création de caniveaux</t>
  </si>
  <si>
    <t>Réparation d'ouvrages en béton (corbeaux)</t>
  </si>
  <si>
    <t>Création d'ouvertures dans murs en maçonnerie</t>
  </si>
  <si>
    <t>Création d'appuis pour reprises de poutres</t>
  </si>
  <si>
    <t>KG</t>
  </si>
  <si>
    <t>Bouchage d'ouvertures en maçonnerie</t>
  </si>
  <si>
    <t>Appui filant en cornière métallique pour plancher collaborant</t>
  </si>
  <si>
    <t>Béton de remplissage seconde phase</t>
  </si>
  <si>
    <t>Démolition de faïence</t>
  </si>
  <si>
    <t>Pose de profilés métalliques</t>
  </si>
  <si>
    <t>Plinthes PVC droites</t>
  </si>
  <si>
    <t>Plinthes bois à crémaillère</t>
  </si>
  <si>
    <t>CLOISONS - DOUBLAGES</t>
  </si>
  <si>
    <t>REVETEMENTS DE SOLS - FAIENCES</t>
  </si>
  <si>
    <t>CAGE D'ESCALIER</t>
  </si>
  <si>
    <t>RAVALEMENT</t>
  </si>
  <si>
    <t>PEINTURES SUR MURS ET PLAFONDS</t>
  </si>
  <si>
    <t>PEINTURES SUR MENUISERIES BOIS</t>
  </si>
  <si>
    <t>PEINTURES SUR PARTIES METALLIQUES</t>
  </si>
  <si>
    <t>INSTALLATION DE CHANTIER RAVALEMENT</t>
  </si>
  <si>
    <t>PEINTURES SUR FACADES</t>
  </si>
  <si>
    <t>Peinture sur Plafonds</t>
  </si>
  <si>
    <t>Peinture sur Corniche en plafond</t>
  </si>
  <si>
    <t>Peinture sur Sous faces des volées d'escaliers</t>
  </si>
  <si>
    <t>Peinture sur Jouées des volées d'escalier</t>
  </si>
  <si>
    <t>Peinture sur Murs Toute hauteur</t>
  </si>
  <si>
    <t>Peinture sur Murs Soubassement</t>
  </si>
  <si>
    <t>Peinture sur Murs partie haute</t>
  </si>
  <si>
    <t>Peinture sur Garde-corps en maçonnerie</t>
  </si>
  <si>
    <t>Peinture sur Relevé de limon en maçonnerie</t>
  </si>
  <si>
    <t>Peinture sur Portes palières</t>
  </si>
  <si>
    <t>Peinture sur Portes bois locaux de service</t>
  </si>
  <si>
    <t>Peinture sur Garde-corps bois (Cpté 2 faces pour 1)</t>
  </si>
  <si>
    <t>Peinture sur Plinthes bois droites</t>
  </si>
  <si>
    <t>Peinture sur Plinthes bois à crémaillères</t>
  </si>
  <si>
    <t>Peinture sur Lambris bois</t>
  </si>
  <si>
    <t>Peinture sur Façade bois de placards techniques</t>
  </si>
  <si>
    <t>Peinture sur Main courante bois</t>
  </si>
  <si>
    <t>Peinture sur Cimaise bois</t>
  </si>
  <si>
    <t>Peinture sur Porte d'entrée métalliques (2 faces)</t>
  </si>
  <si>
    <t>Peinture sur Garde-corps métallique (Cpté 2 faces pour 1)</t>
  </si>
  <si>
    <t>Peinture sur Main courante métallique</t>
  </si>
  <si>
    <t>Peinture sur Portes d'ascenseur</t>
  </si>
  <si>
    <t>Peinture sur Façade métallique de protection cage d'ascenseur</t>
  </si>
  <si>
    <t>Peinture sur Portes métalliques locaux de service</t>
  </si>
  <si>
    <t>Peinture sur Tuyauteries</t>
  </si>
  <si>
    <t>RAVALEMENT - RENOVATION</t>
  </si>
  <si>
    <t>Surface totale murs après déduction =</t>
  </si>
  <si>
    <t>Surface totale avant déduction =</t>
  </si>
  <si>
    <t>Dev. Cage d'escalier =</t>
  </si>
  <si>
    <t>L</t>
  </si>
  <si>
    <t>l</t>
  </si>
  <si>
    <t>Surf. Tot. Portes Ascens. =</t>
  </si>
  <si>
    <t>Surf. Tot. Faç PL Tech. =</t>
  </si>
  <si>
    <t>Surf. Tot. Portes palières =</t>
  </si>
  <si>
    <t>Ht Ttle =</t>
  </si>
  <si>
    <t>Surf. Ttle S/F volée d'escalier =</t>
  </si>
  <si>
    <t>Surf. Tot.</t>
  </si>
  <si>
    <t>Haut.</t>
  </si>
  <si>
    <t>Larg.</t>
  </si>
  <si>
    <t>HSP</t>
  </si>
  <si>
    <t>Surf. S/F volée</t>
  </si>
  <si>
    <t>Dev. S/F volée</t>
  </si>
  <si>
    <t>Larg. Volée</t>
  </si>
  <si>
    <t>Larg. Palier</t>
  </si>
  <si>
    <r>
      <t xml:space="preserve">Larg. Cage </t>
    </r>
    <r>
      <rPr>
        <b/>
        <sz val="14"/>
        <color theme="1"/>
        <rFont val="Calibri"/>
        <family val="2"/>
        <scheme val="minor"/>
      </rPr>
      <t>l</t>
    </r>
  </si>
  <si>
    <r>
      <t>Long. Cage</t>
    </r>
    <r>
      <rPr>
        <b/>
        <sz val="14"/>
        <color theme="1"/>
        <rFont val="Calibri"/>
        <family val="2"/>
        <scheme val="minor"/>
      </rPr>
      <t xml:space="preserve"> L</t>
    </r>
  </si>
  <si>
    <t>Portes ascenseurs</t>
  </si>
  <si>
    <t>Façades placards techniques</t>
  </si>
  <si>
    <t>Portes palières</t>
  </si>
  <si>
    <t>Retombées de poutres</t>
  </si>
  <si>
    <t>Nature</t>
  </si>
  <si>
    <t>Long.</t>
  </si>
  <si>
    <t>Main courante</t>
  </si>
  <si>
    <t>GC métal ou fac. Asc.</t>
  </si>
  <si>
    <t>GC maçonnerie</t>
  </si>
  <si>
    <t>Retombée de poutre</t>
  </si>
  <si>
    <t>Plinthes</t>
  </si>
  <si>
    <t>Fenêtres</t>
  </si>
  <si>
    <t>Portes ou PL Tech.</t>
  </si>
  <si>
    <t>HSP =</t>
  </si>
  <si>
    <t>HALL D'ENTREE</t>
  </si>
  <si>
    <t>REZ DE CHAUSSEE</t>
  </si>
  <si>
    <t>Niveau N-8</t>
  </si>
  <si>
    <t>Niveau N-7</t>
  </si>
  <si>
    <t>Niveau N-6</t>
  </si>
  <si>
    <t>Niveau N-5</t>
  </si>
  <si>
    <t>Niveau N-4</t>
  </si>
  <si>
    <t>Niveau N-3</t>
  </si>
  <si>
    <t>Niveau N-2</t>
  </si>
  <si>
    <t>Niveau N-1</t>
  </si>
  <si>
    <t>Marches</t>
  </si>
  <si>
    <t>Volée escalier</t>
  </si>
  <si>
    <t>Palier intermédiaire</t>
  </si>
  <si>
    <t>Niveau N</t>
  </si>
  <si>
    <t>AFFAIRE :</t>
  </si>
  <si>
    <t>Dimensions =</t>
  </si>
  <si>
    <t>Soupiraux Nbre =</t>
  </si>
  <si>
    <t>Hauteur soubassement =</t>
  </si>
  <si>
    <t>Largeur façade =</t>
  </si>
  <si>
    <t>Hauteur façade =</t>
  </si>
  <si>
    <t>FACADE</t>
  </si>
  <si>
    <t>TOUTES PRESTATIONS</t>
  </si>
  <si>
    <t>Peinture sur Fenêtres et châssis bois</t>
  </si>
  <si>
    <t>Peinture sur persiennes</t>
  </si>
  <si>
    <t>Peinture sur Fenêtres, porte fenêtres et châssis</t>
  </si>
  <si>
    <t>Peinture sur tabliers de volets roulants</t>
  </si>
  <si>
    <t>Peinture sur portes bois</t>
  </si>
  <si>
    <t>Peinture sur garde corps métalliques</t>
  </si>
  <si>
    <t>Peinture sur soubassement façades</t>
  </si>
  <si>
    <t>Peinture sur grilles de ventilation métalliques</t>
  </si>
  <si>
    <t>Peinture sur barreaudages métalliques</t>
  </si>
  <si>
    <t>Peinture sur portes métalliques locaux de service</t>
  </si>
  <si>
    <t>Peinture sur portes de garages métalliques</t>
  </si>
  <si>
    <t>Peinture sur passée de toiture</t>
  </si>
  <si>
    <t>Remplacement de dalle de balcon en marbre</t>
  </si>
  <si>
    <t>Peinture sur descentes EP</t>
  </si>
  <si>
    <t>Peinture sur rideaux de fermetures métalliques</t>
  </si>
  <si>
    <t>Peinture hydrofuge oléofugeante</t>
  </si>
  <si>
    <t>Peinture sur baguettes décoratives</t>
  </si>
  <si>
    <t>OUVRAGES ACCESSOIRES RAVALEMENT</t>
  </si>
  <si>
    <t>Remplacement de vitrage pour verrière en toiture</t>
  </si>
  <si>
    <t>Réparation de mosaique de façade</t>
  </si>
  <si>
    <t>Traitement de préservation sur revêtement pierre</t>
  </si>
  <si>
    <t>Traitement de préservation sur revêtement carrelage</t>
  </si>
  <si>
    <t>Traitement de préservation sur menuiseries aluminium</t>
  </si>
  <si>
    <t>Etanchéité liquide sur dalles de balcons</t>
  </si>
  <si>
    <t>Carrelage sur dalles de balcons</t>
  </si>
  <si>
    <t>Traçage de plinthes en peinture</t>
  </si>
  <si>
    <t>Faux plafonds en plaques minérales 60 x 60</t>
  </si>
  <si>
    <t>PEINTURES DE SOL</t>
  </si>
  <si>
    <t>OUVRAGES ACCESSOIRES RENOVATION</t>
  </si>
  <si>
    <t>MENUISERIES INTERIEURES</t>
  </si>
  <si>
    <t>Dépose de sol PVC en dalles surfaces courantes</t>
  </si>
  <si>
    <t>Dépose de sol PVC en lès surfaces courantes</t>
  </si>
  <si>
    <t>Dépose de sol PVC en dalles marches d'escalier</t>
  </si>
  <si>
    <t>Dépose de sol PVC en lès marches d'escalier</t>
  </si>
  <si>
    <t>Dépose de sol Moquette en dalles surfaces courantes</t>
  </si>
  <si>
    <t>Dépose de sol Moquette en lès surfaces courantes</t>
  </si>
  <si>
    <t>Dépose de sol Moquette en dalles marches d'escalier</t>
  </si>
  <si>
    <t>Dépose de sol Moquette en lès marches d'escalier</t>
  </si>
  <si>
    <t>VITRERIE</t>
  </si>
  <si>
    <t>INSTALLATION DE CHANTIER RENOVATION</t>
  </si>
  <si>
    <t>DEMOLITIONS &amp; DEPOSES RENOVATION</t>
  </si>
  <si>
    <t>Peinture sur parties métalliques anciennes</t>
  </si>
  <si>
    <t>Peinture sur parties métalliques galvanisées</t>
  </si>
  <si>
    <t>Peinture sur parties bois anciennes</t>
  </si>
  <si>
    <t>Peinture sur parties bois neuves</t>
  </si>
  <si>
    <t>Faux plafonds en plaques de plâtre sur ossature métallique</t>
  </si>
  <si>
    <t>Cloisons en plaques de plâtre sur ossature métallique</t>
  </si>
  <si>
    <t>Revêtement de sol Moquette en dalles surfaces courantes</t>
  </si>
  <si>
    <t>Revêtement de sol Moquette en lès surfaces courantes</t>
  </si>
  <si>
    <t>Revêtement de sol Moquette en dalles marches d'escalier</t>
  </si>
  <si>
    <t>Revêtement de sol Moquette en lès marches d'escalier</t>
  </si>
  <si>
    <t>A B C D E Permet la ventilation par zone</t>
  </si>
  <si>
    <t>TOTAL</t>
  </si>
  <si>
    <t>Peinture de bandes de délimitation places de parking</t>
  </si>
  <si>
    <t>Peinture sur bordures de délimitation revêtement routier</t>
  </si>
  <si>
    <t>Flèches et lignes de roulement</t>
  </si>
  <si>
    <t>Numérotation au pochoir d'emplacements parking</t>
  </si>
  <si>
    <t>Peinture de signalisation d'aires de stockage ou d'interdiction de stationner</t>
  </si>
  <si>
    <t>Joints de calfeutrement entre éléments préfabriqués</t>
  </si>
  <si>
    <t>Couvre joint de dilatation en aluminium</t>
  </si>
  <si>
    <t>Couronnements d'acrotères en aluminium</t>
  </si>
  <si>
    <t>Couronnements de garde corps de balcons en aluminium</t>
  </si>
</sst>
</file>

<file path=xl/styles.xml><?xml version="1.0" encoding="utf-8"?>
<styleSheet xmlns="http://schemas.openxmlformats.org/spreadsheetml/2006/main">
  <numFmts count="1">
    <numFmt numFmtId="164" formatCode="0.000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Bookman Old Style"/>
      <family val="1"/>
    </font>
    <font>
      <b/>
      <sz val="10"/>
      <name val="Comic Sans MS"/>
      <family val="4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Book Antiqua"/>
      <family val="1"/>
    </font>
    <font>
      <b/>
      <sz val="12"/>
      <name val="Book Antiqua"/>
      <family val="1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39994506668294322"/>
        <bgColor indexed="22"/>
      </patternFill>
    </fill>
    <fill>
      <patternFill patternType="solid">
        <fgColor theme="3" tint="0.59996337778862885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</cellStyleXfs>
  <cellXfs count="312">
    <xf numFmtId="0" fontId="0" fillId="0" borderId="0" xfId="0"/>
    <xf numFmtId="0" fontId="3" fillId="0" borderId="0" xfId="1" applyFont="1"/>
    <xf numFmtId="0" fontId="9" fillId="0" borderId="7" xfId="1" quotePrefix="1" applyFont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" fontId="11" fillId="0" borderId="3" xfId="1" applyNumberFormat="1" applyFont="1" applyFill="1" applyBorder="1" applyAlignment="1">
      <alignment horizontal="center" vertical="center"/>
    </xf>
    <xf numFmtId="4" fontId="5" fillId="2" borderId="3" xfId="1" applyNumberFormat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7" xfId="1" quotePrefix="1" applyFont="1" applyFill="1" applyBorder="1" applyAlignment="1">
      <alignment horizontal="center" vertical="center"/>
    </xf>
    <xf numFmtId="0" fontId="12" fillId="6" borderId="7" xfId="1" applyFont="1" applyFill="1" applyBorder="1" applyAlignment="1">
      <alignment horizontal="center" vertical="center"/>
    </xf>
    <xf numFmtId="0" fontId="12" fillId="3" borderId="7" xfId="1" applyFont="1" applyFill="1" applyBorder="1" applyAlignment="1">
      <alignment horizontal="center" vertical="center" wrapText="1"/>
    </xf>
    <xf numFmtId="2" fontId="12" fillId="6" borderId="15" xfId="1" applyNumberFormat="1" applyFont="1" applyFill="1" applyBorder="1" applyAlignment="1">
      <alignment horizontal="center" vertical="center"/>
    </xf>
    <xf numFmtId="0" fontId="12" fillId="3" borderId="15" xfId="1" applyFont="1" applyFill="1" applyBorder="1" applyAlignment="1">
      <alignment horizontal="center" vertical="center" wrapText="1"/>
    </xf>
    <xf numFmtId="0" fontId="12" fillId="6" borderId="14" xfId="1" applyFont="1" applyFill="1" applyBorder="1" applyAlignment="1">
      <alignment horizontal="center" vertical="center"/>
    </xf>
    <xf numFmtId="164" fontId="10" fillId="6" borderId="14" xfId="1" applyNumberFormat="1" applyFont="1" applyFill="1" applyBorder="1" applyAlignment="1">
      <alignment horizontal="center" vertical="center"/>
    </xf>
    <xf numFmtId="2" fontId="12" fillId="6" borderId="14" xfId="1" applyNumberFormat="1" applyFont="1" applyFill="1" applyBorder="1" applyAlignment="1">
      <alignment horizontal="center" vertical="center" wrapText="1"/>
    </xf>
    <xf numFmtId="2" fontId="12" fillId="6" borderId="14" xfId="1" applyNumberFormat="1" applyFont="1" applyFill="1" applyBorder="1" applyAlignment="1">
      <alignment horizontal="center" vertical="center"/>
    </xf>
    <xf numFmtId="0" fontId="12" fillId="3" borderId="14" xfId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left"/>
    </xf>
    <xf numFmtId="0" fontId="9" fillId="0" borderId="8" xfId="1" applyFont="1" applyBorder="1"/>
    <xf numFmtId="1" fontId="9" fillId="0" borderId="15" xfId="1" applyNumberFormat="1" applyFont="1" applyBorder="1" applyAlignment="1">
      <alignment horizontal="center"/>
    </xf>
    <xf numFmtId="0" fontId="9" fillId="0" borderId="15" xfId="1" applyNumberFormat="1" applyFont="1" applyBorder="1" applyAlignment="1">
      <alignment horizontal="center"/>
    </xf>
    <xf numFmtId="2" fontId="9" fillId="0" borderId="15" xfId="1" applyNumberFormat="1" applyFont="1" applyBorder="1" applyAlignment="1">
      <alignment horizontal="right"/>
    </xf>
    <xf numFmtId="2" fontId="9" fillId="6" borderId="15" xfId="1" applyNumberFormat="1" applyFont="1" applyFill="1" applyBorder="1" applyAlignment="1">
      <alignment horizontal="right"/>
    </xf>
    <xf numFmtId="2" fontId="9" fillId="0" borderId="0" xfId="1" applyNumberFormat="1" applyFont="1" applyBorder="1" applyAlignment="1">
      <alignment horizontal="right"/>
    </xf>
    <xf numFmtId="2" fontId="9" fillId="0" borderId="9" xfId="1" applyNumberFormat="1" applyFont="1" applyBorder="1" applyAlignment="1">
      <alignment horizontal="right"/>
    </xf>
    <xf numFmtId="4" fontId="10" fillId="3" borderId="8" xfId="1" applyNumberFormat="1" applyFont="1" applyFill="1" applyBorder="1" applyAlignment="1">
      <alignment horizontal="right" vertical="center" wrapText="1"/>
    </xf>
    <xf numFmtId="2" fontId="9" fillId="0" borderId="0" xfId="1" applyNumberFormat="1" applyFont="1"/>
    <xf numFmtId="0" fontId="9" fillId="0" borderId="11" xfId="1" applyFont="1" applyBorder="1" applyAlignment="1">
      <alignment horizontal="left"/>
    </xf>
    <xf numFmtId="0" fontId="9" fillId="0" borderId="12" xfId="1" applyFont="1" applyBorder="1"/>
    <xf numFmtId="1" fontId="9" fillId="0" borderId="14" xfId="1" applyNumberFormat="1" applyFont="1" applyBorder="1" applyAlignment="1">
      <alignment horizontal="center"/>
    </xf>
    <xf numFmtId="0" fontId="9" fillId="0" borderId="14" xfId="1" applyNumberFormat="1" applyFont="1" applyBorder="1" applyAlignment="1">
      <alignment horizontal="center"/>
    </xf>
    <xf numFmtId="2" fontId="9" fillId="0" borderId="14" xfId="1" applyNumberFormat="1" applyFont="1" applyBorder="1" applyAlignment="1">
      <alignment horizontal="right"/>
    </xf>
    <xf numFmtId="2" fontId="9" fillId="6" borderId="14" xfId="1" applyNumberFormat="1" applyFont="1" applyFill="1" applyBorder="1" applyAlignment="1">
      <alignment horizontal="right"/>
    </xf>
    <xf numFmtId="4" fontId="3" fillId="0" borderId="0" xfId="1" applyNumberFormat="1" applyFont="1" applyFill="1" applyBorder="1" applyAlignment="1">
      <alignment horizontal="right" vertical="center" wrapText="1"/>
    </xf>
    <xf numFmtId="0" fontId="8" fillId="0" borderId="0" xfId="2" applyAlignment="1"/>
    <xf numFmtId="0" fontId="8" fillId="0" borderId="12" xfId="2" applyBorder="1" applyAlignment="1"/>
    <xf numFmtId="0" fontId="8" fillId="0" borderId="11" xfId="2" applyBorder="1" applyAlignment="1"/>
    <xf numFmtId="0" fontId="8" fillId="0" borderId="10" xfId="2" applyBorder="1" applyAlignment="1"/>
    <xf numFmtId="0" fontId="8" fillId="0" borderId="8" xfId="2" applyBorder="1" applyAlignment="1"/>
    <xf numFmtId="0" fontId="8" fillId="0" borderId="0" xfId="2" applyBorder="1" applyAlignment="1"/>
    <xf numFmtId="0" fontId="8" fillId="0" borderId="9" xfId="2" applyBorder="1" applyAlignment="1"/>
    <xf numFmtId="0" fontId="2" fillId="0" borderId="0" xfId="2" applyFont="1" applyBorder="1" applyAlignment="1"/>
    <xf numFmtId="0" fontId="1" fillId="0" borderId="0" xfId="1" applyFont="1" applyAlignment="1">
      <alignment vertical="center"/>
    </xf>
    <xf numFmtId="0" fontId="4" fillId="2" borderId="7" xfId="1" applyFont="1" applyFill="1" applyBorder="1" applyAlignment="1">
      <alignment horizontal="center" vertical="center"/>
    </xf>
    <xf numFmtId="15" fontId="9" fillId="0" borderId="16" xfId="1" applyNumberFormat="1" applyFont="1" applyBorder="1" applyAlignment="1">
      <alignment horizontal="center" vertical="center"/>
    </xf>
    <xf numFmtId="0" fontId="1" fillId="0" borderId="0" xfId="1" applyFont="1"/>
    <xf numFmtId="0" fontId="1" fillId="0" borderId="0" xfId="1" applyFont="1" applyBorder="1"/>
    <xf numFmtId="0" fontId="1" fillId="0" borderId="0" xfId="3" applyFont="1" applyBorder="1"/>
    <xf numFmtId="2" fontId="1" fillId="0" borderId="0" xfId="1" applyNumberFormat="1" applyFont="1" applyBorder="1" applyAlignment="1">
      <alignment horizontal="right"/>
    </xf>
    <xf numFmtId="2" fontId="1" fillId="0" borderId="0" xfId="1" applyNumberFormat="1" applyFont="1" applyFill="1" applyBorder="1" applyAlignment="1">
      <alignment horizontal="right"/>
    </xf>
    <xf numFmtId="0" fontId="3" fillId="8" borderId="0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2" fontId="1" fillId="0" borderId="0" xfId="1" applyNumberFormat="1" applyFont="1" applyBorder="1" applyAlignment="1">
      <alignment horizontal="right" vertical="center"/>
    </xf>
    <xf numFmtId="2" fontId="1" fillId="0" borderId="0" xfId="1" applyNumberFormat="1" applyFont="1" applyFill="1" applyBorder="1" applyAlignment="1">
      <alignment horizontal="right" vertical="center"/>
    </xf>
    <xf numFmtId="4" fontId="9" fillId="0" borderId="0" xfId="1" applyNumberFormat="1" applyFont="1" applyBorder="1" applyAlignment="1">
      <alignment horizontal="right" indent="1"/>
    </xf>
    <xf numFmtId="2" fontId="1" fillId="0" borderId="0" xfId="1" applyNumberFormat="1" applyFont="1" applyAlignment="1">
      <alignment horizontal="right"/>
    </xf>
    <xf numFmtId="4" fontId="1" fillId="0" borderId="0" xfId="1" applyNumberFormat="1" applyFont="1" applyFill="1" applyAlignment="1">
      <alignment horizontal="right"/>
    </xf>
    <xf numFmtId="0" fontId="13" fillId="7" borderId="15" xfId="1" applyFont="1" applyFill="1" applyBorder="1" applyAlignment="1">
      <alignment horizontal="left"/>
    </xf>
    <xf numFmtId="0" fontId="4" fillId="2" borderId="1" xfId="1" applyFont="1" applyFill="1" applyBorder="1" applyAlignment="1">
      <alignment horizontal="center" vertical="center"/>
    </xf>
    <xf numFmtId="0" fontId="9" fillId="0" borderId="6" xfId="1" quotePrefix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/>
    <xf numFmtId="0" fontId="13" fillId="0" borderId="0" xfId="1" applyFont="1" applyBorder="1"/>
    <xf numFmtId="0" fontId="3" fillId="0" borderId="0" xfId="1" applyFont="1" applyBorder="1"/>
    <xf numFmtId="0" fontId="1" fillId="0" borderId="0" xfId="3" applyFont="1"/>
    <xf numFmtId="0" fontId="9" fillId="0" borderId="0" xfId="1" applyFont="1" applyBorder="1" applyAlignment="1">
      <alignment horizontal="center"/>
    </xf>
    <xf numFmtId="0" fontId="3" fillId="9" borderId="0" xfId="1" applyFont="1" applyFill="1" applyBorder="1" applyAlignment="1">
      <alignment horizontal="center" vertical="center"/>
    </xf>
    <xf numFmtId="0" fontId="3" fillId="9" borderId="0" xfId="1" applyFont="1" applyFill="1" applyAlignment="1">
      <alignment horizontal="center" vertical="center"/>
    </xf>
    <xf numFmtId="0" fontId="0" fillId="10" borderId="0" xfId="0" applyFill="1" applyAlignment="1">
      <alignment horizontal="right" indent="1"/>
    </xf>
    <xf numFmtId="0" fontId="0" fillId="10" borderId="0" xfId="0" applyFill="1" applyAlignment="1">
      <alignment horizontal="center"/>
    </xf>
    <xf numFmtId="0" fontId="1" fillId="0" borderId="0" xfId="1" applyFont="1" applyAlignment="1">
      <alignment horizontal="center"/>
    </xf>
    <xf numFmtId="0" fontId="9" fillId="11" borderId="14" xfId="1" applyFont="1" applyFill="1" applyBorder="1" applyAlignment="1">
      <alignment horizontal="left"/>
    </xf>
    <xf numFmtId="0" fontId="13" fillId="5" borderId="14" xfId="1" applyFont="1" applyFill="1" applyBorder="1" applyAlignment="1">
      <alignment horizontal="left" vertical="center" wrapText="1"/>
    </xf>
    <xf numFmtId="0" fontId="10" fillId="12" borderId="3" xfId="1" applyFont="1" applyFill="1" applyBorder="1" applyAlignment="1">
      <alignment vertical="center" wrapText="1"/>
    </xf>
    <xf numFmtId="0" fontId="10" fillId="13" borderId="3" xfId="1" applyFont="1" applyFill="1" applyBorder="1" applyAlignment="1">
      <alignment vertical="center" wrapText="1"/>
    </xf>
    <xf numFmtId="0" fontId="9" fillId="11" borderId="3" xfId="2" quotePrefix="1" applyFont="1" applyFill="1" applyBorder="1" applyAlignment="1">
      <alignment vertical="center"/>
    </xf>
    <xf numFmtId="0" fontId="1" fillId="7" borderId="15" xfId="1" applyFont="1" applyFill="1" applyBorder="1" applyAlignment="1">
      <alignment horizontal="left"/>
    </xf>
    <xf numFmtId="0" fontId="15" fillId="0" borderId="0" xfId="0" applyFont="1"/>
    <xf numFmtId="2" fontId="1" fillId="0" borderId="0" xfId="1" applyNumberFormat="1" applyFont="1" applyAlignment="1">
      <alignment horizontal="center"/>
    </xf>
    <xf numFmtId="2" fontId="1" fillId="0" borderId="0" xfId="1" applyNumberFormat="1" applyFont="1" applyBorder="1" applyAlignment="1">
      <alignment horizontal="center"/>
    </xf>
    <xf numFmtId="4" fontId="1" fillId="0" borderId="0" xfId="1" applyNumberFormat="1" applyFont="1" applyBorder="1" applyAlignment="1">
      <alignment horizontal="center"/>
    </xf>
    <xf numFmtId="2" fontId="9" fillId="0" borderId="10" xfId="1" applyNumberFormat="1" applyFont="1" applyBorder="1" applyAlignment="1">
      <alignment horizontal="right"/>
    </xf>
    <xf numFmtId="4" fontId="10" fillId="3" borderId="12" xfId="1" applyNumberFormat="1" applyFont="1" applyFill="1" applyBorder="1" applyAlignment="1">
      <alignment horizontal="right" vertical="center" wrapText="1"/>
    </xf>
    <xf numFmtId="0" fontId="9" fillId="0" borderId="11" xfId="1" applyFont="1" applyBorder="1" applyAlignment="1">
      <alignment horizontal="center"/>
    </xf>
    <xf numFmtId="0" fontId="3" fillId="0" borderId="15" xfId="1" applyFont="1" applyFill="1" applyBorder="1" applyAlignment="1">
      <alignment horizontal="left"/>
    </xf>
    <xf numFmtId="0" fontId="1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7" fillId="6" borderId="15" xfId="1" applyFont="1" applyFill="1" applyBorder="1" applyAlignment="1">
      <alignment horizontal="center" vertical="center"/>
    </xf>
    <xf numFmtId="164" fontId="17" fillId="6" borderId="15" xfId="1" applyNumberFormat="1" applyFont="1" applyFill="1" applyBorder="1" applyAlignment="1">
      <alignment horizontal="center" vertical="top"/>
    </xf>
    <xf numFmtId="2" fontId="17" fillId="6" borderId="15" xfId="1" applyNumberFormat="1" applyFont="1" applyFill="1" applyBorder="1" applyAlignment="1">
      <alignment horizontal="center" vertical="center" wrapText="1"/>
    </xf>
    <xf numFmtId="0" fontId="17" fillId="6" borderId="7" xfId="1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 indent="2"/>
    </xf>
    <xf numFmtId="0" fontId="19" fillId="0" borderId="0" xfId="0" applyFont="1" applyAlignment="1">
      <alignment vertical="center"/>
    </xf>
    <xf numFmtId="2" fontId="19" fillId="15" borderId="3" xfId="0" applyNumberFormat="1" applyFont="1" applyFill="1" applyBorder="1" applyAlignment="1">
      <alignment vertical="center"/>
    </xf>
    <xf numFmtId="2" fontId="19" fillId="15" borderId="3" xfId="0" applyNumberFormat="1" applyFont="1" applyFill="1" applyBorder="1" applyAlignment="1">
      <alignment horizontal="right" vertical="center"/>
    </xf>
    <xf numFmtId="0" fontId="19" fillId="0" borderId="15" xfId="0" applyFont="1" applyBorder="1" applyAlignment="1">
      <alignment vertical="center"/>
    </xf>
    <xf numFmtId="2" fontId="19" fillId="16" borderId="3" xfId="0" applyNumberFormat="1" applyFont="1" applyFill="1" applyBorder="1" applyAlignment="1">
      <alignment vertical="center"/>
    </xf>
    <xf numFmtId="2" fontId="19" fillId="16" borderId="3" xfId="0" applyNumberFormat="1" applyFont="1" applyFill="1" applyBorder="1" applyAlignment="1">
      <alignment horizontal="right" vertical="center"/>
    </xf>
    <xf numFmtId="2" fontId="19" fillId="7" borderId="3" xfId="0" applyNumberFormat="1" applyFont="1" applyFill="1" applyBorder="1" applyAlignment="1">
      <alignment vertical="center"/>
    </xf>
    <xf numFmtId="2" fontId="19" fillId="7" borderId="3" xfId="0" applyNumberFormat="1" applyFont="1" applyFill="1" applyBorder="1" applyAlignment="1">
      <alignment horizontal="right" vertical="center"/>
    </xf>
    <xf numFmtId="2" fontId="19" fillId="17" borderId="2" xfId="0" applyNumberFormat="1" applyFont="1" applyFill="1" applyBorder="1" applyAlignment="1">
      <alignment horizontal="center" vertical="center"/>
    </xf>
    <xf numFmtId="2" fontId="19" fillId="17" borderId="1" xfId="0" applyNumberFormat="1" applyFont="1" applyFill="1" applyBorder="1" applyAlignment="1">
      <alignment horizontal="right" vertical="center"/>
    </xf>
    <xf numFmtId="2" fontId="19" fillId="18" borderId="1" xfId="0" applyNumberFormat="1" applyFont="1" applyFill="1" applyBorder="1" applyAlignment="1">
      <alignment horizontal="right" vertical="center"/>
    </xf>
    <xf numFmtId="2" fontId="19" fillId="19" borderId="3" xfId="0" applyNumberFormat="1" applyFont="1" applyFill="1" applyBorder="1" applyAlignment="1">
      <alignment horizontal="right" vertical="center"/>
    </xf>
    <xf numFmtId="2" fontId="0" fillId="15" borderId="15" xfId="0" applyNumberFormat="1" applyFill="1" applyBorder="1"/>
    <xf numFmtId="2" fontId="0" fillId="15" borderId="15" xfId="0" applyNumberFormat="1" applyFill="1" applyBorder="1" applyAlignment="1">
      <alignment horizontal="center"/>
    </xf>
    <xf numFmtId="0" fontId="0" fillId="0" borderId="15" xfId="0" applyBorder="1"/>
    <xf numFmtId="2" fontId="0" fillId="16" borderId="15" xfId="0" applyNumberFormat="1" applyFill="1" applyBorder="1"/>
    <xf numFmtId="2" fontId="0" fillId="16" borderId="15" xfId="0" applyNumberFormat="1" applyFill="1" applyBorder="1" applyAlignment="1">
      <alignment horizontal="center"/>
    </xf>
    <xf numFmtId="2" fontId="0" fillId="7" borderId="15" xfId="0" applyNumberFormat="1" applyFill="1" applyBorder="1"/>
    <xf numFmtId="2" fontId="0" fillId="7" borderId="15" xfId="0" applyNumberFormat="1" applyFill="1" applyBorder="1" applyAlignment="1">
      <alignment horizontal="center"/>
    </xf>
    <xf numFmtId="2" fontId="0" fillId="17" borderId="14" xfId="0" applyNumberFormat="1" applyFill="1" applyBorder="1" applyAlignment="1">
      <alignment horizontal="right"/>
    </xf>
    <xf numFmtId="2" fontId="0" fillId="18" borderId="15" xfId="0" applyNumberFormat="1" applyFill="1" applyBorder="1"/>
    <xf numFmtId="2" fontId="0" fillId="19" borderId="15" xfId="0" applyNumberFormat="1" applyFill="1" applyBorder="1"/>
    <xf numFmtId="2" fontId="0" fillId="17" borderId="15" xfId="0" applyNumberFormat="1" applyFill="1" applyBorder="1" applyAlignment="1">
      <alignment horizontal="right"/>
    </xf>
    <xf numFmtId="2" fontId="0" fillId="19" borderId="15" xfId="0" applyNumberFormat="1" applyFill="1" applyBorder="1" applyAlignment="1">
      <alignment horizontal="center"/>
    </xf>
    <xf numFmtId="2" fontId="0" fillId="17" borderId="15" xfId="0" applyNumberFormat="1" applyFill="1" applyBorder="1" applyAlignment="1">
      <alignment horizontal="left"/>
    </xf>
    <xf numFmtId="0" fontId="21" fillId="0" borderId="0" xfId="0" applyFont="1"/>
    <xf numFmtId="0" fontId="21" fillId="17" borderId="15" xfId="0" applyFont="1" applyFill="1" applyBorder="1" applyAlignment="1">
      <alignment horizontal="right"/>
    </xf>
    <xf numFmtId="2" fontId="21" fillId="0" borderId="0" xfId="0" applyNumberFormat="1" applyFont="1"/>
    <xf numFmtId="2" fontId="21" fillId="18" borderId="15" xfId="0" applyNumberFormat="1" applyFont="1" applyFill="1" applyBorder="1"/>
    <xf numFmtId="2" fontId="21" fillId="19" borderId="15" xfId="0" applyNumberFormat="1" applyFont="1" applyFill="1" applyBorder="1"/>
    <xf numFmtId="0" fontId="22" fillId="0" borderId="0" xfId="0" applyFont="1" applyAlignment="1">
      <alignment vertical="center"/>
    </xf>
    <xf numFmtId="2" fontId="21" fillId="15" borderId="3" xfId="0" applyNumberFormat="1" applyFont="1" applyFill="1" applyBorder="1" applyAlignment="1">
      <alignment horizontal="center" vertical="center"/>
    </xf>
    <xf numFmtId="0" fontId="21" fillId="0" borderId="15" xfId="0" applyFont="1" applyBorder="1" applyAlignment="1">
      <alignment vertical="center"/>
    </xf>
    <xf numFmtId="2" fontId="21" fillId="16" borderId="3" xfId="0" applyNumberFormat="1" applyFont="1" applyFill="1" applyBorder="1" applyAlignment="1">
      <alignment horizontal="center" vertical="center"/>
    </xf>
    <xf numFmtId="2" fontId="21" fillId="7" borderId="3" xfId="0" applyNumberFormat="1" applyFont="1" applyFill="1" applyBorder="1" applyAlignment="1">
      <alignment horizontal="center" vertical="center"/>
    </xf>
    <xf numFmtId="2" fontId="22" fillId="17" borderId="3" xfId="0" applyNumberFormat="1" applyFont="1" applyFill="1" applyBorder="1" applyAlignment="1">
      <alignment horizontal="center" vertical="center"/>
    </xf>
    <xf numFmtId="2" fontId="21" fillId="0" borderId="0" xfId="0" applyNumberFormat="1" applyFont="1" applyAlignment="1">
      <alignment horizontal="center" vertical="center" wrapText="1"/>
    </xf>
    <xf numFmtId="2" fontId="21" fillId="18" borderId="3" xfId="0" applyNumberFormat="1" applyFont="1" applyFill="1" applyBorder="1" applyAlignment="1">
      <alignment horizontal="center" vertical="center" wrapText="1"/>
    </xf>
    <xf numFmtId="2" fontId="21" fillId="19" borderId="3" xfId="0" applyNumberFormat="1" applyFont="1" applyFill="1" applyBorder="1" applyAlignment="1">
      <alignment horizontal="center" vertical="center" wrapText="1"/>
    </xf>
    <xf numFmtId="2" fontId="19" fillId="0" borderId="0" xfId="0" applyNumberFormat="1" applyFont="1" applyAlignment="1">
      <alignment horizontal="right" vertical="center"/>
    </xf>
    <xf numFmtId="2" fontId="19" fillId="0" borderId="0" xfId="0" applyNumberFormat="1" applyFont="1" applyAlignment="1">
      <alignment vertical="center"/>
    </xf>
    <xf numFmtId="0" fontId="0" fillId="0" borderId="32" xfId="0" applyBorder="1"/>
    <xf numFmtId="0" fontId="0" fillId="0" borderId="3" xfId="0" applyBorder="1"/>
    <xf numFmtId="0" fontId="0" fillId="19" borderId="3" xfId="0" applyFill="1" applyBorder="1"/>
    <xf numFmtId="0" fontId="19" fillId="0" borderId="3" xfId="0" applyFont="1" applyBorder="1" applyAlignment="1">
      <alignment horizontal="center"/>
    </xf>
    <xf numFmtId="0" fontId="19" fillId="0" borderId="3" xfId="0" applyFont="1" applyBorder="1" applyAlignment="1">
      <alignment horizontal="left"/>
    </xf>
    <xf numFmtId="0" fontId="19" fillId="19" borderId="3" xfId="0" applyFont="1" applyFill="1" applyBorder="1" applyAlignment="1">
      <alignment horizontal="center"/>
    </xf>
    <xf numFmtId="0" fontId="19" fillId="0" borderId="3" xfId="0" applyFont="1" applyBorder="1" applyAlignment="1"/>
    <xf numFmtId="0" fontId="19" fillId="20" borderId="3" xfId="0" applyFont="1" applyFill="1" applyBorder="1" applyAlignment="1"/>
    <xf numFmtId="0" fontId="0" fillId="20" borderId="3" xfId="0" applyFill="1" applyBorder="1"/>
    <xf numFmtId="0" fontId="19" fillId="20" borderId="3" xfId="0" applyFont="1" applyFill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0" xfId="0" applyBorder="1"/>
    <xf numFmtId="0" fontId="0" fillId="0" borderId="37" xfId="0" applyBorder="1"/>
    <xf numFmtId="0" fontId="0" fillId="21" borderId="38" xfId="0" applyFill="1" applyBorder="1" applyAlignment="1">
      <alignment horizontal="center"/>
    </xf>
    <xf numFmtId="0" fontId="0" fillId="21" borderId="39" xfId="0" applyFill="1" applyBorder="1" applyAlignment="1">
      <alignment horizontal="left"/>
    </xf>
    <xf numFmtId="0" fontId="0" fillId="22" borderId="32" xfId="0" applyFill="1" applyBorder="1"/>
    <xf numFmtId="0" fontId="22" fillId="22" borderId="32" xfId="0" applyFont="1" applyFill="1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21" borderId="32" xfId="0" applyFill="1" applyBorder="1" applyAlignment="1">
      <alignment horizontal="left"/>
    </xf>
    <xf numFmtId="0" fontId="19" fillId="0" borderId="2" xfId="0" applyFont="1" applyBorder="1" applyAlignment="1">
      <alignment horizontal="center"/>
    </xf>
    <xf numFmtId="0" fontId="0" fillId="0" borderId="39" xfId="0" applyBorder="1"/>
    <xf numFmtId="0" fontId="0" fillId="0" borderId="43" xfId="0" applyBorder="1"/>
    <xf numFmtId="0" fontId="19" fillId="20" borderId="3" xfId="0" applyFont="1" applyFill="1" applyBorder="1" applyAlignment="1">
      <alignment horizontal="center" vertical="center" wrapText="1"/>
    </xf>
    <xf numFmtId="0" fontId="0" fillId="0" borderId="44" xfId="0" applyBorder="1"/>
    <xf numFmtId="0" fontId="23" fillId="0" borderId="32" xfId="0" applyFont="1" applyBorder="1"/>
    <xf numFmtId="0" fontId="1" fillId="0" borderId="0" xfId="6" applyAlignment="1"/>
    <xf numFmtId="0" fontId="1" fillId="7" borderId="12" xfId="6" applyFill="1" applyBorder="1" applyAlignment="1"/>
    <xf numFmtId="0" fontId="1" fillId="7" borderId="11" xfId="6" applyFill="1" applyBorder="1" applyAlignment="1"/>
    <xf numFmtId="0" fontId="1" fillId="7" borderId="10" xfId="6" applyFill="1" applyBorder="1" applyAlignment="1"/>
    <xf numFmtId="0" fontId="1" fillId="7" borderId="8" xfId="6" applyFill="1" applyBorder="1" applyAlignment="1"/>
    <xf numFmtId="0" fontId="1" fillId="7" borderId="0" xfId="6" applyFill="1" applyAlignment="1"/>
    <xf numFmtId="0" fontId="1" fillId="7" borderId="0" xfId="6" applyFill="1" applyBorder="1" applyAlignment="1"/>
    <xf numFmtId="0" fontId="1" fillId="7" borderId="9" xfId="6" applyFill="1" applyBorder="1" applyAlignment="1"/>
    <xf numFmtId="0" fontId="1" fillId="7" borderId="45" xfId="6" applyFill="1" applyBorder="1" applyAlignment="1"/>
    <xf numFmtId="0" fontId="1" fillId="7" borderId="46" xfId="6" applyFill="1" applyBorder="1" applyAlignment="1"/>
    <xf numFmtId="0" fontId="1" fillId="7" borderId="47" xfId="6" applyFill="1" applyBorder="1" applyAlignment="1"/>
    <xf numFmtId="0" fontId="1" fillId="0" borderId="8" xfId="6" applyBorder="1" applyAlignment="1"/>
    <xf numFmtId="0" fontId="1" fillId="0" borderId="0" xfId="6" applyBorder="1" applyAlignment="1"/>
    <xf numFmtId="0" fontId="1" fillId="0" borderId="9" xfId="6" applyBorder="1" applyAlignment="1"/>
    <xf numFmtId="0" fontId="1" fillId="0" borderId="0" xfId="6" applyAlignment="1">
      <alignment horizontal="center" textRotation="90"/>
    </xf>
    <xf numFmtId="0" fontId="1" fillId="0" borderId="31" xfId="6" applyBorder="1" applyAlignment="1"/>
    <xf numFmtId="0" fontId="1" fillId="0" borderId="30" xfId="6" applyBorder="1" applyAlignment="1"/>
    <xf numFmtId="0" fontId="1" fillId="0" borderId="29" xfId="6" applyBorder="1" applyAlignment="1"/>
    <xf numFmtId="0" fontId="1" fillId="0" borderId="0" xfId="6" applyFont="1" applyAlignment="1">
      <alignment vertical="center"/>
    </xf>
    <xf numFmtId="0" fontId="1" fillId="0" borderId="2" xfId="6" applyFont="1" applyBorder="1" applyAlignment="1">
      <alignment vertical="center"/>
    </xf>
    <xf numFmtId="0" fontId="1" fillId="0" borderId="13" xfId="6" applyFont="1" applyBorder="1" applyAlignment="1">
      <alignment vertical="center"/>
    </xf>
    <xf numFmtId="0" fontId="10" fillId="6" borderId="2" xfId="6" applyFont="1" applyFill="1" applyBorder="1" applyAlignment="1">
      <alignment vertical="center"/>
    </xf>
    <xf numFmtId="0" fontId="10" fillId="6" borderId="13" xfId="6" applyFont="1" applyFill="1" applyBorder="1" applyAlignment="1">
      <alignment vertical="center"/>
    </xf>
    <xf numFmtId="0" fontId="10" fillId="6" borderId="1" xfId="6" applyFont="1" applyFill="1" applyBorder="1" applyAlignment="1">
      <alignment vertical="center"/>
    </xf>
    <xf numFmtId="0" fontId="1" fillId="0" borderId="0" xfId="6" applyBorder="1" applyAlignment="1">
      <alignment horizontal="center"/>
    </xf>
    <xf numFmtId="0" fontId="1" fillId="0" borderId="0" xfId="6" applyAlignment="1">
      <alignment vertical="center"/>
    </xf>
    <xf numFmtId="0" fontId="24" fillId="6" borderId="2" xfId="6" applyFont="1" applyFill="1" applyBorder="1" applyAlignment="1">
      <alignment vertical="center"/>
    </xf>
    <xf numFmtId="0" fontId="24" fillId="6" borderId="13" xfId="6" applyFont="1" applyFill="1" applyBorder="1" applyAlignment="1">
      <alignment vertical="center"/>
    </xf>
    <xf numFmtId="0" fontId="25" fillId="6" borderId="1" xfId="6" applyFont="1" applyFill="1" applyBorder="1" applyAlignment="1">
      <alignment vertical="center"/>
    </xf>
    <xf numFmtId="0" fontId="12" fillId="11" borderId="7" xfId="1" applyFont="1" applyFill="1" applyBorder="1" applyAlignment="1">
      <alignment horizontal="left"/>
    </xf>
    <xf numFmtId="0" fontId="10" fillId="11" borderId="15" xfId="2" quotePrefix="1" applyFont="1" applyFill="1" applyBorder="1" applyAlignment="1">
      <alignment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4" fontId="11" fillId="0" borderId="7" xfId="1" applyNumberFormat="1" applyFont="1" applyBorder="1" applyAlignment="1">
      <alignment horizontal="center" vertical="center"/>
    </xf>
    <xf numFmtId="4" fontId="11" fillId="0" borderId="14" xfId="1" applyNumberFormat="1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3" fillId="14" borderId="6" xfId="1" applyFont="1" applyFill="1" applyBorder="1" applyAlignment="1">
      <alignment horizontal="left"/>
    </xf>
    <xf numFmtId="0" fontId="3" fillId="14" borderId="4" xfId="1" applyFont="1" applyFill="1" applyBorder="1" applyAlignment="1">
      <alignment horizontal="left"/>
    </xf>
    <xf numFmtId="0" fontId="3" fillId="14" borderId="5" xfId="1" applyFont="1" applyFill="1" applyBorder="1" applyAlignment="1">
      <alignment horizontal="left"/>
    </xf>
    <xf numFmtId="0" fontId="3" fillId="14" borderId="9" xfId="1" applyFont="1" applyFill="1" applyBorder="1" applyAlignment="1">
      <alignment horizontal="left"/>
    </xf>
    <xf numFmtId="0" fontId="3" fillId="14" borderId="0" xfId="1" applyFont="1" applyFill="1" applyBorder="1" applyAlignment="1">
      <alignment horizontal="left"/>
    </xf>
    <xf numFmtId="0" fontId="3" fillId="14" borderId="8" xfId="1" applyFont="1" applyFill="1" applyBorder="1" applyAlignment="1">
      <alignment horizontal="left"/>
    </xf>
    <xf numFmtId="0" fontId="3" fillId="14" borderId="10" xfId="1" applyFont="1" applyFill="1" applyBorder="1" applyAlignment="1">
      <alignment horizontal="left"/>
    </xf>
    <xf numFmtId="0" fontId="3" fillId="14" borderId="11" xfId="1" applyFont="1" applyFill="1" applyBorder="1" applyAlignment="1">
      <alignment horizontal="left"/>
    </xf>
    <xf numFmtId="0" fontId="3" fillId="14" borderId="12" xfId="1" applyFont="1" applyFill="1" applyBorder="1" applyAlignment="1">
      <alignment horizontal="left"/>
    </xf>
    <xf numFmtId="0" fontId="5" fillId="4" borderId="24" xfId="1" applyFont="1" applyFill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13" xfId="1" applyFont="1" applyFill="1" applyBorder="1" applyAlignment="1">
      <alignment horizontal="center" vertical="center"/>
    </xf>
    <xf numFmtId="0" fontId="5" fillId="4" borderId="23" xfId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2" fontId="12" fillId="3" borderId="7" xfId="1" applyNumberFormat="1" applyFont="1" applyFill="1" applyBorder="1" applyAlignment="1">
      <alignment horizontal="center" vertical="center" wrapText="1"/>
    </xf>
    <xf numFmtId="2" fontId="12" fillId="3" borderId="15" xfId="1" applyNumberFormat="1" applyFont="1" applyFill="1" applyBorder="1" applyAlignment="1">
      <alignment horizontal="center" vertical="center" wrapText="1"/>
    </xf>
    <xf numFmtId="2" fontId="12" fillId="3" borderId="14" xfId="1" applyNumberFormat="1" applyFont="1" applyFill="1" applyBorder="1" applyAlignment="1">
      <alignment horizontal="center" vertical="center" wrapText="1"/>
    </xf>
    <xf numFmtId="4" fontId="18" fillId="3" borderId="7" xfId="1" applyNumberFormat="1" applyFont="1" applyFill="1" applyBorder="1" applyAlignment="1">
      <alignment horizontal="center" vertical="center"/>
    </xf>
    <xf numFmtId="4" fontId="18" fillId="3" borderId="15" xfId="1" applyNumberFormat="1" applyFont="1" applyFill="1" applyBorder="1" applyAlignment="1">
      <alignment horizontal="center" vertical="center"/>
    </xf>
    <xf numFmtId="4" fontId="18" fillId="3" borderId="14" xfId="1" applyNumberFormat="1" applyFont="1" applyFill="1" applyBorder="1" applyAlignment="1">
      <alignment horizontal="center" vertical="center"/>
    </xf>
    <xf numFmtId="0" fontId="16" fillId="5" borderId="29" xfId="1" applyFont="1" applyFill="1" applyBorder="1" applyAlignment="1">
      <alignment horizontal="center" vertical="center" wrapText="1"/>
    </xf>
    <xf numFmtId="0" fontId="16" fillId="5" borderId="30" xfId="1" applyFont="1" applyFill="1" applyBorder="1" applyAlignment="1">
      <alignment horizontal="center" vertical="center" wrapText="1"/>
    </xf>
    <xf numFmtId="0" fontId="16" fillId="5" borderId="31" xfId="1" applyFont="1" applyFill="1" applyBorder="1" applyAlignment="1">
      <alignment horizontal="center" vertical="center" wrapText="1"/>
    </xf>
    <xf numFmtId="0" fontId="16" fillId="5" borderId="9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8" xfId="1" applyFont="1" applyFill="1" applyBorder="1" applyAlignment="1">
      <alignment horizontal="center" vertical="center" wrapText="1"/>
    </xf>
    <xf numFmtId="0" fontId="16" fillId="5" borderId="10" xfId="1" applyFont="1" applyFill="1" applyBorder="1" applyAlignment="1">
      <alignment horizontal="center" vertical="center" wrapText="1"/>
    </xf>
    <xf numFmtId="0" fontId="16" fillId="5" borderId="11" xfId="1" applyFont="1" applyFill="1" applyBorder="1" applyAlignment="1">
      <alignment horizontal="center" vertical="center" wrapText="1"/>
    </xf>
    <xf numFmtId="0" fontId="16" fillId="5" borderId="12" xfId="1" applyFont="1" applyFill="1" applyBorder="1" applyAlignment="1">
      <alignment horizontal="center" vertical="center" wrapText="1"/>
    </xf>
    <xf numFmtId="2" fontId="22" fillId="7" borderId="1" xfId="0" applyNumberFormat="1" applyFont="1" applyFill="1" applyBorder="1" applyAlignment="1">
      <alignment horizontal="center" vertical="center"/>
    </xf>
    <xf numFmtId="2" fontId="22" fillId="7" borderId="13" xfId="0" applyNumberFormat="1" applyFont="1" applyFill="1" applyBorder="1" applyAlignment="1">
      <alignment horizontal="center" vertical="center"/>
    </xf>
    <xf numFmtId="2" fontId="22" fillId="7" borderId="2" xfId="0" applyNumberFormat="1" applyFont="1" applyFill="1" applyBorder="1" applyAlignment="1">
      <alignment horizontal="center" vertical="center"/>
    </xf>
    <xf numFmtId="2" fontId="22" fillId="16" borderId="1" xfId="0" applyNumberFormat="1" applyFont="1" applyFill="1" applyBorder="1" applyAlignment="1">
      <alignment horizontal="center" vertical="center"/>
    </xf>
    <xf numFmtId="2" fontId="22" fillId="16" borderId="13" xfId="0" applyNumberFormat="1" applyFont="1" applyFill="1" applyBorder="1" applyAlignment="1">
      <alignment horizontal="center" vertical="center"/>
    </xf>
    <xf numFmtId="2" fontId="22" fillId="16" borderId="2" xfId="0" applyNumberFormat="1" applyFont="1" applyFill="1" applyBorder="1" applyAlignment="1">
      <alignment horizontal="center" vertical="center"/>
    </xf>
    <xf numFmtId="2" fontId="22" fillId="15" borderId="1" xfId="0" applyNumberFormat="1" applyFont="1" applyFill="1" applyBorder="1" applyAlignment="1">
      <alignment horizontal="center" vertical="center"/>
    </xf>
    <xf numFmtId="2" fontId="22" fillId="15" borderId="13" xfId="0" applyNumberFormat="1" applyFont="1" applyFill="1" applyBorder="1" applyAlignment="1">
      <alignment horizontal="center" vertical="center"/>
    </xf>
    <xf numFmtId="2" fontId="22" fillId="15" borderId="2" xfId="0" applyNumberFormat="1" applyFont="1" applyFill="1" applyBorder="1" applyAlignment="1">
      <alignment horizontal="center" vertical="center"/>
    </xf>
    <xf numFmtId="2" fontId="19" fillId="19" borderId="1" xfId="0" applyNumberFormat="1" applyFont="1" applyFill="1" applyBorder="1" applyAlignment="1">
      <alignment horizontal="center" vertical="center"/>
    </xf>
    <xf numFmtId="2" fontId="19" fillId="19" borderId="13" xfId="0" applyNumberFormat="1" applyFont="1" applyFill="1" applyBorder="1" applyAlignment="1">
      <alignment horizontal="center" vertical="center"/>
    </xf>
    <xf numFmtId="2" fontId="19" fillId="19" borderId="2" xfId="0" applyNumberFormat="1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/>
    </xf>
    <xf numFmtId="0" fontId="19" fillId="19" borderId="13" xfId="0" applyFont="1" applyFill="1" applyBorder="1" applyAlignment="1">
      <alignment horizontal="center"/>
    </xf>
    <xf numFmtId="0" fontId="19" fillId="19" borderId="2" xfId="0" applyFont="1" applyFill="1" applyBorder="1" applyAlignment="1">
      <alignment horizontal="center"/>
    </xf>
    <xf numFmtId="0" fontId="19" fillId="20" borderId="1" xfId="0" applyFont="1" applyFill="1" applyBorder="1" applyAlignment="1">
      <alignment horizontal="center"/>
    </xf>
    <xf numFmtId="0" fontId="19" fillId="20" borderId="13" xfId="0" applyFont="1" applyFill="1" applyBorder="1" applyAlignment="1">
      <alignment horizontal="center"/>
    </xf>
    <xf numFmtId="0" fontId="19" fillId="20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20" borderId="3" xfId="0" applyFont="1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22" borderId="1" xfId="0" applyFont="1" applyFill="1" applyBorder="1" applyAlignment="1">
      <alignment horizontal="center" vertical="center"/>
    </xf>
    <xf numFmtId="0" fontId="19" fillId="22" borderId="2" xfId="0" applyFont="1" applyFill="1" applyBorder="1" applyAlignment="1">
      <alignment horizontal="center" vertical="center"/>
    </xf>
    <xf numFmtId="0" fontId="19" fillId="19" borderId="3" xfId="0" applyFont="1" applyFill="1" applyBorder="1" applyAlignment="1">
      <alignment horizontal="center"/>
    </xf>
    <xf numFmtId="0" fontId="19" fillId="20" borderId="1" xfId="0" applyFont="1" applyFill="1" applyBorder="1" applyAlignment="1">
      <alignment horizontal="center" vertical="center"/>
    </xf>
    <xf numFmtId="0" fontId="19" fillId="20" borderId="2" xfId="0" applyFont="1" applyFill="1" applyBorder="1" applyAlignment="1">
      <alignment horizontal="center" vertical="center"/>
    </xf>
    <xf numFmtId="0" fontId="1" fillId="0" borderId="6" xfId="6" applyBorder="1" applyAlignment="1">
      <alignment horizontal="left" vertical="center"/>
    </xf>
    <xf numFmtId="0" fontId="1" fillId="0" borderId="4" xfId="6" applyBorder="1" applyAlignment="1">
      <alignment horizontal="left" vertical="center"/>
    </xf>
    <xf numFmtId="0" fontId="1" fillId="0" borderId="5" xfId="6" applyBorder="1" applyAlignment="1">
      <alignment horizontal="left" vertical="center"/>
    </xf>
    <xf numFmtId="0" fontId="1" fillId="0" borderId="10" xfId="6" applyBorder="1" applyAlignment="1">
      <alignment horizontal="left" vertical="center"/>
    </xf>
    <xf numFmtId="0" fontId="1" fillId="0" borderId="11" xfId="6" applyBorder="1" applyAlignment="1">
      <alignment horizontal="left" vertical="center"/>
    </xf>
    <xf numFmtId="0" fontId="1" fillId="0" borderId="12" xfId="6" applyBorder="1" applyAlignment="1">
      <alignment horizontal="left" vertical="center"/>
    </xf>
    <xf numFmtId="0" fontId="1" fillId="0" borderId="6" xfId="6" applyBorder="1" applyAlignment="1">
      <alignment horizontal="center" textRotation="90"/>
    </xf>
    <xf numFmtId="0" fontId="1" fillId="0" borderId="5" xfId="6" applyBorder="1" applyAlignment="1">
      <alignment horizontal="center" textRotation="90"/>
    </xf>
    <xf numFmtId="0" fontId="1" fillId="0" borderId="9" xfId="6" applyBorder="1" applyAlignment="1">
      <alignment horizontal="center" textRotation="90"/>
    </xf>
    <xf numFmtId="0" fontId="1" fillId="0" borderId="8" xfId="6" applyBorder="1" applyAlignment="1">
      <alignment horizontal="center" textRotation="90"/>
    </xf>
    <xf numFmtId="0" fontId="1" fillId="0" borderId="10" xfId="6" applyBorder="1" applyAlignment="1">
      <alignment horizontal="center" textRotation="90"/>
    </xf>
    <xf numFmtId="0" fontId="1" fillId="0" borderId="12" xfId="6" applyBorder="1" applyAlignment="1">
      <alignment horizontal="center" textRotation="90"/>
    </xf>
  </cellXfs>
  <cellStyles count="10">
    <cellStyle name="Normal" xfId="0" builtinId="0"/>
    <cellStyle name="Normal 2" xfId="2"/>
    <cellStyle name="Normal 2 2" xfId="6"/>
    <cellStyle name="Normal 3" xfId="4"/>
    <cellStyle name="Normal 4" xfId="7"/>
    <cellStyle name="Normal 5" xfId="8"/>
    <cellStyle name="Normal 6" xfId="9"/>
    <cellStyle name="Normal 6 2" xfId="5"/>
    <cellStyle name="Normal_Metres 3" xfId="1"/>
    <cellStyle name="Normal_Metres 3 2" xfId="3"/>
  </cellStyles>
  <dxfs count="0"/>
  <tableStyles count="0" defaultTableStyle="TableStyleMedium9" defaultPivotStyle="PivotStyleLight16"/>
  <colors>
    <mruColors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114300</xdr:rowOff>
    </xdr:from>
    <xdr:to>
      <xdr:col>7</xdr:col>
      <xdr:colOff>0</xdr:colOff>
      <xdr:row>11</xdr:row>
      <xdr:rowOff>123825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2524125" y="1362075"/>
          <a:ext cx="0" cy="9525"/>
        </a:xfrm>
        <a:prstGeom prst="line">
          <a:avLst/>
        </a:prstGeom>
        <a:noFill/>
        <a:ln w="1">
          <a:noFill/>
          <a:round/>
          <a:headEnd/>
          <a:tailEnd type="triangle" w="med" len="med"/>
        </a:ln>
      </xdr:spPr>
    </xdr:sp>
    <xdr:clientData/>
  </xdr:twoCellAnchor>
  <xdr:twoCellAnchor>
    <xdr:from>
      <xdr:col>6</xdr:col>
      <xdr:colOff>0</xdr:colOff>
      <xdr:row>6</xdr:row>
      <xdr:rowOff>123825</xdr:rowOff>
    </xdr:from>
    <xdr:to>
      <xdr:col>7</xdr:col>
      <xdr:colOff>0</xdr:colOff>
      <xdr:row>6</xdr:row>
      <xdr:rowOff>123825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524125" y="1371600"/>
          <a:ext cx="666750" cy="0"/>
        </a:xfrm>
        <a:prstGeom prst="line">
          <a:avLst/>
        </a:prstGeom>
        <a:noFill/>
        <a:ln w="1">
          <a:noFill/>
          <a:round/>
          <a:headEnd/>
          <a:tailEnd type="triangle" w="med" len="med"/>
        </a:ln>
      </xdr:spPr>
    </xdr:sp>
    <xdr:clientData/>
  </xdr:twoCellAnchor>
  <xdr:twoCellAnchor>
    <xdr:from>
      <xdr:col>19</xdr:col>
      <xdr:colOff>714375</xdr:colOff>
      <xdr:row>376</xdr:row>
      <xdr:rowOff>9525</xdr:rowOff>
    </xdr:from>
    <xdr:to>
      <xdr:col>19</xdr:col>
      <xdr:colOff>600075</xdr:colOff>
      <xdr:row>376</xdr:row>
      <xdr:rowOff>9525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639300" y="532066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15</xdr:col>
      <xdr:colOff>95250</xdr:colOff>
      <xdr:row>7</xdr:row>
      <xdr:rowOff>171450</xdr:rowOff>
    </xdr:from>
    <xdr:to>
      <xdr:col>16</xdr:col>
      <xdr:colOff>447675</xdr:colOff>
      <xdr:row>7</xdr:row>
      <xdr:rowOff>171450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848475" y="1590675"/>
          <a:ext cx="942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523875</xdr:colOff>
      <xdr:row>7</xdr:row>
      <xdr:rowOff>28575</xdr:rowOff>
    </xdr:from>
    <xdr:to>
      <xdr:col>16</xdr:col>
      <xdr:colOff>66675</xdr:colOff>
      <xdr:row>7</xdr:row>
      <xdr:rowOff>180975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277100" y="1447800"/>
          <a:ext cx="13335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+</a:t>
          </a:r>
        </a:p>
      </xdr:txBody>
    </xdr:sp>
    <xdr:clientData/>
  </xdr:twoCellAnchor>
  <xdr:twoCellAnchor>
    <xdr:from>
      <xdr:col>14</xdr:col>
      <xdr:colOff>57150</xdr:colOff>
      <xdr:row>7</xdr:row>
      <xdr:rowOff>9525</xdr:rowOff>
    </xdr:from>
    <xdr:to>
      <xdr:col>14</xdr:col>
      <xdr:colOff>476250</xdr:colOff>
      <xdr:row>7</xdr:row>
      <xdr:rowOff>171450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296025" y="1428750"/>
          <a:ext cx="4191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x 0.50</a:t>
          </a:r>
        </a:p>
      </xdr:txBody>
    </xdr:sp>
    <xdr:clientData/>
  </xdr:twoCellAnchor>
  <xdr:twoCellAnchor>
    <xdr:from>
      <xdr:col>14</xdr:col>
      <xdr:colOff>66675</xdr:colOff>
      <xdr:row>8</xdr:row>
      <xdr:rowOff>152400</xdr:rowOff>
    </xdr:from>
    <xdr:to>
      <xdr:col>14</xdr:col>
      <xdr:colOff>485775</xdr:colOff>
      <xdr:row>10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305550" y="1771650"/>
          <a:ext cx="4191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750" b="0" i="0" strike="noStrike">
              <a:solidFill>
                <a:srgbClr val="000000"/>
              </a:solidFill>
              <a:latin typeface="Arial"/>
              <a:cs typeface="Arial"/>
            </a:rPr>
            <a:t>@/360</a:t>
          </a:r>
        </a:p>
      </xdr:txBody>
    </xdr:sp>
    <xdr:clientData/>
  </xdr:twoCellAnchor>
  <xdr:twoCellAnchor>
    <xdr:from>
      <xdr:col>15</xdr:col>
      <xdr:colOff>47625</xdr:colOff>
      <xdr:row>7</xdr:row>
      <xdr:rowOff>9525</xdr:rowOff>
    </xdr:from>
    <xdr:to>
      <xdr:col>15</xdr:col>
      <xdr:colOff>104775</xdr:colOff>
      <xdr:row>8</xdr:row>
      <xdr:rowOff>9525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6800850" y="1428750"/>
          <a:ext cx="57150" cy="200025"/>
        </a:xfrm>
        <a:prstGeom prst="leftBracket">
          <a:avLst>
            <a:gd name="adj" fmla="val 291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466725</xdr:colOff>
      <xdr:row>7</xdr:row>
      <xdr:rowOff>9525</xdr:rowOff>
    </xdr:from>
    <xdr:to>
      <xdr:col>16</xdr:col>
      <xdr:colOff>523875</xdr:colOff>
      <xdr:row>8</xdr:row>
      <xdr:rowOff>19050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7810500" y="1428750"/>
          <a:ext cx="57150" cy="209550"/>
        </a:xfrm>
        <a:prstGeom prst="rightBracket">
          <a:avLst>
            <a:gd name="adj" fmla="val 30556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 flipH="1">
          <a:off x="2524125" y="1162050"/>
          <a:ext cx="0" cy="0"/>
        </a:xfrm>
        <a:prstGeom prst="line">
          <a:avLst/>
        </a:prstGeom>
        <a:noFill/>
        <a:ln w="1">
          <a:noFill/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2524125" y="1162050"/>
          <a:ext cx="666750" cy="0"/>
        </a:xfrm>
        <a:prstGeom prst="line">
          <a:avLst/>
        </a:prstGeom>
        <a:noFill/>
        <a:ln w="1">
          <a:noFill/>
          <a:round/>
          <a:headEnd/>
          <a:tailEnd type="triangle" w="med" len="med"/>
        </a:ln>
      </xdr:spPr>
    </xdr:sp>
    <xdr:clientData/>
  </xdr:twoCellAnchor>
  <xdr:twoCellAnchor>
    <xdr:from>
      <xdr:col>19</xdr:col>
      <xdr:colOff>714375</xdr:colOff>
      <xdr:row>377</xdr:row>
      <xdr:rowOff>9525</xdr:rowOff>
    </xdr:from>
    <xdr:to>
      <xdr:col>19</xdr:col>
      <xdr:colOff>600075</xdr:colOff>
      <xdr:row>377</xdr:row>
      <xdr:rowOff>9525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9639300" y="533685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125964</xdr:rowOff>
    </xdr:from>
    <xdr:to>
      <xdr:col>6</xdr:col>
      <xdr:colOff>1090834</xdr:colOff>
      <xdr:row>9</xdr:row>
      <xdr:rowOff>59949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91525"/>
          <a:ext cx="1090834" cy="806368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</xdr:row>
      <xdr:rowOff>104775</xdr:rowOff>
    </xdr:from>
    <xdr:to>
      <xdr:col>10</xdr:col>
      <xdr:colOff>600075</xdr:colOff>
      <xdr:row>5</xdr:row>
      <xdr:rowOff>114300</xdr:rowOff>
    </xdr:to>
    <xdr:sp macro="" textlink="">
      <xdr:nvSpPr>
        <xdr:cNvPr id="2" name="Rectangle 1"/>
        <xdr:cNvSpPr/>
      </xdr:nvSpPr>
      <xdr:spPr>
        <a:xfrm>
          <a:off x="4886325" y="485775"/>
          <a:ext cx="1809750" cy="581025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7</a:t>
          </a:r>
        </a:p>
      </xdr:txBody>
    </xdr:sp>
    <xdr:clientData/>
  </xdr:twoCellAnchor>
  <xdr:twoCellAnchor>
    <xdr:from>
      <xdr:col>8</xdr:col>
      <xdr:colOff>9525</xdr:colOff>
      <xdr:row>6</xdr:row>
      <xdr:rowOff>9525</xdr:rowOff>
    </xdr:from>
    <xdr:to>
      <xdr:col>10</xdr:col>
      <xdr:colOff>600075</xdr:colOff>
      <xdr:row>9</xdr:row>
      <xdr:rowOff>57150</xdr:rowOff>
    </xdr:to>
    <xdr:sp macro="" textlink="">
      <xdr:nvSpPr>
        <xdr:cNvPr id="3" name="Rectangle 2"/>
        <xdr:cNvSpPr/>
      </xdr:nvSpPr>
      <xdr:spPr>
        <a:xfrm>
          <a:off x="4886325" y="1152525"/>
          <a:ext cx="1809750" cy="619125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6</a:t>
          </a:r>
        </a:p>
      </xdr:txBody>
    </xdr:sp>
    <xdr:clientData/>
  </xdr:twoCellAnchor>
  <xdr:twoCellAnchor>
    <xdr:from>
      <xdr:col>8</xdr:col>
      <xdr:colOff>9525</xdr:colOff>
      <xdr:row>9</xdr:row>
      <xdr:rowOff>123825</xdr:rowOff>
    </xdr:from>
    <xdr:to>
      <xdr:col>10</xdr:col>
      <xdr:colOff>600075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4886325" y="1838325"/>
          <a:ext cx="1809750" cy="542925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5</a:t>
          </a:r>
        </a:p>
      </xdr:txBody>
    </xdr:sp>
    <xdr:clientData/>
  </xdr:twoCellAnchor>
  <xdr:twoCellAnchor>
    <xdr:from>
      <xdr:col>8</xdr:col>
      <xdr:colOff>9525</xdr:colOff>
      <xdr:row>16</xdr:row>
      <xdr:rowOff>28575</xdr:rowOff>
    </xdr:from>
    <xdr:to>
      <xdr:col>10</xdr:col>
      <xdr:colOff>600075</xdr:colOff>
      <xdr:row>19</xdr:row>
      <xdr:rowOff>19050</xdr:rowOff>
    </xdr:to>
    <xdr:sp macro="" textlink="">
      <xdr:nvSpPr>
        <xdr:cNvPr id="5" name="Rectangle 4"/>
        <xdr:cNvSpPr/>
      </xdr:nvSpPr>
      <xdr:spPr>
        <a:xfrm>
          <a:off x="4886325" y="3076575"/>
          <a:ext cx="1809750" cy="561975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3</a:t>
          </a:r>
        </a:p>
      </xdr:txBody>
    </xdr:sp>
    <xdr:clientData/>
  </xdr:twoCellAnchor>
  <xdr:twoCellAnchor>
    <xdr:from>
      <xdr:col>8</xdr:col>
      <xdr:colOff>9525</xdr:colOff>
      <xdr:row>19</xdr:row>
      <xdr:rowOff>104776</xdr:rowOff>
    </xdr:from>
    <xdr:to>
      <xdr:col>10</xdr:col>
      <xdr:colOff>600075</xdr:colOff>
      <xdr:row>22</xdr:row>
      <xdr:rowOff>123826</xdr:rowOff>
    </xdr:to>
    <xdr:sp macro="" textlink="">
      <xdr:nvSpPr>
        <xdr:cNvPr id="6" name="Rectangle 5"/>
        <xdr:cNvSpPr/>
      </xdr:nvSpPr>
      <xdr:spPr>
        <a:xfrm>
          <a:off x="4886325" y="3724276"/>
          <a:ext cx="1809750" cy="590550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2</a:t>
          </a:r>
        </a:p>
      </xdr:txBody>
    </xdr:sp>
    <xdr:clientData/>
  </xdr:twoCellAnchor>
  <xdr:twoCellAnchor>
    <xdr:from>
      <xdr:col>8</xdr:col>
      <xdr:colOff>19050</xdr:colOff>
      <xdr:row>23</xdr:row>
      <xdr:rowOff>1</xdr:rowOff>
    </xdr:from>
    <xdr:to>
      <xdr:col>11</xdr:col>
      <xdr:colOff>0</xdr:colOff>
      <xdr:row>26</xdr:row>
      <xdr:rowOff>19051</xdr:rowOff>
    </xdr:to>
    <xdr:sp macro="" textlink="">
      <xdr:nvSpPr>
        <xdr:cNvPr id="7" name="Rectangle 6"/>
        <xdr:cNvSpPr/>
      </xdr:nvSpPr>
      <xdr:spPr>
        <a:xfrm>
          <a:off x="4895850" y="4381501"/>
          <a:ext cx="1809750" cy="590550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1</a:t>
          </a:r>
        </a:p>
      </xdr:txBody>
    </xdr:sp>
    <xdr:clientData/>
  </xdr:twoCellAnchor>
  <xdr:twoCellAnchor>
    <xdr:from>
      <xdr:col>8</xdr:col>
      <xdr:colOff>9525</xdr:colOff>
      <xdr:row>26</xdr:row>
      <xdr:rowOff>123825</xdr:rowOff>
    </xdr:from>
    <xdr:to>
      <xdr:col>10</xdr:col>
      <xdr:colOff>600075</xdr:colOff>
      <xdr:row>29</xdr:row>
      <xdr:rowOff>152400</xdr:rowOff>
    </xdr:to>
    <xdr:sp macro="" textlink="">
      <xdr:nvSpPr>
        <xdr:cNvPr id="8" name="Rectangle 7"/>
        <xdr:cNvSpPr/>
      </xdr:nvSpPr>
      <xdr:spPr>
        <a:xfrm>
          <a:off x="4886325" y="5076825"/>
          <a:ext cx="1809750" cy="600075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RDC</a:t>
          </a:r>
        </a:p>
      </xdr:txBody>
    </xdr:sp>
    <xdr:clientData/>
  </xdr:twoCellAnchor>
  <xdr:twoCellAnchor>
    <xdr:from>
      <xdr:col>8</xdr:col>
      <xdr:colOff>0</xdr:colOff>
      <xdr:row>33</xdr:row>
      <xdr:rowOff>28575</xdr:rowOff>
    </xdr:from>
    <xdr:to>
      <xdr:col>10</xdr:col>
      <xdr:colOff>600075</xdr:colOff>
      <xdr:row>33</xdr:row>
      <xdr:rowOff>28575</xdr:rowOff>
    </xdr:to>
    <xdr:cxnSp macro="">
      <xdr:nvCxnSpPr>
        <xdr:cNvPr id="9" name="Straight Arrow Connector 8"/>
        <xdr:cNvCxnSpPr/>
      </xdr:nvCxnSpPr>
      <xdr:spPr>
        <a:xfrm>
          <a:off x="4876800" y="6315075"/>
          <a:ext cx="1819275" cy="0"/>
        </a:xfrm>
        <a:prstGeom prst="straightConnector1">
          <a:avLst/>
        </a:prstGeom>
        <a:ln w="2540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30</xdr:row>
      <xdr:rowOff>152400</xdr:rowOff>
    </xdr:from>
    <xdr:to>
      <xdr:col>9</xdr:col>
      <xdr:colOff>238125</xdr:colOff>
      <xdr:row>33</xdr:row>
      <xdr:rowOff>19051</xdr:rowOff>
    </xdr:to>
    <xdr:cxnSp macro="">
      <xdr:nvCxnSpPr>
        <xdr:cNvPr id="10" name="Straight Arrow Connector 9"/>
        <xdr:cNvCxnSpPr/>
      </xdr:nvCxnSpPr>
      <xdr:spPr>
        <a:xfrm flipV="1">
          <a:off x="4876800" y="5867400"/>
          <a:ext cx="847725" cy="438151"/>
        </a:xfrm>
        <a:prstGeom prst="straightConnector1">
          <a:avLst/>
        </a:prstGeom>
        <a:ln w="2540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14288</xdr:colOff>
      <xdr:row>25</xdr:row>
      <xdr:rowOff>57149</xdr:rowOff>
    </xdr:from>
    <xdr:to>
      <xdr:col>10</xdr:col>
      <xdr:colOff>42863</xdr:colOff>
      <xdr:row>29</xdr:row>
      <xdr:rowOff>104774</xdr:rowOff>
    </xdr:to>
    <xdr:sp macro="" textlink="">
      <xdr:nvSpPr>
        <xdr:cNvPr id="11" name="Curved Down Arrow 10"/>
        <xdr:cNvSpPr/>
      </xdr:nvSpPr>
      <xdr:spPr>
        <a:xfrm rot="16200000">
          <a:off x="5414963" y="4905374"/>
          <a:ext cx="809625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42863</xdr:colOff>
      <xdr:row>21</xdr:row>
      <xdr:rowOff>142875</xdr:rowOff>
    </xdr:from>
    <xdr:to>
      <xdr:col>10</xdr:col>
      <xdr:colOff>71438</xdr:colOff>
      <xdr:row>25</xdr:row>
      <xdr:rowOff>180975</xdr:rowOff>
    </xdr:to>
    <xdr:sp macro="" textlink="">
      <xdr:nvSpPr>
        <xdr:cNvPr id="12" name="Curved Down Arrow 11"/>
        <xdr:cNvSpPr/>
      </xdr:nvSpPr>
      <xdr:spPr>
        <a:xfrm rot="16200000">
          <a:off x="5448301" y="4224337"/>
          <a:ext cx="800100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9525</xdr:colOff>
      <xdr:row>12</xdr:row>
      <xdr:rowOff>142876</xdr:rowOff>
    </xdr:from>
    <xdr:to>
      <xdr:col>10</xdr:col>
      <xdr:colOff>600075</xdr:colOff>
      <xdr:row>15</xdr:row>
      <xdr:rowOff>142876</xdr:rowOff>
    </xdr:to>
    <xdr:sp macro="" textlink="">
      <xdr:nvSpPr>
        <xdr:cNvPr id="13" name="Rectangle 12"/>
        <xdr:cNvSpPr/>
      </xdr:nvSpPr>
      <xdr:spPr>
        <a:xfrm>
          <a:off x="4886325" y="2428876"/>
          <a:ext cx="1809750" cy="571500"/>
        </a:xfrm>
        <a:prstGeom prst="rect">
          <a:avLst/>
        </a:prstGeom>
        <a:solidFill>
          <a:schemeClr val="accent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1116000" rtlCol="0" anchor="b" anchorCtr="0"/>
        <a:lstStyle/>
        <a:p>
          <a:pPr algn="ctr"/>
          <a:r>
            <a:rPr lang="fr-FR" sz="1100"/>
            <a:t>Niveau 4</a:t>
          </a:r>
        </a:p>
      </xdr:txBody>
    </xdr:sp>
    <xdr:clientData/>
  </xdr:twoCellAnchor>
  <xdr:twoCellAnchor>
    <xdr:from>
      <xdr:col>9</xdr:col>
      <xdr:colOff>33338</xdr:colOff>
      <xdr:row>18</xdr:row>
      <xdr:rowOff>95249</xdr:rowOff>
    </xdr:from>
    <xdr:to>
      <xdr:col>10</xdr:col>
      <xdr:colOff>61913</xdr:colOff>
      <xdr:row>22</xdr:row>
      <xdr:rowOff>104774</xdr:rowOff>
    </xdr:to>
    <xdr:sp macro="" textlink="">
      <xdr:nvSpPr>
        <xdr:cNvPr id="14" name="Curved Down Arrow 13"/>
        <xdr:cNvSpPr/>
      </xdr:nvSpPr>
      <xdr:spPr>
        <a:xfrm rot="16200000">
          <a:off x="5453063" y="3590924"/>
          <a:ext cx="771525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33338</xdr:colOff>
      <xdr:row>15</xdr:row>
      <xdr:rowOff>28574</xdr:rowOff>
    </xdr:from>
    <xdr:to>
      <xdr:col>10</xdr:col>
      <xdr:colOff>61913</xdr:colOff>
      <xdr:row>19</xdr:row>
      <xdr:rowOff>19049</xdr:rowOff>
    </xdr:to>
    <xdr:sp macro="" textlink="">
      <xdr:nvSpPr>
        <xdr:cNvPr id="15" name="Curved Down Arrow 14"/>
        <xdr:cNvSpPr/>
      </xdr:nvSpPr>
      <xdr:spPr>
        <a:xfrm rot="16200000">
          <a:off x="5462588" y="2943224"/>
          <a:ext cx="752475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23813</xdr:colOff>
      <xdr:row>11</xdr:row>
      <xdr:rowOff>142875</xdr:rowOff>
    </xdr:from>
    <xdr:to>
      <xdr:col>10</xdr:col>
      <xdr:colOff>52388</xdr:colOff>
      <xdr:row>15</xdr:row>
      <xdr:rowOff>142875</xdr:rowOff>
    </xdr:to>
    <xdr:sp macro="" textlink="">
      <xdr:nvSpPr>
        <xdr:cNvPr id="16" name="Curved Down Arrow 15"/>
        <xdr:cNvSpPr/>
      </xdr:nvSpPr>
      <xdr:spPr>
        <a:xfrm rot="16200000">
          <a:off x="5448301" y="2300287"/>
          <a:ext cx="762000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23813</xdr:colOff>
      <xdr:row>8</xdr:row>
      <xdr:rowOff>76200</xdr:rowOff>
    </xdr:from>
    <xdr:to>
      <xdr:col>10</xdr:col>
      <xdr:colOff>52388</xdr:colOff>
      <xdr:row>12</xdr:row>
      <xdr:rowOff>95250</xdr:rowOff>
    </xdr:to>
    <xdr:sp macro="" textlink="">
      <xdr:nvSpPr>
        <xdr:cNvPr id="17" name="Curved Down Arrow 16"/>
        <xdr:cNvSpPr/>
      </xdr:nvSpPr>
      <xdr:spPr>
        <a:xfrm rot="16200000">
          <a:off x="5438776" y="1671637"/>
          <a:ext cx="781050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14288</xdr:colOff>
      <xdr:row>4</xdr:row>
      <xdr:rowOff>161924</xdr:rowOff>
    </xdr:from>
    <xdr:to>
      <xdr:col>10</xdr:col>
      <xdr:colOff>42863</xdr:colOff>
      <xdr:row>9</xdr:row>
      <xdr:rowOff>19049</xdr:rowOff>
    </xdr:to>
    <xdr:sp macro="" textlink="">
      <xdr:nvSpPr>
        <xdr:cNvPr id="18" name="Curved Down Arrow 17"/>
        <xdr:cNvSpPr/>
      </xdr:nvSpPr>
      <xdr:spPr>
        <a:xfrm rot="16200000">
          <a:off x="5414963" y="1009649"/>
          <a:ext cx="809625" cy="638175"/>
        </a:xfrm>
        <a:prstGeom prst="curvedDownArrow">
          <a:avLst/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333375</xdr:colOff>
      <xdr:row>1</xdr:row>
      <xdr:rowOff>9525</xdr:rowOff>
    </xdr:from>
    <xdr:to>
      <xdr:col>10</xdr:col>
      <xdr:colOff>85725</xdr:colOff>
      <xdr:row>2</xdr:row>
      <xdr:rowOff>123825</xdr:rowOff>
    </xdr:to>
    <xdr:cxnSp macro="">
      <xdr:nvCxnSpPr>
        <xdr:cNvPr id="19" name="Straight Arrow Connector 18"/>
        <xdr:cNvCxnSpPr>
          <a:endCxn id="22" idx="0"/>
        </xdr:cNvCxnSpPr>
      </xdr:nvCxnSpPr>
      <xdr:spPr>
        <a:xfrm>
          <a:off x="5819775" y="200025"/>
          <a:ext cx="361950" cy="304800"/>
        </a:xfrm>
        <a:prstGeom prst="straightConnector1">
          <a:avLst/>
        </a:prstGeom>
        <a:ln w="25400">
          <a:headEnd type="non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333375</xdr:colOff>
      <xdr:row>0</xdr:row>
      <xdr:rowOff>247650</xdr:rowOff>
    </xdr:from>
    <xdr:to>
      <xdr:col>10</xdr:col>
      <xdr:colOff>123825</xdr:colOff>
      <xdr:row>6</xdr:row>
      <xdr:rowOff>19050</xdr:rowOff>
    </xdr:to>
    <xdr:cxnSp macro="">
      <xdr:nvCxnSpPr>
        <xdr:cNvPr id="20" name="Straight Arrow Connector 19"/>
        <xdr:cNvCxnSpPr>
          <a:endCxn id="21" idx="0"/>
        </xdr:cNvCxnSpPr>
      </xdr:nvCxnSpPr>
      <xdr:spPr>
        <a:xfrm>
          <a:off x="5819775" y="190500"/>
          <a:ext cx="400050" cy="971550"/>
        </a:xfrm>
        <a:prstGeom prst="straightConnector1">
          <a:avLst/>
        </a:prstGeom>
        <a:ln w="25400">
          <a:headEnd type="non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6</xdr:row>
      <xdr:rowOff>19050</xdr:rowOff>
    </xdr:from>
    <xdr:to>
      <xdr:col>10</xdr:col>
      <xdr:colOff>171450</xdr:colOff>
      <xdr:row>7</xdr:row>
      <xdr:rowOff>0</xdr:rowOff>
    </xdr:to>
    <xdr:sp macro="" textlink="">
      <xdr:nvSpPr>
        <xdr:cNvPr id="21" name="Rectangle 20"/>
        <xdr:cNvSpPr/>
      </xdr:nvSpPr>
      <xdr:spPr>
        <a:xfrm>
          <a:off x="6172200" y="1162050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38100</xdr:colOff>
      <xdr:row>2</xdr:row>
      <xdr:rowOff>123825</xdr:rowOff>
    </xdr:from>
    <xdr:to>
      <xdr:col>10</xdr:col>
      <xdr:colOff>133350</xdr:colOff>
      <xdr:row>3</xdr:row>
      <xdr:rowOff>104775</xdr:rowOff>
    </xdr:to>
    <xdr:sp macro="" textlink="">
      <xdr:nvSpPr>
        <xdr:cNvPr id="22" name="Rectangle 21"/>
        <xdr:cNvSpPr/>
      </xdr:nvSpPr>
      <xdr:spPr>
        <a:xfrm>
          <a:off x="6134100" y="504825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85725</xdr:colOff>
      <xdr:row>9</xdr:row>
      <xdr:rowOff>133350</xdr:rowOff>
    </xdr:from>
    <xdr:to>
      <xdr:col>10</xdr:col>
      <xdr:colOff>180975</xdr:colOff>
      <xdr:row>10</xdr:row>
      <xdr:rowOff>114300</xdr:rowOff>
    </xdr:to>
    <xdr:sp macro="" textlink="">
      <xdr:nvSpPr>
        <xdr:cNvPr id="23" name="Rectangle 22"/>
        <xdr:cNvSpPr/>
      </xdr:nvSpPr>
      <xdr:spPr>
        <a:xfrm>
          <a:off x="6181725" y="1847850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66675</xdr:colOff>
      <xdr:row>12</xdr:row>
      <xdr:rowOff>161925</xdr:rowOff>
    </xdr:from>
    <xdr:to>
      <xdr:col>10</xdr:col>
      <xdr:colOff>161925</xdr:colOff>
      <xdr:row>13</xdr:row>
      <xdr:rowOff>142875</xdr:rowOff>
    </xdr:to>
    <xdr:sp macro="" textlink="">
      <xdr:nvSpPr>
        <xdr:cNvPr id="24" name="Rectangle 23"/>
        <xdr:cNvSpPr/>
      </xdr:nvSpPr>
      <xdr:spPr>
        <a:xfrm>
          <a:off x="6162675" y="2447925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95250</xdr:colOff>
      <xdr:row>16</xdr:row>
      <xdr:rowOff>57150</xdr:rowOff>
    </xdr:from>
    <xdr:to>
      <xdr:col>10</xdr:col>
      <xdr:colOff>190500</xdr:colOff>
      <xdr:row>17</xdr:row>
      <xdr:rowOff>38100</xdr:rowOff>
    </xdr:to>
    <xdr:sp macro="" textlink="">
      <xdr:nvSpPr>
        <xdr:cNvPr id="25" name="Rectangle 24"/>
        <xdr:cNvSpPr/>
      </xdr:nvSpPr>
      <xdr:spPr>
        <a:xfrm>
          <a:off x="6191250" y="3105150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85725</xdr:colOff>
      <xdr:row>19</xdr:row>
      <xdr:rowOff>123825</xdr:rowOff>
    </xdr:from>
    <xdr:to>
      <xdr:col>10</xdr:col>
      <xdr:colOff>180975</xdr:colOff>
      <xdr:row>20</xdr:row>
      <xdr:rowOff>104775</xdr:rowOff>
    </xdr:to>
    <xdr:sp macro="" textlink="">
      <xdr:nvSpPr>
        <xdr:cNvPr id="26" name="Rectangle 25"/>
        <xdr:cNvSpPr/>
      </xdr:nvSpPr>
      <xdr:spPr>
        <a:xfrm>
          <a:off x="6181725" y="3743325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104775</xdr:colOff>
      <xdr:row>23</xdr:row>
      <xdr:rowOff>9525</xdr:rowOff>
    </xdr:from>
    <xdr:to>
      <xdr:col>10</xdr:col>
      <xdr:colOff>200025</xdr:colOff>
      <xdr:row>23</xdr:row>
      <xdr:rowOff>180975</xdr:rowOff>
    </xdr:to>
    <xdr:sp macro="" textlink="">
      <xdr:nvSpPr>
        <xdr:cNvPr id="27" name="Rectangle 26"/>
        <xdr:cNvSpPr/>
      </xdr:nvSpPr>
      <xdr:spPr>
        <a:xfrm>
          <a:off x="6200775" y="4391025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85725</xdr:colOff>
      <xdr:row>26</xdr:row>
      <xdr:rowOff>133350</xdr:rowOff>
    </xdr:from>
    <xdr:to>
      <xdr:col>10</xdr:col>
      <xdr:colOff>180975</xdr:colOff>
      <xdr:row>27</xdr:row>
      <xdr:rowOff>114300</xdr:rowOff>
    </xdr:to>
    <xdr:sp macro="" textlink="">
      <xdr:nvSpPr>
        <xdr:cNvPr id="28" name="Rectangle 27"/>
        <xdr:cNvSpPr/>
      </xdr:nvSpPr>
      <xdr:spPr>
        <a:xfrm>
          <a:off x="6181725" y="5086350"/>
          <a:ext cx="952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133344</xdr:colOff>
      <xdr:row>63</xdr:row>
      <xdr:rowOff>123822</xdr:rowOff>
    </xdr:from>
    <xdr:to>
      <xdr:col>10</xdr:col>
      <xdr:colOff>133349</xdr:colOff>
      <xdr:row>66</xdr:row>
      <xdr:rowOff>28573</xdr:rowOff>
    </xdr:to>
    <xdr:sp macro="" textlink="">
      <xdr:nvSpPr>
        <xdr:cNvPr id="2" name="Parallelogram 1"/>
        <xdr:cNvSpPr/>
      </xdr:nvSpPr>
      <xdr:spPr>
        <a:xfrm rot="10800000">
          <a:off x="133344" y="12125322"/>
          <a:ext cx="6096005" cy="476251"/>
        </a:xfrm>
        <a:prstGeom prst="parallelogram">
          <a:avLst>
            <a:gd name="adj" fmla="val 104103"/>
          </a:avLst>
        </a:prstGeom>
        <a:solidFill>
          <a:srgbClr val="CCFF99">
            <a:alpha val="78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123825</xdr:colOff>
      <xdr:row>55</xdr:row>
      <xdr:rowOff>19049</xdr:rowOff>
    </xdr:from>
    <xdr:to>
      <xdr:col>10</xdr:col>
      <xdr:colOff>152400</xdr:colOff>
      <xdr:row>66</xdr:row>
      <xdr:rowOff>47624</xdr:rowOff>
    </xdr:to>
    <xdr:sp macro="" textlink="">
      <xdr:nvSpPr>
        <xdr:cNvPr id="3" name="Cube 2"/>
        <xdr:cNvSpPr/>
      </xdr:nvSpPr>
      <xdr:spPr>
        <a:xfrm>
          <a:off x="123825" y="10496549"/>
          <a:ext cx="6124575" cy="2124075"/>
        </a:xfrm>
        <a:prstGeom prst="cube">
          <a:avLst>
            <a:gd name="adj" fmla="val 23216"/>
          </a:avLst>
        </a:prstGeom>
        <a:solidFill>
          <a:schemeClr val="accent1">
            <a:alpha val="15000"/>
          </a:schemeClr>
        </a:solidFill>
        <a:ln>
          <a:solidFill>
            <a:schemeClr val="accent1">
              <a:shade val="50000"/>
            </a:schemeClr>
          </a:solidFill>
        </a:ln>
        <a:scene3d>
          <a:camera prst="orthographicFront"/>
          <a:lightRig rig="threePt" dir="t"/>
        </a:scene3d>
        <a:sp3d prstMaterial="legacyWirefram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476249</xdr:colOff>
      <xdr:row>58</xdr:row>
      <xdr:rowOff>104775</xdr:rowOff>
    </xdr:from>
    <xdr:to>
      <xdr:col>8</xdr:col>
      <xdr:colOff>809624</xdr:colOff>
      <xdr:row>66</xdr:row>
      <xdr:rowOff>38100</xdr:rowOff>
    </xdr:to>
    <xdr:sp macro="" textlink="">
      <xdr:nvSpPr>
        <xdr:cNvPr id="4" name="Rectangle 3"/>
        <xdr:cNvSpPr/>
      </xdr:nvSpPr>
      <xdr:spPr>
        <a:xfrm>
          <a:off x="4133849" y="11153775"/>
          <a:ext cx="1352550" cy="1457325"/>
        </a:xfrm>
        <a:prstGeom prst="rect">
          <a:avLst/>
        </a:prstGeom>
        <a:solidFill>
          <a:schemeClr val="bg1">
            <a:alpha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 anchorCtr="0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2</xdr:col>
      <xdr:colOff>514350</xdr:colOff>
      <xdr:row>66</xdr:row>
      <xdr:rowOff>47626</xdr:rowOff>
    </xdr:from>
    <xdr:to>
      <xdr:col>9</xdr:col>
      <xdr:colOff>133350</xdr:colOff>
      <xdr:row>78</xdr:row>
      <xdr:rowOff>19050</xdr:rowOff>
    </xdr:to>
    <xdr:sp macro="" textlink="">
      <xdr:nvSpPr>
        <xdr:cNvPr id="5" name="Parallelogram 4"/>
        <xdr:cNvSpPr/>
      </xdr:nvSpPr>
      <xdr:spPr>
        <a:xfrm>
          <a:off x="1733550" y="12620626"/>
          <a:ext cx="3886200" cy="2257424"/>
        </a:xfrm>
        <a:prstGeom prst="parallelogram">
          <a:avLst>
            <a:gd name="adj" fmla="val 99410"/>
          </a:avLst>
        </a:prstGeom>
        <a:solidFill>
          <a:srgbClr val="CCFF99">
            <a:alpha val="78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142869</xdr:colOff>
      <xdr:row>10</xdr:row>
      <xdr:rowOff>47623</xdr:rowOff>
    </xdr:from>
    <xdr:to>
      <xdr:col>5</xdr:col>
      <xdr:colOff>257168</xdr:colOff>
      <xdr:row>12</xdr:row>
      <xdr:rowOff>123825</xdr:rowOff>
    </xdr:to>
    <xdr:sp macro="" textlink="">
      <xdr:nvSpPr>
        <xdr:cNvPr id="6" name="Parallelogram 5"/>
        <xdr:cNvSpPr/>
      </xdr:nvSpPr>
      <xdr:spPr>
        <a:xfrm rot="10800000">
          <a:off x="142869" y="1952623"/>
          <a:ext cx="3162299" cy="457202"/>
        </a:xfrm>
        <a:prstGeom prst="parallelogram">
          <a:avLst>
            <a:gd name="adj" fmla="val 96103"/>
          </a:avLst>
        </a:prstGeom>
        <a:solidFill>
          <a:srgbClr val="CCFF99">
            <a:alpha val="78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190495</xdr:colOff>
      <xdr:row>18</xdr:row>
      <xdr:rowOff>76198</xdr:rowOff>
    </xdr:from>
    <xdr:to>
      <xdr:col>5</xdr:col>
      <xdr:colOff>304794</xdr:colOff>
      <xdr:row>20</xdr:row>
      <xdr:rowOff>171449</xdr:rowOff>
    </xdr:to>
    <xdr:sp macro="" textlink="">
      <xdr:nvSpPr>
        <xdr:cNvPr id="7" name="Parallelogram 6"/>
        <xdr:cNvSpPr/>
      </xdr:nvSpPr>
      <xdr:spPr>
        <a:xfrm rot="10800000">
          <a:off x="190495" y="3505198"/>
          <a:ext cx="3162299" cy="476251"/>
        </a:xfrm>
        <a:prstGeom prst="parallelogram">
          <a:avLst>
            <a:gd name="adj" fmla="val 104103"/>
          </a:avLst>
        </a:prstGeom>
        <a:solidFill>
          <a:srgbClr val="CCFF99">
            <a:alpha val="78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276235</xdr:colOff>
      <xdr:row>16</xdr:row>
      <xdr:rowOff>47627</xdr:rowOff>
    </xdr:from>
    <xdr:to>
      <xdr:col>2</xdr:col>
      <xdr:colOff>495309</xdr:colOff>
      <xdr:row>20</xdr:row>
      <xdr:rowOff>171450</xdr:rowOff>
    </xdr:to>
    <xdr:sp macro="" textlink="">
      <xdr:nvSpPr>
        <xdr:cNvPr id="8" name="Parallelogram 7"/>
        <xdr:cNvSpPr/>
      </xdr:nvSpPr>
      <xdr:spPr>
        <a:xfrm rot="16200000">
          <a:off x="1162060" y="3429002"/>
          <a:ext cx="885823" cy="219074"/>
        </a:xfrm>
        <a:prstGeom prst="parallelogram">
          <a:avLst>
            <a:gd name="adj" fmla="val 2785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495300</xdr:colOff>
      <xdr:row>20</xdr:row>
      <xdr:rowOff>104775</xdr:rowOff>
    </xdr:from>
    <xdr:to>
      <xdr:col>3</xdr:col>
      <xdr:colOff>514350</xdr:colOff>
      <xdr:row>20</xdr:row>
      <xdr:rowOff>114300</xdr:rowOff>
    </xdr:to>
    <xdr:cxnSp macro="">
      <xdr:nvCxnSpPr>
        <xdr:cNvPr id="9" name="Straight Connector 8"/>
        <xdr:cNvCxnSpPr/>
      </xdr:nvCxnSpPr>
      <xdr:spPr>
        <a:xfrm>
          <a:off x="1714500" y="39147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18</xdr:row>
      <xdr:rowOff>0</xdr:rowOff>
    </xdr:from>
    <xdr:to>
      <xdr:col>3</xdr:col>
      <xdr:colOff>323850</xdr:colOff>
      <xdr:row>18</xdr:row>
      <xdr:rowOff>9525</xdr:rowOff>
    </xdr:to>
    <xdr:cxnSp macro="">
      <xdr:nvCxnSpPr>
        <xdr:cNvPr id="10" name="Straight Connector 9"/>
        <xdr:cNvCxnSpPr/>
      </xdr:nvCxnSpPr>
      <xdr:spPr>
        <a:xfrm>
          <a:off x="1524000" y="34290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18</xdr:row>
      <xdr:rowOff>19050</xdr:rowOff>
    </xdr:from>
    <xdr:to>
      <xdr:col>3</xdr:col>
      <xdr:colOff>285750</xdr:colOff>
      <xdr:row>18</xdr:row>
      <xdr:rowOff>28575</xdr:rowOff>
    </xdr:to>
    <xdr:cxnSp macro="">
      <xdr:nvCxnSpPr>
        <xdr:cNvPr id="11" name="Straight Connector 10"/>
        <xdr:cNvCxnSpPr/>
      </xdr:nvCxnSpPr>
      <xdr:spPr>
        <a:xfrm>
          <a:off x="1485900" y="34480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18</xdr:row>
      <xdr:rowOff>133350</xdr:rowOff>
    </xdr:from>
    <xdr:to>
      <xdr:col>3</xdr:col>
      <xdr:colOff>371475</xdr:colOff>
      <xdr:row>18</xdr:row>
      <xdr:rowOff>142875</xdr:rowOff>
    </xdr:to>
    <xdr:cxnSp macro="">
      <xdr:nvCxnSpPr>
        <xdr:cNvPr id="12" name="Straight Connector 11"/>
        <xdr:cNvCxnSpPr/>
      </xdr:nvCxnSpPr>
      <xdr:spPr>
        <a:xfrm>
          <a:off x="1571625" y="35623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19</xdr:row>
      <xdr:rowOff>19050</xdr:rowOff>
    </xdr:from>
    <xdr:to>
      <xdr:col>3</xdr:col>
      <xdr:colOff>400050</xdr:colOff>
      <xdr:row>19</xdr:row>
      <xdr:rowOff>19050</xdr:rowOff>
    </xdr:to>
    <xdr:cxnSp macro="">
      <xdr:nvCxnSpPr>
        <xdr:cNvPr id="13" name="Straight Connector 12"/>
        <xdr:cNvCxnSpPr/>
      </xdr:nvCxnSpPr>
      <xdr:spPr>
        <a:xfrm>
          <a:off x="1600200" y="3638550"/>
          <a:ext cx="628650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19</xdr:row>
      <xdr:rowOff>76200</xdr:rowOff>
    </xdr:from>
    <xdr:to>
      <xdr:col>3</xdr:col>
      <xdr:colOff>419100</xdr:colOff>
      <xdr:row>19</xdr:row>
      <xdr:rowOff>76200</xdr:rowOff>
    </xdr:to>
    <xdr:cxnSp macro="">
      <xdr:nvCxnSpPr>
        <xdr:cNvPr id="14" name="Straight Connector 13"/>
        <xdr:cNvCxnSpPr/>
      </xdr:nvCxnSpPr>
      <xdr:spPr>
        <a:xfrm>
          <a:off x="1619250" y="3695700"/>
          <a:ext cx="628650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409575</xdr:colOff>
      <xdr:row>19</xdr:row>
      <xdr:rowOff>123825</xdr:rowOff>
    </xdr:from>
    <xdr:to>
      <xdr:col>3</xdr:col>
      <xdr:colOff>428625</xdr:colOff>
      <xdr:row>19</xdr:row>
      <xdr:rowOff>133350</xdr:rowOff>
    </xdr:to>
    <xdr:cxnSp macro="">
      <xdr:nvCxnSpPr>
        <xdr:cNvPr id="15" name="Straight Connector 14"/>
        <xdr:cNvCxnSpPr/>
      </xdr:nvCxnSpPr>
      <xdr:spPr>
        <a:xfrm>
          <a:off x="1628775" y="37433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20</xdr:row>
      <xdr:rowOff>0</xdr:rowOff>
    </xdr:from>
    <xdr:to>
      <xdr:col>3</xdr:col>
      <xdr:colOff>457200</xdr:colOff>
      <xdr:row>20</xdr:row>
      <xdr:rowOff>0</xdr:rowOff>
    </xdr:to>
    <xdr:cxnSp macro="">
      <xdr:nvCxnSpPr>
        <xdr:cNvPr id="16" name="Straight Connector 15"/>
        <xdr:cNvCxnSpPr/>
      </xdr:nvCxnSpPr>
      <xdr:spPr>
        <a:xfrm>
          <a:off x="1657350" y="3810000"/>
          <a:ext cx="628650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20</xdr:row>
      <xdr:rowOff>47625</xdr:rowOff>
    </xdr:from>
    <xdr:to>
      <xdr:col>3</xdr:col>
      <xdr:colOff>495300</xdr:colOff>
      <xdr:row>20</xdr:row>
      <xdr:rowOff>57150</xdr:rowOff>
    </xdr:to>
    <xdr:cxnSp macro="">
      <xdr:nvCxnSpPr>
        <xdr:cNvPr id="17" name="Straight Connector 16"/>
        <xdr:cNvCxnSpPr/>
      </xdr:nvCxnSpPr>
      <xdr:spPr>
        <a:xfrm>
          <a:off x="1695450" y="38576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276225</xdr:colOff>
      <xdr:row>17</xdr:row>
      <xdr:rowOff>161922</xdr:rowOff>
    </xdr:from>
    <xdr:to>
      <xdr:col>3</xdr:col>
      <xdr:colOff>333375</xdr:colOff>
      <xdr:row>19</xdr:row>
      <xdr:rowOff>47623</xdr:rowOff>
    </xdr:to>
    <xdr:sp macro="" textlink="">
      <xdr:nvSpPr>
        <xdr:cNvPr id="18" name="Parallelogram 17"/>
        <xdr:cNvSpPr/>
      </xdr:nvSpPr>
      <xdr:spPr>
        <a:xfrm rot="10800000">
          <a:off x="276225" y="3400422"/>
          <a:ext cx="1885950" cy="266701"/>
        </a:xfrm>
        <a:prstGeom prst="parallelogram">
          <a:avLst>
            <a:gd name="adj" fmla="val 111246"/>
          </a:avLst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43273</xdr:colOff>
      <xdr:row>11</xdr:row>
      <xdr:rowOff>64240</xdr:rowOff>
    </xdr:from>
    <xdr:to>
      <xdr:col>1</xdr:col>
      <xdr:colOff>130965</xdr:colOff>
      <xdr:row>17</xdr:row>
      <xdr:rowOff>162549</xdr:rowOff>
    </xdr:to>
    <xdr:sp macro="" textlink="">
      <xdr:nvSpPr>
        <xdr:cNvPr id="19" name="Parallelogram 18"/>
        <xdr:cNvSpPr/>
      </xdr:nvSpPr>
      <xdr:spPr>
        <a:xfrm rot="17074556">
          <a:off x="76064" y="2736549"/>
          <a:ext cx="1241309" cy="87692"/>
        </a:xfrm>
        <a:prstGeom prst="parallelogram">
          <a:avLst>
            <a:gd name="adj" fmla="val 2259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51753</xdr:colOff>
      <xdr:row>11</xdr:row>
      <xdr:rowOff>91463</xdr:rowOff>
    </xdr:from>
    <xdr:to>
      <xdr:col>2</xdr:col>
      <xdr:colOff>151060</xdr:colOff>
      <xdr:row>17</xdr:row>
      <xdr:rowOff>182950</xdr:rowOff>
    </xdr:to>
    <xdr:sp macro="" textlink="">
      <xdr:nvSpPr>
        <xdr:cNvPr id="20" name="Parallelogram 19"/>
        <xdr:cNvSpPr/>
      </xdr:nvSpPr>
      <xdr:spPr>
        <a:xfrm rot="17074556">
          <a:off x="703363" y="2754553"/>
          <a:ext cx="1234487" cy="99307"/>
        </a:xfrm>
        <a:prstGeom prst="parallelogram">
          <a:avLst>
            <a:gd name="adj" fmla="val 2259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13</xdr:row>
      <xdr:rowOff>114300</xdr:rowOff>
    </xdr:from>
    <xdr:to>
      <xdr:col>2</xdr:col>
      <xdr:colOff>190500</xdr:colOff>
      <xdr:row>13</xdr:row>
      <xdr:rowOff>123825</xdr:rowOff>
    </xdr:to>
    <xdr:cxnSp macro="">
      <xdr:nvCxnSpPr>
        <xdr:cNvPr id="21" name="Straight Connector 20"/>
        <xdr:cNvCxnSpPr/>
      </xdr:nvCxnSpPr>
      <xdr:spPr>
        <a:xfrm>
          <a:off x="781050" y="25908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14</xdr:row>
      <xdr:rowOff>9525</xdr:rowOff>
    </xdr:from>
    <xdr:to>
      <xdr:col>2</xdr:col>
      <xdr:colOff>133350</xdr:colOff>
      <xdr:row>14</xdr:row>
      <xdr:rowOff>19050</xdr:rowOff>
    </xdr:to>
    <xdr:cxnSp macro="">
      <xdr:nvCxnSpPr>
        <xdr:cNvPr id="22" name="Straight Connector 21"/>
        <xdr:cNvCxnSpPr/>
      </xdr:nvCxnSpPr>
      <xdr:spPr>
        <a:xfrm>
          <a:off x="723900" y="26765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14</xdr:row>
      <xdr:rowOff>95250</xdr:rowOff>
    </xdr:from>
    <xdr:to>
      <xdr:col>2</xdr:col>
      <xdr:colOff>85725</xdr:colOff>
      <xdr:row>14</xdr:row>
      <xdr:rowOff>104775</xdr:rowOff>
    </xdr:to>
    <xdr:cxnSp macro="">
      <xdr:nvCxnSpPr>
        <xdr:cNvPr id="23" name="Straight Connector 22"/>
        <xdr:cNvCxnSpPr/>
      </xdr:nvCxnSpPr>
      <xdr:spPr>
        <a:xfrm>
          <a:off x="676275" y="27622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15</xdr:row>
      <xdr:rowOff>0</xdr:rowOff>
    </xdr:from>
    <xdr:to>
      <xdr:col>2</xdr:col>
      <xdr:colOff>133350</xdr:colOff>
      <xdr:row>15</xdr:row>
      <xdr:rowOff>9525</xdr:rowOff>
    </xdr:to>
    <xdr:cxnSp macro="">
      <xdr:nvCxnSpPr>
        <xdr:cNvPr id="24" name="Straight Connector 23"/>
        <xdr:cNvCxnSpPr/>
      </xdr:nvCxnSpPr>
      <xdr:spPr>
        <a:xfrm>
          <a:off x="723900" y="28575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15</xdr:row>
      <xdr:rowOff>76200</xdr:rowOff>
    </xdr:from>
    <xdr:to>
      <xdr:col>2</xdr:col>
      <xdr:colOff>95250</xdr:colOff>
      <xdr:row>15</xdr:row>
      <xdr:rowOff>85725</xdr:rowOff>
    </xdr:to>
    <xdr:cxnSp macro="">
      <xdr:nvCxnSpPr>
        <xdr:cNvPr id="25" name="Straight Connector 24"/>
        <xdr:cNvCxnSpPr/>
      </xdr:nvCxnSpPr>
      <xdr:spPr>
        <a:xfrm>
          <a:off x="685800" y="29337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15</xdr:row>
      <xdr:rowOff>161925</xdr:rowOff>
    </xdr:from>
    <xdr:to>
      <xdr:col>2</xdr:col>
      <xdr:colOff>76200</xdr:colOff>
      <xdr:row>15</xdr:row>
      <xdr:rowOff>171450</xdr:rowOff>
    </xdr:to>
    <xdr:cxnSp macro="">
      <xdr:nvCxnSpPr>
        <xdr:cNvPr id="26" name="Straight Connector 25"/>
        <xdr:cNvCxnSpPr/>
      </xdr:nvCxnSpPr>
      <xdr:spPr>
        <a:xfrm>
          <a:off x="666750" y="30194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16</xdr:row>
      <xdr:rowOff>57150</xdr:rowOff>
    </xdr:from>
    <xdr:to>
      <xdr:col>2</xdr:col>
      <xdr:colOff>47625</xdr:colOff>
      <xdr:row>16</xdr:row>
      <xdr:rowOff>66675</xdr:rowOff>
    </xdr:to>
    <xdr:cxnSp macro="">
      <xdr:nvCxnSpPr>
        <xdr:cNvPr id="27" name="Straight Connector 26"/>
        <xdr:cNvCxnSpPr/>
      </xdr:nvCxnSpPr>
      <xdr:spPr>
        <a:xfrm>
          <a:off x="638175" y="31051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16</xdr:row>
      <xdr:rowOff>152400</xdr:rowOff>
    </xdr:from>
    <xdr:to>
      <xdr:col>2</xdr:col>
      <xdr:colOff>47625</xdr:colOff>
      <xdr:row>16</xdr:row>
      <xdr:rowOff>161925</xdr:rowOff>
    </xdr:to>
    <xdr:cxnSp macro="">
      <xdr:nvCxnSpPr>
        <xdr:cNvPr id="28" name="Straight Connector 27"/>
        <xdr:cNvCxnSpPr/>
      </xdr:nvCxnSpPr>
      <xdr:spPr>
        <a:xfrm>
          <a:off x="638175" y="32004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17</xdr:row>
      <xdr:rowOff>57150</xdr:rowOff>
    </xdr:from>
    <xdr:to>
      <xdr:col>2</xdr:col>
      <xdr:colOff>9525</xdr:colOff>
      <xdr:row>17</xdr:row>
      <xdr:rowOff>66675</xdr:rowOff>
    </xdr:to>
    <xdr:cxnSp macro="">
      <xdr:nvCxnSpPr>
        <xdr:cNvPr id="29" name="Straight Connector 28"/>
        <xdr:cNvCxnSpPr/>
      </xdr:nvCxnSpPr>
      <xdr:spPr>
        <a:xfrm>
          <a:off x="600075" y="32956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0</xdr:row>
      <xdr:rowOff>85725</xdr:rowOff>
    </xdr:from>
    <xdr:to>
      <xdr:col>1</xdr:col>
      <xdr:colOff>1</xdr:colOff>
      <xdr:row>2</xdr:row>
      <xdr:rowOff>38100</xdr:rowOff>
    </xdr:to>
    <xdr:cxnSp macro="">
      <xdr:nvCxnSpPr>
        <xdr:cNvPr id="30" name="Straight Connector 29"/>
        <xdr:cNvCxnSpPr/>
      </xdr:nvCxnSpPr>
      <xdr:spPr>
        <a:xfrm flipH="1">
          <a:off x="609600" y="85725"/>
          <a:ext cx="1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0</xdr:row>
      <xdr:rowOff>85725</xdr:rowOff>
    </xdr:from>
    <xdr:to>
      <xdr:col>5</xdr:col>
      <xdr:colOff>285751</xdr:colOff>
      <xdr:row>2</xdr:row>
      <xdr:rowOff>38100</xdr:rowOff>
    </xdr:to>
    <xdr:cxnSp macro="">
      <xdr:nvCxnSpPr>
        <xdr:cNvPr id="31" name="Straight Connector 30"/>
        <xdr:cNvCxnSpPr/>
      </xdr:nvCxnSpPr>
      <xdr:spPr>
        <a:xfrm flipH="1">
          <a:off x="3333750" y="85725"/>
          <a:ext cx="1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1</xdr:row>
      <xdr:rowOff>85725</xdr:rowOff>
    </xdr:from>
    <xdr:to>
      <xdr:col>5</xdr:col>
      <xdr:colOff>276225</xdr:colOff>
      <xdr:row>1</xdr:row>
      <xdr:rowOff>85725</xdr:rowOff>
    </xdr:to>
    <xdr:cxnSp macro="">
      <xdr:nvCxnSpPr>
        <xdr:cNvPr id="32" name="Straight Arrow Connector 31"/>
        <xdr:cNvCxnSpPr/>
      </xdr:nvCxnSpPr>
      <xdr:spPr>
        <a:xfrm>
          <a:off x="590550" y="276225"/>
          <a:ext cx="2733675" cy="0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</xdr:colOff>
      <xdr:row>2</xdr:row>
      <xdr:rowOff>85725</xdr:rowOff>
    </xdr:from>
    <xdr:to>
      <xdr:col>6</xdr:col>
      <xdr:colOff>457200</xdr:colOff>
      <xdr:row>2</xdr:row>
      <xdr:rowOff>85726</xdr:rowOff>
    </xdr:to>
    <xdr:cxnSp macro="">
      <xdr:nvCxnSpPr>
        <xdr:cNvPr id="33" name="Straight Connector 32"/>
        <xdr:cNvCxnSpPr/>
      </xdr:nvCxnSpPr>
      <xdr:spPr>
        <a:xfrm flipV="1">
          <a:off x="3657602" y="466725"/>
          <a:ext cx="45719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4</xdr:row>
      <xdr:rowOff>161925</xdr:rowOff>
    </xdr:from>
    <xdr:to>
      <xdr:col>6</xdr:col>
      <xdr:colOff>571500</xdr:colOff>
      <xdr:row>4</xdr:row>
      <xdr:rowOff>161925</xdr:rowOff>
    </xdr:to>
    <xdr:cxnSp macro="">
      <xdr:nvCxnSpPr>
        <xdr:cNvPr id="34" name="Straight Connector 33"/>
        <xdr:cNvCxnSpPr/>
      </xdr:nvCxnSpPr>
      <xdr:spPr>
        <a:xfrm>
          <a:off x="2914650" y="923925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2</xdr:row>
      <xdr:rowOff>95250</xdr:rowOff>
    </xdr:from>
    <xdr:to>
      <xdr:col>6</xdr:col>
      <xdr:colOff>219075</xdr:colOff>
      <xdr:row>4</xdr:row>
      <xdr:rowOff>142875</xdr:rowOff>
    </xdr:to>
    <xdr:cxnSp macro="">
      <xdr:nvCxnSpPr>
        <xdr:cNvPr id="35" name="Straight Arrow Connector 34"/>
        <xdr:cNvCxnSpPr/>
      </xdr:nvCxnSpPr>
      <xdr:spPr>
        <a:xfrm flipH="1">
          <a:off x="3476625" y="476250"/>
          <a:ext cx="400050" cy="428625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7</xdr:row>
      <xdr:rowOff>161925</xdr:rowOff>
    </xdr:from>
    <xdr:to>
      <xdr:col>5</xdr:col>
      <xdr:colOff>561975</xdr:colOff>
      <xdr:row>7</xdr:row>
      <xdr:rowOff>161925</xdr:rowOff>
    </xdr:to>
    <xdr:cxnSp macro="">
      <xdr:nvCxnSpPr>
        <xdr:cNvPr id="36" name="Straight Connector 35"/>
        <xdr:cNvCxnSpPr/>
      </xdr:nvCxnSpPr>
      <xdr:spPr>
        <a:xfrm>
          <a:off x="1609725" y="1495425"/>
          <a:ext cx="200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4</xdr:row>
      <xdr:rowOff>142875</xdr:rowOff>
    </xdr:from>
    <xdr:to>
      <xdr:col>6</xdr:col>
      <xdr:colOff>285752</xdr:colOff>
      <xdr:row>7</xdr:row>
      <xdr:rowOff>171450</xdr:rowOff>
    </xdr:to>
    <xdr:cxnSp macro="">
      <xdr:nvCxnSpPr>
        <xdr:cNvPr id="37" name="Straight Arrow Connector 36"/>
        <xdr:cNvCxnSpPr/>
      </xdr:nvCxnSpPr>
      <xdr:spPr>
        <a:xfrm flipH="1">
          <a:off x="3381375" y="904875"/>
          <a:ext cx="561977" cy="600075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47625</xdr:rowOff>
    </xdr:from>
    <xdr:to>
      <xdr:col>4</xdr:col>
      <xdr:colOff>0</xdr:colOff>
      <xdr:row>4</xdr:row>
      <xdr:rowOff>57150</xdr:rowOff>
    </xdr:to>
    <xdr:cxnSp macro="">
      <xdr:nvCxnSpPr>
        <xdr:cNvPr id="38" name="Straight Arrow Connector 37"/>
        <xdr:cNvCxnSpPr/>
      </xdr:nvCxnSpPr>
      <xdr:spPr>
        <a:xfrm>
          <a:off x="885825" y="809625"/>
          <a:ext cx="1552575" cy="9525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457201</xdr:colOff>
      <xdr:row>3</xdr:row>
      <xdr:rowOff>76200</xdr:rowOff>
    </xdr:from>
    <xdr:to>
      <xdr:col>4</xdr:col>
      <xdr:colOff>180975</xdr:colOff>
      <xdr:row>5</xdr:row>
      <xdr:rowOff>57150</xdr:rowOff>
    </xdr:to>
    <xdr:cxnSp macro="">
      <xdr:nvCxnSpPr>
        <xdr:cNvPr id="39" name="Straight Connector 38"/>
        <xdr:cNvCxnSpPr/>
      </xdr:nvCxnSpPr>
      <xdr:spPr>
        <a:xfrm flipH="1">
          <a:off x="2286001" y="647700"/>
          <a:ext cx="333374" cy="361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142876</xdr:colOff>
      <xdr:row>2</xdr:row>
      <xdr:rowOff>171450</xdr:rowOff>
    </xdr:from>
    <xdr:to>
      <xdr:col>1</xdr:col>
      <xdr:colOff>542925</xdr:colOff>
      <xdr:row>5</xdr:row>
      <xdr:rowOff>0</xdr:rowOff>
    </xdr:to>
    <xdr:cxnSp macro="">
      <xdr:nvCxnSpPr>
        <xdr:cNvPr id="40" name="Straight Connector 39"/>
        <xdr:cNvCxnSpPr/>
      </xdr:nvCxnSpPr>
      <xdr:spPr>
        <a:xfrm flipH="1">
          <a:off x="752476" y="552450"/>
          <a:ext cx="400049" cy="40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323853</xdr:colOff>
      <xdr:row>16</xdr:row>
      <xdr:rowOff>57150</xdr:rowOff>
    </xdr:from>
    <xdr:to>
      <xdr:col>3</xdr:col>
      <xdr:colOff>523876</xdr:colOff>
      <xdr:row>20</xdr:row>
      <xdr:rowOff>180976</xdr:rowOff>
    </xdr:to>
    <xdr:sp macro="" textlink="">
      <xdr:nvSpPr>
        <xdr:cNvPr id="41" name="Parallelogram 40"/>
        <xdr:cNvSpPr/>
      </xdr:nvSpPr>
      <xdr:spPr>
        <a:xfrm rot="16200000">
          <a:off x="1809752" y="3448051"/>
          <a:ext cx="885826" cy="200023"/>
        </a:xfrm>
        <a:prstGeom prst="parallelogram">
          <a:avLst>
            <a:gd name="adj" fmla="val 2785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66675</xdr:colOff>
      <xdr:row>56</xdr:row>
      <xdr:rowOff>180970</xdr:rowOff>
    </xdr:from>
    <xdr:to>
      <xdr:col>5</xdr:col>
      <xdr:colOff>542925</xdr:colOff>
      <xdr:row>58</xdr:row>
      <xdr:rowOff>66671</xdr:rowOff>
    </xdr:to>
    <xdr:sp macro="" textlink="">
      <xdr:nvSpPr>
        <xdr:cNvPr id="42" name="Parallelogram 41"/>
        <xdr:cNvSpPr/>
      </xdr:nvSpPr>
      <xdr:spPr>
        <a:xfrm rot="10800000">
          <a:off x="1895475" y="10848970"/>
          <a:ext cx="1695450" cy="266701"/>
        </a:xfrm>
        <a:prstGeom prst="parallelogram">
          <a:avLst>
            <a:gd name="adj" fmla="val 111246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471900</xdr:colOff>
      <xdr:row>57</xdr:row>
      <xdr:rowOff>35663</xdr:rowOff>
    </xdr:from>
    <xdr:to>
      <xdr:col>2</xdr:col>
      <xdr:colOff>559592</xdr:colOff>
      <xdr:row>63</xdr:row>
      <xdr:rowOff>133972</xdr:rowOff>
    </xdr:to>
    <xdr:sp macro="" textlink="">
      <xdr:nvSpPr>
        <xdr:cNvPr id="43" name="Parallelogram 42"/>
        <xdr:cNvSpPr/>
      </xdr:nvSpPr>
      <xdr:spPr>
        <a:xfrm rot="17074556">
          <a:off x="1114291" y="11470972"/>
          <a:ext cx="1241309" cy="87692"/>
        </a:xfrm>
        <a:prstGeom prst="parallelogram">
          <a:avLst>
            <a:gd name="adj" fmla="val 2259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470853</xdr:colOff>
      <xdr:row>57</xdr:row>
      <xdr:rowOff>34312</xdr:rowOff>
    </xdr:from>
    <xdr:to>
      <xdr:col>3</xdr:col>
      <xdr:colOff>570160</xdr:colOff>
      <xdr:row>63</xdr:row>
      <xdr:rowOff>125799</xdr:rowOff>
    </xdr:to>
    <xdr:sp macro="" textlink="">
      <xdr:nvSpPr>
        <xdr:cNvPr id="44" name="Parallelogram 43"/>
        <xdr:cNvSpPr/>
      </xdr:nvSpPr>
      <xdr:spPr>
        <a:xfrm rot="17074556">
          <a:off x="1732063" y="11460402"/>
          <a:ext cx="1234487" cy="99307"/>
        </a:xfrm>
        <a:prstGeom prst="parallelogram">
          <a:avLst>
            <a:gd name="adj" fmla="val 2259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9525</xdr:colOff>
      <xdr:row>59</xdr:row>
      <xdr:rowOff>28575</xdr:rowOff>
    </xdr:from>
    <xdr:to>
      <xdr:col>4</xdr:col>
      <xdr:colOff>28575</xdr:colOff>
      <xdr:row>59</xdr:row>
      <xdr:rowOff>38100</xdr:rowOff>
    </xdr:to>
    <xdr:cxnSp macro="">
      <xdr:nvCxnSpPr>
        <xdr:cNvPr id="45" name="Straight Connector 44"/>
        <xdr:cNvCxnSpPr/>
      </xdr:nvCxnSpPr>
      <xdr:spPr>
        <a:xfrm>
          <a:off x="1838325" y="112680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59</xdr:row>
      <xdr:rowOff>104775</xdr:rowOff>
    </xdr:from>
    <xdr:to>
      <xdr:col>3</xdr:col>
      <xdr:colOff>600075</xdr:colOff>
      <xdr:row>59</xdr:row>
      <xdr:rowOff>114300</xdr:rowOff>
    </xdr:to>
    <xdr:cxnSp macro="">
      <xdr:nvCxnSpPr>
        <xdr:cNvPr id="46" name="Straight Connector 45"/>
        <xdr:cNvCxnSpPr/>
      </xdr:nvCxnSpPr>
      <xdr:spPr>
        <a:xfrm>
          <a:off x="1800225" y="113442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60</xdr:row>
      <xdr:rowOff>9525</xdr:rowOff>
    </xdr:from>
    <xdr:to>
      <xdr:col>3</xdr:col>
      <xdr:colOff>533400</xdr:colOff>
      <xdr:row>60</xdr:row>
      <xdr:rowOff>19050</xdr:rowOff>
    </xdr:to>
    <xdr:cxnSp macro="">
      <xdr:nvCxnSpPr>
        <xdr:cNvPr id="47" name="Straight Connector 46"/>
        <xdr:cNvCxnSpPr/>
      </xdr:nvCxnSpPr>
      <xdr:spPr>
        <a:xfrm>
          <a:off x="1733550" y="114395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60</xdr:row>
      <xdr:rowOff>114300</xdr:rowOff>
    </xdr:from>
    <xdr:to>
      <xdr:col>3</xdr:col>
      <xdr:colOff>542925</xdr:colOff>
      <xdr:row>60</xdr:row>
      <xdr:rowOff>123825</xdr:rowOff>
    </xdr:to>
    <xdr:cxnSp macro="">
      <xdr:nvCxnSpPr>
        <xdr:cNvPr id="48" name="Straight Connector 47"/>
        <xdr:cNvCxnSpPr/>
      </xdr:nvCxnSpPr>
      <xdr:spPr>
        <a:xfrm>
          <a:off x="1743075" y="115443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61</xdr:row>
      <xdr:rowOff>9525</xdr:rowOff>
    </xdr:from>
    <xdr:to>
      <xdr:col>3</xdr:col>
      <xdr:colOff>485775</xdr:colOff>
      <xdr:row>61</xdr:row>
      <xdr:rowOff>19050</xdr:rowOff>
    </xdr:to>
    <xdr:cxnSp macro="">
      <xdr:nvCxnSpPr>
        <xdr:cNvPr id="49" name="Straight Connector 48"/>
        <xdr:cNvCxnSpPr/>
      </xdr:nvCxnSpPr>
      <xdr:spPr>
        <a:xfrm>
          <a:off x="1685925" y="116300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61</xdr:row>
      <xdr:rowOff>104775</xdr:rowOff>
    </xdr:from>
    <xdr:to>
      <xdr:col>3</xdr:col>
      <xdr:colOff>485775</xdr:colOff>
      <xdr:row>61</xdr:row>
      <xdr:rowOff>114300</xdr:rowOff>
    </xdr:to>
    <xdr:cxnSp macro="">
      <xdr:nvCxnSpPr>
        <xdr:cNvPr id="50" name="Straight Connector 49"/>
        <xdr:cNvCxnSpPr/>
      </xdr:nvCxnSpPr>
      <xdr:spPr>
        <a:xfrm>
          <a:off x="1685925" y="117252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62</xdr:row>
      <xdr:rowOff>19050</xdr:rowOff>
    </xdr:from>
    <xdr:to>
      <xdr:col>3</xdr:col>
      <xdr:colOff>457200</xdr:colOff>
      <xdr:row>62</xdr:row>
      <xdr:rowOff>28575</xdr:rowOff>
    </xdr:to>
    <xdr:cxnSp macro="">
      <xdr:nvCxnSpPr>
        <xdr:cNvPr id="51" name="Straight Connector 50"/>
        <xdr:cNvCxnSpPr/>
      </xdr:nvCxnSpPr>
      <xdr:spPr>
        <a:xfrm>
          <a:off x="1657350" y="118300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62</xdr:row>
      <xdr:rowOff>114300</xdr:rowOff>
    </xdr:from>
    <xdr:to>
      <xdr:col>3</xdr:col>
      <xdr:colOff>419100</xdr:colOff>
      <xdr:row>62</xdr:row>
      <xdr:rowOff>123825</xdr:rowOff>
    </xdr:to>
    <xdr:cxnSp macro="">
      <xdr:nvCxnSpPr>
        <xdr:cNvPr id="52" name="Straight Connector 51"/>
        <xdr:cNvCxnSpPr/>
      </xdr:nvCxnSpPr>
      <xdr:spPr>
        <a:xfrm>
          <a:off x="1619250" y="119253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63</xdr:row>
      <xdr:rowOff>19050</xdr:rowOff>
    </xdr:from>
    <xdr:to>
      <xdr:col>3</xdr:col>
      <xdr:colOff>419100</xdr:colOff>
      <xdr:row>63</xdr:row>
      <xdr:rowOff>28575</xdr:rowOff>
    </xdr:to>
    <xdr:cxnSp macro="">
      <xdr:nvCxnSpPr>
        <xdr:cNvPr id="53" name="Straight Connector 52"/>
        <xdr:cNvCxnSpPr/>
      </xdr:nvCxnSpPr>
      <xdr:spPr>
        <a:xfrm>
          <a:off x="1619250" y="120205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50</xdr:row>
      <xdr:rowOff>95250</xdr:rowOff>
    </xdr:from>
    <xdr:to>
      <xdr:col>1</xdr:col>
      <xdr:colOff>1</xdr:colOff>
      <xdr:row>52</xdr:row>
      <xdr:rowOff>47625</xdr:rowOff>
    </xdr:to>
    <xdr:cxnSp macro="">
      <xdr:nvCxnSpPr>
        <xdr:cNvPr id="54" name="Straight Connector 53"/>
        <xdr:cNvCxnSpPr/>
      </xdr:nvCxnSpPr>
      <xdr:spPr>
        <a:xfrm flipH="1">
          <a:off x="609600" y="9620250"/>
          <a:ext cx="1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50</xdr:row>
      <xdr:rowOff>85725</xdr:rowOff>
    </xdr:from>
    <xdr:to>
      <xdr:col>10</xdr:col>
      <xdr:colOff>171451</xdr:colOff>
      <xdr:row>52</xdr:row>
      <xdr:rowOff>38100</xdr:rowOff>
    </xdr:to>
    <xdr:cxnSp macro="">
      <xdr:nvCxnSpPr>
        <xdr:cNvPr id="55" name="Straight Connector 54"/>
        <xdr:cNvCxnSpPr/>
      </xdr:nvCxnSpPr>
      <xdr:spPr>
        <a:xfrm flipH="1">
          <a:off x="6267450" y="9610725"/>
          <a:ext cx="1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51</xdr:row>
      <xdr:rowOff>57150</xdr:rowOff>
    </xdr:from>
    <xdr:to>
      <xdr:col>10</xdr:col>
      <xdr:colOff>171450</xdr:colOff>
      <xdr:row>51</xdr:row>
      <xdr:rowOff>66675</xdr:rowOff>
    </xdr:to>
    <xdr:cxnSp macro="">
      <xdr:nvCxnSpPr>
        <xdr:cNvPr id="56" name="Straight Arrow Connector 55"/>
        <xdr:cNvCxnSpPr/>
      </xdr:nvCxnSpPr>
      <xdr:spPr>
        <a:xfrm flipV="1">
          <a:off x="628650" y="9772650"/>
          <a:ext cx="5638800" cy="9525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552452</xdr:colOff>
      <xdr:row>55</xdr:row>
      <xdr:rowOff>9525</xdr:rowOff>
    </xdr:from>
    <xdr:to>
      <xdr:col>11</xdr:col>
      <xdr:colOff>400050</xdr:colOff>
      <xdr:row>55</xdr:row>
      <xdr:rowOff>9526</xdr:rowOff>
    </xdr:to>
    <xdr:cxnSp macro="">
      <xdr:nvCxnSpPr>
        <xdr:cNvPr id="57" name="Straight Connector 56"/>
        <xdr:cNvCxnSpPr/>
      </xdr:nvCxnSpPr>
      <xdr:spPr>
        <a:xfrm flipV="1">
          <a:off x="6648452" y="10487025"/>
          <a:ext cx="45719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66</xdr:row>
      <xdr:rowOff>57150</xdr:rowOff>
    </xdr:from>
    <xdr:to>
      <xdr:col>11</xdr:col>
      <xdr:colOff>9525</xdr:colOff>
      <xdr:row>66</xdr:row>
      <xdr:rowOff>57151</xdr:rowOff>
    </xdr:to>
    <xdr:cxnSp macro="">
      <xdr:nvCxnSpPr>
        <xdr:cNvPr id="58" name="Straight Connector 57"/>
        <xdr:cNvCxnSpPr/>
      </xdr:nvCxnSpPr>
      <xdr:spPr>
        <a:xfrm flipV="1">
          <a:off x="5934075" y="12630150"/>
          <a:ext cx="7810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314325</xdr:colOff>
      <xdr:row>55</xdr:row>
      <xdr:rowOff>9525</xdr:rowOff>
    </xdr:from>
    <xdr:to>
      <xdr:col>11</xdr:col>
      <xdr:colOff>142875</xdr:colOff>
      <xdr:row>57</xdr:row>
      <xdr:rowOff>104775</xdr:rowOff>
    </xdr:to>
    <xdr:cxnSp macro="">
      <xdr:nvCxnSpPr>
        <xdr:cNvPr id="59" name="Straight Arrow Connector 58"/>
        <xdr:cNvCxnSpPr/>
      </xdr:nvCxnSpPr>
      <xdr:spPr>
        <a:xfrm flipH="1">
          <a:off x="6410325" y="10487025"/>
          <a:ext cx="438150" cy="476250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78</xdr:row>
      <xdr:rowOff>47625</xdr:rowOff>
    </xdr:from>
    <xdr:to>
      <xdr:col>8</xdr:col>
      <xdr:colOff>209550</xdr:colOff>
      <xdr:row>78</xdr:row>
      <xdr:rowOff>47625</xdr:rowOff>
    </xdr:to>
    <xdr:cxnSp macro="">
      <xdr:nvCxnSpPr>
        <xdr:cNvPr id="60" name="Straight Connector 59"/>
        <xdr:cNvCxnSpPr/>
      </xdr:nvCxnSpPr>
      <xdr:spPr>
        <a:xfrm>
          <a:off x="4048125" y="14906625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66</xdr:row>
      <xdr:rowOff>66675</xdr:rowOff>
    </xdr:from>
    <xdr:to>
      <xdr:col>10</xdr:col>
      <xdr:colOff>104777</xdr:colOff>
      <xdr:row>78</xdr:row>
      <xdr:rowOff>28575</xdr:rowOff>
    </xdr:to>
    <xdr:cxnSp macro="">
      <xdr:nvCxnSpPr>
        <xdr:cNvPr id="61" name="Straight Arrow Connector 60"/>
        <xdr:cNvCxnSpPr/>
      </xdr:nvCxnSpPr>
      <xdr:spPr>
        <a:xfrm flipH="1">
          <a:off x="4629150" y="12639675"/>
          <a:ext cx="1571627" cy="2247900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80</xdr:row>
      <xdr:rowOff>38100</xdr:rowOff>
    </xdr:from>
    <xdr:to>
      <xdr:col>6</xdr:col>
      <xdr:colOff>190500</xdr:colOff>
      <xdr:row>80</xdr:row>
      <xdr:rowOff>47627</xdr:rowOff>
    </xdr:to>
    <xdr:cxnSp macro="">
      <xdr:nvCxnSpPr>
        <xdr:cNvPr id="62" name="Straight Arrow Connector 61"/>
        <xdr:cNvCxnSpPr/>
      </xdr:nvCxnSpPr>
      <xdr:spPr>
        <a:xfrm flipV="1">
          <a:off x="1743075" y="15278100"/>
          <a:ext cx="2105025" cy="9527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78</xdr:row>
      <xdr:rowOff>171450</xdr:rowOff>
    </xdr:from>
    <xdr:to>
      <xdr:col>6</xdr:col>
      <xdr:colOff>200026</xdr:colOff>
      <xdr:row>81</xdr:row>
      <xdr:rowOff>0</xdr:rowOff>
    </xdr:to>
    <xdr:cxnSp macro="">
      <xdr:nvCxnSpPr>
        <xdr:cNvPr id="63" name="Straight Connector 62"/>
        <xdr:cNvCxnSpPr/>
      </xdr:nvCxnSpPr>
      <xdr:spPr>
        <a:xfrm flipH="1">
          <a:off x="3857625" y="15030450"/>
          <a:ext cx="1" cy="40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78</xdr:row>
      <xdr:rowOff>85725</xdr:rowOff>
    </xdr:from>
    <xdr:to>
      <xdr:col>2</xdr:col>
      <xdr:colOff>523876</xdr:colOff>
      <xdr:row>80</xdr:row>
      <xdr:rowOff>152400</xdr:rowOff>
    </xdr:to>
    <xdr:cxnSp macro="">
      <xdr:nvCxnSpPr>
        <xdr:cNvPr id="64" name="Straight Connector 63"/>
        <xdr:cNvCxnSpPr/>
      </xdr:nvCxnSpPr>
      <xdr:spPr>
        <a:xfrm flipH="1">
          <a:off x="1743075" y="14944725"/>
          <a:ext cx="1" cy="447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561986</xdr:colOff>
      <xdr:row>53</xdr:row>
      <xdr:rowOff>28575</xdr:rowOff>
    </xdr:from>
    <xdr:to>
      <xdr:col>4</xdr:col>
      <xdr:colOff>209554</xdr:colOff>
      <xdr:row>58</xdr:row>
      <xdr:rowOff>76201</xdr:rowOff>
    </xdr:to>
    <xdr:sp macro="" textlink="">
      <xdr:nvSpPr>
        <xdr:cNvPr id="65" name="Parallelogram 64"/>
        <xdr:cNvSpPr/>
      </xdr:nvSpPr>
      <xdr:spPr>
        <a:xfrm rot="16200000">
          <a:off x="2019307" y="10496554"/>
          <a:ext cx="1000126" cy="257168"/>
        </a:xfrm>
        <a:prstGeom prst="parallelogram">
          <a:avLst>
            <a:gd name="adj" fmla="val 2785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9538</xdr:colOff>
      <xdr:row>53</xdr:row>
      <xdr:rowOff>38103</xdr:rowOff>
    </xdr:from>
    <xdr:to>
      <xdr:col>5</xdr:col>
      <xdr:colOff>238125</xdr:colOff>
      <xdr:row>58</xdr:row>
      <xdr:rowOff>57153</xdr:rowOff>
    </xdr:to>
    <xdr:sp macro="" textlink="">
      <xdr:nvSpPr>
        <xdr:cNvPr id="66" name="Parallelogram 65"/>
        <xdr:cNvSpPr/>
      </xdr:nvSpPr>
      <xdr:spPr>
        <a:xfrm rot="16200000">
          <a:off x="2686057" y="10506084"/>
          <a:ext cx="971550" cy="228587"/>
        </a:xfrm>
        <a:prstGeom prst="parallelogram">
          <a:avLst>
            <a:gd name="adj" fmla="val 2785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57152</xdr:colOff>
      <xdr:row>57</xdr:row>
      <xdr:rowOff>123825</xdr:rowOff>
    </xdr:from>
    <xdr:to>
      <xdr:col>10</xdr:col>
      <xdr:colOff>514350</xdr:colOff>
      <xdr:row>57</xdr:row>
      <xdr:rowOff>123826</xdr:rowOff>
    </xdr:to>
    <xdr:cxnSp macro="">
      <xdr:nvCxnSpPr>
        <xdr:cNvPr id="67" name="Straight Connector 66"/>
        <xdr:cNvCxnSpPr/>
      </xdr:nvCxnSpPr>
      <xdr:spPr>
        <a:xfrm flipV="1">
          <a:off x="6153152" y="10982325"/>
          <a:ext cx="457198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390524</xdr:colOff>
      <xdr:row>52</xdr:row>
      <xdr:rowOff>47625</xdr:rowOff>
    </xdr:from>
    <xdr:to>
      <xdr:col>5</xdr:col>
      <xdr:colOff>571499</xdr:colOff>
      <xdr:row>63</xdr:row>
      <xdr:rowOff>114301</xdr:rowOff>
    </xdr:to>
    <xdr:sp macro="" textlink="">
      <xdr:nvSpPr>
        <xdr:cNvPr id="68" name="Cube 67"/>
        <xdr:cNvSpPr/>
      </xdr:nvSpPr>
      <xdr:spPr>
        <a:xfrm>
          <a:off x="1609724" y="9953625"/>
          <a:ext cx="2009775" cy="2162176"/>
        </a:xfrm>
        <a:prstGeom prst="cube">
          <a:avLst/>
        </a:prstGeom>
        <a:solidFill>
          <a:schemeClr val="accent1">
            <a:alpha val="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85725</xdr:colOff>
      <xdr:row>70</xdr:row>
      <xdr:rowOff>66675</xdr:rowOff>
    </xdr:from>
    <xdr:to>
      <xdr:col>5</xdr:col>
      <xdr:colOff>228600</xdr:colOff>
      <xdr:row>78</xdr:row>
      <xdr:rowOff>9525</xdr:rowOff>
    </xdr:to>
    <xdr:sp macro="" textlink="">
      <xdr:nvSpPr>
        <xdr:cNvPr id="69" name="Rectangle 68"/>
        <xdr:cNvSpPr/>
      </xdr:nvSpPr>
      <xdr:spPr>
        <a:xfrm>
          <a:off x="1914525" y="13401675"/>
          <a:ext cx="1362075" cy="14668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 anchorCtr="0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PORTE D'ENTREE</a:t>
          </a:r>
        </a:p>
      </xdr:txBody>
    </xdr:sp>
    <xdr:clientData/>
  </xdr:twoCellAnchor>
  <xdr:twoCellAnchor>
    <xdr:from>
      <xdr:col>1</xdr:col>
      <xdr:colOff>19050</xdr:colOff>
      <xdr:row>21</xdr:row>
      <xdr:rowOff>28575</xdr:rowOff>
    </xdr:from>
    <xdr:to>
      <xdr:col>1</xdr:col>
      <xdr:colOff>19051</xdr:colOff>
      <xdr:row>23</xdr:row>
      <xdr:rowOff>66675</xdr:rowOff>
    </xdr:to>
    <xdr:cxnSp macro="">
      <xdr:nvCxnSpPr>
        <xdr:cNvPr id="70" name="Straight Connector 69"/>
        <xdr:cNvCxnSpPr/>
      </xdr:nvCxnSpPr>
      <xdr:spPr>
        <a:xfrm flipH="1">
          <a:off x="628650" y="4029075"/>
          <a:ext cx="1" cy="419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21</xdr:row>
      <xdr:rowOff>28575</xdr:rowOff>
    </xdr:from>
    <xdr:to>
      <xdr:col>5</xdr:col>
      <xdr:colOff>276226</xdr:colOff>
      <xdr:row>23</xdr:row>
      <xdr:rowOff>66675</xdr:rowOff>
    </xdr:to>
    <xdr:cxnSp macro="">
      <xdr:nvCxnSpPr>
        <xdr:cNvPr id="71" name="Straight Connector 70"/>
        <xdr:cNvCxnSpPr/>
      </xdr:nvCxnSpPr>
      <xdr:spPr>
        <a:xfrm flipH="1">
          <a:off x="3324225" y="4029075"/>
          <a:ext cx="1" cy="419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22</xdr:row>
      <xdr:rowOff>104775</xdr:rowOff>
    </xdr:from>
    <xdr:to>
      <xdr:col>5</xdr:col>
      <xdr:colOff>266700</xdr:colOff>
      <xdr:row>22</xdr:row>
      <xdr:rowOff>104775</xdr:rowOff>
    </xdr:to>
    <xdr:cxnSp macro="">
      <xdr:nvCxnSpPr>
        <xdr:cNvPr id="72" name="Straight Arrow Connector 71"/>
        <xdr:cNvCxnSpPr/>
      </xdr:nvCxnSpPr>
      <xdr:spPr>
        <a:xfrm>
          <a:off x="647700" y="4295775"/>
          <a:ext cx="2667000" cy="0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533401</xdr:colOff>
      <xdr:row>57</xdr:row>
      <xdr:rowOff>131288</xdr:rowOff>
    </xdr:from>
    <xdr:to>
      <xdr:col>9</xdr:col>
      <xdr:colOff>152401</xdr:colOff>
      <xdr:row>78</xdr:row>
      <xdr:rowOff>28575</xdr:rowOff>
    </xdr:to>
    <xdr:sp macro="" textlink="">
      <xdr:nvSpPr>
        <xdr:cNvPr id="73" name="Cube 72"/>
        <xdr:cNvSpPr/>
      </xdr:nvSpPr>
      <xdr:spPr>
        <a:xfrm>
          <a:off x="1752601" y="10989788"/>
          <a:ext cx="3886200" cy="3897787"/>
        </a:xfrm>
        <a:prstGeom prst="cube">
          <a:avLst>
            <a:gd name="adj" fmla="val 58530"/>
          </a:avLst>
        </a:prstGeom>
        <a:solidFill>
          <a:schemeClr val="accent1">
            <a:alpha val="1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333375</xdr:colOff>
      <xdr:row>17</xdr:row>
      <xdr:rowOff>161925</xdr:rowOff>
    </xdr:from>
    <xdr:to>
      <xdr:col>2</xdr:col>
      <xdr:colOff>600075</xdr:colOff>
      <xdr:row>19</xdr:row>
      <xdr:rowOff>47625</xdr:rowOff>
    </xdr:to>
    <xdr:cxnSp macro="">
      <xdr:nvCxnSpPr>
        <xdr:cNvPr id="74" name="Straight Arrow Connector 73"/>
        <xdr:cNvCxnSpPr/>
      </xdr:nvCxnSpPr>
      <xdr:spPr>
        <a:xfrm flipH="1">
          <a:off x="1552575" y="3400425"/>
          <a:ext cx="266700" cy="266700"/>
        </a:xfrm>
        <a:prstGeom prst="straightConnector1">
          <a:avLst/>
        </a:prstGeom>
        <a:ln>
          <a:headEnd type="triangle" w="lg" len="med"/>
          <a:tailEnd type="triangle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55</xdr:row>
      <xdr:rowOff>57150</xdr:rowOff>
    </xdr:from>
    <xdr:to>
      <xdr:col>5</xdr:col>
      <xdr:colOff>28575</xdr:colOff>
      <xdr:row>55</xdr:row>
      <xdr:rowOff>66675</xdr:rowOff>
    </xdr:to>
    <xdr:cxnSp macro="">
      <xdr:nvCxnSpPr>
        <xdr:cNvPr id="75" name="Straight Connector 74"/>
        <xdr:cNvCxnSpPr/>
      </xdr:nvCxnSpPr>
      <xdr:spPr>
        <a:xfrm>
          <a:off x="2447925" y="105346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55</xdr:row>
      <xdr:rowOff>123825</xdr:rowOff>
    </xdr:from>
    <xdr:to>
      <xdr:col>5</xdr:col>
      <xdr:colOff>66675</xdr:colOff>
      <xdr:row>55</xdr:row>
      <xdr:rowOff>133350</xdr:rowOff>
    </xdr:to>
    <xdr:cxnSp macro="">
      <xdr:nvCxnSpPr>
        <xdr:cNvPr id="76" name="Straight Connector 75"/>
        <xdr:cNvCxnSpPr/>
      </xdr:nvCxnSpPr>
      <xdr:spPr>
        <a:xfrm>
          <a:off x="2486025" y="106013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56</xdr:row>
      <xdr:rowOff>9525</xdr:rowOff>
    </xdr:from>
    <xdr:to>
      <xdr:col>5</xdr:col>
      <xdr:colOff>123825</xdr:colOff>
      <xdr:row>56</xdr:row>
      <xdr:rowOff>19050</xdr:rowOff>
    </xdr:to>
    <xdr:cxnSp macro="">
      <xdr:nvCxnSpPr>
        <xdr:cNvPr id="77" name="Straight Connector 76"/>
        <xdr:cNvCxnSpPr/>
      </xdr:nvCxnSpPr>
      <xdr:spPr>
        <a:xfrm>
          <a:off x="2543175" y="106775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85725</xdr:colOff>
      <xdr:row>56</xdr:row>
      <xdr:rowOff>76200</xdr:rowOff>
    </xdr:from>
    <xdr:to>
      <xdr:col>5</xdr:col>
      <xdr:colOff>104775</xdr:colOff>
      <xdr:row>56</xdr:row>
      <xdr:rowOff>85725</xdr:rowOff>
    </xdr:to>
    <xdr:cxnSp macro="">
      <xdr:nvCxnSpPr>
        <xdr:cNvPr id="78" name="Straight Connector 77"/>
        <xdr:cNvCxnSpPr/>
      </xdr:nvCxnSpPr>
      <xdr:spPr>
        <a:xfrm>
          <a:off x="2524125" y="1074420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56</xdr:row>
      <xdr:rowOff>142875</xdr:rowOff>
    </xdr:from>
    <xdr:to>
      <xdr:col>5</xdr:col>
      <xdr:colOff>114300</xdr:colOff>
      <xdr:row>56</xdr:row>
      <xdr:rowOff>152400</xdr:rowOff>
    </xdr:to>
    <xdr:cxnSp macro="">
      <xdr:nvCxnSpPr>
        <xdr:cNvPr id="79" name="Straight Connector 78"/>
        <xdr:cNvCxnSpPr/>
      </xdr:nvCxnSpPr>
      <xdr:spPr>
        <a:xfrm>
          <a:off x="2533650" y="108108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57</xdr:row>
      <xdr:rowOff>28575</xdr:rowOff>
    </xdr:from>
    <xdr:to>
      <xdr:col>5</xdr:col>
      <xdr:colOff>247650</xdr:colOff>
      <xdr:row>57</xdr:row>
      <xdr:rowOff>38100</xdr:rowOff>
    </xdr:to>
    <xdr:cxnSp macro="">
      <xdr:nvCxnSpPr>
        <xdr:cNvPr id="80" name="Straight Connector 79"/>
        <xdr:cNvCxnSpPr/>
      </xdr:nvCxnSpPr>
      <xdr:spPr>
        <a:xfrm>
          <a:off x="2667000" y="108870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57</xdr:row>
      <xdr:rowOff>85725</xdr:rowOff>
    </xdr:from>
    <xdr:to>
      <xdr:col>5</xdr:col>
      <xdr:colOff>200025</xdr:colOff>
      <xdr:row>57</xdr:row>
      <xdr:rowOff>95250</xdr:rowOff>
    </xdr:to>
    <xdr:cxnSp macro="">
      <xdr:nvCxnSpPr>
        <xdr:cNvPr id="81" name="Straight Connector 80"/>
        <xdr:cNvCxnSpPr/>
      </xdr:nvCxnSpPr>
      <xdr:spPr>
        <a:xfrm>
          <a:off x="2619375" y="1094422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57</xdr:row>
      <xdr:rowOff>171450</xdr:rowOff>
    </xdr:from>
    <xdr:to>
      <xdr:col>5</xdr:col>
      <xdr:colOff>238125</xdr:colOff>
      <xdr:row>57</xdr:row>
      <xdr:rowOff>180975</xdr:rowOff>
    </xdr:to>
    <xdr:cxnSp macro="">
      <xdr:nvCxnSpPr>
        <xdr:cNvPr id="82" name="Straight Connector 81"/>
        <xdr:cNvCxnSpPr/>
      </xdr:nvCxnSpPr>
      <xdr:spPr>
        <a:xfrm>
          <a:off x="2657475" y="11029950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58</xdr:row>
      <xdr:rowOff>142875</xdr:rowOff>
    </xdr:from>
    <xdr:to>
      <xdr:col>4</xdr:col>
      <xdr:colOff>47625</xdr:colOff>
      <xdr:row>58</xdr:row>
      <xdr:rowOff>152400</xdr:rowOff>
    </xdr:to>
    <xdr:cxnSp macro="">
      <xdr:nvCxnSpPr>
        <xdr:cNvPr id="83" name="Straight Connector 82"/>
        <xdr:cNvCxnSpPr/>
      </xdr:nvCxnSpPr>
      <xdr:spPr>
        <a:xfrm>
          <a:off x="1857375" y="111918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13</xdr:row>
      <xdr:rowOff>28575</xdr:rowOff>
    </xdr:from>
    <xdr:to>
      <xdr:col>2</xdr:col>
      <xdr:colOff>161925</xdr:colOff>
      <xdr:row>13</xdr:row>
      <xdr:rowOff>38100</xdr:rowOff>
    </xdr:to>
    <xdr:cxnSp macro="">
      <xdr:nvCxnSpPr>
        <xdr:cNvPr id="84" name="Straight Connector 83"/>
        <xdr:cNvCxnSpPr/>
      </xdr:nvCxnSpPr>
      <xdr:spPr>
        <a:xfrm>
          <a:off x="752475" y="2505075"/>
          <a:ext cx="62865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2</xdr:row>
      <xdr:rowOff>76200</xdr:rowOff>
    </xdr:from>
    <xdr:to>
      <xdr:col>5</xdr:col>
      <xdr:colOff>304799</xdr:colOff>
      <xdr:row>12</xdr:row>
      <xdr:rowOff>114300</xdr:rowOff>
    </xdr:to>
    <xdr:sp macro="" textlink="">
      <xdr:nvSpPr>
        <xdr:cNvPr id="85" name="Cube 84"/>
        <xdr:cNvSpPr/>
      </xdr:nvSpPr>
      <xdr:spPr>
        <a:xfrm>
          <a:off x="171450" y="457200"/>
          <a:ext cx="3181349" cy="1943100"/>
        </a:xfrm>
        <a:prstGeom prst="cube">
          <a:avLst>
            <a:gd name="adj" fmla="val 23611"/>
          </a:avLst>
        </a:prstGeom>
        <a:solidFill>
          <a:schemeClr val="accent1">
            <a:alpha val="2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161925</xdr:colOff>
      <xdr:row>10</xdr:row>
      <xdr:rowOff>38100</xdr:rowOff>
    </xdr:from>
    <xdr:to>
      <xdr:col>5</xdr:col>
      <xdr:colOff>295275</xdr:colOff>
      <xdr:row>20</xdr:row>
      <xdr:rowOff>180975</xdr:rowOff>
    </xdr:to>
    <xdr:sp macro="" textlink="">
      <xdr:nvSpPr>
        <xdr:cNvPr id="86" name="Cube 85"/>
        <xdr:cNvSpPr/>
      </xdr:nvSpPr>
      <xdr:spPr>
        <a:xfrm>
          <a:off x="161925" y="1943100"/>
          <a:ext cx="3181350" cy="2047875"/>
        </a:xfrm>
        <a:prstGeom prst="cube">
          <a:avLst>
            <a:gd name="adj" fmla="val 22196"/>
          </a:avLst>
        </a:prstGeom>
        <a:solidFill>
          <a:schemeClr val="accent1">
            <a:alpha val="1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257176</xdr:colOff>
      <xdr:row>4</xdr:row>
      <xdr:rowOff>171450</xdr:rowOff>
    </xdr:from>
    <xdr:to>
      <xdr:col>3</xdr:col>
      <xdr:colOff>523876</xdr:colOff>
      <xdr:row>23</xdr:row>
      <xdr:rowOff>142875</xdr:rowOff>
    </xdr:to>
    <xdr:sp macro="" textlink="">
      <xdr:nvSpPr>
        <xdr:cNvPr id="87" name="Cube 86"/>
        <xdr:cNvSpPr/>
      </xdr:nvSpPr>
      <xdr:spPr>
        <a:xfrm>
          <a:off x="257176" y="933450"/>
          <a:ext cx="2095500" cy="3590925"/>
        </a:xfrm>
        <a:prstGeom prst="cube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47</xdr:row>
      <xdr:rowOff>0</xdr:rowOff>
    </xdr:from>
    <xdr:to>
      <xdr:col>26</xdr:col>
      <xdr:colOff>190500</xdr:colOff>
      <xdr:row>58</xdr:row>
      <xdr:rowOff>152400</xdr:rowOff>
    </xdr:to>
    <xdr:sp macro="" textlink="">
      <xdr:nvSpPr>
        <xdr:cNvPr id="2" name="Rectangle 1"/>
        <xdr:cNvSpPr/>
      </xdr:nvSpPr>
      <xdr:spPr>
        <a:xfrm>
          <a:off x="12201525" y="8953500"/>
          <a:ext cx="3838575" cy="2247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200024</xdr:colOff>
      <xdr:row>48</xdr:row>
      <xdr:rowOff>9525</xdr:rowOff>
    </xdr:from>
    <xdr:to>
      <xdr:col>25</xdr:col>
      <xdr:colOff>180974</xdr:colOff>
      <xdr:row>59</xdr:row>
      <xdr:rowOff>0</xdr:rowOff>
    </xdr:to>
    <xdr:sp macro="" textlink="">
      <xdr:nvSpPr>
        <xdr:cNvPr id="3" name="Rectangle 2"/>
        <xdr:cNvSpPr/>
      </xdr:nvSpPr>
      <xdr:spPr>
        <a:xfrm>
          <a:off x="12392024" y="9153525"/>
          <a:ext cx="3028950" cy="2085975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 anchorCtr="1"/>
        <a:lstStyle/>
        <a:p>
          <a:pPr algn="ctr"/>
          <a:r>
            <a:rPr lang="fr-FR" sz="1540" b="1" i="0" baseline="0">
              <a:solidFill>
                <a:schemeClr val="tx1"/>
              </a:solidFill>
            </a:rPr>
            <a:t>ENTREE</a:t>
          </a:r>
        </a:p>
      </xdr:txBody>
    </xdr:sp>
    <xdr:clientData/>
  </xdr:twoCellAnchor>
  <xdr:twoCellAnchor>
    <xdr:from>
      <xdr:col>1</xdr:col>
      <xdr:colOff>9525</xdr:colOff>
      <xdr:row>47</xdr:row>
      <xdr:rowOff>19050</xdr:rowOff>
    </xdr:from>
    <xdr:to>
      <xdr:col>5</xdr:col>
      <xdr:colOff>104775</xdr:colOff>
      <xdr:row>53</xdr:row>
      <xdr:rowOff>152400</xdr:rowOff>
    </xdr:to>
    <xdr:sp macro="" textlink="">
      <xdr:nvSpPr>
        <xdr:cNvPr id="4" name="Rectangle 3"/>
        <xdr:cNvSpPr/>
      </xdr:nvSpPr>
      <xdr:spPr>
        <a:xfrm>
          <a:off x="619125" y="8972550"/>
          <a:ext cx="2533650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171451</xdr:colOff>
      <xdr:row>47</xdr:row>
      <xdr:rowOff>0</xdr:rowOff>
    </xdr:from>
    <xdr:to>
      <xdr:col>18</xdr:col>
      <xdr:colOff>76200</xdr:colOff>
      <xdr:row>53</xdr:row>
      <xdr:rowOff>133350</xdr:rowOff>
    </xdr:to>
    <xdr:sp macro="" textlink="">
      <xdr:nvSpPr>
        <xdr:cNvPr id="5" name="Rectangle 4"/>
        <xdr:cNvSpPr/>
      </xdr:nvSpPr>
      <xdr:spPr>
        <a:xfrm>
          <a:off x="8096251" y="8953500"/>
          <a:ext cx="2952749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95250</xdr:colOff>
      <xdr:row>47</xdr:row>
      <xdr:rowOff>0</xdr:rowOff>
    </xdr:from>
    <xdr:to>
      <xdr:col>12</xdr:col>
      <xdr:colOff>0</xdr:colOff>
      <xdr:row>53</xdr:row>
      <xdr:rowOff>133350</xdr:rowOff>
    </xdr:to>
    <xdr:sp macro="" textlink="">
      <xdr:nvSpPr>
        <xdr:cNvPr id="6" name="Rectangle 5"/>
        <xdr:cNvSpPr/>
      </xdr:nvSpPr>
      <xdr:spPr>
        <a:xfrm>
          <a:off x="4362450" y="8953500"/>
          <a:ext cx="2952750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36</xdr:row>
      <xdr:rowOff>28576</xdr:rowOff>
    </xdr:from>
    <xdr:to>
      <xdr:col>5</xdr:col>
      <xdr:colOff>104775</xdr:colOff>
      <xdr:row>43</xdr:row>
      <xdr:rowOff>152401</xdr:rowOff>
    </xdr:to>
    <xdr:sp macro="" textlink="">
      <xdr:nvSpPr>
        <xdr:cNvPr id="7" name="Rectangle 6"/>
        <xdr:cNvSpPr/>
      </xdr:nvSpPr>
      <xdr:spPr>
        <a:xfrm>
          <a:off x="619125" y="6886576"/>
          <a:ext cx="2533650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171451</xdr:colOff>
      <xdr:row>36</xdr:row>
      <xdr:rowOff>9526</xdr:rowOff>
    </xdr:from>
    <xdr:to>
      <xdr:col>18</xdr:col>
      <xdr:colOff>76200</xdr:colOff>
      <xdr:row>43</xdr:row>
      <xdr:rowOff>133351</xdr:rowOff>
    </xdr:to>
    <xdr:sp macro="" textlink="">
      <xdr:nvSpPr>
        <xdr:cNvPr id="8" name="Rectangle 7"/>
        <xdr:cNvSpPr/>
      </xdr:nvSpPr>
      <xdr:spPr>
        <a:xfrm>
          <a:off x="8096251" y="6867526"/>
          <a:ext cx="2952749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95250</xdr:colOff>
      <xdr:row>36</xdr:row>
      <xdr:rowOff>9526</xdr:rowOff>
    </xdr:from>
    <xdr:to>
      <xdr:col>12</xdr:col>
      <xdr:colOff>0</xdr:colOff>
      <xdr:row>43</xdr:row>
      <xdr:rowOff>133351</xdr:rowOff>
    </xdr:to>
    <xdr:sp macro="" textlink="">
      <xdr:nvSpPr>
        <xdr:cNvPr id="9" name="Rectangle 8"/>
        <xdr:cNvSpPr/>
      </xdr:nvSpPr>
      <xdr:spPr>
        <a:xfrm>
          <a:off x="4362450" y="6867526"/>
          <a:ext cx="2952750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19050</xdr:colOff>
      <xdr:row>36</xdr:row>
      <xdr:rowOff>28575</xdr:rowOff>
    </xdr:from>
    <xdr:to>
      <xdr:col>25</xdr:col>
      <xdr:colOff>114300</xdr:colOff>
      <xdr:row>45</xdr:row>
      <xdr:rowOff>95249</xdr:rowOff>
    </xdr:to>
    <xdr:sp macro="" textlink="">
      <xdr:nvSpPr>
        <xdr:cNvPr id="10" name="Rectangle 9"/>
        <xdr:cNvSpPr/>
      </xdr:nvSpPr>
      <xdr:spPr>
        <a:xfrm>
          <a:off x="12820650" y="6886575"/>
          <a:ext cx="2533650" cy="1781174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26</xdr:row>
      <xdr:rowOff>19050</xdr:rowOff>
    </xdr:from>
    <xdr:to>
      <xdr:col>5</xdr:col>
      <xdr:colOff>104775</xdr:colOff>
      <xdr:row>33</xdr:row>
      <xdr:rowOff>142875</xdr:rowOff>
    </xdr:to>
    <xdr:sp macro="" textlink="">
      <xdr:nvSpPr>
        <xdr:cNvPr id="11" name="Rectangle 10"/>
        <xdr:cNvSpPr/>
      </xdr:nvSpPr>
      <xdr:spPr>
        <a:xfrm>
          <a:off x="619125" y="4972050"/>
          <a:ext cx="2533650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171451</xdr:colOff>
      <xdr:row>26</xdr:row>
      <xdr:rowOff>0</xdr:rowOff>
    </xdr:from>
    <xdr:to>
      <xdr:col>18</xdr:col>
      <xdr:colOff>76200</xdr:colOff>
      <xdr:row>33</xdr:row>
      <xdr:rowOff>123825</xdr:rowOff>
    </xdr:to>
    <xdr:sp macro="" textlink="">
      <xdr:nvSpPr>
        <xdr:cNvPr id="12" name="Rectangle 11"/>
        <xdr:cNvSpPr/>
      </xdr:nvSpPr>
      <xdr:spPr>
        <a:xfrm>
          <a:off x="8096251" y="4953000"/>
          <a:ext cx="2952749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95250</xdr:colOff>
      <xdr:row>26</xdr:row>
      <xdr:rowOff>0</xdr:rowOff>
    </xdr:from>
    <xdr:to>
      <xdr:col>12</xdr:col>
      <xdr:colOff>0</xdr:colOff>
      <xdr:row>33</xdr:row>
      <xdr:rowOff>123825</xdr:rowOff>
    </xdr:to>
    <xdr:sp macro="" textlink="">
      <xdr:nvSpPr>
        <xdr:cNvPr id="13" name="Rectangle 12"/>
        <xdr:cNvSpPr/>
      </xdr:nvSpPr>
      <xdr:spPr>
        <a:xfrm>
          <a:off x="4362450" y="4953000"/>
          <a:ext cx="2952750" cy="14573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19050</xdr:colOff>
      <xdr:row>26</xdr:row>
      <xdr:rowOff>19051</xdr:rowOff>
    </xdr:from>
    <xdr:to>
      <xdr:col>25</xdr:col>
      <xdr:colOff>114300</xdr:colOff>
      <xdr:row>34</xdr:row>
      <xdr:rowOff>66675</xdr:rowOff>
    </xdr:to>
    <xdr:sp macro="" textlink="">
      <xdr:nvSpPr>
        <xdr:cNvPr id="14" name="Rectangle 13"/>
        <xdr:cNvSpPr/>
      </xdr:nvSpPr>
      <xdr:spPr>
        <a:xfrm>
          <a:off x="12820650" y="4972051"/>
          <a:ext cx="2533650" cy="1571624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133350</xdr:colOff>
      <xdr:row>5</xdr:row>
      <xdr:rowOff>9525</xdr:rowOff>
    </xdr:from>
    <xdr:to>
      <xdr:col>20</xdr:col>
      <xdr:colOff>180975</xdr:colOff>
      <xdr:row>13</xdr:row>
      <xdr:rowOff>9525</xdr:rowOff>
    </xdr:to>
    <xdr:sp macro="" textlink="">
      <xdr:nvSpPr>
        <xdr:cNvPr id="15" name="Rectangle 14"/>
        <xdr:cNvSpPr/>
      </xdr:nvSpPr>
      <xdr:spPr>
        <a:xfrm>
          <a:off x="11106150" y="962025"/>
          <a:ext cx="1266825" cy="15240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76199</xdr:colOff>
      <xdr:row>5</xdr:row>
      <xdr:rowOff>19050</xdr:rowOff>
    </xdr:from>
    <xdr:to>
      <xdr:col>25</xdr:col>
      <xdr:colOff>28574</xdr:colOff>
      <xdr:row>13</xdr:row>
      <xdr:rowOff>9526</xdr:rowOff>
    </xdr:to>
    <xdr:sp macro="" textlink="">
      <xdr:nvSpPr>
        <xdr:cNvPr id="16" name="Rectangle 15"/>
        <xdr:cNvSpPr/>
      </xdr:nvSpPr>
      <xdr:spPr>
        <a:xfrm>
          <a:off x="12877799" y="971550"/>
          <a:ext cx="2390775" cy="151447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123825</xdr:colOff>
      <xdr:row>5</xdr:row>
      <xdr:rowOff>9525</xdr:rowOff>
    </xdr:from>
    <xdr:to>
      <xdr:col>27</xdr:col>
      <xdr:colOff>190501</xdr:colOff>
      <xdr:row>13</xdr:row>
      <xdr:rowOff>9525</xdr:rowOff>
    </xdr:to>
    <xdr:sp macro="" textlink="">
      <xdr:nvSpPr>
        <xdr:cNvPr id="17" name="Rectangle 16"/>
        <xdr:cNvSpPr/>
      </xdr:nvSpPr>
      <xdr:spPr>
        <a:xfrm>
          <a:off x="15363825" y="962025"/>
          <a:ext cx="1285876" cy="15240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5</xdr:row>
      <xdr:rowOff>9525</xdr:rowOff>
    </xdr:from>
    <xdr:to>
      <xdr:col>5</xdr:col>
      <xdr:colOff>104775</xdr:colOff>
      <xdr:row>12</xdr:row>
      <xdr:rowOff>152400</xdr:rowOff>
    </xdr:to>
    <xdr:sp macro="" textlink="">
      <xdr:nvSpPr>
        <xdr:cNvPr id="18" name="Rectangle 17"/>
        <xdr:cNvSpPr/>
      </xdr:nvSpPr>
      <xdr:spPr>
        <a:xfrm>
          <a:off x="619125" y="962025"/>
          <a:ext cx="2533650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95250</xdr:colOff>
      <xdr:row>4</xdr:row>
      <xdr:rowOff>142874</xdr:rowOff>
    </xdr:from>
    <xdr:to>
      <xdr:col>12</xdr:col>
      <xdr:colOff>0</xdr:colOff>
      <xdr:row>12</xdr:row>
      <xdr:rowOff>161924</xdr:rowOff>
    </xdr:to>
    <xdr:sp macro="" textlink="">
      <xdr:nvSpPr>
        <xdr:cNvPr id="19" name="Rectangle 18"/>
        <xdr:cNvSpPr/>
      </xdr:nvSpPr>
      <xdr:spPr>
        <a:xfrm>
          <a:off x="4362450" y="904874"/>
          <a:ext cx="2952750" cy="15430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66675</xdr:colOff>
      <xdr:row>5</xdr:row>
      <xdr:rowOff>9524</xdr:rowOff>
    </xdr:from>
    <xdr:to>
      <xdr:col>17</xdr:col>
      <xdr:colOff>133350</xdr:colOff>
      <xdr:row>13</xdr:row>
      <xdr:rowOff>19049</xdr:rowOff>
    </xdr:to>
    <xdr:sp macro="" textlink="">
      <xdr:nvSpPr>
        <xdr:cNvPr id="20" name="Rectangle 19"/>
        <xdr:cNvSpPr/>
      </xdr:nvSpPr>
      <xdr:spPr>
        <a:xfrm>
          <a:off x="7991475" y="962024"/>
          <a:ext cx="2505075" cy="15335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180975</xdr:colOff>
      <xdr:row>5</xdr:row>
      <xdr:rowOff>19050</xdr:rowOff>
    </xdr:from>
    <xdr:to>
      <xdr:col>33</xdr:col>
      <xdr:colOff>85725</xdr:colOff>
      <xdr:row>13</xdr:row>
      <xdr:rowOff>0</xdr:rowOff>
    </xdr:to>
    <xdr:sp macro="" textlink="">
      <xdr:nvSpPr>
        <xdr:cNvPr id="21" name="Rectangle 20"/>
        <xdr:cNvSpPr/>
      </xdr:nvSpPr>
      <xdr:spPr>
        <a:xfrm>
          <a:off x="17249775" y="971550"/>
          <a:ext cx="2952750" cy="15049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85726</xdr:colOff>
      <xdr:row>3</xdr:row>
      <xdr:rowOff>142876</xdr:rowOff>
    </xdr:from>
    <xdr:to>
      <xdr:col>31</xdr:col>
      <xdr:colOff>95250</xdr:colOff>
      <xdr:row>59</xdr:row>
      <xdr:rowOff>9525</xdr:rowOff>
    </xdr:to>
    <xdr:cxnSp macro="">
      <xdr:nvCxnSpPr>
        <xdr:cNvPr id="22" name="Straight Arrow Connector 21"/>
        <xdr:cNvCxnSpPr/>
      </xdr:nvCxnSpPr>
      <xdr:spPr>
        <a:xfrm flipH="1" flipV="1">
          <a:off x="18983326" y="714376"/>
          <a:ext cx="9524" cy="10534649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114300</xdr:colOff>
      <xdr:row>35</xdr:row>
      <xdr:rowOff>9525</xdr:rowOff>
    </xdr:from>
    <xdr:to>
      <xdr:col>30</xdr:col>
      <xdr:colOff>114301</xdr:colOff>
      <xdr:row>59</xdr:row>
      <xdr:rowOff>1</xdr:rowOff>
    </xdr:to>
    <xdr:cxnSp macro="">
      <xdr:nvCxnSpPr>
        <xdr:cNvPr id="23" name="Straight Arrow Connector 22"/>
        <xdr:cNvCxnSpPr/>
      </xdr:nvCxnSpPr>
      <xdr:spPr>
        <a:xfrm flipH="1" flipV="1">
          <a:off x="18402300" y="6677025"/>
          <a:ext cx="1" cy="4562476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123825</xdr:colOff>
      <xdr:row>46</xdr:row>
      <xdr:rowOff>28575</xdr:rowOff>
    </xdr:from>
    <xdr:to>
      <xdr:col>29</xdr:col>
      <xdr:colOff>123827</xdr:colOff>
      <xdr:row>59</xdr:row>
      <xdr:rowOff>1</xdr:rowOff>
    </xdr:to>
    <xdr:cxnSp macro="">
      <xdr:nvCxnSpPr>
        <xdr:cNvPr id="24" name="Straight Arrow Connector 23"/>
        <xdr:cNvCxnSpPr/>
      </xdr:nvCxnSpPr>
      <xdr:spPr>
        <a:xfrm flipH="1" flipV="1">
          <a:off x="17802225" y="8791575"/>
          <a:ext cx="2" cy="2447926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104777</xdr:rowOff>
    </xdr:from>
    <xdr:to>
      <xdr:col>33</xdr:col>
      <xdr:colOff>190500</xdr:colOff>
      <xdr:row>3</xdr:row>
      <xdr:rowOff>123825</xdr:rowOff>
    </xdr:to>
    <xdr:cxnSp macro="">
      <xdr:nvCxnSpPr>
        <xdr:cNvPr id="25" name="Straight Connector 24"/>
        <xdr:cNvCxnSpPr/>
      </xdr:nvCxnSpPr>
      <xdr:spPr>
        <a:xfrm>
          <a:off x="0" y="676277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34</xdr:row>
      <xdr:rowOff>123827</xdr:rowOff>
    </xdr:from>
    <xdr:to>
      <xdr:col>33</xdr:col>
      <xdr:colOff>190500</xdr:colOff>
      <xdr:row>34</xdr:row>
      <xdr:rowOff>142875</xdr:rowOff>
    </xdr:to>
    <xdr:cxnSp macro="">
      <xdr:nvCxnSpPr>
        <xdr:cNvPr id="26" name="Straight Connector 25"/>
        <xdr:cNvCxnSpPr/>
      </xdr:nvCxnSpPr>
      <xdr:spPr>
        <a:xfrm>
          <a:off x="0" y="6600827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45</xdr:row>
      <xdr:rowOff>123827</xdr:rowOff>
    </xdr:from>
    <xdr:to>
      <xdr:col>33</xdr:col>
      <xdr:colOff>190500</xdr:colOff>
      <xdr:row>45</xdr:row>
      <xdr:rowOff>142875</xdr:rowOff>
    </xdr:to>
    <xdr:cxnSp macro="">
      <xdr:nvCxnSpPr>
        <xdr:cNvPr id="27" name="Straight Connector 26"/>
        <xdr:cNvCxnSpPr/>
      </xdr:nvCxnSpPr>
      <xdr:spPr>
        <a:xfrm>
          <a:off x="0" y="8696327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25</xdr:row>
      <xdr:rowOff>76200</xdr:rowOff>
    </xdr:from>
    <xdr:to>
      <xdr:col>34</xdr:col>
      <xdr:colOff>19051</xdr:colOff>
      <xdr:row>25</xdr:row>
      <xdr:rowOff>76201</xdr:rowOff>
    </xdr:to>
    <xdr:cxnSp macro="">
      <xdr:nvCxnSpPr>
        <xdr:cNvPr id="28" name="Straight Arrow Connector 27"/>
        <xdr:cNvCxnSpPr/>
      </xdr:nvCxnSpPr>
      <xdr:spPr>
        <a:xfrm flipH="1" flipV="1">
          <a:off x="28575" y="4838700"/>
          <a:ext cx="20716876" cy="1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9524</xdr:colOff>
      <xdr:row>13</xdr:row>
      <xdr:rowOff>152398</xdr:rowOff>
    </xdr:from>
    <xdr:to>
      <xdr:col>28</xdr:col>
      <xdr:colOff>95249</xdr:colOff>
      <xdr:row>15</xdr:row>
      <xdr:rowOff>104773</xdr:rowOff>
    </xdr:to>
    <xdr:sp macro="" textlink="">
      <xdr:nvSpPr>
        <xdr:cNvPr id="29" name="Trapezoid 28"/>
        <xdr:cNvSpPr/>
      </xdr:nvSpPr>
      <xdr:spPr>
        <a:xfrm rot="10800000">
          <a:off x="10982324" y="2628898"/>
          <a:ext cx="6181725" cy="333375"/>
        </a:xfrm>
        <a:prstGeom prst="trapezoid">
          <a:avLst>
            <a:gd name="adj" fmla="val 224673"/>
          </a:avLst>
        </a:prstGeom>
        <a:solidFill>
          <a:schemeClr val="accent1">
            <a:alpha val="27000"/>
          </a:schemeClr>
        </a:solidFill>
        <a:ln w="15875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19050</xdr:colOff>
      <xdr:row>4</xdr:row>
      <xdr:rowOff>66675</xdr:rowOff>
    </xdr:from>
    <xdr:to>
      <xdr:col>18</xdr:col>
      <xdr:colOff>19050</xdr:colOff>
      <xdr:row>13</xdr:row>
      <xdr:rowOff>152402</xdr:rowOff>
    </xdr:to>
    <xdr:cxnSp macro="">
      <xdr:nvCxnSpPr>
        <xdr:cNvPr id="30" name="Straight Connector 29"/>
        <xdr:cNvCxnSpPr/>
      </xdr:nvCxnSpPr>
      <xdr:spPr>
        <a:xfrm flipV="1">
          <a:off x="10991850" y="828675"/>
          <a:ext cx="0" cy="1800227"/>
        </a:xfrm>
        <a:prstGeom prst="line">
          <a:avLst/>
        </a:prstGeom>
        <a:ln w="222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28575</xdr:colOff>
      <xdr:row>4</xdr:row>
      <xdr:rowOff>66675</xdr:rowOff>
    </xdr:from>
    <xdr:to>
      <xdr:col>21</xdr:col>
      <xdr:colOff>28576</xdr:colOff>
      <xdr:row>15</xdr:row>
      <xdr:rowOff>85726</xdr:rowOff>
    </xdr:to>
    <xdr:cxnSp macro="">
      <xdr:nvCxnSpPr>
        <xdr:cNvPr id="31" name="Straight Connector 30"/>
        <xdr:cNvCxnSpPr/>
      </xdr:nvCxnSpPr>
      <xdr:spPr>
        <a:xfrm flipH="1" flipV="1">
          <a:off x="12830175" y="828675"/>
          <a:ext cx="1" cy="2114551"/>
        </a:xfrm>
        <a:prstGeom prst="line">
          <a:avLst/>
        </a:prstGeom>
        <a:ln w="222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66675</xdr:colOff>
      <xdr:row>4</xdr:row>
      <xdr:rowOff>76200</xdr:rowOff>
    </xdr:from>
    <xdr:to>
      <xdr:col>25</xdr:col>
      <xdr:colOff>76201</xdr:colOff>
      <xdr:row>15</xdr:row>
      <xdr:rowOff>104776</xdr:rowOff>
    </xdr:to>
    <xdr:cxnSp macro="">
      <xdr:nvCxnSpPr>
        <xdr:cNvPr id="32" name="Straight Connector 31"/>
        <xdr:cNvCxnSpPr/>
      </xdr:nvCxnSpPr>
      <xdr:spPr>
        <a:xfrm flipH="1" flipV="1">
          <a:off x="15306675" y="838200"/>
          <a:ext cx="9526" cy="2124076"/>
        </a:xfrm>
        <a:prstGeom prst="line">
          <a:avLst/>
        </a:prstGeom>
        <a:ln w="222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95250</xdr:colOff>
      <xdr:row>4</xdr:row>
      <xdr:rowOff>76200</xdr:rowOff>
    </xdr:from>
    <xdr:to>
      <xdr:col>28</xdr:col>
      <xdr:colOff>95250</xdr:colOff>
      <xdr:row>13</xdr:row>
      <xdr:rowOff>152400</xdr:rowOff>
    </xdr:to>
    <xdr:cxnSp macro="">
      <xdr:nvCxnSpPr>
        <xdr:cNvPr id="33" name="Straight Connector 32"/>
        <xdr:cNvCxnSpPr/>
      </xdr:nvCxnSpPr>
      <xdr:spPr>
        <a:xfrm flipV="1">
          <a:off x="17164050" y="838200"/>
          <a:ext cx="0" cy="1790700"/>
        </a:xfrm>
        <a:prstGeom prst="line">
          <a:avLst/>
        </a:prstGeom>
        <a:ln w="222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48</xdr:row>
      <xdr:rowOff>19050</xdr:rowOff>
    </xdr:from>
    <xdr:to>
      <xdr:col>5</xdr:col>
      <xdr:colOff>9525</xdr:colOff>
      <xdr:row>54</xdr:row>
      <xdr:rowOff>152400</xdr:rowOff>
    </xdr:to>
    <xdr:sp macro="" textlink="">
      <xdr:nvSpPr>
        <xdr:cNvPr id="2" name="Rectangle 1"/>
        <xdr:cNvSpPr/>
      </xdr:nvSpPr>
      <xdr:spPr>
        <a:xfrm>
          <a:off x="619125" y="9163050"/>
          <a:ext cx="2438400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123826</xdr:colOff>
      <xdr:row>48</xdr:row>
      <xdr:rowOff>28575</xdr:rowOff>
    </xdr:from>
    <xdr:to>
      <xdr:col>15</xdr:col>
      <xdr:colOff>133350</xdr:colOff>
      <xdr:row>55</xdr:row>
      <xdr:rowOff>0</xdr:rowOff>
    </xdr:to>
    <xdr:sp macro="" textlink="">
      <xdr:nvSpPr>
        <xdr:cNvPr id="3" name="Rectangle 2"/>
        <xdr:cNvSpPr/>
      </xdr:nvSpPr>
      <xdr:spPr>
        <a:xfrm>
          <a:off x="6829426" y="9172575"/>
          <a:ext cx="2447924" cy="13049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95250</xdr:colOff>
      <xdr:row>48</xdr:row>
      <xdr:rowOff>9525</xdr:rowOff>
    </xdr:from>
    <xdr:to>
      <xdr:col>10</xdr:col>
      <xdr:colOff>85725</xdr:colOff>
      <xdr:row>54</xdr:row>
      <xdr:rowOff>142875</xdr:rowOff>
    </xdr:to>
    <xdr:sp macro="" textlink="">
      <xdr:nvSpPr>
        <xdr:cNvPr id="4" name="Rectangle 3"/>
        <xdr:cNvSpPr/>
      </xdr:nvSpPr>
      <xdr:spPr>
        <a:xfrm>
          <a:off x="3752850" y="9153525"/>
          <a:ext cx="2428875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19051</xdr:colOff>
      <xdr:row>48</xdr:row>
      <xdr:rowOff>19050</xdr:rowOff>
    </xdr:from>
    <xdr:to>
      <xdr:col>21</xdr:col>
      <xdr:colOff>9525</xdr:colOff>
      <xdr:row>54</xdr:row>
      <xdr:rowOff>152400</xdr:rowOff>
    </xdr:to>
    <xdr:sp macro="" textlink="">
      <xdr:nvSpPr>
        <xdr:cNvPr id="5" name="Rectangle 4"/>
        <xdr:cNvSpPr/>
      </xdr:nvSpPr>
      <xdr:spPr>
        <a:xfrm>
          <a:off x="10382251" y="9163050"/>
          <a:ext cx="2428874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190501</xdr:colOff>
      <xdr:row>48</xdr:row>
      <xdr:rowOff>19050</xdr:rowOff>
    </xdr:from>
    <xdr:to>
      <xdr:col>31</xdr:col>
      <xdr:colOff>190500</xdr:colOff>
      <xdr:row>54</xdr:row>
      <xdr:rowOff>152400</xdr:rowOff>
    </xdr:to>
    <xdr:sp macro="" textlink="">
      <xdr:nvSpPr>
        <xdr:cNvPr id="6" name="Rectangle 5"/>
        <xdr:cNvSpPr/>
      </xdr:nvSpPr>
      <xdr:spPr>
        <a:xfrm>
          <a:off x="16649701" y="9163050"/>
          <a:ext cx="2438399" cy="12763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38</xdr:row>
      <xdr:rowOff>104775</xdr:rowOff>
    </xdr:from>
    <xdr:to>
      <xdr:col>5</xdr:col>
      <xdr:colOff>9525</xdr:colOff>
      <xdr:row>46</xdr:row>
      <xdr:rowOff>76200</xdr:rowOff>
    </xdr:to>
    <xdr:sp macro="" textlink="">
      <xdr:nvSpPr>
        <xdr:cNvPr id="7" name="Rectangle 6"/>
        <xdr:cNvSpPr/>
      </xdr:nvSpPr>
      <xdr:spPr>
        <a:xfrm>
          <a:off x="619125" y="7343775"/>
          <a:ext cx="2438400" cy="14954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123826</xdr:colOff>
      <xdr:row>38</xdr:row>
      <xdr:rowOff>95250</xdr:rowOff>
    </xdr:from>
    <xdr:to>
      <xdr:col>15</xdr:col>
      <xdr:colOff>133350</xdr:colOff>
      <xdr:row>46</xdr:row>
      <xdr:rowOff>66675</xdr:rowOff>
    </xdr:to>
    <xdr:sp macro="" textlink="">
      <xdr:nvSpPr>
        <xdr:cNvPr id="8" name="Rectangle 7"/>
        <xdr:cNvSpPr/>
      </xdr:nvSpPr>
      <xdr:spPr>
        <a:xfrm>
          <a:off x="6829426" y="7334250"/>
          <a:ext cx="2447924" cy="14954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95250</xdr:colOff>
      <xdr:row>38</xdr:row>
      <xdr:rowOff>95250</xdr:rowOff>
    </xdr:from>
    <xdr:to>
      <xdr:col>10</xdr:col>
      <xdr:colOff>85725</xdr:colOff>
      <xdr:row>46</xdr:row>
      <xdr:rowOff>76200</xdr:rowOff>
    </xdr:to>
    <xdr:sp macro="" textlink="">
      <xdr:nvSpPr>
        <xdr:cNvPr id="9" name="Rectangle 8"/>
        <xdr:cNvSpPr/>
      </xdr:nvSpPr>
      <xdr:spPr>
        <a:xfrm>
          <a:off x="3752850" y="7334250"/>
          <a:ext cx="2428875" cy="15049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19051</xdr:colOff>
      <xdr:row>38</xdr:row>
      <xdr:rowOff>104775</xdr:rowOff>
    </xdr:from>
    <xdr:to>
      <xdr:col>21</xdr:col>
      <xdr:colOff>9525</xdr:colOff>
      <xdr:row>46</xdr:row>
      <xdr:rowOff>76200</xdr:rowOff>
    </xdr:to>
    <xdr:sp macro="" textlink="">
      <xdr:nvSpPr>
        <xdr:cNvPr id="10" name="Rectangle 9"/>
        <xdr:cNvSpPr/>
      </xdr:nvSpPr>
      <xdr:spPr>
        <a:xfrm>
          <a:off x="10382251" y="7343775"/>
          <a:ext cx="2428874" cy="14954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180976</xdr:colOff>
      <xdr:row>38</xdr:row>
      <xdr:rowOff>104775</xdr:rowOff>
    </xdr:from>
    <xdr:to>
      <xdr:col>31</xdr:col>
      <xdr:colOff>180975</xdr:colOff>
      <xdr:row>46</xdr:row>
      <xdr:rowOff>85725</xdr:rowOff>
    </xdr:to>
    <xdr:sp macro="" textlink="">
      <xdr:nvSpPr>
        <xdr:cNvPr id="11" name="Rectangle 10"/>
        <xdr:cNvSpPr/>
      </xdr:nvSpPr>
      <xdr:spPr>
        <a:xfrm>
          <a:off x="16640176" y="7343775"/>
          <a:ext cx="2438399" cy="15049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5</xdr:row>
      <xdr:rowOff>9525</xdr:rowOff>
    </xdr:from>
    <xdr:to>
      <xdr:col>5</xdr:col>
      <xdr:colOff>0</xdr:colOff>
      <xdr:row>12</xdr:row>
      <xdr:rowOff>152400</xdr:rowOff>
    </xdr:to>
    <xdr:sp macro="" textlink="">
      <xdr:nvSpPr>
        <xdr:cNvPr id="12" name="Rectangle 11"/>
        <xdr:cNvSpPr/>
      </xdr:nvSpPr>
      <xdr:spPr>
        <a:xfrm>
          <a:off x="609600" y="962025"/>
          <a:ext cx="2438400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114301</xdr:colOff>
      <xdr:row>5</xdr:row>
      <xdr:rowOff>19050</xdr:rowOff>
    </xdr:from>
    <xdr:to>
      <xdr:col>15</xdr:col>
      <xdr:colOff>123825</xdr:colOff>
      <xdr:row>13</xdr:row>
      <xdr:rowOff>0</xdr:rowOff>
    </xdr:to>
    <xdr:sp macro="" textlink="">
      <xdr:nvSpPr>
        <xdr:cNvPr id="13" name="Rectangle 12"/>
        <xdr:cNvSpPr/>
      </xdr:nvSpPr>
      <xdr:spPr>
        <a:xfrm>
          <a:off x="6819901" y="971550"/>
          <a:ext cx="2447924" cy="150495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85725</xdr:colOff>
      <xdr:row>5</xdr:row>
      <xdr:rowOff>0</xdr:rowOff>
    </xdr:from>
    <xdr:to>
      <xdr:col>10</xdr:col>
      <xdr:colOff>76200</xdr:colOff>
      <xdr:row>12</xdr:row>
      <xdr:rowOff>142875</xdr:rowOff>
    </xdr:to>
    <xdr:sp macro="" textlink="">
      <xdr:nvSpPr>
        <xdr:cNvPr id="14" name="Rectangle 13"/>
        <xdr:cNvSpPr/>
      </xdr:nvSpPr>
      <xdr:spPr>
        <a:xfrm>
          <a:off x="3743325" y="952500"/>
          <a:ext cx="2428875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9526</xdr:colOff>
      <xdr:row>5</xdr:row>
      <xdr:rowOff>9525</xdr:rowOff>
    </xdr:from>
    <xdr:to>
      <xdr:col>21</xdr:col>
      <xdr:colOff>0</xdr:colOff>
      <xdr:row>12</xdr:row>
      <xdr:rowOff>152400</xdr:rowOff>
    </xdr:to>
    <xdr:sp macro="" textlink="">
      <xdr:nvSpPr>
        <xdr:cNvPr id="15" name="Rectangle 14"/>
        <xdr:cNvSpPr/>
      </xdr:nvSpPr>
      <xdr:spPr>
        <a:xfrm>
          <a:off x="10372726" y="962025"/>
          <a:ext cx="2428874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76201</xdr:colOff>
      <xdr:row>5</xdr:row>
      <xdr:rowOff>0</xdr:rowOff>
    </xdr:from>
    <xdr:to>
      <xdr:col>26</xdr:col>
      <xdr:colOff>85725</xdr:colOff>
      <xdr:row>12</xdr:row>
      <xdr:rowOff>142875</xdr:rowOff>
    </xdr:to>
    <xdr:sp macro="" textlink="">
      <xdr:nvSpPr>
        <xdr:cNvPr id="16" name="Rectangle 15"/>
        <xdr:cNvSpPr/>
      </xdr:nvSpPr>
      <xdr:spPr>
        <a:xfrm>
          <a:off x="13487401" y="952500"/>
          <a:ext cx="2447924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171451</xdr:colOff>
      <xdr:row>5</xdr:row>
      <xdr:rowOff>9525</xdr:rowOff>
    </xdr:from>
    <xdr:to>
      <xdr:col>31</xdr:col>
      <xdr:colOff>171450</xdr:colOff>
      <xdr:row>12</xdr:row>
      <xdr:rowOff>152400</xdr:rowOff>
    </xdr:to>
    <xdr:sp macro="" textlink="">
      <xdr:nvSpPr>
        <xdr:cNvPr id="17" name="Rectangle 16"/>
        <xdr:cNvSpPr/>
      </xdr:nvSpPr>
      <xdr:spPr>
        <a:xfrm>
          <a:off x="16630651" y="962025"/>
          <a:ext cx="2438399" cy="14763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95250</xdr:colOff>
      <xdr:row>4</xdr:row>
      <xdr:rowOff>114300</xdr:rowOff>
    </xdr:from>
    <xdr:to>
      <xdr:col>16</xdr:col>
      <xdr:colOff>104774</xdr:colOff>
      <xdr:row>60</xdr:row>
      <xdr:rowOff>19049</xdr:rowOff>
    </xdr:to>
    <xdr:cxnSp macro="">
      <xdr:nvCxnSpPr>
        <xdr:cNvPr id="18" name="Straight Arrow Connector 17"/>
        <xdr:cNvCxnSpPr/>
      </xdr:nvCxnSpPr>
      <xdr:spPr>
        <a:xfrm flipH="1" flipV="1">
          <a:off x="9848850" y="876300"/>
          <a:ext cx="9524" cy="10572749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19051</xdr:colOff>
      <xdr:row>36</xdr:row>
      <xdr:rowOff>66675</xdr:rowOff>
    </xdr:from>
    <xdr:to>
      <xdr:col>22</xdr:col>
      <xdr:colOff>28575</xdr:colOff>
      <xdr:row>60</xdr:row>
      <xdr:rowOff>9526</xdr:rowOff>
    </xdr:to>
    <xdr:cxnSp macro="">
      <xdr:nvCxnSpPr>
        <xdr:cNvPr id="19" name="Straight Arrow Connector 18"/>
        <xdr:cNvCxnSpPr/>
      </xdr:nvCxnSpPr>
      <xdr:spPr>
        <a:xfrm flipV="1">
          <a:off x="13430251" y="6924675"/>
          <a:ext cx="9524" cy="4514851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47</xdr:row>
      <xdr:rowOff>95250</xdr:rowOff>
    </xdr:from>
    <xdr:to>
      <xdr:col>24</xdr:col>
      <xdr:colOff>104776</xdr:colOff>
      <xdr:row>60</xdr:row>
      <xdr:rowOff>9525</xdr:rowOff>
    </xdr:to>
    <xdr:cxnSp macro="">
      <xdr:nvCxnSpPr>
        <xdr:cNvPr id="20" name="Straight Arrow Connector 19"/>
        <xdr:cNvCxnSpPr/>
      </xdr:nvCxnSpPr>
      <xdr:spPr>
        <a:xfrm flipH="1" flipV="1">
          <a:off x="14735175" y="9048750"/>
          <a:ext cx="1" cy="2390775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36</xdr:row>
      <xdr:rowOff>19050</xdr:rowOff>
    </xdr:from>
    <xdr:to>
      <xdr:col>33</xdr:col>
      <xdr:colOff>190500</xdr:colOff>
      <xdr:row>36</xdr:row>
      <xdr:rowOff>38098</xdr:rowOff>
    </xdr:to>
    <xdr:cxnSp macro="">
      <xdr:nvCxnSpPr>
        <xdr:cNvPr id="21" name="Straight Connector 20"/>
        <xdr:cNvCxnSpPr/>
      </xdr:nvCxnSpPr>
      <xdr:spPr>
        <a:xfrm>
          <a:off x="0" y="6877050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47</xdr:row>
      <xdr:rowOff>38100</xdr:rowOff>
    </xdr:from>
    <xdr:to>
      <xdr:col>33</xdr:col>
      <xdr:colOff>190500</xdr:colOff>
      <xdr:row>47</xdr:row>
      <xdr:rowOff>57148</xdr:rowOff>
    </xdr:to>
    <xdr:cxnSp macro="">
      <xdr:nvCxnSpPr>
        <xdr:cNvPr id="22" name="Straight Connector 21"/>
        <xdr:cNvCxnSpPr/>
      </xdr:nvCxnSpPr>
      <xdr:spPr>
        <a:xfrm>
          <a:off x="0" y="8991600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</xdr:row>
      <xdr:rowOff>38100</xdr:rowOff>
    </xdr:from>
    <xdr:to>
      <xdr:col>33</xdr:col>
      <xdr:colOff>190500</xdr:colOff>
      <xdr:row>4</xdr:row>
      <xdr:rowOff>57148</xdr:rowOff>
    </xdr:to>
    <xdr:cxnSp macro="">
      <xdr:nvCxnSpPr>
        <xdr:cNvPr id="23" name="Straight Connector 22"/>
        <xdr:cNvCxnSpPr/>
      </xdr:nvCxnSpPr>
      <xdr:spPr>
        <a:xfrm>
          <a:off x="0" y="800100"/>
          <a:ext cx="20307300" cy="19048"/>
        </a:xfrm>
        <a:prstGeom prst="line">
          <a:avLst/>
        </a:prstGeom>
        <a:ln w="1333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34</xdr:row>
      <xdr:rowOff>47625</xdr:rowOff>
    </xdr:from>
    <xdr:to>
      <xdr:col>33</xdr:col>
      <xdr:colOff>190501</xdr:colOff>
      <xdr:row>34</xdr:row>
      <xdr:rowOff>47626</xdr:rowOff>
    </xdr:to>
    <xdr:cxnSp macro="">
      <xdr:nvCxnSpPr>
        <xdr:cNvPr id="24" name="Straight Arrow Connector 23"/>
        <xdr:cNvCxnSpPr/>
      </xdr:nvCxnSpPr>
      <xdr:spPr>
        <a:xfrm flipH="1" flipV="1">
          <a:off x="0" y="6524625"/>
          <a:ext cx="20307301" cy="1"/>
        </a:xfrm>
        <a:prstGeom prst="straightConnector1">
          <a:avLst/>
        </a:prstGeom>
        <a:ln w="3492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QUOTAT\ETUD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ude de prix (3)"/>
    </sheetNames>
    <sheetDataSet>
      <sheetData sheetId="0">
        <row r="2">
          <cell r="T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13"/>
  <sheetViews>
    <sheetView showZeros="0" tabSelected="1" zoomScale="107" zoomScaleNormal="107" workbookViewId="0">
      <pane ySplit="15" topLeftCell="A16" activePane="bottomLeft" state="frozen"/>
      <selection activeCell="J4" sqref="J4:O4"/>
      <selection pane="bottomLeft" activeCell="J4" sqref="J4:P4"/>
    </sheetView>
  </sheetViews>
  <sheetFormatPr defaultColWidth="9.85546875" defaultRowHeight="12.75" outlineLevelRow="1" outlineLevelCol="1"/>
  <cols>
    <col min="1" max="1" width="4.5703125" style="45" hidden="1" customWidth="1" outlineLevel="1"/>
    <col min="2" max="2" width="17.140625" style="61" hidden="1" customWidth="1" outlineLevel="1"/>
    <col min="3" max="3" width="33.5703125" style="61" hidden="1" customWidth="1" outlineLevel="1"/>
    <col min="4" max="6" width="9.140625" style="45" hidden="1" customWidth="1" outlineLevel="1"/>
    <col min="7" max="7" width="46.7109375" style="45" customWidth="1" collapsed="1"/>
    <col min="8" max="8" width="10.28515625" style="45" customWidth="1"/>
    <col min="9" max="13" width="10" style="45" customWidth="1"/>
    <col min="14" max="14" width="5.7109375" style="1" customWidth="1"/>
    <col min="15" max="15" width="7.7109375" style="45" customWidth="1"/>
    <col min="16" max="18" width="8.85546875" style="45" customWidth="1"/>
    <col min="19" max="19" width="6" style="45" customWidth="1"/>
    <col min="20" max="20" width="13.5703125" style="45" customWidth="1"/>
    <col min="21" max="21" width="9.140625" style="55" customWidth="1"/>
    <col min="22" max="22" width="9.28515625" style="55" customWidth="1"/>
    <col min="23" max="23" width="8.85546875" style="55" customWidth="1"/>
    <col min="24" max="24" width="14.42578125" style="56" customWidth="1"/>
    <col min="25" max="255" width="9.85546875" style="45"/>
    <col min="256" max="262" width="8.85546875" style="45" customWidth="1"/>
    <col min="263" max="263" width="5.7109375" style="45" customWidth="1"/>
    <col min="264" max="264" width="7.7109375" style="45" customWidth="1"/>
    <col min="265" max="267" width="8.85546875" style="45" customWidth="1"/>
    <col min="268" max="268" width="6" style="45" customWidth="1"/>
    <col min="269" max="269" width="13.5703125" style="45" customWidth="1"/>
    <col min="270" max="270" width="9.140625" style="45" customWidth="1"/>
    <col min="271" max="271" width="9.28515625" style="45" customWidth="1"/>
    <col min="272" max="272" width="8.85546875" style="45" customWidth="1"/>
    <col min="273" max="273" width="13.42578125" style="45" customWidth="1"/>
    <col min="274" max="511" width="9.85546875" style="45"/>
    <col min="512" max="518" width="8.85546875" style="45" customWidth="1"/>
    <col min="519" max="519" width="5.7109375" style="45" customWidth="1"/>
    <col min="520" max="520" width="7.7109375" style="45" customWidth="1"/>
    <col min="521" max="523" width="8.85546875" style="45" customWidth="1"/>
    <col min="524" max="524" width="6" style="45" customWidth="1"/>
    <col min="525" max="525" width="13.5703125" style="45" customWidth="1"/>
    <col min="526" max="526" width="9.140625" style="45" customWidth="1"/>
    <col min="527" max="527" width="9.28515625" style="45" customWidth="1"/>
    <col min="528" max="528" width="8.85546875" style="45" customWidth="1"/>
    <col min="529" max="529" width="13.42578125" style="45" customWidth="1"/>
    <col min="530" max="767" width="9.85546875" style="45"/>
    <col min="768" max="774" width="8.85546875" style="45" customWidth="1"/>
    <col min="775" max="775" width="5.7109375" style="45" customWidth="1"/>
    <col min="776" max="776" width="7.7109375" style="45" customWidth="1"/>
    <col min="777" max="779" width="8.85546875" style="45" customWidth="1"/>
    <col min="780" max="780" width="6" style="45" customWidth="1"/>
    <col min="781" max="781" width="13.5703125" style="45" customWidth="1"/>
    <col min="782" max="782" width="9.140625" style="45" customWidth="1"/>
    <col min="783" max="783" width="9.28515625" style="45" customWidth="1"/>
    <col min="784" max="784" width="8.85546875" style="45" customWidth="1"/>
    <col min="785" max="785" width="13.42578125" style="45" customWidth="1"/>
    <col min="786" max="1023" width="9.85546875" style="45"/>
    <col min="1024" max="1030" width="8.85546875" style="45" customWidth="1"/>
    <col min="1031" max="1031" width="5.7109375" style="45" customWidth="1"/>
    <col min="1032" max="1032" width="7.7109375" style="45" customWidth="1"/>
    <col min="1033" max="1035" width="8.85546875" style="45" customWidth="1"/>
    <col min="1036" max="1036" width="6" style="45" customWidth="1"/>
    <col min="1037" max="1037" width="13.5703125" style="45" customWidth="1"/>
    <col min="1038" max="1038" width="9.140625" style="45" customWidth="1"/>
    <col min="1039" max="1039" width="9.28515625" style="45" customWidth="1"/>
    <col min="1040" max="1040" width="8.85546875" style="45" customWidth="1"/>
    <col min="1041" max="1041" width="13.42578125" style="45" customWidth="1"/>
    <col min="1042" max="1279" width="9.85546875" style="45"/>
    <col min="1280" max="1286" width="8.85546875" style="45" customWidth="1"/>
    <col min="1287" max="1287" width="5.7109375" style="45" customWidth="1"/>
    <col min="1288" max="1288" width="7.7109375" style="45" customWidth="1"/>
    <col min="1289" max="1291" width="8.85546875" style="45" customWidth="1"/>
    <col min="1292" max="1292" width="6" style="45" customWidth="1"/>
    <col min="1293" max="1293" width="13.5703125" style="45" customWidth="1"/>
    <col min="1294" max="1294" width="9.140625" style="45" customWidth="1"/>
    <col min="1295" max="1295" width="9.28515625" style="45" customWidth="1"/>
    <col min="1296" max="1296" width="8.85546875" style="45" customWidth="1"/>
    <col min="1297" max="1297" width="13.42578125" style="45" customWidth="1"/>
    <col min="1298" max="1535" width="9.85546875" style="45"/>
    <col min="1536" max="1542" width="8.85546875" style="45" customWidth="1"/>
    <col min="1543" max="1543" width="5.7109375" style="45" customWidth="1"/>
    <col min="1544" max="1544" width="7.7109375" style="45" customWidth="1"/>
    <col min="1545" max="1547" width="8.85546875" style="45" customWidth="1"/>
    <col min="1548" max="1548" width="6" style="45" customWidth="1"/>
    <col min="1549" max="1549" width="13.5703125" style="45" customWidth="1"/>
    <col min="1550" max="1550" width="9.140625" style="45" customWidth="1"/>
    <col min="1551" max="1551" width="9.28515625" style="45" customWidth="1"/>
    <col min="1552" max="1552" width="8.85546875" style="45" customWidth="1"/>
    <col min="1553" max="1553" width="13.42578125" style="45" customWidth="1"/>
    <col min="1554" max="1791" width="9.85546875" style="45"/>
    <col min="1792" max="1798" width="8.85546875" style="45" customWidth="1"/>
    <col min="1799" max="1799" width="5.7109375" style="45" customWidth="1"/>
    <col min="1800" max="1800" width="7.7109375" style="45" customWidth="1"/>
    <col min="1801" max="1803" width="8.85546875" style="45" customWidth="1"/>
    <col min="1804" max="1804" width="6" style="45" customWidth="1"/>
    <col min="1805" max="1805" width="13.5703125" style="45" customWidth="1"/>
    <col min="1806" max="1806" width="9.140625" style="45" customWidth="1"/>
    <col min="1807" max="1807" width="9.28515625" style="45" customWidth="1"/>
    <col min="1808" max="1808" width="8.85546875" style="45" customWidth="1"/>
    <col min="1809" max="1809" width="13.42578125" style="45" customWidth="1"/>
    <col min="1810" max="2047" width="9.85546875" style="45"/>
    <col min="2048" max="2054" width="8.85546875" style="45" customWidth="1"/>
    <col min="2055" max="2055" width="5.7109375" style="45" customWidth="1"/>
    <col min="2056" max="2056" width="7.7109375" style="45" customWidth="1"/>
    <col min="2057" max="2059" width="8.85546875" style="45" customWidth="1"/>
    <col min="2060" max="2060" width="6" style="45" customWidth="1"/>
    <col min="2061" max="2061" width="13.5703125" style="45" customWidth="1"/>
    <col min="2062" max="2062" width="9.140625" style="45" customWidth="1"/>
    <col min="2063" max="2063" width="9.28515625" style="45" customWidth="1"/>
    <col min="2064" max="2064" width="8.85546875" style="45" customWidth="1"/>
    <col min="2065" max="2065" width="13.42578125" style="45" customWidth="1"/>
    <col min="2066" max="2303" width="9.85546875" style="45"/>
    <col min="2304" max="2310" width="8.85546875" style="45" customWidth="1"/>
    <col min="2311" max="2311" width="5.7109375" style="45" customWidth="1"/>
    <col min="2312" max="2312" width="7.7109375" style="45" customWidth="1"/>
    <col min="2313" max="2315" width="8.85546875" style="45" customWidth="1"/>
    <col min="2316" max="2316" width="6" style="45" customWidth="1"/>
    <col min="2317" max="2317" width="13.5703125" style="45" customWidth="1"/>
    <col min="2318" max="2318" width="9.140625" style="45" customWidth="1"/>
    <col min="2319" max="2319" width="9.28515625" style="45" customWidth="1"/>
    <col min="2320" max="2320" width="8.85546875" style="45" customWidth="1"/>
    <col min="2321" max="2321" width="13.42578125" style="45" customWidth="1"/>
    <col min="2322" max="2559" width="9.85546875" style="45"/>
    <col min="2560" max="2566" width="8.85546875" style="45" customWidth="1"/>
    <col min="2567" max="2567" width="5.7109375" style="45" customWidth="1"/>
    <col min="2568" max="2568" width="7.7109375" style="45" customWidth="1"/>
    <col min="2569" max="2571" width="8.85546875" style="45" customWidth="1"/>
    <col min="2572" max="2572" width="6" style="45" customWidth="1"/>
    <col min="2573" max="2573" width="13.5703125" style="45" customWidth="1"/>
    <col min="2574" max="2574" width="9.140625" style="45" customWidth="1"/>
    <col min="2575" max="2575" width="9.28515625" style="45" customWidth="1"/>
    <col min="2576" max="2576" width="8.85546875" style="45" customWidth="1"/>
    <col min="2577" max="2577" width="13.42578125" style="45" customWidth="1"/>
    <col min="2578" max="2815" width="9.85546875" style="45"/>
    <col min="2816" max="2822" width="8.85546875" style="45" customWidth="1"/>
    <col min="2823" max="2823" width="5.7109375" style="45" customWidth="1"/>
    <col min="2824" max="2824" width="7.7109375" style="45" customWidth="1"/>
    <col min="2825" max="2827" width="8.85546875" style="45" customWidth="1"/>
    <col min="2828" max="2828" width="6" style="45" customWidth="1"/>
    <col min="2829" max="2829" width="13.5703125" style="45" customWidth="1"/>
    <col min="2830" max="2830" width="9.140625" style="45" customWidth="1"/>
    <col min="2831" max="2831" width="9.28515625" style="45" customWidth="1"/>
    <col min="2832" max="2832" width="8.85546875" style="45" customWidth="1"/>
    <col min="2833" max="2833" width="13.42578125" style="45" customWidth="1"/>
    <col min="2834" max="3071" width="9.85546875" style="45"/>
    <col min="3072" max="3078" width="8.85546875" style="45" customWidth="1"/>
    <col min="3079" max="3079" width="5.7109375" style="45" customWidth="1"/>
    <col min="3080" max="3080" width="7.7109375" style="45" customWidth="1"/>
    <col min="3081" max="3083" width="8.85546875" style="45" customWidth="1"/>
    <col min="3084" max="3084" width="6" style="45" customWidth="1"/>
    <col min="3085" max="3085" width="13.5703125" style="45" customWidth="1"/>
    <col min="3086" max="3086" width="9.140625" style="45" customWidth="1"/>
    <col min="3087" max="3087" width="9.28515625" style="45" customWidth="1"/>
    <col min="3088" max="3088" width="8.85546875" style="45" customWidth="1"/>
    <col min="3089" max="3089" width="13.42578125" style="45" customWidth="1"/>
    <col min="3090" max="3327" width="9.85546875" style="45"/>
    <col min="3328" max="3334" width="8.85546875" style="45" customWidth="1"/>
    <col min="3335" max="3335" width="5.7109375" style="45" customWidth="1"/>
    <col min="3336" max="3336" width="7.7109375" style="45" customWidth="1"/>
    <col min="3337" max="3339" width="8.85546875" style="45" customWidth="1"/>
    <col min="3340" max="3340" width="6" style="45" customWidth="1"/>
    <col min="3341" max="3341" width="13.5703125" style="45" customWidth="1"/>
    <col min="3342" max="3342" width="9.140625" style="45" customWidth="1"/>
    <col min="3343" max="3343" width="9.28515625" style="45" customWidth="1"/>
    <col min="3344" max="3344" width="8.85546875" style="45" customWidth="1"/>
    <col min="3345" max="3345" width="13.42578125" style="45" customWidth="1"/>
    <col min="3346" max="3583" width="9.85546875" style="45"/>
    <col min="3584" max="3590" width="8.85546875" style="45" customWidth="1"/>
    <col min="3591" max="3591" width="5.7109375" style="45" customWidth="1"/>
    <col min="3592" max="3592" width="7.7109375" style="45" customWidth="1"/>
    <col min="3593" max="3595" width="8.85546875" style="45" customWidth="1"/>
    <col min="3596" max="3596" width="6" style="45" customWidth="1"/>
    <col min="3597" max="3597" width="13.5703125" style="45" customWidth="1"/>
    <col min="3598" max="3598" width="9.140625" style="45" customWidth="1"/>
    <col min="3599" max="3599" width="9.28515625" style="45" customWidth="1"/>
    <col min="3600" max="3600" width="8.85546875" style="45" customWidth="1"/>
    <col min="3601" max="3601" width="13.42578125" style="45" customWidth="1"/>
    <col min="3602" max="3839" width="9.85546875" style="45"/>
    <col min="3840" max="3846" width="8.85546875" style="45" customWidth="1"/>
    <col min="3847" max="3847" width="5.7109375" style="45" customWidth="1"/>
    <col min="3848" max="3848" width="7.7109375" style="45" customWidth="1"/>
    <col min="3849" max="3851" width="8.85546875" style="45" customWidth="1"/>
    <col min="3852" max="3852" width="6" style="45" customWidth="1"/>
    <col min="3853" max="3853" width="13.5703125" style="45" customWidth="1"/>
    <col min="3854" max="3854" width="9.140625" style="45" customWidth="1"/>
    <col min="3855" max="3855" width="9.28515625" style="45" customWidth="1"/>
    <col min="3856" max="3856" width="8.85546875" style="45" customWidth="1"/>
    <col min="3857" max="3857" width="13.42578125" style="45" customWidth="1"/>
    <col min="3858" max="4095" width="9.85546875" style="45"/>
    <col min="4096" max="4102" width="8.85546875" style="45" customWidth="1"/>
    <col min="4103" max="4103" width="5.7109375" style="45" customWidth="1"/>
    <col min="4104" max="4104" width="7.7109375" style="45" customWidth="1"/>
    <col min="4105" max="4107" width="8.85546875" style="45" customWidth="1"/>
    <col min="4108" max="4108" width="6" style="45" customWidth="1"/>
    <col min="4109" max="4109" width="13.5703125" style="45" customWidth="1"/>
    <col min="4110" max="4110" width="9.140625" style="45" customWidth="1"/>
    <col min="4111" max="4111" width="9.28515625" style="45" customWidth="1"/>
    <col min="4112" max="4112" width="8.85546875" style="45" customWidth="1"/>
    <col min="4113" max="4113" width="13.42578125" style="45" customWidth="1"/>
    <col min="4114" max="4351" width="9.85546875" style="45"/>
    <col min="4352" max="4358" width="8.85546875" style="45" customWidth="1"/>
    <col min="4359" max="4359" width="5.7109375" style="45" customWidth="1"/>
    <col min="4360" max="4360" width="7.7109375" style="45" customWidth="1"/>
    <col min="4361" max="4363" width="8.85546875" style="45" customWidth="1"/>
    <col min="4364" max="4364" width="6" style="45" customWidth="1"/>
    <col min="4365" max="4365" width="13.5703125" style="45" customWidth="1"/>
    <col min="4366" max="4366" width="9.140625" style="45" customWidth="1"/>
    <col min="4367" max="4367" width="9.28515625" style="45" customWidth="1"/>
    <col min="4368" max="4368" width="8.85546875" style="45" customWidth="1"/>
    <col min="4369" max="4369" width="13.42578125" style="45" customWidth="1"/>
    <col min="4370" max="4607" width="9.85546875" style="45"/>
    <col min="4608" max="4614" width="8.85546875" style="45" customWidth="1"/>
    <col min="4615" max="4615" width="5.7109375" style="45" customWidth="1"/>
    <col min="4616" max="4616" width="7.7109375" style="45" customWidth="1"/>
    <col min="4617" max="4619" width="8.85546875" style="45" customWidth="1"/>
    <col min="4620" max="4620" width="6" style="45" customWidth="1"/>
    <col min="4621" max="4621" width="13.5703125" style="45" customWidth="1"/>
    <col min="4622" max="4622" width="9.140625" style="45" customWidth="1"/>
    <col min="4623" max="4623" width="9.28515625" style="45" customWidth="1"/>
    <col min="4624" max="4624" width="8.85546875" style="45" customWidth="1"/>
    <col min="4625" max="4625" width="13.42578125" style="45" customWidth="1"/>
    <col min="4626" max="4863" width="9.85546875" style="45"/>
    <col min="4864" max="4870" width="8.85546875" style="45" customWidth="1"/>
    <col min="4871" max="4871" width="5.7109375" style="45" customWidth="1"/>
    <col min="4872" max="4872" width="7.7109375" style="45" customWidth="1"/>
    <col min="4873" max="4875" width="8.85546875" style="45" customWidth="1"/>
    <col min="4876" max="4876" width="6" style="45" customWidth="1"/>
    <col min="4877" max="4877" width="13.5703125" style="45" customWidth="1"/>
    <col min="4878" max="4878" width="9.140625" style="45" customWidth="1"/>
    <col min="4879" max="4879" width="9.28515625" style="45" customWidth="1"/>
    <col min="4880" max="4880" width="8.85546875" style="45" customWidth="1"/>
    <col min="4881" max="4881" width="13.42578125" style="45" customWidth="1"/>
    <col min="4882" max="5119" width="9.85546875" style="45"/>
    <col min="5120" max="5126" width="8.85546875" style="45" customWidth="1"/>
    <col min="5127" max="5127" width="5.7109375" style="45" customWidth="1"/>
    <col min="5128" max="5128" width="7.7109375" style="45" customWidth="1"/>
    <col min="5129" max="5131" width="8.85546875" style="45" customWidth="1"/>
    <col min="5132" max="5132" width="6" style="45" customWidth="1"/>
    <col min="5133" max="5133" width="13.5703125" style="45" customWidth="1"/>
    <col min="5134" max="5134" width="9.140625" style="45" customWidth="1"/>
    <col min="5135" max="5135" width="9.28515625" style="45" customWidth="1"/>
    <col min="5136" max="5136" width="8.85546875" style="45" customWidth="1"/>
    <col min="5137" max="5137" width="13.42578125" style="45" customWidth="1"/>
    <col min="5138" max="5375" width="9.85546875" style="45"/>
    <col min="5376" max="5382" width="8.85546875" style="45" customWidth="1"/>
    <col min="5383" max="5383" width="5.7109375" style="45" customWidth="1"/>
    <col min="5384" max="5384" width="7.7109375" style="45" customWidth="1"/>
    <col min="5385" max="5387" width="8.85546875" style="45" customWidth="1"/>
    <col min="5388" max="5388" width="6" style="45" customWidth="1"/>
    <col min="5389" max="5389" width="13.5703125" style="45" customWidth="1"/>
    <col min="5390" max="5390" width="9.140625" style="45" customWidth="1"/>
    <col min="5391" max="5391" width="9.28515625" style="45" customWidth="1"/>
    <col min="5392" max="5392" width="8.85546875" style="45" customWidth="1"/>
    <col min="5393" max="5393" width="13.42578125" style="45" customWidth="1"/>
    <col min="5394" max="5631" width="9.85546875" style="45"/>
    <col min="5632" max="5638" width="8.85546875" style="45" customWidth="1"/>
    <col min="5639" max="5639" width="5.7109375" style="45" customWidth="1"/>
    <col min="5640" max="5640" width="7.7109375" style="45" customWidth="1"/>
    <col min="5641" max="5643" width="8.85546875" style="45" customWidth="1"/>
    <col min="5644" max="5644" width="6" style="45" customWidth="1"/>
    <col min="5645" max="5645" width="13.5703125" style="45" customWidth="1"/>
    <col min="5646" max="5646" width="9.140625" style="45" customWidth="1"/>
    <col min="5647" max="5647" width="9.28515625" style="45" customWidth="1"/>
    <col min="5648" max="5648" width="8.85546875" style="45" customWidth="1"/>
    <col min="5649" max="5649" width="13.42578125" style="45" customWidth="1"/>
    <col min="5650" max="5887" width="9.85546875" style="45"/>
    <col min="5888" max="5894" width="8.85546875" style="45" customWidth="1"/>
    <col min="5895" max="5895" width="5.7109375" style="45" customWidth="1"/>
    <col min="5896" max="5896" width="7.7109375" style="45" customWidth="1"/>
    <col min="5897" max="5899" width="8.85546875" style="45" customWidth="1"/>
    <col min="5900" max="5900" width="6" style="45" customWidth="1"/>
    <col min="5901" max="5901" width="13.5703125" style="45" customWidth="1"/>
    <col min="5902" max="5902" width="9.140625" style="45" customWidth="1"/>
    <col min="5903" max="5903" width="9.28515625" style="45" customWidth="1"/>
    <col min="5904" max="5904" width="8.85546875" style="45" customWidth="1"/>
    <col min="5905" max="5905" width="13.42578125" style="45" customWidth="1"/>
    <col min="5906" max="6143" width="9.85546875" style="45"/>
    <col min="6144" max="6150" width="8.85546875" style="45" customWidth="1"/>
    <col min="6151" max="6151" width="5.7109375" style="45" customWidth="1"/>
    <col min="6152" max="6152" width="7.7109375" style="45" customWidth="1"/>
    <col min="6153" max="6155" width="8.85546875" style="45" customWidth="1"/>
    <col min="6156" max="6156" width="6" style="45" customWidth="1"/>
    <col min="6157" max="6157" width="13.5703125" style="45" customWidth="1"/>
    <col min="6158" max="6158" width="9.140625" style="45" customWidth="1"/>
    <col min="6159" max="6159" width="9.28515625" style="45" customWidth="1"/>
    <col min="6160" max="6160" width="8.85546875" style="45" customWidth="1"/>
    <col min="6161" max="6161" width="13.42578125" style="45" customWidth="1"/>
    <col min="6162" max="6399" width="9.85546875" style="45"/>
    <col min="6400" max="6406" width="8.85546875" style="45" customWidth="1"/>
    <col min="6407" max="6407" width="5.7109375" style="45" customWidth="1"/>
    <col min="6408" max="6408" width="7.7109375" style="45" customWidth="1"/>
    <col min="6409" max="6411" width="8.85546875" style="45" customWidth="1"/>
    <col min="6412" max="6412" width="6" style="45" customWidth="1"/>
    <col min="6413" max="6413" width="13.5703125" style="45" customWidth="1"/>
    <col min="6414" max="6414" width="9.140625" style="45" customWidth="1"/>
    <col min="6415" max="6415" width="9.28515625" style="45" customWidth="1"/>
    <col min="6416" max="6416" width="8.85546875" style="45" customWidth="1"/>
    <col min="6417" max="6417" width="13.42578125" style="45" customWidth="1"/>
    <col min="6418" max="6655" width="9.85546875" style="45"/>
    <col min="6656" max="6662" width="8.85546875" style="45" customWidth="1"/>
    <col min="6663" max="6663" width="5.7109375" style="45" customWidth="1"/>
    <col min="6664" max="6664" width="7.7109375" style="45" customWidth="1"/>
    <col min="6665" max="6667" width="8.85546875" style="45" customWidth="1"/>
    <col min="6668" max="6668" width="6" style="45" customWidth="1"/>
    <col min="6669" max="6669" width="13.5703125" style="45" customWidth="1"/>
    <col min="6670" max="6670" width="9.140625" style="45" customWidth="1"/>
    <col min="6671" max="6671" width="9.28515625" style="45" customWidth="1"/>
    <col min="6672" max="6672" width="8.85546875" style="45" customWidth="1"/>
    <col min="6673" max="6673" width="13.42578125" style="45" customWidth="1"/>
    <col min="6674" max="6911" width="9.85546875" style="45"/>
    <col min="6912" max="6918" width="8.85546875" style="45" customWidth="1"/>
    <col min="6919" max="6919" width="5.7109375" style="45" customWidth="1"/>
    <col min="6920" max="6920" width="7.7109375" style="45" customWidth="1"/>
    <col min="6921" max="6923" width="8.85546875" style="45" customWidth="1"/>
    <col min="6924" max="6924" width="6" style="45" customWidth="1"/>
    <col min="6925" max="6925" width="13.5703125" style="45" customWidth="1"/>
    <col min="6926" max="6926" width="9.140625" style="45" customWidth="1"/>
    <col min="6927" max="6927" width="9.28515625" style="45" customWidth="1"/>
    <col min="6928" max="6928" width="8.85546875" style="45" customWidth="1"/>
    <col min="6929" max="6929" width="13.42578125" style="45" customWidth="1"/>
    <col min="6930" max="7167" width="9.85546875" style="45"/>
    <col min="7168" max="7174" width="8.85546875" style="45" customWidth="1"/>
    <col min="7175" max="7175" width="5.7109375" style="45" customWidth="1"/>
    <col min="7176" max="7176" width="7.7109375" style="45" customWidth="1"/>
    <col min="7177" max="7179" width="8.85546875" style="45" customWidth="1"/>
    <col min="7180" max="7180" width="6" style="45" customWidth="1"/>
    <col min="7181" max="7181" width="13.5703125" style="45" customWidth="1"/>
    <col min="7182" max="7182" width="9.140625" style="45" customWidth="1"/>
    <col min="7183" max="7183" width="9.28515625" style="45" customWidth="1"/>
    <col min="7184" max="7184" width="8.85546875" style="45" customWidth="1"/>
    <col min="7185" max="7185" width="13.42578125" style="45" customWidth="1"/>
    <col min="7186" max="7423" width="9.85546875" style="45"/>
    <col min="7424" max="7430" width="8.85546875" style="45" customWidth="1"/>
    <col min="7431" max="7431" width="5.7109375" style="45" customWidth="1"/>
    <col min="7432" max="7432" width="7.7109375" style="45" customWidth="1"/>
    <col min="7433" max="7435" width="8.85546875" style="45" customWidth="1"/>
    <col min="7436" max="7436" width="6" style="45" customWidth="1"/>
    <col min="7437" max="7437" width="13.5703125" style="45" customWidth="1"/>
    <col min="7438" max="7438" width="9.140625" style="45" customWidth="1"/>
    <col min="7439" max="7439" width="9.28515625" style="45" customWidth="1"/>
    <col min="7440" max="7440" width="8.85546875" style="45" customWidth="1"/>
    <col min="7441" max="7441" width="13.42578125" style="45" customWidth="1"/>
    <col min="7442" max="7679" width="9.85546875" style="45"/>
    <col min="7680" max="7686" width="8.85546875" style="45" customWidth="1"/>
    <col min="7687" max="7687" width="5.7109375" style="45" customWidth="1"/>
    <col min="7688" max="7688" width="7.7109375" style="45" customWidth="1"/>
    <col min="7689" max="7691" width="8.85546875" style="45" customWidth="1"/>
    <col min="7692" max="7692" width="6" style="45" customWidth="1"/>
    <col min="7693" max="7693" width="13.5703125" style="45" customWidth="1"/>
    <col min="7694" max="7694" width="9.140625" style="45" customWidth="1"/>
    <col min="7695" max="7695" width="9.28515625" style="45" customWidth="1"/>
    <col min="7696" max="7696" width="8.85546875" style="45" customWidth="1"/>
    <col min="7697" max="7697" width="13.42578125" style="45" customWidth="1"/>
    <col min="7698" max="7935" width="9.85546875" style="45"/>
    <col min="7936" max="7942" width="8.85546875" style="45" customWidth="1"/>
    <col min="7943" max="7943" width="5.7109375" style="45" customWidth="1"/>
    <col min="7944" max="7944" width="7.7109375" style="45" customWidth="1"/>
    <col min="7945" max="7947" width="8.85546875" style="45" customWidth="1"/>
    <col min="7948" max="7948" width="6" style="45" customWidth="1"/>
    <col min="7949" max="7949" width="13.5703125" style="45" customWidth="1"/>
    <col min="7950" max="7950" width="9.140625" style="45" customWidth="1"/>
    <col min="7951" max="7951" width="9.28515625" style="45" customWidth="1"/>
    <col min="7952" max="7952" width="8.85546875" style="45" customWidth="1"/>
    <col min="7953" max="7953" width="13.42578125" style="45" customWidth="1"/>
    <col min="7954" max="8191" width="9.85546875" style="45"/>
    <col min="8192" max="8198" width="8.85546875" style="45" customWidth="1"/>
    <col min="8199" max="8199" width="5.7109375" style="45" customWidth="1"/>
    <col min="8200" max="8200" width="7.7109375" style="45" customWidth="1"/>
    <col min="8201" max="8203" width="8.85546875" style="45" customWidth="1"/>
    <col min="8204" max="8204" width="6" style="45" customWidth="1"/>
    <col min="8205" max="8205" width="13.5703125" style="45" customWidth="1"/>
    <col min="8206" max="8206" width="9.140625" style="45" customWidth="1"/>
    <col min="8207" max="8207" width="9.28515625" style="45" customWidth="1"/>
    <col min="8208" max="8208" width="8.85546875" style="45" customWidth="1"/>
    <col min="8209" max="8209" width="13.42578125" style="45" customWidth="1"/>
    <col min="8210" max="8447" width="9.85546875" style="45"/>
    <col min="8448" max="8454" width="8.85546875" style="45" customWidth="1"/>
    <col min="8455" max="8455" width="5.7109375" style="45" customWidth="1"/>
    <col min="8456" max="8456" width="7.7109375" style="45" customWidth="1"/>
    <col min="8457" max="8459" width="8.85546875" style="45" customWidth="1"/>
    <col min="8460" max="8460" width="6" style="45" customWidth="1"/>
    <col min="8461" max="8461" width="13.5703125" style="45" customWidth="1"/>
    <col min="8462" max="8462" width="9.140625" style="45" customWidth="1"/>
    <col min="8463" max="8463" width="9.28515625" style="45" customWidth="1"/>
    <col min="8464" max="8464" width="8.85546875" style="45" customWidth="1"/>
    <col min="8465" max="8465" width="13.42578125" style="45" customWidth="1"/>
    <col min="8466" max="8703" width="9.85546875" style="45"/>
    <col min="8704" max="8710" width="8.85546875" style="45" customWidth="1"/>
    <col min="8711" max="8711" width="5.7109375" style="45" customWidth="1"/>
    <col min="8712" max="8712" width="7.7109375" style="45" customWidth="1"/>
    <col min="8713" max="8715" width="8.85546875" style="45" customWidth="1"/>
    <col min="8716" max="8716" width="6" style="45" customWidth="1"/>
    <col min="8717" max="8717" width="13.5703125" style="45" customWidth="1"/>
    <col min="8718" max="8718" width="9.140625" style="45" customWidth="1"/>
    <col min="8719" max="8719" width="9.28515625" style="45" customWidth="1"/>
    <col min="8720" max="8720" width="8.85546875" style="45" customWidth="1"/>
    <col min="8721" max="8721" width="13.42578125" style="45" customWidth="1"/>
    <col min="8722" max="8959" width="9.85546875" style="45"/>
    <col min="8960" max="8966" width="8.85546875" style="45" customWidth="1"/>
    <col min="8967" max="8967" width="5.7109375" style="45" customWidth="1"/>
    <col min="8968" max="8968" width="7.7109375" style="45" customWidth="1"/>
    <col min="8969" max="8971" width="8.85546875" style="45" customWidth="1"/>
    <col min="8972" max="8972" width="6" style="45" customWidth="1"/>
    <col min="8973" max="8973" width="13.5703125" style="45" customWidth="1"/>
    <col min="8974" max="8974" width="9.140625" style="45" customWidth="1"/>
    <col min="8975" max="8975" width="9.28515625" style="45" customWidth="1"/>
    <col min="8976" max="8976" width="8.85546875" style="45" customWidth="1"/>
    <col min="8977" max="8977" width="13.42578125" style="45" customWidth="1"/>
    <col min="8978" max="9215" width="9.85546875" style="45"/>
    <col min="9216" max="9222" width="8.85546875" style="45" customWidth="1"/>
    <col min="9223" max="9223" width="5.7109375" style="45" customWidth="1"/>
    <col min="9224" max="9224" width="7.7109375" style="45" customWidth="1"/>
    <col min="9225" max="9227" width="8.85546875" style="45" customWidth="1"/>
    <col min="9228" max="9228" width="6" style="45" customWidth="1"/>
    <col min="9229" max="9229" width="13.5703125" style="45" customWidth="1"/>
    <col min="9230" max="9230" width="9.140625" style="45" customWidth="1"/>
    <col min="9231" max="9231" width="9.28515625" style="45" customWidth="1"/>
    <col min="9232" max="9232" width="8.85546875" style="45" customWidth="1"/>
    <col min="9233" max="9233" width="13.42578125" style="45" customWidth="1"/>
    <col min="9234" max="9471" width="9.85546875" style="45"/>
    <col min="9472" max="9478" width="8.85546875" style="45" customWidth="1"/>
    <col min="9479" max="9479" width="5.7109375" style="45" customWidth="1"/>
    <col min="9480" max="9480" width="7.7109375" style="45" customWidth="1"/>
    <col min="9481" max="9483" width="8.85546875" style="45" customWidth="1"/>
    <col min="9484" max="9484" width="6" style="45" customWidth="1"/>
    <col min="9485" max="9485" width="13.5703125" style="45" customWidth="1"/>
    <col min="9486" max="9486" width="9.140625" style="45" customWidth="1"/>
    <col min="9487" max="9487" width="9.28515625" style="45" customWidth="1"/>
    <col min="9488" max="9488" width="8.85546875" style="45" customWidth="1"/>
    <col min="9489" max="9489" width="13.42578125" style="45" customWidth="1"/>
    <col min="9490" max="9727" width="9.85546875" style="45"/>
    <col min="9728" max="9734" width="8.85546875" style="45" customWidth="1"/>
    <col min="9735" max="9735" width="5.7109375" style="45" customWidth="1"/>
    <col min="9736" max="9736" width="7.7109375" style="45" customWidth="1"/>
    <col min="9737" max="9739" width="8.85546875" style="45" customWidth="1"/>
    <col min="9740" max="9740" width="6" style="45" customWidth="1"/>
    <col min="9741" max="9741" width="13.5703125" style="45" customWidth="1"/>
    <col min="9742" max="9742" width="9.140625" style="45" customWidth="1"/>
    <col min="9743" max="9743" width="9.28515625" style="45" customWidth="1"/>
    <col min="9744" max="9744" width="8.85546875" style="45" customWidth="1"/>
    <col min="9745" max="9745" width="13.42578125" style="45" customWidth="1"/>
    <col min="9746" max="9983" width="9.85546875" style="45"/>
    <col min="9984" max="9990" width="8.85546875" style="45" customWidth="1"/>
    <col min="9991" max="9991" width="5.7109375" style="45" customWidth="1"/>
    <col min="9992" max="9992" width="7.7109375" style="45" customWidth="1"/>
    <col min="9993" max="9995" width="8.85546875" style="45" customWidth="1"/>
    <col min="9996" max="9996" width="6" style="45" customWidth="1"/>
    <col min="9997" max="9997" width="13.5703125" style="45" customWidth="1"/>
    <col min="9998" max="9998" width="9.140625" style="45" customWidth="1"/>
    <col min="9999" max="9999" width="9.28515625" style="45" customWidth="1"/>
    <col min="10000" max="10000" width="8.85546875" style="45" customWidth="1"/>
    <col min="10001" max="10001" width="13.42578125" style="45" customWidth="1"/>
    <col min="10002" max="10239" width="9.85546875" style="45"/>
    <col min="10240" max="10246" width="8.85546875" style="45" customWidth="1"/>
    <col min="10247" max="10247" width="5.7109375" style="45" customWidth="1"/>
    <col min="10248" max="10248" width="7.7109375" style="45" customWidth="1"/>
    <col min="10249" max="10251" width="8.85546875" style="45" customWidth="1"/>
    <col min="10252" max="10252" width="6" style="45" customWidth="1"/>
    <col min="10253" max="10253" width="13.5703125" style="45" customWidth="1"/>
    <col min="10254" max="10254" width="9.140625" style="45" customWidth="1"/>
    <col min="10255" max="10255" width="9.28515625" style="45" customWidth="1"/>
    <col min="10256" max="10256" width="8.85546875" style="45" customWidth="1"/>
    <col min="10257" max="10257" width="13.42578125" style="45" customWidth="1"/>
    <col min="10258" max="10495" width="9.85546875" style="45"/>
    <col min="10496" max="10502" width="8.85546875" style="45" customWidth="1"/>
    <col min="10503" max="10503" width="5.7109375" style="45" customWidth="1"/>
    <col min="10504" max="10504" width="7.7109375" style="45" customWidth="1"/>
    <col min="10505" max="10507" width="8.85546875" style="45" customWidth="1"/>
    <col min="10508" max="10508" width="6" style="45" customWidth="1"/>
    <col min="10509" max="10509" width="13.5703125" style="45" customWidth="1"/>
    <col min="10510" max="10510" width="9.140625" style="45" customWidth="1"/>
    <col min="10511" max="10511" width="9.28515625" style="45" customWidth="1"/>
    <col min="10512" max="10512" width="8.85546875" style="45" customWidth="1"/>
    <col min="10513" max="10513" width="13.42578125" style="45" customWidth="1"/>
    <col min="10514" max="10751" width="9.85546875" style="45"/>
    <col min="10752" max="10758" width="8.85546875" style="45" customWidth="1"/>
    <col min="10759" max="10759" width="5.7109375" style="45" customWidth="1"/>
    <col min="10760" max="10760" width="7.7109375" style="45" customWidth="1"/>
    <col min="10761" max="10763" width="8.85546875" style="45" customWidth="1"/>
    <col min="10764" max="10764" width="6" style="45" customWidth="1"/>
    <col min="10765" max="10765" width="13.5703125" style="45" customWidth="1"/>
    <col min="10766" max="10766" width="9.140625" style="45" customWidth="1"/>
    <col min="10767" max="10767" width="9.28515625" style="45" customWidth="1"/>
    <col min="10768" max="10768" width="8.85546875" style="45" customWidth="1"/>
    <col min="10769" max="10769" width="13.42578125" style="45" customWidth="1"/>
    <col min="10770" max="11007" width="9.85546875" style="45"/>
    <col min="11008" max="11014" width="8.85546875" style="45" customWidth="1"/>
    <col min="11015" max="11015" width="5.7109375" style="45" customWidth="1"/>
    <col min="11016" max="11016" width="7.7109375" style="45" customWidth="1"/>
    <col min="11017" max="11019" width="8.85546875" style="45" customWidth="1"/>
    <col min="11020" max="11020" width="6" style="45" customWidth="1"/>
    <col min="11021" max="11021" width="13.5703125" style="45" customWidth="1"/>
    <col min="11022" max="11022" width="9.140625" style="45" customWidth="1"/>
    <col min="11023" max="11023" width="9.28515625" style="45" customWidth="1"/>
    <col min="11024" max="11024" width="8.85546875" style="45" customWidth="1"/>
    <col min="11025" max="11025" width="13.42578125" style="45" customWidth="1"/>
    <col min="11026" max="11263" width="9.85546875" style="45"/>
    <col min="11264" max="11270" width="8.85546875" style="45" customWidth="1"/>
    <col min="11271" max="11271" width="5.7109375" style="45" customWidth="1"/>
    <col min="11272" max="11272" width="7.7109375" style="45" customWidth="1"/>
    <col min="11273" max="11275" width="8.85546875" style="45" customWidth="1"/>
    <col min="11276" max="11276" width="6" style="45" customWidth="1"/>
    <col min="11277" max="11277" width="13.5703125" style="45" customWidth="1"/>
    <col min="11278" max="11278" width="9.140625" style="45" customWidth="1"/>
    <col min="11279" max="11279" width="9.28515625" style="45" customWidth="1"/>
    <col min="11280" max="11280" width="8.85546875" style="45" customWidth="1"/>
    <col min="11281" max="11281" width="13.42578125" style="45" customWidth="1"/>
    <col min="11282" max="11519" width="9.85546875" style="45"/>
    <col min="11520" max="11526" width="8.85546875" style="45" customWidth="1"/>
    <col min="11527" max="11527" width="5.7109375" style="45" customWidth="1"/>
    <col min="11528" max="11528" width="7.7109375" style="45" customWidth="1"/>
    <col min="11529" max="11531" width="8.85546875" style="45" customWidth="1"/>
    <col min="11532" max="11532" width="6" style="45" customWidth="1"/>
    <col min="11533" max="11533" width="13.5703125" style="45" customWidth="1"/>
    <col min="11534" max="11534" width="9.140625" style="45" customWidth="1"/>
    <col min="11535" max="11535" width="9.28515625" style="45" customWidth="1"/>
    <col min="11536" max="11536" width="8.85546875" style="45" customWidth="1"/>
    <col min="11537" max="11537" width="13.42578125" style="45" customWidth="1"/>
    <col min="11538" max="11775" width="9.85546875" style="45"/>
    <col min="11776" max="11782" width="8.85546875" style="45" customWidth="1"/>
    <col min="11783" max="11783" width="5.7109375" style="45" customWidth="1"/>
    <col min="11784" max="11784" width="7.7109375" style="45" customWidth="1"/>
    <col min="11785" max="11787" width="8.85546875" style="45" customWidth="1"/>
    <col min="11788" max="11788" width="6" style="45" customWidth="1"/>
    <col min="11789" max="11789" width="13.5703125" style="45" customWidth="1"/>
    <col min="11790" max="11790" width="9.140625" style="45" customWidth="1"/>
    <col min="11791" max="11791" width="9.28515625" style="45" customWidth="1"/>
    <col min="11792" max="11792" width="8.85546875" style="45" customWidth="1"/>
    <col min="11793" max="11793" width="13.42578125" style="45" customWidth="1"/>
    <col min="11794" max="12031" width="9.85546875" style="45"/>
    <col min="12032" max="12038" width="8.85546875" style="45" customWidth="1"/>
    <col min="12039" max="12039" width="5.7109375" style="45" customWidth="1"/>
    <col min="12040" max="12040" width="7.7109375" style="45" customWidth="1"/>
    <col min="12041" max="12043" width="8.85546875" style="45" customWidth="1"/>
    <col min="12044" max="12044" width="6" style="45" customWidth="1"/>
    <col min="12045" max="12045" width="13.5703125" style="45" customWidth="1"/>
    <col min="12046" max="12046" width="9.140625" style="45" customWidth="1"/>
    <col min="12047" max="12047" width="9.28515625" style="45" customWidth="1"/>
    <col min="12048" max="12048" width="8.85546875" style="45" customWidth="1"/>
    <col min="12049" max="12049" width="13.42578125" style="45" customWidth="1"/>
    <col min="12050" max="12287" width="9.85546875" style="45"/>
    <col min="12288" max="12294" width="8.85546875" style="45" customWidth="1"/>
    <col min="12295" max="12295" width="5.7109375" style="45" customWidth="1"/>
    <col min="12296" max="12296" width="7.7109375" style="45" customWidth="1"/>
    <col min="12297" max="12299" width="8.85546875" style="45" customWidth="1"/>
    <col min="12300" max="12300" width="6" style="45" customWidth="1"/>
    <col min="12301" max="12301" width="13.5703125" style="45" customWidth="1"/>
    <col min="12302" max="12302" width="9.140625" style="45" customWidth="1"/>
    <col min="12303" max="12303" width="9.28515625" style="45" customWidth="1"/>
    <col min="12304" max="12304" width="8.85546875" style="45" customWidth="1"/>
    <col min="12305" max="12305" width="13.42578125" style="45" customWidth="1"/>
    <col min="12306" max="12543" width="9.85546875" style="45"/>
    <col min="12544" max="12550" width="8.85546875" style="45" customWidth="1"/>
    <col min="12551" max="12551" width="5.7109375" style="45" customWidth="1"/>
    <col min="12552" max="12552" width="7.7109375" style="45" customWidth="1"/>
    <col min="12553" max="12555" width="8.85546875" style="45" customWidth="1"/>
    <col min="12556" max="12556" width="6" style="45" customWidth="1"/>
    <col min="12557" max="12557" width="13.5703125" style="45" customWidth="1"/>
    <col min="12558" max="12558" width="9.140625" style="45" customWidth="1"/>
    <col min="12559" max="12559" width="9.28515625" style="45" customWidth="1"/>
    <col min="12560" max="12560" width="8.85546875" style="45" customWidth="1"/>
    <col min="12561" max="12561" width="13.42578125" style="45" customWidth="1"/>
    <col min="12562" max="12799" width="9.85546875" style="45"/>
    <col min="12800" max="12806" width="8.85546875" style="45" customWidth="1"/>
    <col min="12807" max="12807" width="5.7109375" style="45" customWidth="1"/>
    <col min="12808" max="12808" width="7.7109375" style="45" customWidth="1"/>
    <col min="12809" max="12811" width="8.85546875" style="45" customWidth="1"/>
    <col min="12812" max="12812" width="6" style="45" customWidth="1"/>
    <col min="12813" max="12813" width="13.5703125" style="45" customWidth="1"/>
    <col min="12814" max="12814" width="9.140625" style="45" customWidth="1"/>
    <col min="12815" max="12815" width="9.28515625" style="45" customWidth="1"/>
    <col min="12816" max="12816" width="8.85546875" style="45" customWidth="1"/>
    <col min="12817" max="12817" width="13.42578125" style="45" customWidth="1"/>
    <col min="12818" max="13055" width="9.85546875" style="45"/>
    <col min="13056" max="13062" width="8.85546875" style="45" customWidth="1"/>
    <col min="13063" max="13063" width="5.7109375" style="45" customWidth="1"/>
    <col min="13064" max="13064" width="7.7109375" style="45" customWidth="1"/>
    <col min="13065" max="13067" width="8.85546875" style="45" customWidth="1"/>
    <col min="13068" max="13068" width="6" style="45" customWidth="1"/>
    <col min="13069" max="13069" width="13.5703125" style="45" customWidth="1"/>
    <col min="13070" max="13070" width="9.140625" style="45" customWidth="1"/>
    <col min="13071" max="13071" width="9.28515625" style="45" customWidth="1"/>
    <col min="13072" max="13072" width="8.85546875" style="45" customWidth="1"/>
    <col min="13073" max="13073" width="13.42578125" style="45" customWidth="1"/>
    <col min="13074" max="13311" width="9.85546875" style="45"/>
    <col min="13312" max="13318" width="8.85546875" style="45" customWidth="1"/>
    <col min="13319" max="13319" width="5.7109375" style="45" customWidth="1"/>
    <col min="13320" max="13320" width="7.7109375" style="45" customWidth="1"/>
    <col min="13321" max="13323" width="8.85546875" style="45" customWidth="1"/>
    <col min="13324" max="13324" width="6" style="45" customWidth="1"/>
    <col min="13325" max="13325" width="13.5703125" style="45" customWidth="1"/>
    <col min="13326" max="13326" width="9.140625" style="45" customWidth="1"/>
    <col min="13327" max="13327" width="9.28515625" style="45" customWidth="1"/>
    <col min="13328" max="13328" width="8.85546875" style="45" customWidth="1"/>
    <col min="13329" max="13329" width="13.42578125" style="45" customWidth="1"/>
    <col min="13330" max="13567" width="9.85546875" style="45"/>
    <col min="13568" max="13574" width="8.85546875" style="45" customWidth="1"/>
    <col min="13575" max="13575" width="5.7109375" style="45" customWidth="1"/>
    <col min="13576" max="13576" width="7.7109375" style="45" customWidth="1"/>
    <col min="13577" max="13579" width="8.85546875" style="45" customWidth="1"/>
    <col min="13580" max="13580" width="6" style="45" customWidth="1"/>
    <col min="13581" max="13581" width="13.5703125" style="45" customWidth="1"/>
    <col min="13582" max="13582" width="9.140625" style="45" customWidth="1"/>
    <col min="13583" max="13583" width="9.28515625" style="45" customWidth="1"/>
    <col min="13584" max="13584" width="8.85546875" style="45" customWidth="1"/>
    <col min="13585" max="13585" width="13.42578125" style="45" customWidth="1"/>
    <col min="13586" max="13823" width="9.85546875" style="45"/>
    <col min="13824" max="13830" width="8.85546875" style="45" customWidth="1"/>
    <col min="13831" max="13831" width="5.7109375" style="45" customWidth="1"/>
    <col min="13832" max="13832" width="7.7109375" style="45" customWidth="1"/>
    <col min="13833" max="13835" width="8.85546875" style="45" customWidth="1"/>
    <col min="13836" max="13836" width="6" style="45" customWidth="1"/>
    <col min="13837" max="13837" width="13.5703125" style="45" customWidth="1"/>
    <col min="13838" max="13838" width="9.140625" style="45" customWidth="1"/>
    <col min="13839" max="13839" width="9.28515625" style="45" customWidth="1"/>
    <col min="13840" max="13840" width="8.85546875" style="45" customWidth="1"/>
    <col min="13841" max="13841" width="13.42578125" style="45" customWidth="1"/>
    <col min="13842" max="14079" width="9.85546875" style="45"/>
    <col min="14080" max="14086" width="8.85546875" style="45" customWidth="1"/>
    <col min="14087" max="14087" width="5.7109375" style="45" customWidth="1"/>
    <col min="14088" max="14088" width="7.7109375" style="45" customWidth="1"/>
    <col min="14089" max="14091" width="8.85546875" style="45" customWidth="1"/>
    <col min="14092" max="14092" width="6" style="45" customWidth="1"/>
    <col min="14093" max="14093" width="13.5703125" style="45" customWidth="1"/>
    <col min="14094" max="14094" width="9.140625" style="45" customWidth="1"/>
    <col min="14095" max="14095" width="9.28515625" style="45" customWidth="1"/>
    <col min="14096" max="14096" width="8.85546875" style="45" customWidth="1"/>
    <col min="14097" max="14097" width="13.42578125" style="45" customWidth="1"/>
    <col min="14098" max="14335" width="9.85546875" style="45"/>
    <col min="14336" max="14342" width="8.85546875" style="45" customWidth="1"/>
    <col min="14343" max="14343" width="5.7109375" style="45" customWidth="1"/>
    <col min="14344" max="14344" width="7.7109375" style="45" customWidth="1"/>
    <col min="14345" max="14347" width="8.85546875" style="45" customWidth="1"/>
    <col min="14348" max="14348" width="6" style="45" customWidth="1"/>
    <col min="14349" max="14349" width="13.5703125" style="45" customWidth="1"/>
    <col min="14350" max="14350" width="9.140625" style="45" customWidth="1"/>
    <col min="14351" max="14351" width="9.28515625" style="45" customWidth="1"/>
    <col min="14352" max="14352" width="8.85546875" style="45" customWidth="1"/>
    <col min="14353" max="14353" width="13.42578125" style="45" customWidth="1"/>
    <col min="14354" max="14591" width="9.85546875" style="45"/>
    <col min="14592" max="14598" width="8.85546875" style="45" customWidth="1"/>
    <col min="14599" max="14599" width="5.7109375" style="45" customWidth="1"/>
    <col min="14600" max="14600" width="7.7109375" style="45" customWidth="1"/>
    <col min="14601" max="14603" width="8.85546875" style="45" customWidth="1"/>
    <col min="14604" max="14604" width="6" style="45" customWidth="1"/>
    <col min="14605" max="14605" width="13.5703125" style="45" customWidth="1"/>
    <col min="14606" max="14606" width="9.140625" style="45" customWidth="1"/>
    <col min="14607" max="14607" width="9.28515625" style="45" customWidth="1"/>
    <col min="14608" max="14608" width="8.85546875" style="45" customWidth="1"/>
    <col min="14609" max="14609" width="13.42578125" style="45" customWidth="1"/>
    <col min="14610" max="14847" width="9.85546875" style="45"/>
    <col min="14848" max="14854" width="8.85546875" style="45" customWidth="1"/>
    <col min="14855" max="14855" width="5.7109375" style="45" customWidth="1"/>
    <col min="14856" max="14856" width="7.7109375" style="45" customWidth="1"/>
    <col min="14857" max="14859" width="8.85546875" style="45" customWidth="1"/>
    <col min="14860" max="14860" width="6" style="45" customWidth="1"/>
    <col min="14861" max="14861" width="13.5703125" style="45" customWidth="1"/>
    <col min="14862" max="14862" width="9.140625" style="45" customWidth="1"/>
    <col min="14863" max="14863" width="9.28515625" style="45" customWidth="1"/>
    <col min="14864" max="14864" width="8.85546875" style="45" customWidth="1"/>
    <col min="14865" max="14865" width="13.42578125" style="45" customWidth="1"/>
    <col min="14866" max="15103" width="9.85546875" style="45"/>
    <col min="15104" max="15110" width="8.85546875" style="45" customWidth="1"/>
    <col min="15111" max="15111" width="5.7109375" style="45" customWidth="1"/>
    <col min="15112" max="15112" width="7.7109375" style="45" customWidth="1"/>
    <col min="15113" max="15115" width="8.85546875" style="45" customWidth="1"/>
    <col min="15116" max="15116" width="6" style="45" customWidth="1"/>
    <col min="15117" max="15117" width="13.5703125" style="45" customWidth="1"/>
    <col min="15118" max="15118" width="9.140625" style="45" customWidth="1"/>
    <col min="15119" max="15119" width="9.28515625" style="45" customWidth="1"/>
    <col min="15120" max="15120" width="8.85546875" style="45" customWidth="1"/>
    <col min="15121" max="15121" width="13.42578125" style="45" customWidth="1"/>
    <col min="15122" max="15359" width="9.85546875" style="45"/>
    <col min="15360" max="15366" width="8.85546875" style="45" customWidth="1"/>
    <col min="15367" max="15367" width="5.7109375" style="45" customWidth="1"/>
    <col min="15368" max="15368" width="7.7109375" style="45" customWidth="1"/>
    <col min="15369" max="15371" width="8.85546875" style="45" customWidth="1"/>
    <col min="15372" max="15372" width="6" style="45" customWidth="1"/>
    <col min="15373" max="15373" width="13.5703125" style="45" customWidth="1"/>
    <col min="15374" max="15374" width="9.140625" style="45" customWidth="1"/>
    <col min="15375" max="15375" width="9.28515625" style="45" customWidth="1"/>
    <col min="15376" max="15376" width="8.85546875" style="45" customWidth="1"/>
    <col min="15377" max="15377" width="13.42578125" style="45" customWidth="1"/>
    <col min="15378" max="15615" width="9.85546875" style="45"/>
    <col min="15616" max="15622" width="8.85546875" style="45" customWidth="1"/>
    <col min="15623" max="15623" width="5.7109375" style="45" customWidth="1"/>
    <col min="15624" max="15624" width="7.7109375" style="45" customWidth="1"/>
    <col min="15625" max="15627" width="8.85546875" style="45" customWidth="1"/>
    <col min="15628" max="15628" width="6" style="45" customWidth="1"/>
    <col min="15629" max="15629" width="13.5703125" style="45" customWidth="1"/>
    <col min="15630" max="15630" width="9.140625" style="45" customWidth="1"/>
    <col min="15631" max="15631" width="9.28515625" style="45" customWidth="1"/>
    <col min="15632" max="15632" width="8.85546875" style="45" customWidth="1"/>
    <col min="15633" max="15633" width="13.42578125" style="45" customWidth="1"/>
    <col min="15634" max="15871" width="9.85546875" style="45"/>
    <col min="15872" max="15878" width="8.85546875" style="45" customWidth="1"/>
    <col min="15879" max="15879" width="5.7109375" style="45" customWidth="1"/>
    <col min="15880" max="15880" width="7.7109375" style="45" customWidth="1"/>
    <col min="15881" max="15883" width="8.85546875" style="45" customWidth="1"/>
    <col min="15884" max="15884" width="6" style="45" customWidth="1"/>
    <col min="15885" max="15885" width="13.5703125" style="45" customWidth="1"/>
    <col min="15886" max="15886" width="9.140625" style="45" customWidth="1"/>
    <col min="15887" max="15887" width="9.28515625" style="45" customWidth="1"/>
    <col min="15888" max="15888" width="8.85546875" style="45" customWidth="1"/>
    <col min="15889" max="15889" width="13.42578125" style="45" customWidth="1"/>
    <col min="15890" max="16127" width="9.85546875" style="45"/>
    <col min="16128" max="16134" width="8.85546875" style="45" customWidth="1"/>
    <col min="16135" max="16135" width="5.7109375" style="45" customWidth="1"/>
    <col min="16136" max="16136" width="7.7109375" style="45" customWidth="1"/>
    <col min="16137" max="16139" width="8.85546875" style="45" customWidth="1"/>
    <col min="16140" max="16140" width="6" style="45" customWidth="1"/>
    <col min="16141" max="16141" width="13.5703125" style="45" customWidth="1"/>
    <col min="16142" max="16142" width="9.140625" style="45" customWidth="1"/>
    <col min="16143" max="16143" width="9.28515625" style="45" customWidth="1"/>
    <col min="16144" max="16144" width="8.85546875" style="45" customWidth="1"/>
    <col min="16145" max="16145" width="13.42578125" style="45" customWidth="1"/>
    <col min="16146" max="16384" width="9.85546875" style="45"/>
  </cols>
  <sheetData>
    <row r="1" spans="2:24" s="42" customFormat="1" ht="15.75" customHeight="1">
      <c r="B1" s="60"/>
      <c r="C1" s="60"/>
      <c r="G1" s="58" t="s">
        <v>0</v>
      </c>
      <c r="H1" s="43" t="s">
        <v>1</v>
      </c>
      <c r="I1" s="58" t="s">
        <v>2</v>
      </c>
      <c r="J1" s="206" t="s">
        <v>3</v>
      </c>
      <c r="K1" s="207"/>
      <c r="L1" s="207"/>
      <c r="M1" s="207"/>
      <c r="N1" s="208"/>
      <c r="O1" s="212" t="s">
        <v>4</v>
      </c>
      <c r="P1" s="213"/>
      <c r="Q1" s="216" t="s">
        <v>5</v>
      </c>
      <c r="R1" s="217"/>
      <c r="S1" s="217"/>
      <c r="T1" s="217"/>
      <c r="U1" s="217"/>
      <c r="V1" s="217"/>
      <c r="W1" s="217"/>
      <c r="X1" s="218"/>
    </row>
    <row r="2" spans="2:24" s="42" customFormat="1" ht="15.75" customHeight="1" thickBot="1">
      <c r="B2" s="60"/>
      <c r="C2" s="60"/>
      <c r="G2" s="59" t="s">
        <v>6</v>
      </c>
      <c r="H2" s="2" t="s">
        <v>7</v>
      </c>
      <c r="I2" s="44">
        <f ca="1">NOW()</f>
        <v>41395.469491087963</v>
      </c>
      <c r="J2" s="209"/>
      <c r="K2" s="210"/>
      <c r="L2" s="210"/>
      <c r="M2" s="210"/>
      <c r="N2" s="211"/>
      <c r="O2" s="214"/>
      <c r="P2" s="215"/>
      <c r="Q2" s="219"/>
      <c r="R2" s="220"/>
      <c r="S2" s="220"/>
      <c r="T2" s="220"/>
      <c r="U2" s="220"/>
      <c r="V2" s="220"/>
      <c r="W2" s="220"/>
      <c r="X2" s="221"/>
    </row>
    <row r="3" spans="2:24" s="42" customFormat="1" ht="15" customHeight="1" thickTop="1">
      <c r="B3" s="60"/>
      <c r="C3" s="60"/>
      <c r="G3" s="198" t="s">
        <v>8</v>
      </c>
      <c r="H3" s="222" t="s">
        <v>9</v>
      </c>
      <c r="I3" s="223"/>
      <c r="J3" s="222" t="s">
        <v>10</v>
      </c>
      <c r="K3" s="224"/>
      <c r="L3" s="224"/>
      <c r="M3" s="224"/>
      <c r="N3" s="224"/>
      <c r="O3" s="224"/>
      <c r="P3" s="225"/>
      <c r="Q3" s="226" t="s">
        <v>11</v>
      </c>
      <c r="R3" s="226"/>
      <c r="S3" s="227"/>
      <c r="T3" s="228"/>
      <c r="U3" s="229"/>
      <c r="V3" s="230"/>
      <c r="W3" s="3" t="s">
        <v>12</v>
      </c>
      <c r="X3" s="4"/>
    </row>
    <row r="4" spans="2:24" s="42" customFormat="1" ht="15" customHeight="1">
      <c r="B4" s="60"/>
      <c r="C4" s="60"/>
      <c r="G4" s="199"/>
      <c r="H4" s="231"/>
      <c r="I4" s="232"/>
      <c r="J4" s="231"/>
      <c r="K4" s="233"/>
      <c r="L4" s="233"/>
      <c r="M4" s="233"/>
      <c r="N4" s="233"/>
      <c r="O4" s="233"/>
      <c r="P4" s="234"/>
      <c r="Q4" s="226" t="s">
        <v>13</v>
      </c>
      <c r="R4" s="226"/>
      <c r="S4" s="226"/>
      <c r="T4" s="226"/>
      <c r="U4" s="226"/>
      <c r="V4" s="226"/>
      <c r="W4" s="227"/>
      <c r="X4" s="5" t="s">
        <v>14</v>
      </c>
    </row>
    <row r="5" spans="2:24" s="42" customFormat="1" ht="15" customHeight="1">
      <c r="B5" s="60"/>
      <c r="C5" s="60"/>
      <c r="G5" s="244" t="s">
        <v>15</v>
      </c>
      <c r="H5" s="246" t="s">
        <v>9</v>
      </c>
      <c r="I5" s="247"/>
      <c r="J5" s="246" t="s">
        <v>16</v>
      </c>
      <c r="K5" s="248"/>
      <c r="L5" s="248"/>
      <c r="M5" s="248"/>
      <c r="N5" s="248"/>
      <c r="O5" s="248"/>
      <c r="P5" s="249"/>
      <c r="Q5" s="250" t="s">
        <v>356</v>
      </c>
      <c r="R5" s="250"/>
      <c r="S5" s="250"/>
      <c r="T5" s="250"/>
      <c r="U5" s="250"/>
      <c r="V5" s="250"/>
      <c r="W5" s="251"/>
      <c r="X5" s="200">
        <f>SUM(X7:X170)</f>
        <v>0</v>
      </c>
    </row>
    <row r="6" spans="2:24" s="42" customFormat="1" ht="15" customHeight="1" thickBot="1">
      <c r="B6" s="60"/>
      <c r="C6" s="60"/>
      <c r="G6" s="245"/>
      <c r="H6" s="202"/>
      <c r="I6" s="203"/>
      <c r="J6" s="202" t="s">
        <v>300</v>
      </c>
      <c r="K6" s="204"/>
      <c r="L6" s="204"/>
      <c r="M6" s="204"/>
      <c r="N6" s="204"/>
      <c r="O6" s="204"/>
      <c r="P6" s="205"/>
      <c r="Q6" s="252"/>
      <c r="R6" s="252"/>
      <c r="S6" s="252"/>
      <c r="T6" s="252"/>
      <c r="U6" s="252"/>
      <c r="V6" s="252"/>
      <c r="W6" s="253"/>
      <c r="X6" s="201"/>
    </row>
    <row r="7" spans="2:24" s="85" customFormat="1" ht="12.75" customHeight="1" thickTop="1">
      <c r="B7" s="86"/>
      <c r="C7" s="86"/>
      <c r="G7" s="263" t="s">
        <v>17</v>
      </c>
      <c r="H7" s="264"/>
      <c r="I7" s="264"/>
      <c r="J7" s="264"/>
      <c r="K7" s="264"/>
      <c r="L7" s="264"/>
      <c r="M7" s="265"/>
      <c r="N7" s="254" t="s">
        <v>18</v>
      </c>
      <c r="O7" s="255"/>
      <c r="P7" s="255"/>
      <c r="Q7" s="255"/>
      <c r="R7" s="255"/>
      <c r="S7" s="255"/>
      <c r="T7" s="255"/>
      <c r="U7" s="255"/>
      <c r="V7" s="255"/>
      <c r="W7" s="255"/>
      <c r="X7" s="256"/>
    </row>
    <row r="8" spans="2:24" s="85" customFormat="1" ht="12.75" customHeight="1">
      <c r="B8" s="86"/>
      <c r="C8" s="86"/>
      <c r="G8" s="266"/>
      <c r="H8" s="267"/>
      <c r="I8" s="267"/>
      <c r="J8" s="267"/>
      <c r="K8" s="267"/>
      <c r="L8" s="267"/>
      <c r="M8" s="268"/>
      <c r="N8" s="6"/>
      <c r="O8" s="7"/>
      <c r="P8" s="8" t="s">
        <v>19</v>
      </c>
      <c r="Q8" s="8" t="s">
        <v>20</v>
      </c>
      <c r="R8" s="8" t="s">
        <v>21</v>
      </c>
      <c r="S8" s="8" t="s">
        <v>22</v>
      </c>
      <c r="T8" s="90" t="s">
        <v>23</v>
      </c>
      <c r="U8" s="257" t="s">
        <v>24</v>
      </c>
      <c r="V8" s="257" t="s">
        <v>25</v>
      </c>
      <c r="W8" s="9" t="s">
        <v>26</v>
      </c>
      <c r="X8" s="260" t="s">
        <v>27</v>
      </c>
    </row>
    <row r="9" spans="2:24" s="85" customFormat="1" ht="14.25" customHeight="1">
      <c r="B9" s="86"/>
      <c r="C9" s="86"/>
      <c r="G9" s="266"/>
      <c r="H9" s="267"/>
      <c r="I9" s="267"/>
      <c r="J9" s="267"/>
      <c r="K9" s="267"/>
      <c r="L9" s="267"/>
      <c r="M9" s="268"/>
      <c r="N9" s="87" t="s">
        <v>28</v>
      </c>
      <c r="O9" s="88" t="s">
        <v>22</v>
      </c>
      <c r="P9" s="89" t="s">
        <v>29</v>
      </c>
      <c r="Q9" s="89"/>
      <c r="R9" s="89" t="s">
        <v>30</v>
      </c>
      <c r="S9" s="10" t="s">
        <v>31</v>
      </c>
      <c r="T9" s="89" t="s">
        <v>32</v>
      </c>
      <c r="U9" s="258"/>
      <c r="V9" s="258"/>
      <c r="W9" s="11" t="s">
        <v>33</v>
      </c>
      <c r="X9" s="261"/>
    </row>
    <row r="10" spans="2:24" s="85" customFormat="1" ht="12.75" customHeight="1">
      <c r="B10" s="86"/>
      <c r="C10" s="86"/>
      <c r="G10" s="269"/>
      <c r="H10" s="270"/>
      <c r="I10" s="270"/>
      <c r="J10" s="270"/>
      <c r="K10" s="270"/>
      <c r="L10" s="270"/>
      <c r="M10" s="271"/>
      <c r="N10" s="12" t="s">
        <v>34</v>
      </c>
      <c r="O10" s="13"/>
      <c r="P10" s="14" t="s">
        <v>35</v>
      </c>
      <c r="Q10" s="14" t="s">
        <v>36</v>
      </c>
      <c r="R10" s="14" t="s">
        <v>35</v>
      </c>
      <c r="S10" s="15" t="s">
        <v>37</v>
      </c>
      <c r="T10" s="14" t="s">
        <v>38</v>
      </c>
      <c r="U10" s="259"/>
      <c r="V10" s="259"/>
      <c r="W10" s="16" t="s">
        <v>39</v>
      </c>
      <c r="X10" s="262"/>
    </row>
    <row r="11" spans="2:24" s="85" customFormat="1" ht="4.5" customHeight="1" outlineLevel="1">
      <c r="B11" s="86"/>
      <c r="C11" s="86"/>
      <c r="G11" s="229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29"/>
      <c r="X11" s="229"/>
    </row>
    <row r="12" spans="2:24" ht="13.5" customHeight="1" outlineLevel="1">
      <c r="G12" s="73" t="s">
        <v>269</v>
      </c>
      <c r="H12" s="235" t="s">
        <v>408</v>
      </c>
      <c r="I12" s="236"/>
      <c r="J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6"/>
      <c r="W12" s="236"/>
      <c r="X12" s="237"/>
    </row>
    <row r="13" spans="2:24" ht="15.75" customHeight="1" outlineLevel="1">
      <c r="G13" s="74" t="s">
        <v>374</v>
      </c>
      <c r="H13" s="238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39"/>
      <c r="U13" s="239"/>
      <c r="V13" s="239"/>
      <c r="W13" s="239"/>
      <c r="X13" s="240"/>
    </row>
    <row r="14" spans="2:24" s="46" customFormat="1" ht="13.5" customHeight="1" outlineLevel="1">
      <c r="B14" s="62"/>
      <c r="C14" s="62"/>
      <c r="G14" s="75" t="s">
        <v>98</v>
      </c>
      <c r="H14" s="238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40"/>
    </row>
    <row r="15" spans="2:24" s="46" customFormat="1" ht="13.5" customHeight="1" outlineLevel="1">
      <c r="B15" s="62"/>
      <c r="C15" s="62"/>
      <c r="G15" s="72" t="s">
        <v>42</v>
      </c>
      <c r="H15" s="241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3"/>
    </row>
    <row r="16" spans="2:24" s="46" customFormat="1" ht="12" customHeight="1">
      <c r="B16" s="62"/>
      <c r="C16" s="62"/>
      <c r="G16" s="196"/>
      <c r="H16" s="65"/>
      <c r="I16" s="17"/>
      <c r="J16" s="17"/>
      <c r="K16" s="17"/>
      <c r="L16" s="17"/>
      <c r="M16" s="18"/>
      <c r="N16" s="19"/>
      <c r="O16" s="20"/>
      <c r="P16" s="21"/>
      <c r="Q16" s="21"/>
      <c r="R16" s="21"/>
      <c r="S16" s="21"/>
      <c r="T16" s="22">
        <f t="shared" ref="T16:T151" si="0">ROUND((IF(P16=0,1,P16)+Q16)*N16*IF(O16=0,1,O16)*IF(R16=0,1,R16)*IF(S16=0,1,S16),2)</f>
        <v>0</v>
      </c>
      <c r="U16" s="23"/>
      <c r="V16" s="24"/>
      <c r="W16" s="21">
        <f t="shared" ref="W16:W151" si="1">ROUND(U16-V16,2)</f>
        <v>0</v>
      </c>
      <c r="X16" s="25">
        <f t="shared" ref="X16:X151" si="2">ROUND(T16*IF(W16=0,1,W16),3)</f>
        <v>0</v>
      </c>
    </row>
    <row r="17" spans="2:24" s="46" customFormat="1" ht="12" customHeight="1">
      <c r="B17" s="62"/>
      <c r="C17" s="62"/>
      <c r="D17" s="47" t="str">
        <f>IF(G17=0,D16,G17)</f>
        <v>Mise en place d'un échafaudage tubulaire fixe.</v>
      </c>
      <c r="E17" s="47"/>
      <c r="F17" s="47"/>
      <c r="G17" s="197" t="s">
        <v>98</v>
      </c>
      <c r="H17" s="65" t="s">
        <v>240</v>
      </c>
      <c r="I17" s="17"/>
      <c r="J17" s="17"/>
      <c r="K17" s="17"/>
      <c r="L17" s="17"/>
      <c r="M17" s="18"/>
      <c r="N17" s="19"/>
      <c r="O17" s="20"/>
      <c r="P17" s="21"/>
      <c r="Q17" s="21"/>
      <c r="R17" s="21"/>
      <c r="S17" s="21"/>
      <c r="T17" s="22">
        <f t="shared" si="0"/>
        <v>0</v>
      </c>
      <c r="U17" s="23"/>
      <c r="V17" s="24"/>
      <c r="W17" s="21">
        <f t="shared" si="1"/>
        <v>0</v>
      </c>
      <c r="X17" s="25">
        <f t="shared" si="2"/>
        <v>0</v>
      </c>
    </row>
    <row r="18" spans="2:24" s="46" customFormat="1" ht="12" customHeight="1">
      <c r="B18" s="62"/>
      <c r="C18" s="62"/>
      <c r="D18" s="47" t="str">
        <f t="shared" ref="D18:D81" si="3">IF(G18=0,D17,G18)</f>
        <v>Mise en place d'un échafaudage tubulaire fixe.</v>
      </c>
      <c r="E18" s="47"/>
      <c r="F18" s="47"/>
      <c r="G18" s="197"/>
      <c r="H18" s="65" t="str">
        <f>H17</f>
        <v>A</v>
      </c>
      <c r="I18" s="17"/>
      <c r="J18" s="17"/>
      <c r="K18" s="17"/>
      <c r="L18" s="17"/>
      <c r="M18" s="18"/>
      <c r="N18" s="19"/>
      <c r="O18" s="20"/>
      <c r="P18" s="21"/>
      <c r="Q18" s="21"/>
      <c r="R18" s="21"/>
      <c r="S18" s="21"/>
      <c r="T18" s="22">
        <f t="shared" si="0"/>
        <v>0</v>
      </c>
      <c r="U18" s="23"/>
      <c r="V18" s="24"/>
      <c r="W18" s="21">
        <f t="shared" si="1"/>
        <v>0</v>
      </c>
      <c r="X18" s="25">
        <f t="shared" si="2"/>
        <v>0</v>
      </c>
    </row>
    <row r="19" spans="2:24" s="46" customFormat="1" ht="12" customHeight="1">
      <c r="B19" s="62"/>
      <c r="C19" s="62"/>
      <c r="D19" s="47" t="str">
        <f t="shared" si="3"/>
        <v>Mise en place d'un échafaudage tubulaire fixe.</v>
      </c>
      <c r="E19" s="47"/>
      <c r="F19" s="47"/>
      <c r="G19" s="197"/>
      <c r="H19" s="65" t="str">
        <f t="shared" ref="H19:H82" si="4">H18</f>
        <v>A</v>
      </c>
      <c r="I19" s="17"/>
      <c r="J19" s="17"/>
      <c r="K19" s="17"/>
      <c r="L19" s="17"/>
      <c r="M19" s="18"/>
      <c r="N19" s="19"/>
      <c r="O19" s="20"/>
      <c r="P19" s="21"/>
      <c r="Q19" s="21"/>
      <c r="R19" s="21"/>
      <c r="S19" s="21"/>
      <c r="T19" s="22">
        <f t="shared" si="0"/>
        <v>0</v>
      </c>
      <c r="U19" s="23"/>
      <c r="V19" s="24"/>
      <c r="W19" s="21">
        <f t="shared" si="1"/>
        <v>0</v>
      </c>
      <c r="X19" s="25">
        <f t="shared" si="2"/>
        <v>0</v>
      </c>
    </row>
    <row r="20" spans="2:24" s="46" customFormat="1" ht="12" customHeight="1">
      <c r="B20" s="62"/>
      <c r="C20" s="62"/>
      <c r="D20" s="47" t="str">
        <f t="shared" si="3"/>
        <v>Mise en place d'un échafaudage tubulaire fixe.</v>
      </c>
      <c r="E20" s="47"/>
      <c r="F20" s="47"/>
      <c r="G20" s="197"/>
      <c r="H20" s="65" t="str">
        <f t="shared" si="4"/>
        <v>A</v>
      </c>
      <c r="I20" s="17"/>
      <c r="J20" s="17"/>
      <c r="K20" s="17"/>
      <c r="L20" s="17"/>
      <c r="M20" s="18"/>
      <c r="N20" s="19"/>
      <c r="O20" s="20"/>
      <c r="P20" s="21"/>
      <c r="Q20" s="21"/>
      <c r="R20" s="21"/>
      <c r="S20" s="21"/>
      <c r="T20" s="22">
        <f t="shared" si="0"/>
        <v>0</v>
      </c>
      <c r="U20" s="23"/>
      <c r="V20" s="24"/>
      <c r="W20" s="21">
        <f t="shared" si="1"/>
        <v>0</v>
      </c>
      <c r="X20" s="25">
        <f t="shared" si="2"/>
        <v>0</v>
      </c>
    </row>
    <row r="21" spans="2:24" s="46" customFormat="1" ht="12" customHeight="1">
      <c r="B21" s="62"/>
      <c r="C21" s="62"/>
      <c r="D21" s="47" t="str">
        <f t="shared" si="3"/>
        <v>Mise en place d'un échafaudage tubulaire fixe.</v>
      </c>
      <c r="E21" s="47"/>
      <c r="F21" s="47"/>
      <c r="G21" s="197"/>
      <c r="H21" s="65" t="str">
        <f t="shared" si="4"/>
        <v>A</v>
      </c>
      <c r="I21" s="17"/>
      <c r="J21" s="17"/>
      <c r="K21" s="17"/>
      <c r="L21" s="17"/>
      <c r="M21" s="18"/>
      <c r="N21" s="19"/>
      <c r="O21" s="20"/>
      <c r="P21" s="21"/>
      <c r="Q21" s="21"/>
      <c r="R21" s="21"/>
      <c r="S21" s="21"/>
      <c r="T21" s="22">
        <f t="shared" si="0"/>
        <v>0</v>
      </c>
      <c r="U21" s="23"/>
      <c r="V21" s="24"/>
      <c r="W21" s="21">
        <f t="shared" si="1"/>
        <v>0</v>
      </c>
      <c r="X21" s="25">
        <f t="shared" si="2"/>
        <v>0</v>
      </c>
    </row>
    <row r="22" spans="2:24" s="46" customFormat="1" ht="12" customHeight="1">
      <c r="B22" s="62"/>
      <c r="C22" s="62"/>
      <c r="D22" s="47" t="str">
        <f t="shared" si="3"/>
        <v>Mise en place d'un échafaudage tubulaire fixe.</v>
      </c>
      <c r="E22" s="47"/>
      <c r="F22" s="47"/>
      <c r="G22" s="197"/>
      <c r="H22" s="65" t="str">
        <f t="shared" si="4"/>
        <v>A</v>
      </c>
      <c r="I22" s="17"/>
      <c r="J22" s="17"/>
      <c r="K22" s="17"/>
      <c r="L22" s="17"/>
      <c r="M22" s="18"/>
      <c r="N22" s="19"/>
      <c r="O22" s="20"/>
      <c r="P22" s="21"/>
      <c r="Q22" s="21"/>
      <c r="R22" s="21"/>
      <c r="S22" s="21"/>
      <c r="T22" s="22">
        <f t="shared" si="0"/>
        <v>0</v>
      </c>
      <c r="U22" s="23"/>
      <c r="V22" s="24"/>
      <c r="W22" s="21">
        <f t="shared" si="1"/>
        <v>0</v>
      </c>
      <c r="X22" s="25">
        <f t="shared" si="2"/>
        <v>0</v>
      </c>
    </row>
    <row r="23" spans="2:24" s="46" customFormat="1" ht="12" customHeight="1">
      <c r="B23" s="62"/>
      <c r="C23" s="62"/>
      <c r="D23" s="47" t="str">
        <f t="shared" si="3"/>
        <v>Mise en place d'un échafaudage tubulaire fixe.</v>
      </c>
      <c r="E23" s="47"/>
      <c r="F23" s="47"/>
      <c r="G23" s="197"/>
      <c r="H23" s="65" t="str">
        <f t="shared" si="4"/>
        <v>A</v>
      </c>
      <c r="I23" s="17"/>
      <c r="J23" s="17"/>
      <c r="K23" s="17"/>
      <c r="L23" s="17"/>
      <c r="M23" s="18"/>
      <c r="N23" s="19"/>
      <c r="O23" s="20"/>
      <c r="P23" s="21"/>
      <c r="Q23" s="21"/>
      <c r="R23" s="21"/>
      <c r="S23" s="21"/>
      <c r="T23" s="22">
        <f t="shared" si="0"/>
        <v>0</v>
      </c>
      <c r="U23" s="23"/>
      <c r="V23" s="24"/>
      <c r="W23" s="21">
        <f t="shared" si="1"/>
        <v>0</v>
      </c>
      <c r="X23" s="25">
        <f t="shared" si="2"/>
        <v>0</v>
      </c>
    </row>
    <row r="24" spans="2:24" s="46" customFormat="1" ht="12" customHeight="1">
      <c r="B24" s="62"/>
      <c r="C24" s="62"/>
      <c r="D24" s="47" t="str">
        <f t="shared" si="3"/>
        <v>Mise en place d'un échafaudage tubulaire fixe.</v>
      </c>
      <c r="E24" s="47"/>
      <c r="F24" s="47"/>
      <c r="G24" s="197"/>
      <c r="H24" s="65" t="str">
        <f t="shared" si="4"/>
        <v>A</v>
      </c>
      <c r="I24" s="17"/>
      <c r="J24" s="17"/>
      <c r="K24" s="17"/>
      <c r="L24" s="17"/>
      <c r="M24" s="18"/>
      <c r="N24" s="19"/>
      <c r="O24" s="20"/>
      <c r="P24" s="21"/>
      <c r="Q24" s="21"/>
      <c r="R24" s="21"/>
      <c r="S24" s="21"/>
      <c r="T24" s="22">
        <f t="shared" si="0"/>
        <v>0</v>
      </c>
      <c r="U24" s="23"/>
      <c r="V24" s="24"/>
      <c r="W24" s="21">
        <f t="shared" si="1"/>
        <v>0</v>
      </c>
      <c r="X24" s="25">
        <f t="shared" si="2"/>
        <v>0</v>
      </c>
    </row>
    <row r="25" spans="2:24" s="46" customFormat="1" ht="12" customHeight="1">
      <c r="B25" s="62"/>
      <c r="C25" s="62"/>
      <c r="D25" s="47" t="str">
        <f t="shared" si="3"/>
        <v>Mise en place d'un échafaudage tubulaire fixe.</v>
      </c>
      <c r="E25" s="47"/>
      <c r="F25" s="47"/>
      <c r="G25" s="197"/>
      <c r="H25" s="65" t="str">
        <f t="shared" si="4"/>
        <v>A</v>
      </c>
      <c r="I25" s="17"/>
      <c r="J25" s="17"/>
      <c r="K25" s="17"/>
      <c r="L25" s="17"/>
      <c r="M25" s="18"/>
      <c r="N25" s="19"/>
      <c r="O25" s="20"/>
      <c r="P25" s="21"/>
      <c r="Q25" s="21"/>
      <c r="R25" s="21"/>
      <c r="S25" s="21"/>
      <c r="T25" s="22">
        <f t="shared" si="0"/>
        <v>0</v>
      </c>
      <c r="U25" s="23"/>
      <c r="V25" s="24"/>
      <c r="W25" s="21">
        <f t="shared" si="1"/>
        <v>0</v>
      </c>
      <c r="X25" s="25">
        <f t="shared" si="2"/>
        <v>0</v>
      </c>
    </row>
    <row r="26" spans="2:24" s="46" customFormat="1" ht="12" customHeight="1">
      <c r="B26" s="62"/>
      <c r="C26" s="62"/>
      <c r="D26" s="47" t="str">
        <f t="shared" si="3"/>
        <v>Mise en place d'un échafaudage tubulaire fixe.</v>
      </c>
      <c r="E26" s="47"/>
      <c r="F26" s="47"/>
      <c r="G26" s="197"/>
      <c r="H26" s="65" t="str">
        <f t="shared" si="4"/>
        <v>A</v>
      </c>
      <c r="I26" s="17"/>
      <c r="J26" s="17"/>
      <c r="K26" s="17"/>
      <c r="L26" s="17"/>
      <c r="M26" s="18"/>
      <c r="N26" s="19"/>
      <c r="O26" s="20"/>
      <c r="P26" s="21"/>
      <c r="Q26" s="21"/>
      <c r="R26" s="21"/>
      <c r="S26" s="21"/>
      <c r="T26" s="22">
        <f t="shared" si="0"/>
        <v>0</v>
      </c>
      <c r="U26" s="23"/>
      <c r="V26" s="24"/>
      <c r="W26" s="21">
        <f t="shared" si="1"/>
        <v>0</v>
      </c>
      <c r="X26" s="25">
        <f t="shared" si="2"/>
        <v>0</v>
      </c>
    </row>
    <row r="27" spans="2:24" s="46" customFormat="1" ht="12" customHeight="1">
      <c r="B27" s="62"/>
      <c r="C27" s="62"/>
      <c r="D27" s="47" t="str">
        <f t="shared" si="3"/>
        <v>Mise en place d'un échafaudage tubulaire fixe.</v>
      </c>
      <c r="E27" s="47"/>
      <c r="F27" s="47"/>
      <c r="G27" s="197"/>
      <c r="H27" s="65" t="str">
        <f t="shared" si="4"/>
        <v>A</v>
      </c>
      <c r="I27" s="17"/>
      <c r="J27" s="17"/>
      <c r="K27" s="17"/>
      <c r="L27" s="17"/>
      <c r="M27" s="18"/>
      <c r="N27" s="19"/>
      <c r="O27" s="20"/>
      <c r="P27" s="21"/>
      <c r="Q27" s="21"/>
      <c r="R27" s="21"/>
      <c r="S27" s="21"/>
      <c r="T27" s="22">
        <f t="shared" si="0"/>
        <v>0</v>
      </c>
      <c r="U27" s="23"/>
      <c r="V27" s="24"/>
      <c r="W27" s="21">
        <f t="shared" si="1"/>
        <v>0</v>
      </c>
      <c r="X27" s="25">
        <f t="shared" si="2"/>
        <v>0</v>
      </c>
    </row>
    <row r="28" spans="2:24" s="46" customFormat="1" ht="12" customHeight="1">
      <c r="B28" s="62"/>
      <c r="C28" s="62"/>
      <c r="D28" s="47" t="str">
        <f t="shared" si="3"/>
        <v>Mise en place d'un échafaudage tubulaire fixe.</v>
      </c>
      <c r="E28" s="47"/>
      <c r="F28" s="47"/>
      <c r="G28" s="197"/>
      <c r="H28" s="65" t="str">
        <f t="shared" si="4"/>
        <v>A</v>
      </c>
      <c r="I28" s="17"/>
      <c r="J28" s="17"/>
      <c r="K28" s="17"/>
      <c r="L28" s="17"/>
      <c r="M28" s="18"/>
      <c r="N28" s="19"/>
      <c r="O28" s="20"/>
      <c r="P28" s="21"/>
      <c r="Q28" s="21"/>
      <c r="R28" s="21"/>
      <c r="S28" s="21"/>
      <c r="T28" s="22">
        <f t="shared" si="0"/>
        <v>0</v>
      </c>
      <c r="U28" s="23"/>
      <c r="V28" s="24"/>
      <c r="W28" s="21">
        <f t="shared" si="1"/>
        <v>0</v>
      </c>
      <c r="X28" s="25">
        <f t="shared" si="2"/>
        <v>0</v>
      </c>
    </row>
    <row r="29" spans="2:24" s="46" customFormat="1" ht="12" customHeight="1">
      <c r="B29" s="62"/>
      <c r="C29" s="62"/>
      <c r="D29" s="47" t="str">
        <f t="shared" si="3"/>
        <v>Mise en place d'un échafaudage tubulaire fixe.</v>
      </c>
      <c r="E29" s="47"/>
      <c r="F29" s="47"/>
      <c r="G29" s="197"/>
      <c r="H29" s="65" t="str">
        <f t="shared" si="4"/>
        <v>A</v>
      </c>
      <c r="I29" s="17"/>
      <c r="J29" s="17"/>
      <c r="K29" s="17"/>
      <c r="L29" s="17"/>
      <c r="M29" s="18"/>
      <c r="N29" s="19"/>
      <c r="O29" s="20"/>
      <c r="P29" s="21"/>
      <c r="Q29" s="21"/>
      <c r="R29" s="21"/>
      <c r="S29" s="21"/>
      <c r="T29" s="22">
        <f t="shared" si="0"/>
        <v>0</v>
      </c>
      <c r="U29" s="23"/>
      <c r="V29" s="24"/>
      <c r="W29" s="21">
        <f t="shared" si="1"/>
        <v>0</v>
      </c>
      <c r="X29" s="25">
        <f t="shared" si="2"/>
        <v>0</v>
      </c>
    </row>
    <row r="30" spans="2:24" s="46" customFormat="1" ht="12" customHeight="1">
      <c r="B30" s="62"/>
      <c r="C30" s="62"/>
      <c r="D30" s="47" t="str">
        <f t="shared" si="3"/>
        <v>Mise en place d'un échafaudage tubulaire fixe.</v>
      </c>
      <c r="E30" s="47"/>
      <c r="F30" s="47"/>
      <c r="G30" s="197"/>
      <c r="H30" s="65" t="str">
        <f t="shared" si="4"/>
        <v>A</v>
      </c>
      <c r="I30" s="17"/>
      <c r="J30" s="17"/>
      <c r="K30" s="17"/>
      <c r="L30" s="17"/>
      <c r="M30" s="18"/>
      <c r="N30" s="19"/>
      <c r="O30" s="20"/>
      <c r="P30" s="21"/>
      <c r="Q30" s="21"/>
      <c r="R30" s="21"/>
      <c r="S30" s="21"/>
      <c r="T30" s="22">
        <f t="shared" si="0"/>
        <v>0</v>
      </c>
      <c r="U30" s="23"/>
      <c r="V30" s="24"/>
      <c r="W30" s="21">
        <f t="shared" si="1"/>
        <v>0</v>
      </c>
      <c r="X30" s="25">
        <f t="shared" si="2"/>
        <v>0</v>
      </c>
    </row>
    <row r="31" spans="2:24" s="46" customFormat="1" ht="12" customHeight="1">
      <c r="B31" s="62"/>
      <c r="C31" s="62"/>
      <c r="D31" s="47" t="str">
        <f t="shared" si="3"/>
        <v>Mise en place d'un échafaudage tubulaire fixe.</v>
      </c>
      <c r="E31" s="47"/>
      <c r="F31" s="47"/>
      <c r="G31" s="197"/>
      <c r="H31" s="65" t="str">
        <f t="shared" si="4"/>
        <v>A</v>
      </c>
      <c r="I31" s="17"/>
      <c r="J31" s="17"/>
      <c r="K31" s="17"/>
      <c r="L31" s="17"/>
      <c r="M31" s="18"/>
      <c r="N31" s="19"/>
      <c r="O31" s="20"/>
      <c r="P31" s="21"/>
      <c r="Q31" s="21"/>
      <c r="R31" s="21"/>
      <c r="S31" s="21"/>
      <c r="T31" s="22">
        <f t="shared" si="0"/>
        <v>0</v>
      </c>
      <c r="U31" s="23"/>
      <c r="V31" s="24"/>
      <c r="W31" s="21">
        <f t="shared" si="1"/>
        <v>0</v>
      </c>
      <c r="X31" s="25">
        <f t="shared" si="2"/>
        <v>0</v>
      </c>
    </row>
    <row r="32" spans="2:24" s="46" customFormat="1" ht="12" customHeight="1">
      <c r="B32" s="62"/>
      <c r="C32" s="62"/>
      <c r="D32" s="47" t="str">
        <f t="shared" si="3"/>
        <v>Mise en place d'un échafaudage tubulaire fixe.</v>
      </c>
      <c r="E32" s="47"/>
      <c r="F32" s="47"/>
      <c r="G32" s="197"/>
      <c r="H32" s="65" t="str">
        <f t="shared" si="4"/>
        <v>A</v>
      </c>
      <c r="I32" s="17"/>
      <c r="J32" s="17"/>
      <c r="K32" s="17"/>
      <c r="L32" s="17"/>
      <c r="M32" s="18"/>
      <c r="N32" s="19"/>
      <c r="O32" s="20"/>
      <c r="P32" s="21"/>
      <c r="Q32" s="21"/>
      <c r="R32" s="21"/>
      <c r="S32" s="21"/>
      <c r="T32" s="22">
        <f t="shared" si="0"/>
        <v>0</v>
      </c>
      <c r="U32" s="23"/>
      <c r="V32" s="24"/>
      <c r="W32" s="21">
        <f t="shared" si="1"/>
        <v>0</v>
      </c>
      <c r="X32" s="25">
        <f t="shared" si="2"/>
        <v>0</v>
      </c>
    </row>
    <row r="33" spans="2:24" s="46" customFormat="1" ht="12" customHeight="1">
      <c r="B33" s="62"/>
      <c r="C33" s="62"/>
      <c r="D33" s="47" t="str">
        <f t="shared" si="3"/>
        <v>Mise en place d'un échafaudage tubulaire fixe.</v>
      </c>
      <c r="E33" s="47"/>
      <c r="F33" s="47"/>
      <c r="G33" s="197"/>
      <c r="H33" s="65" t="str">
        <f t="shared" si="4"/>
        <v>A</v>
      </c>
      <c r="I33" s="17"/>
      <c r="J33" s="17"/>
      <c r="K33" s="17"/>
      <c r="L33" s="17"/>
      <c r="M33" s="18"/>
      <c r="N33" s="19"/>
      <c r="O33" s="20"/>
      <c r="P33" s="21"/>
      <c r="Q33" s="21"/>
      <c r="R33" s="21"/>
      <c r="S33" s="21"/>
      <c r="T33" s="22">
        <f t="shared" si="0"/>
        <v>0</v>
      </c>
      <c r="U33" s="23"/>
      <c r="V33" s="24"/>
      <c r="W33" s="21">
        <f t="shared" si="1"/>
        <v>0</v>
      </c>
      <c r="X33" s="25">
        <f t="shared" si="2"/>
        <v>0</v>
      </c>
    </row>
    <row r="34" spans="2:24" s="46" customFormat="1" ht="12" customHeight="1">
      <c r="B34" s="62"/>
      <c r="C34" s="62"/>
      <c r="D34" s="47" t="str">
        <f t="shared" si="3"/>
        <v>Mise en place d'un échafaudage tubulaire fixe.</v>
      </c>
      <c r="E34" s="47"/>
      <c r="F34" s="47"/>
      <c r="G34" s="197"/>
      <c r="H34" s="65" t="str">
        <f t="shared" si="4"/>
        <v>A</v>
      </c>
      <c r="I34" s="17"/>
      <c r="J34" s="17"/>
      <c r="K34" s="17"/>
      <c r="L34" s="17"/>
      <c r="M34" s="18"/>
      <c r="N34" s="19"/>
      <c r="O34" s="20"/>
      <c r="P34" s="21"/>
      <c r="Q34" s="21"/>
      <c r="R34" s="21"/>
      <c r="S34" s="21"/>
      <c r="T34" s="22">
        <f t="shared" si="0"/>
        <v>0</v>
      </c>
      <c r="U34" s="23"/>
      <c r="V34" s="24"/>
      <c r="W34" s="21">
        <f t="shared" si="1"/>
        <v>0</v>
      </c>
      <c r="X34" s="25">
        <f t="shared" si="2"/>
        <v>0</v>
      </c>
    </row>
    <row r="35" spans="2:24" s="46" customFormat="1" ht="12" customHeight="1">
      <c r="B35" s="62"/>
      <c r="C35" s="62"/>
      <c r="D35" s="47" t="str">
        <f t="shared" si="3"/>
        <v>Mise en place d'un échafaudage tubulaire fixe.</v>
      </c>
      <c r="E35" s="47"/>
      <c r="F35" s="47"/>
      <c r="G35" s="197"/>
      <c r="H35" s="65" t="str">
        <f t="shared" si="4"/>
        <v>A</v>
      </c>
      <c r="I35" s="17"/>
      <c r="J35" s="17"/>
      <c r="K35" s="17"/>
      <c r="L35" s="17"/>
      <c r="M35" s="18"/>
      <c r="N35" s="19"/>
      <c r="O35" s="20"/>
      <c r="P35" s="21"/>
      <c r="Q35" s="21"/>
      <c r="R35" s="26"/>
      <c r="S35" s="21"/>
      <c r="T35" s="22">
        <f t="shared" si="0"/>
        <v>0</v>
      </c>
      <c r="U35" s="23"/>
      <c r="V35" s="24"/>
      <c r="W35" s="21">
        <f t="shared" si="1"/>
        <v>0</v>
      </c>
      <c r="X35" s="25">
        <f t="shared" si="2"/>
        <v>0</v>
      </c>
    </row>
    <row r="36" spans="2:24" s="46" customFormat="1" ht="12" customHeight="1">
      <c r="B36" s="62"/>
      <c r="C36" s="62"/>
      <c r="D36" s="47" t="str">
        <f t="shared" si="3"/>
        <v>Mise en place d'un échafaudage tubulaire fixe.</v>
      </c>
      <c r="E36" s="47"/>
      <c r="F36" s="47"/>
      <c r="G36" s="197"/>
      <c r="H36" s="65" t="str">
        <f t="shared" si="4"/>
        <v>A</v>
      </c>
      <c r="I36" s="17"/>
      <c r="J36" s="17"/>
      <c r="K36" s="17"/>
      <c r="L36" s="17"/>
      <c r="M36" s="18"/>
      <c r="N36" s="19"/>
      <c r="O36" s="20"/>
      <c r="P36" s="21"/>
      <c r="Q36" s="21"/>
      <c r="R36" s="26"/>
      <c r="S36" s="21"/>
      <c r="T36" s="22">
        <f t="shared" si="0"/>
        <v>0</v>
      </c>
      <c r="U36" s="23"/>
      <c r="V36" s="24"/>
      <c r="W36" s="21">
        <f t="shared" si="1"/>
        <v>0</v>
      </c>
      <c r="X36" s="25">
        <f t="shared" si="2"/>
        <v>0</v>
      </c>
    </row>
    <row r="37" spans="2:24" s="46" customFormat="1" ht="12" customHeight="1">
      <c r="B37" s="62"/>
      <c r="C37" s="62"/>
      <c r="D37" s="47" t="str">
        <f t="shared" si="3"/>
        <v>Mise en place d'un échafaudage tubulaire fixe.</v>
      </c>
      <c r="E37" s="47"/>
      <c r="F37" s="47"/>
      <c r="G37" s="197"/>
      <c r="H37" s="65" t="str">
        <f t="shared" si="4"/>
        <v>A</v>
      </c>
      <c r="I37" s="17"/>
      <c r="J37" s="17"/>
      <c r="K37" s="17"/>
      <c r="L37" s="17"/>
      <c r="M37" s="18"/>
      <c r="N37" s="19"/>
      <c r="O37" s="20"/>
      <c r="P37" s="21"/>
      <c r="Q37" s="21"/>
      <c r="R37" s="26"/>
      <c r="S37" s="21"/>
      <c r="T37" s="22">
        <f t="shared" si="0"/>
        <v>0</v>
      </c>
      <c r="U37" s="23"/>
      <c r="V37" s="24"/>
      <c r="W37" s="21">
        <f t="shared" si="1"/>
        <v>0</v>
      </c>
      <c r="X37" s="25">
        <f t="shared" si="2"/>
        <v>0</v>
      </c>
    </row>
    <row r="38" spans="2:24" s="46" customFormat="1" ht="12" customHeight="1">
      <c r="B38" s="62"/>
      <c r="C38" s="62"/>
      <c r="D38" s="47" t="str">
        <f t="shared" si="3"/>
        <v>Mise en place d'un échafaudage tubulaire fixe.</v>
      </c>
      <c r="E38" s="47"/>
      <c r="F38" s="47"/>
      <c r="G38" s="197"/>
      <c r="H38" s="65" t="str">
        <f t="shared" si="4"/>
        <v>A</v>
      </c>
      <c r="I38" s="17"/>
      <c r="J38" s="17"/>
      <c r="K38" s="17"/>
      <c r="L38" s="17"/>
      <c r="M38" s="18"/>
      <c r="N38" s="19"/>
      <c r="O38" s="20"/>
      <c r="P38" s="21"/>
      <c r="Q38" s="21"/>
      <c r="R38" s="26"/>
      <c r="S38" s="21"/>
      <c r="T38" s="22">
        <f t="shared" si="0"/>
        <v>0</v>
      </c>
      <c r="U38" s="23"/>
      <c r="V38" s="24"/>
      <c r="W38" s="21">
        <f t="shared" si="1"/>
        <v>0</v>
      </c>
      <c r="X38" s="25">
        <f t="shared" si="2"/>
        <v>0</v>
      </c>
    </row>
    <row r="39" spans="2:24" s="46" customFormat="1" ht="12" customHeight="1">
      <c r="B39" s="62"/>
      <c r="C39" s="62"/>
      <c r="D39" s="47" t="str">
        <f t="shared" si="3"/>
        <v>Mise en place d'un échafaudage tubulaire fixe.</v>
      </c>
      <c r="E39" s="47"/>
      <c r="F39" s="47"/>
      <c r="G39" s="197"/>
      <c r="H39" s="65" t="str">
        <f t="shared" si="4"/>
        <v>A</v>
      </c>
      <c r="I39" s="17"/>
      <c r="J39" s="17"/>
      <c r="K39" s="17"/>
      <c r="L39" s="17"/>
      <c r="M39" s="18"/>
      <c r="N39" s="19"/>
      <c r="O39" s="20"/>
      <c r="P39" s="21"/>
      <c r="Q39" s="21"/>
      <c r="R39" s="26"/>
      <c r="S39" s="21"/>
      <c r="T39" s="22">
        <f t="shared" si="0"/>
        <v>0</v>
      </c>
      <c r="U39" s="23"/>
      <c r="V39" s="24"/>
      <c r="W39" s="21">
        <f t="shared" si="1"/>
        <v>0</v>
      </c>
      <c r="X39" s="25">
        <f t="shared" si="2"/>
        <v>0</v>
      </c>
    </row>
    <row r="40" spans="2:24" s="46" customFormat="1" ht="12" customHeight="1">
      <c r="B40" s="62"/>
      <c r="C40" s="62"/>
      <c r="D40" s="47" t="str">
        <f t="shared" si="3"/>
        <v>Mise en place d'un échafaudage tubulaire fixe.</v>
      </c>
      <c r="E40" s="47"/>
      <c r="F40" s="47"/>
      <c r="G40" s="197"/>
      <c r="H40" s="65" t="str">
        <f t="shared" si="4"/>
        <v>A</v>
      </c>
      <c r="I40" s="17"/>
      <c r="J40" s="17"/>
      <c r="K40" s="17"/>
      <c r="L40" s="17"/>
      <c r="M40" s="18"/>
      <c r="N40" s="19"/>
      <c r="O40" s="20"/>
      <c r="P40" s="21"/>
      <c r="Q40" s="21"/>
      <c r="R40" s="26"/>
      <c r="S40" s="21"/>
      <c r="T40" s="22">
        <f t="shared" si="0"/>
        <v>0</v>
      </c>
      <c r="U40" s="23"/>
      <c r="V40" s="24"/>
      <c r="W40" s="21">
        <f t="shared" si="1"/>
        <v>0</v>
      </c>
      <c r="X40" s="25">
        <f t="shared" si="2"/>
        <v>0</v>
      </c>
    </row>
    <row r="41" spans="2:24" s="46" customFormat="1" ht="12" customHeight="1">
      <c r="B41" s="62"/>
      <c r="C41" s="62"/>
      <c r="D41" s="47" t="str">
        <f t="shared" si="3"/>
        <v>Mise en place d'un échafaudage tubulaire fixe.</v>
      </c>
      <c r="E41" s="47"/>
      <c r="F41" s="47"/>
      <c r="G41" s="197"/>
      <c r="H41" s="65" t="str">
        <f t="shared" si="4"/>
        <v>A</v>
      </c>
      <c r="I41" s="17"/>
      <c r="J41" s="17"/>
      <c r="K41" s="17"/>
      <c r="L41" s="17"/>
      <c r="M41" s="18"/>
      <c r="N41" s="19"/>
      <c r="O41" s="20"/>
      <c r="P41" s="21"/>
      <c r="Q41" s="21"/>
      <c r="R41" s="26"/>
      <c r="S41" s="21"/>
      <c r="T41" s="22">
        <f t="shared" si="0"/>
        <v>0</v>
      </c>
      <c r="U41" s="23"/>
      <c r="V41" s="24"/>
      <c r="W41" s="21">
        <f t="shared" si="1"/>
        <v>0</v>
      </c>
      <c r="X41" s="25">
        <f t="shared" si="2"/>
        <v>0</v>
      </c>
    </row>
    <row r="42" spans="2:24" s="46" customFormat="1" ht="12" customHeight="1">
      <c r="B42" s="62"/>
      <c r="C42" s="62"/>
      <c r="D42" s="47" t="str">
        <f t="shared" si="3"/>
        <v>Mise en place d'un échafaudage tubulaire fixe.</v>
      </c>
      <c r="E42" s="47"/>
      <c r="F42" s="47"/>
      <c r="G42" s="197"/>
      <c r="H42" s="65" t="str">
        <f t="shared" si="4"/>
        <v>A</v>
      </c>
      <c r="I42" s="17"/>
      <c r="J42" s="17"/>
      <c r="K42" s="17"/>
      <c r="L42" s="17"/>
      <c r="M42" s="18"/>
      <c r="N42" s="19"/>
      <c r="O42" s="20"/>
      <c r="P42" s="21"/>
      <c r="Q42" s="21"/>
      <c r="R42" s="26"/>
      <c r="S42" s="21"/>
      <c r="T42" s="22">
        <f t="shared" si="0"/>
        <v>0</v>
      </c>
      <c r="U42" s="23"/>
      <c r="V42" s="24"/>
      <c r="W42" s="21">
        <f t="shared" si="1"/>
        <v>0</v>
      </c>
      <c r="X42" s="25">
        <f t="shared" si="2"/>
        <v>0</v>
      </c>
    </row>
    <row r="43" spans="2:24" s="46" customFormat="1" ht="12" customHeight="1">
      <c r="B43" s="62"/>
      <c r="C43" s="62"/>
      <c r="D43" s="47" t="str">
        <f t="shared" si="3"/>
        <v>Mise en place d'un échafaudage tubulaire fixe.</v>
      </c>
      <c r="E43" s="47"/>
      <c r="F43" s="47"/>
      <c r="G43" s="197"/>
      <c r="H43" s="65" t="str">
        <f t="shared" si="4"/>
        <v>A</v>
      </c>
      <c r="I43" s="17"/>
      <c r="J43" s="17"/>
      <c r="K43" s="17"/>
      <c r="L43" s="17"/>
      <c r="M43" s="18"/>
      <c r="N43" s="19"/>
      <c r="O43" s="20"/>
      <c r="P43" s="21"/>
      <c r="Q43" s="21"/>
      <c r="R43" s="26"/>
      <c r="S43" s="21"/>
      <c r="T43" s="22">
        <f t="shared" si="0"/>
        <v>0</v>
      </c>
      <c r="U43" s="23"/>
      <c r="V43" s="24"/>
      <c r="W43" s="21">
        <f t="shared" si="1"/>
        <v>0</v>
      </c>
      <c r="X43" s="25">
        <f t="shared" si="2"/>
        <v>0</v>
      </c>
    </row>
    <row r="44" spans="2:24" s="46" customFormat="1" ht="12" customHeight="1">
      <c r="B44" s="62"/>
      <c r="C44" s="62"/>
      <c r="D44" s="47" t="str">
        <f t="shared" si="3"/>
        <v>Mise en place d'un échafaudage tubulaire fixe.</v>
      </c>
      <c r="E44" s="47"/>
      <c r="F44" s="47"/>
      <c r="G44" s="197"/>
      <c r="H44" s="65" t="str">
        <f t="shared" si="4"/>
        <v>A</v>
      </c>
      <c r="I44" s="17"/>
      <c r="J44" s="17"/>
      <c r="K44" s="17"/>
      <c r="L44" s="17"/>
      <c r="M44" s="18"/>
      <c r="N44" s="19"/>
      <c r="O44" s="20"/>
      <c r="P44" s="21"/>
      <c r="Q44" s="21"/>
      <c r="R44" s="26"/>
      <c r="S44" s="21"/>
      <c r="T44" s="22">
        <f t="shared" si="0"/>
        <v>0</v>
      </c>
      <c r="U44" s="23"/>
      <c r="V44" s="24"/>
      <c r="W44" s="21">
        <f t="shared" si="1"/>
        <v>0</v>
      </c>
      <c r="X44" s="25">
        <f t="shared" si="2"/>
        <v>0</v>
      </c>
    </row>
    <row r="45" spans="2:24" s="46" customFormat="1" ht="12" customHeight="1">
      <c r="B45" s="62"/>
      <c r="C45" s="62"/>
      <c r="D45" s="47" t="str">
        <f t="shared" si="3"/>
        <v>Mise en place d'un échafaudage tubulaire fixe.</v>
      </c>
      <c r="E45" s="47"/>
      <c r="F45" s="47"/>
      <c r="G45" s="197"/>
      <c r="H45" s="65" t="str">
        <f t="shared" si="4"/>
        <v>A</v>
      </c>
      <c r="I45" s="17"/>
      <c r="J45" s="17"/>
      <c r="K45" s="17"/>
      <c r="L45" s="17"/>
      <c r="M45" s="18"/>
      <c r="N45" s="19"/>
      <c r="O45" s="20"/>
      <c r="P45" s="21"/>
      <c r="Q45" s="21"/>
      <c r="R45" s="26"/>
      <c r="S45" s="21"/>
      <c r="T45" s="22">
        <f t="shared" si="0"/>
        <v>0</v>
      </c>
      <c r="U45" s="23"/>
      <c r="V45" s="24"/>
      <c r="W45" s="21">
        <f t="shared" si="1"/>
        <v>0</v>
      </c>
      <c r="X45" s="25">
        <f t="shared" si="2"/>
        <v>0</v>
      </c>
    </row>
    <row r="46" spans="2:24" s="46" customFormat="1" ht="12" customHeight="1">
      <c r="B46" s="62"/>
      <c r="C46" s="62"/>
      <c r="D46" s="47" t="str">
        <f t="shared" si="3"/>
        <v>Mise en place d'un échafaudage tubulaire fixe.</v>
      </c>
      <c r="E46" s="47"/>
      <c r="F46" s="47"/>
      <c r="G46" s="197"/>
      <c r="H46" s="65" t="str">
        <f t="shared" si="4"/>
        <v>A</v>
      </c>
      <c r="I46" s="17"/>
      <c r="J46" s="17"/>
      <c r="K46" s="17"/>
      <c r="L46" s="17"/>
      <c r="M46" s="18"/>
      <c r="N46" s="19"/>
      <c r="O46" s="20"/>
      <c r="P46" s="21"/>
      <c r="Q46" s="21"/>
      <c r="R46" s="26"/>
      <c r="S46" s="21"/>
      <c r="T46" s="22">
        <f t="shared" si="0"/>
        <v>0</v>
      </c>
      <c r="U46" s="23"/>
      <c r="V46" s="24"/>
      <c r="W46" s="21">
        <f t="shared" si="1"/>
        <v>0</v>
      </c>
      <c r="X46" s="25">
        <f t="shared" si="2"/>
        <v>0</v>
      </c>
    </row>
    <row r="47" spans="2:24" s="46" customFormat="1" ht="12" customHeight="1">
      <c r="B47" s="62"/>
      <c r="C47" s="62"/>
      <c r="D47" s="47" t="str">
        <f t="shared" si="3"/>
        <v>Mise en place d'un échafaudage tubulaire fixe.</v>
      </c>
      <c r="E47" s="47"/>
      <c r="F47" s="47"/>
      <c r="G47" s="197"/>
      <c r="H47" s="65" t="str">
        <f t="shared" si="4"/>
        <v>A</v>
      </c>
      <c r="I47" s="17"/>
      <c r="J47" s="17"/>
      <c r="K47" s="17"/>
      <c r="L47" s="17"/>
      <c r="M47" s="18"/>
      <c r="N47" s="19"/>
      <c r="O47" s="20"/>
      <c r="P47" s="21"/>
      <c r="Q47" s="21"/>
      <c r="R47" s="26"/>
      <c r="S47" s="21"/>
      <c r="T47" s="22">
        <f t="shared" si="0"/>
        <v>0</v>
      </c>
      <c r="U47" s="23"/>
      <c r="V47" s="24"/>
      <c r="W47" s="21">
        <f t="shared" si="1"/>
        <v>0</v>
      </c>
      <c r="X47" s="25">
        <f t="shared" si="2"/>
        <v>0</v>
      </c>
    </row>
    <row r="48" spans="2:24" s="46" customFormat="1" ht="12" customHeight="1">
      <c r="B48" s="62"/>
      <c r="C48" s="62"/>
      <c r="D48" s="47" t="str">
        <f t="shared" si="3"/>
        <v>Mise en place d'un échafaudage tubulaire fixe.</v>
      </c>
      <c r="E48" s="47"/>
      <c r="F48" s="47"/>
      <c r="G48" s="197"/>
      <c r="H48" s="65" t="str">
        <f t="shared" si="4"/>
        <v>A</v>
      </c>
      <c r="I48" s="17"/>
      <c r="J48" s="17"/>
      <c r="K48" s="17"/>
      <c r="L48" s="17"/>
      <c r="M48" s="18"/>
      <c r="N48" s="19"/>
      <c r="O48" s="20"/>
      <c r="P48" s="21"/>
      <c r="Q48" s="21"/>
      <c r="R48" s="26"/>
      <c r="S48" s="21"/>
      <c r="T48" s="22">
        <f t="shared" si="0"/>
        <v>0</v>
      </c>
      <c r="U48" s="23"/>
      <c r="V48" s="24"/>
      <c r="W48" s="21">
        <f t="shared" si="1"/>
        <v>0</v>
      </c>
      <c r="X48" s="25">
        <f t="shared" si="2"/>
        <v>0</v>
      </c>
    </row>
    <row r="49" spans="2:24" s="46" customFormat="1" ht="12" customHeight="1">
      <c r="B49" s="62"/>
      <c r="C49" s="62"/>
      <c r="D49" s="47" t="str">
        <f t="shared" si="3"/>
        <v>Mise en place d'un échafaudage tubulaire fixe.</v>
      </c>
      <c r="E49" s="47"/>
      <c r="F49" s="47"/>
      <c r="G49" s="197"/>
      <c r="H49" s="65" t="str">
        <f t="shared" si="4"/>
        <v>A</v>
      </c>
      <c r="I49" s="17"/>
      <c r="J49" s="17"/>
      <c r="K49" s="17"/>
      <c r="L49" s="17"/>
      <c r="M49" s="18"/>
      <c r="N49" s="19"/>
      <c r="O49" s="20"/>
      <c r="P49" s="21"/>
      <c r="Q49" s="21"/>
      <c r="R49" s="26"/>
      <c r="S49" s="21"/>
      <c r="T49" s="22">
        <f t="shared" si="0"/>
        <v>0</v>
      </c>
      <c r="U49" s="23"/>
      <c r="V49" s="24"/>
      <c r="W49" s="21">
        <f t="shared" si="1"/>
        <v>0</v>
      </c>
      <c r="X49" s="25">
        <f t="shared" si="2"/>
        <v>0</v>
      </c>
    </row>
    <row r="50" spans="2:24" s="46" customFormat="1" ht="12" customHeight="1">
      <c r="B50" s="62"/>
      <c r="C50" s="62"/>
      <c r="D50" s="47" t="str">
        <f t="shared" si="3"/>
        <v>Mise en place d'un échafaudage tubulaire fixe.</v>
      </c>
      <c r="E50" s="47"/>
      <c r="F50" s="47"/>
      <c r="G50" s="197"/>
      <c r="H50" s="65" t="str">
        <f t="shared" si="4"/>
        <v>A</v>
      </c>
      <c r="I50" s="17"/>
      <c r="J50" s="17"/>
      <c r="K50" s="17"/>
      <c r="L50" s="17"/>
      <c r="M50" s="18"/>
      <c r="N50" s="19"/>
      <c r="O50" s="20"/>
      <c r="P50" s="21"/>
      <c r="Q50" s="21"/>
      <c r="R50" s="21"/>
      <c r="S50" s="21"/>
      <c r="T50" s="22">
        <f t="shared" si="0"/>
        <v>0</v>
      </c>
      <c r="U50" s="23"/>
      <c r="V50" s="24"/>
      <c r="W50" s="21">
        <f t="shared" si="1"/>
        <v>0</v>
      </c>
      <c r="X50" s="25">
        <f t="shared" si="2"/>
        <v>0</v>
      </c>
    </row>
    <row r="51" spans="2:24" s="46" customFormat="1" ht="12" customHeight="1">
      <c r="B51" s="62"/>
      <c r="C51" s="62"/>
      <c r="D51" s="47" t="str">
        <f t="shared" si="3"/>
        <v>Mise en place d'un échafaudage tubulaire fixe.</v>
      </c>
      <c r="E51" s="47"/>
      <c r="F51" s="47"/>
      <c r="G51" s="197"/>
      <c r="H51" s="65" t="str">
        <f t="shared" si="4"/>
        <v>A</v>
      </c>
      <c r="I51" s="17"/>
      <c r="J51" s="17"/>
      <c r="K51" s="17"/>
      <c r="L51" s="17"/>
      <c r="M51" s="18"/>
      <c r="N51" s="19"/>
      <c r="O51" s="20"/>
      <c r="P51" s="21"/>
      <c r="Q51" s="21"/>
      <c r="R51" s="21"/>
      <c r="S51" s="21"/>
      <c r="T51" s="22">
        <f t="shared" si="0"/>
        <v>0</v>
      </c>
      <c r="U51" s="23"/>
      <c r="V51" s="24"/>
      <c r="W51" s="21">
        <f t="shared" si="1"/>
        <v>0</v>
      </c>
      <c r="X51" s="25">
        <f t="shared" si="2"/>
        <v>0</v>
      </c>
    </row>
    <row r="52" spans="2:24" s="46" customFormat="1" ht="12" customHeight="1">
      <c r="B52" s="62"/>
      <c r="C52" s="62"/>
      <c r="D52" s="47" t="str">
        <f t="shared" si="3"/>
        <v>Mise en place d'un échafaudage tubulaire fixe.</v>
      </c>
      <c r="E52" s="47"/>
      <c r="F52" s="47"/>
      <c r="G52" s="197"/>
      <c r="H52" s="65" t="str">
        <f t="shared" si="4"/>
        <v>A</v>
      </c>
      <c r="I52" s="17"/>
      <c r="J52" s="17"/>
      <c r="K52" s="17"/>
      <c r="L52" s="17"/>
      <c r="M52" s="18"/>
      <c r="N52" s="19"/>
      <c r="O52" s="20"/>
      <c r="P52" s="21"/>
      <c r="Q52" s="21"/>
      <c r="R52" s="21"/>
      <c r="S52" s="21"/>
      <c r="T52" s="22">
        <f t="shared" si="0"/>
        <v>0</v>
      </c>
      <c r="U52" s="23"/>
      <c r="V52" s="24"/>
      <c r="W52" s="21">
        <f t="shared" si="1"/>
        <v>0</v>
      </c>
      <c r="X52" s="25">
        <f t="shared" si="2"/>
        <v>0</v>
      </c>
    </row>
    <row r="53" spans="2:24" s="46" customFormat="1" ht="12" customHeight="1">
      <c r="B53" s="62"/>
      <c r="C53" s="62"/>
      <c r="D53" s="47" t="str">
        <f t="shared" si="3"/>
        <v>Mise en place d'un échafaudage tubulaire fixe.</v>
      </c>
      <c r="E53" s="47"/>
      <c r="F53" s="47"/>
      <c r="G53" s="197"/>
      <c r="H53" s="65" t="str">
        <f t="shared" si="4"/>
        <v>A</v>
      </c>
      <c r="I53" s="17"/>
      <c r="J53" s="17"/>
      <c r="K53" s="17"/>
      <c r="L53" s="17"/>
      <c r="M53" s="18"/>
      <c r="N53" s="19"/>
      <c r="O53" s="20"/>
      <c r="P53" s="21"/>
      <c r="Q53" s="21"/>
      <c r="R53" s="21"/>
      <c r="S53" s="21"/>
      <c r="T53" s="22">
        <f t="shared" si="0"/>
        <v>0</v>
      </c>
      <c r="U53" s="23"/>
      <c r="V53" s="24"/>
      <c r="W53" s="21">
        <f t="shared" si="1"/>
        <v>0</v>
      </c>
      <c r="X53" s="25">
        <f t="shared" si="2"/>
        <v>0</v>
      </c>
    </row>
    <row r="54" spans="2:24" s="46" customFormat="1" ht="12" customHeight="1">
      <c r="B54" s="62"/>
      <c r="C54" s="62"/>
      <c r="D54" s="47" t="str">
        <f t="shared" si="3"/>
        <v>Mise en place d'un échafaudage tubulaire fixe.</v>
      </c>
      <c r="E54" s="47"/>
      <c r="F54" s="47"/>
      <c r="G54" s="197"/>
      <c r="H54" s="65" t="str">
        <f t="shared" si="4"/>
        <v>A</v>
      </c>
      <c r="I54" s="17"/>
      <c r="J54" s="17"/>
      <c r="K54" s="17"/>
      <c r="L54" s="17"/>
      <c r="M54" s="18"/>
      <c r="N54" s="19"/>
      <c r="O54" s="20"/>
      <c r="P54" s="21"/>
      <c r="Q54" s="21"/>
      <c r="R54" s="21"/>
      <c r="S54" s="21"/>
      <c r="T54" s="22">
        <f t="shared" si="0"/>
        <v>0</v>
      </c>
      <c r="U54" s="23"/>
      <c r="V54" s="24"/>
      <c r="W54" s="21">
        <f t="shared" si="1"/>
        <v>0</v>
      </c>
      <c r="X54" s="25">
        <f t="shared" si="2"/>
        <v>0</v>
      </c>
    </row>
    <row r="55" spans="2:24" s="46" customFormat="1" ht="12" customHeight="1">
      <c r="B55" s="62"/>
      <c r="C55" s="62"/>
      <c r="D55" s="47" t="str">
        <f t="shared" si="3"/>
        <v>Mise en place d'un échafaudage tubulaire fixe.</v>
      </c>
      <c r="E55" s="47"/>
      <c r="F55" s="47"/>
      <c r="G55" s="197"/>
      <c r="H55" s="65" t="str">
        <f t="shared" si="4"/>
        <v>A</v>
      </c>
      <c r="I55" s="17"/>
      <c r="J55" s="17"/>
      <c r="K55" s="17"/>
      <c r="L55" s="17"/>
      <c r="M55" s="18"/>
      <c r="N55" s="19"/>
      <c r="O55" s="20"/>
      <c r="P55" s="21"/>
      <c r="Q55" s="21"/>
      <c r="R55" s="21"/>
      <c r="S55" s="21"/>
      <c r="T55" s="22">
        <f t="shared" si="0"/>
        <v>0</v>
      </c>
      <c r="U55" s="23"/>
      <c r="V55" s="24"/>
      <c r="W55" s="21">
        <f t="shared" si="1"/>
        <v>0</v>
      </c>
      <c r="X55" s="25">
        <f t="shared" si="2"/>
        <v>0</v>
      </c>
    </row>
    <row r="56" spans="2:24" s="46" customFormat="1" ht="12" customHeight="1">
      <c r="B56" s="62"/>
      <c r="C56" s="62"/>
      <c r="D56" s="47" t="str">
        <f t="shared" si="3"/>
        <v>Mise en place d'un échafaudage tubulaire fixe.</v>
      </c>
      <c r="E56" s="47"/>
      <c r="F56" s="47"/>
      <c r="G56" s="197"/>
      <c r="H56" s="65" t="str">
        <f t="shared" si="4"/>
        <v>A</v>
      </c>
      <c r="I56" s="17"/>
      <c r="J56" s="17"/>
      <c r="K56" s="17"/>
      <c r="L56" s="17"/>
      <c r="M56" s="18"/>
      <c r="N56" s="19"/>
      <c r="O56" s="20"/>
      <c r="P56" s="21"/>
      <c r="Q56" s="21"/>
      <c r="R56" s="21"/>
      <c r="S56" s="21"/>
      <c r="T56" s="22">
        <f t="shared" si="0"/>
        <v>0</v>
      </c>
      <c r="U56" s="23"/>
      <c r="V56" s="24"/>
      <c r="W56" s="21">
        <f t="shared" si="1"/>
        <v>0</v>
      </c>
      <c r="X56" s="25">
        <f t="shared" si="2"/>
        <v>0</v>
      </c>
    </row>
    <row r="57" spans="2:24" s="46" customFormat="1" ht="12" customHeight="1">
      <c r="B57" s="62"/>
      <c r="C57" s="62"/>
      <c r="D57" s="47" t="str">
        <f t="shared" si="3"/>
        <v>Mise en place d'un échafaudage tubulaire fixe.</v>
      </c>
      <c r="E57" s="47"/>
      <c r="F57" s="47"/>
      <c r="G57" s="197"/>
      <c r="H57" s="65" t="str">
        <f t="shared" si="4"/>
        <v>A</v>
      </c>
      <c r="I57" s="17"/>
      <c r="J57" s="17"/>
      <c r="K57" s="17"/>
      <c r="L57" s="17"/>
      <c r="M57" s="18"/>
      <c r="N57" s="19"/>
      <c r="O57" s="20"/>
      <c r="P57" s="21"/>
      <c r="Q57" s="21"/>
      <c r="R57" s="21"/>
      <c r="S57" s="21"/>
      <c r="T57" s="22">
        <f t="shared" si="0"/>
        <v>0</v>
      </c>
      <c r="U57" s="23"/>
      <c r="V57" s="24"/>
      <c r="W57" s="21">
        <f t="shared" si="1"/>
        <v>0</v>
      </c>
      <c r="X57" s="25">
        <f t="shared" si="2"/>
        <v>0</v>
      </c>
    </row>
    <row r="58" spans="2:24" s="46" customFormat="1" ht="12" customHeight="1">
      <c r="B58" s="62"/>
      <c r="C58" s="62"/>
      <c r="D58" s="47" t="str">
        <f t="shared" si="3"/>
        <v>Mise en place d'un échafaudage tubulaire fixe.</v>
      </c>
      <c r="E58" s="47"/>
      <c r="F58" s="47"/>
      <c r="G58" s="197"/>
      <c r="H58" s="65" t="str">
        <f t="shared" si="4"/>
        <v>A</v>
      </c>
      <c r="I58" s="17"/>
      <c r="J58" s="17"/>
      <c r="K58" s="17"/>
      <c r="L58" s="17"/>
      <c r="M58" s="18"/>
      <c r="N58" s="19"/>
      <c r="O58" s="20"/>
      <c r="P58" s="21"/>
      <c r="Q58" s="21"/>
      <c r="R58" s="21"/>
      <c r="S58" s="21"/>
      <c r="T58" s="22">
        <f t="shared" si="0"/>
        <v>0</v>
      </c>
      <c r="U58" s="23"/>
      <c r="V58" s="24"/>
      <c r="W58" s="21">
        <f t="shared" si="1"/>
        <v>0</v>
      </c>
      <c r="X58" s="25">
        <f t="shared" si="2"/>
        <v>0</v>
      </c>
    </row>
    <row r="59" spans="2:24" s="46" customFormat="1" ht="12" customHeight="1">
      <c r="B59" s="62"/>
      <c r="C59" s="62"/>
      <c r="D59" s="47" t="str">
        <f t="shared" si="3"/>
        <v>Mise en place d'un échafaudage tubulaire fixe.</v>
      </c>
      <c r="E59" s="47"/>
      <c r="F59" s="47"/>
      <c r="G59" s="197"/>
      <c r="H59" s="65" t="str">
        <f t="shared" si="4"/>
        <v>A</v>
      </c>
      <c r="I59" s="17"/>
      <c r="J59" s="17"/>
      <c r="K59" s="17"/>
      <c r="L59" s="17"/>
      <c r="M59" s="18"/>
      <c r="N59" s="19"/>
      <c r="O59" s="20"/>
      <c r="P59" s="21"/>
      <c r="Q59" s="21"/>
      <c r="R59" s="21"/>
      <c r="S59" s="21"/>
      <c r="T59" s="22">
        <f t="shared" si="0"/>
        <v>0</v>
      </c>
      <c r="U59" s="23"/>
      <c r="V59" s="24"/>
      <c r="W59" s="21">
        <f t="shared" si="1"/>
        <v>0</v>
      </c>
      <c r="X59" s="25">
        <f t="shared" si="2"/>
        <v>0</v>
      </c>
    </row>
    <row r="60" spans="2:24" s="46" customFormat="1" ht="12" customHeight="1">
      <c r="B60" s="62"/>
      <c r="C60" s="62"/>
      <c r="D60" s="47" t="str">
        <f t="shared" si="3"/>
        <v>Mise en place d'un échafaudage tubulaire fixe.</v>
      </c>
      <c r="E60" s="47"/>
      <c r="F60" s="47"/>
      <c r="G60" s="197"/>
      <c r="H60" s="65" t="str">
        <f t="shared" si="4"/>
        <v>A</v>
      </c>
      <c r="I60" s="17"/>
      <c r="J60" s="17"/>
      <c r="K60" s="17"/>
      <c r="L60" s="17"/>
      <c r="M60" s="18"/>
      <c r="N60" s="19"/>
      <c r="O60" s="20"/>
      <c r="P60" s="21"/>
      <c r="Q60" s="21"/>
      <c r="R60" s="21"/>
      <c r="S60" s="21"/>
      <c r="T60" s="22">
        <f t="shared" si="0"/>
        <v>0</v>
      </c>
      <c r="U60" s="23"/>
      <c r="V60" s="24"/>
      <c r="W60" s="21">
        <f t="shared" si="1"/>
        <v>0</v>
      </c>
      <c r="X60" s="25">
        <f t="shared" si="2"/>
        <v>0</v>
      </c>
    </row>
    <row r="61" spans="2:24" s="46" customFormat="1" ht="12" customHeight="1">
      <c r="B61" s="62"/>
      <c r="C61" s="62"/>
      <c r="D61" s="47" t="str">
        <f t="shared" si="3"/>
        <v>Mise en place d'un échafaudage tubulaire fixe.</v>
      </c>
      <c r="E61" s="47"/>
      <c r="F61" s="47"/>
      <c r="G61" s="197"/>
      <c r="H61" s="65" t="str">
        <f t="shared" si="4"/>
        <v>A</v>
      </c>
      <c r="I61" s="17"/>
      <c r="J61" s="17"/>
      <c r="K61" s="17"/>
      <c r="L61" s="17"/>
      <c r="M61" s="18"/>
      <c r="N61" s="19"/>
      <c r="O61" s="20"/>
      <c r="P61" s="21"/>
      <c r="Q61" s="21"/>
      <c r="R61" s="21"/>
      <c r="S61" s="21"/>
      <c r="T61" s="22">
        <f t="shared" si="0"/>
        <v>0</v>
      </c>
      <c r="U61" s="23"/>
      <c r="V61" s="24"/>
      <c r="W61" s="21">
        <f t="shared" si="1"/>
        <v>0</v>
      </c>
      <c r="X61" s="25">
        <f t="shared" si="2"/>
        <v>0</v>
      </c>
    </row>
    <row r="62" spans="2:24" s="46" customFormat="1" ht="12" customHeight="1">
      <c r="B62" s="62"/>
      <c r="C62" s="62"/>
      <c r="D62" s="47" t="str">
        <f t="shared" si="3"/>
        <v>Mise en place d'un échafaudage tubulaire fixe.</v>
      </c>
      <c r="E62" s="47"/>
      <c r="F62" s="47"/>
      <c r="G62" s="197"/>
      <c r="H62" s="65" t="str">
        <f t="shared" si="4"/>
        <v>A</v>
      </c>
      <c r="I62" s="17"/>
      <c r="J62" s="17"/>
      <c r="K62" s="17"/>
      <c r="L62" s="17"/>
      <c r="M62" s="18"/>
      <c r="N62" s="19"/>
      <c r="O62" s="20"/>
      <c r="P62" s="21"/>
      <c r="Q62" s="21"/>
      <c r="R62" s="21"/>
      <c r="S62" s="21"/>
      <c r="T62" s="22">
        <f t="shared" si="0"/>
        <v>0</v>
      </c>
      <c r="U62" s="23"/>
      <c r="V62" s="24"/>
      <c r="W62" s="21">
        <f t="shared" si="1"/>
        <v>0</v>
      </c>
      <c r="X62" s="25">
        <f t="shared" si="2"/>
        <v>0</v>
      </c>
    </row>
    <row r="63" spans="2:24" s="46" customFormat="1" ht="12" customHeight="1">
      <c r="B63" s="62"/>
      <c r="C63" s="62"/>
      <c r="D63" s="47" t="str">
        <f t="shared" si="3"/>
        <v>Mise en place d'un échafaudage tubulaire fixe.</v>
      </c>
      <c r="E63" s="47"/>
      <c r="F63" s="47"/>
      <c r="G63" s="197"/>
      <c r="H63" s="65" t="str">
        <f t="shared" si="4"/>
        <v>A</v>
      </c>
      <c r="I63" s="17"/>
      <c r="J63" s="17"/>
      <c r="K63" s="17"/>
      <c r="L63" s="17"/>
      <c r="M63" s="18"/>
      <c r="N63" s="19"/>
      <c r="O63" s="20"/>
      <c r="P63" s="21"/>
      <c r="Q63" s="21"/>
      <c r="R63" s="21"/>
      <c r="S63" s="21"/>
      <c r="T63" s="22">
        <f t="shared" si="0"/>
        <v>0</v>
      </c>
      <c r="U63" s="23"/>
      <c r="V63" s="24"/>
      <c r="W63" s="21">
        <f t="shared" si="1"/>
        <v>0</v>
      </c>
      <c r="X63" s="25">
        <f t="shared" si="2"/>
        <v>0</v>
      </c>
    </row>
    <row r="64" spans="2:24" s="46" customFormat="1" ht="12" customHeight="1">
      <c r="B64" s="62"/>
      <c r="C64" s="62"/>
      <c r="D64" s="47" t="str">
        <f t="shared" si="3"/>
        <v>Mise en place d'un échafaudage tubulaire fixe.</v>
      </c>
      <c r="E64" s="47"/>
      <c r="F64" s="47"/>
      <c r="G64" s="197"/>
      <c r="H64" s="65" t="str">
        <f t="shared" si="4"/>
        <v>A</v>
      </c>
      <c r="I64" s="17"/>
      <c r="J64" s="17"/>
      <c r="K64" s="17"/>
      <c r="L64" s="17"/>
      <c r="M64" s="18"/>
      <c r="N64" s="19"/>
      <c r="O64" s="20"/>
      <c r="P64" s="21"/>
      <c r="Q64" s="21"/>
      <c r="R64" s="21"/>
      <c r="S64" s="21"/>
      <c r="T64" s="22">
        <f t="shared" si="0"/>
        <v>0</v>
      </c>
      <c r="U64" s="23"/>
      <c r="V64" s="24"/>
      <c r="W64" s="21">
        <f t="shared" si="1"/>
        <v>0</v>
      </c>
      <c r="X64" s="25">
        <f t="shared" si="2"/>
        <v>0</v>
      </c>
    </row>
    <row r="65" spans="2:24" s="46" customFormat="1" ht="12" customHeight="1">
      <c r="B65" s="62"/>
      <c r="C65" s="62"/>
      <c r="D65" s="47" t="str">
        <f t="shared" si="3"/>
        <v>Mise en place d'un échafaudage tubulaire fixe.</v>
      </c>
      <c r="E65" s="47"/>
      <c r="F65" s="47"/>
      <c r="G65" s="197"/>
      <c r="H65" s="65" t="str">
        <f t="shared" si="4"/>
        <v>A</v>
      </c>
      <c r="I65" s="17"/>
      <c r="J65" s="17"/>
      <c r="K65" s="17"/>
      <c r="L65" s="17"/>
      <c r="M65" s="18"/>
      <c r="N65" s="19"/>
      <c r="O65" s="20"/>
      <c r="P65" s="21"/>
      <c r="Q65" s="21"/>
      <c r="R65" s="21"/>
      <c r="S65" s="21"/>
      <c r="T65" s="22">
        <f t="shared" si="0"/>
        <v>0</v>
      </c>
      <c r="U65" s="23"/>
      <c r="V65" s="24"/>
      <c r="W65" s="21">
        <f t="shared" si="1"/>
        <v>0</v>
      </c>
      <c r="X65" s="25">
        <f t="shared" si="2"/>
        <v>0</v>
      </c>
    </row>
    <row r="66" spans="2:24" s="46" customFormat="1" ht="12" customHeight="1">
      <c r="B66" s="62"/>
      <c r="C66" s="62"/>
      <c r="D66" s="47" t="str">
        <f t="shared" si="3"/>
        <v>Mise en place d'un échafaudage tubulaire fixe.</v>
      </c>
      <c r="E66" s="47"/>
      <c r="F66" s="47"/>
      <c r="G66" s="197"/>
      <c r="H66" s="65" t="str">
        <f t="shared" si="4"/>
        <v>A</v>
      </c>
      <c r="I66" s="17"/>
      <c r="J66" s="17"/>
      <c r="K66" s="17"/>
      <c r="L66" s="17"/>
      <c r="M66" s="18"/>
      <c r="N66" s="19"/>
      <c r="O66" s="20"/>
      <c r="P66" s="21"/>
      <c r="Q66" s="21"/>
      <c r="R66" s="21"/>
      <c r="S66" s="21"/>
      <c r="T66" s="22">
        <f t="shared" si="0"/>
        <v>0</v>
      </c>
      <c r="U66" s="23"/>
      <c r="V66" s="24"/>
      <c r="W66" s="21">
        <f t="shared" si="1"/>
        <v>0</v>
      </c>
      <c r="X66" s="25">
        <f t="shared" si="2"/>
        <v>0</v>
      </c>
    </row>
    <row r="67" spans="2:24" s="46" customFormat="1" ht="12" customHeight="1">
      <c r="B67" s="62"/>
      <c r="C67" s="62"/>
      <c r="D67" s="47" t="str">
        <f t="shared" si="3"/>
        <v>Mise en place d'un échafaudage tubulaire fixe.</v>
      </c>
      <c r="E67" s="47"/>
      <c r="F67" s="47"/>
      <c r="G67" s="197"/>
      <c r="H67" s="65" t="str">
        <f t="shared" si="4"/>
        <v>A</v>
      </c>
      <c r="I67" s="17"/>
      <c r="J67" s="17"/>
      <c r="K67" s="17"/>
      <c r="L67" s="17"/>
      <c r="M67" s="18"/>
      <c r="N67" s="19"/>
      <c r="O67" s="20"/>
      <c r="P67" s="21"/>
      <c r="Q67" s="21"/>
      <c r="R67" s="21"/>
      <c r="S67" s="21"/>
      <c r="T67" s="22">
        <f t="shared" si="0"/>
        <v>0</v>
      </c>
      <c r="U67" s="23"/>
      <c r="V67" s="24"/>
      <c r="W67" s="21">
        <f t="shared" si="1"/>
        <v>0</v>
      </c>
      <c r="X67" s="25">
        <f t="shared" si="2"/>
        <v>0</v>
      </c>
    </row>
    <row r="68" spans="2:24" s="46" customFormat="1" ht="12" customHeight="1">
      <c r="B68" s="62"/>
      <c r="C68" s="62"/>
      <c r="D68" s="47" t="str">
        <f t="shared" si="3"/>
        <v>Mise en place d'un échafaudage tubulaire fixe.</v>
      </c>
      <c r="E68" s="47"/>
      <c r="F68" s="47"/>
      <c r="G68" s="197"/>
      <c r="H68" s="65" t="str">
        <f t="shared" si="4"/>
        <v>A</v>
      </c>
      <c r="I68" s="17"/>
      <c r="J68" s="17"/>
      <c r="K68" s="17"/>
      <c r="L68" s="17"/>
      <c r="M68" s="18"/>
      <c r="N68" s="19"/>
      <c r="O68" s="20"/>
      <c r="P68" s="21"/>
      <c r="Q68" s="21"/>
      <c r="R68" s="21"/>
      <c r="S68" s="21"/>
      <c r="T68" s="22">
        <f t="shared" si="0"/>
        <v>0</v>
      </c>
      <c r="U68" s="23"/>
      <c r="V68" s="24"/>
      <c r="W68" s="21">
        <f t="shared" si="1"/>
        <v>0</v>
      </c>
      <c r="X68" s="25">
        <f t="shared" si="2"/>
        <v>0</v>
      </c>
    </row>
    <row r="69" spans="2:24" s="46" customFormat="1" ht="12" customHeight="1">
      <c r="B69" s="62"/>
      <c r="C69" s="62"/>
      <c r="D69" s="47" t="str">
        <f t="shared" si="3"/>
        <v>Mise en place d'un échafaudage tubulaire fixe.</v>
      </c>
      <c r="E69" s="47"/>
      <c r="F69" s="47"/>
      <c r="G69" s="197"/>
      <c r="H69" s="65" t="str">
        <f t="shared" si="4"/>
        <v>A</v>
      </c>
      <c r="I69" s="17"/>
      <c r="J69" s="17"/>
      <c r="K69" s="17"/>
      <c r="L69" s="17"/>
      <c r="M69" s="18"/>
      <c r="N69" s="19"/>
      <c r="O69" s="20"/>
      <c r="P69" s="21"/>
      <c r="Q69" s="21"/>
      <c r="R69" s="21"/>
      <c r="S69" s="21"/>
      <c r="T69" s="22">
        <f t="shared" si="0"/>
        <v>0</v>
      </c>
      <c r="U69" s="23"/>
      <c r="V69" s="24"/>
      <c r="W69" s="21">
        <f t="shared" si="1"/>
        <v>0</v>
      </c>
      <c r="X69" s="25">
        <f t="shared" si="2"/>
        <v>0</v>
      </c>
    </row>
    <row r="70" spans="2:24" s="46" customFormat="1" ht="12" customHeight="1">
      <c r="B70" s="62"/>
      <c r="C70" s="62"/>
      <c r="D70" s="47" t="str">
        <f t="shared" si="3"/>
        <v>Mise en place d'un échafaudage tubulaire fixe.</v>
      </c>
      <c r="E70" s="47"/>
      <c r="F70" s="47"/>
      <c r="G70" s="197"/>
      <c r="H70" s="65" t="str">
        <f t="shared" si="4"/>
        <v>A</v>
      </c>
      <c r="I70" s="17"/>
      <c r="J70" s="17"/>
      <c r="K70" s="17"/>
      <c r="L70" s="17"/>
      <c r="M70" s="18"/>
      <c r="N70" s="19"/>
      <c r="O70" s="20"/>
      <c r="P70" s="21"/>
      <c r="Q70" s="21"/>
      <c r="R70" s="21"/>
      <c r="S70" s="21"/>
      <c r="T70" s="22">
        <f t="shared" si="0"/>
        <v>0</v>
      </c>
      <c r="U70" s="23"/>
      <c r="V70" s="24"/>
      <c r="W70" s="21">
        <f t="shared" si="1"/>
        <v>0</v>
      </c>
      <c r="X70" s="25">
        <f t="shared" si="2"/>
        <v>0</v>
      </c>
    </row>
    <row r="71" spans="2:24" s="46" customFormat="1" ht="12" customHeight="1">
      <c r="B71" s="62"/>
      <c r="C71" s="62"/>
      <c r="D71" s="47" t="str">
        <f t="shared" si="3"/>
        <v>Mise en place d'un échafaudage tubulaire fixe.</v>
      </c>
      <c r="E71" s="47"/>
      <c r="F71" s="47"/>
      <c r="G71" s="197"/>
      <c r="H71" s="65" t="str">
        <f t="shared" si="4"/>
        <v>A</v>
      </c>
      <c r="I71" s="17"/>
      <c r="J71" s="17"/>
      <c r="K71" s="17"/>
      <c r="L71" s="17"/>
      <c r="M71" s="18"/>
      <c r="N71" s="19"/>
      <c r="O71" s="20"/>
      <c r="P71" s="21"/>
      <c r="Q71" s="21"/>
      <c r="R71" s="21"/>
      <c r="S71" s="21"/>
      <c r="T71" s="22">
        <f t="shared" si="0"/>
        <v>0</v>
      </c>
      <c r="U71" s="23"/>
      <c r="V71" s="24"/>
      <c r="W71" s="21">
        <f t="shared" si="1"/>
        <v>0</v>
      </c>
      <c r="X71" s="25">
        <f t="shared" si="2"/>
        <v>0</v>
      </c>
    </row>
    <row r="72" spans="2:24" s="46" customFormat="1" ht="12" customHeight="1">
      <c r="B72" s="62"/>
      <c r="C72" s="62"/>
      <c r="D72" s="47" t="str">
        <f t="shared" si="3"/>
        <v>Mise en place d'un échafaudage tubulaire fixe.</v>
      </c>
      <c r="E72" s="47"/>
      <c r="F72" s="47"/>
      <c r="G72" s="197"/>
      <c r="H72" s="65" t="str">
        <f t="shared" si="4"/>
        <v>A</v>
      </c>
      <c r="I72" s="17"/>
      <c r="J72" s="17"/>
      <c r="K72" s="17"/>
      <c r="L72" s="17"/>
      <c r="M72" s="18"/>
      <c r="N72" s="19"/>
      <c r="O72" s="20"/>
      <c r="P72" s="21"/>
      <c r="Q72" s="21"/>
      <c r="R72" s="21"/>
      <c r="S72" s="21"/>
      <c r="T72" s="22">
        <f t="shared" si="0"/>
        <v>0</v>
      </c>
      <c r="U72" s="23"/>
      <c r="V72" s="24"/>
      <c r="W72" s="21">
        <f t="shared" si="1"/>
        <v>0</v>
      </c>
      <c r="X72" s="25">
        <f t="shared" si="2"/>
        <v>0</v>
      </c>
    </row>
    <row r="73" spans="2:24" s="46" customFormat="1" ht="12" customHeight="1">
      <c r="B73" s="62"/>
      <c r="C73" s="62"/>
      <c r="D73" s="47" t="str">
        <f t="shared" si="3"/>
        <v>Mise en place d'un échafaudage tubulaire fixe.</v>
      </c>
      <c r="E73" s="47"/>
      <c r="F73" s="47"/>
      <c r="G73" s="197"/>
      <c r="H73" s="65" t="str">
        <f t="shared" si="4"/>
        <v>A</v>
      </c>
      <c r="I73" s="17"/>
      <c r="J73" s="17"/>
      <c r="K73" s="17"/>
      <c r="L73" s="17"/>
      <c r="M73" s="18"/>
      <c r="N73" s="19"/>
      <c r="O73" s="20"/>
      <c r="P73" s="21"/>
      <c r="Q73" s="21"/>
      <c r="R73" s="21"/>
      <c r="S73" s="21"/>
      <c r="T73" s="22">
        <f t="shared" si="0"/>
        <v>0</v>
      </c>
      <c r="U73" s="23"/>
      <c r="V73" s="24"/>
      <c r="W73" s="21">
        <f t="shared" si="1"/>
        <v>0</v>
      </c>
      <c r="X73" s="25">
        <f t="shared" si="2"/>
        <v>0</v>
      </c>
    </row>
    <row r="74" spans="2:24" s="46" customFormat="1" ht="12" customHeight="1">
      <c r="B74" s="62"/>
      <c r="C74" s="62"/>
      <c r="D74" s="47" t="str">
        <f t="shared" si="3"/>
        <v>Mise en place d'un échafaudage tubulaire fixe.</v>
      </c>
      <c r="E74" s="47"/>
      <c r="F74" s="47"/>
      <c r="G74" s="197"/>
      <c r="H74" s="65" t="str">
        <f t="shared" si="4"/>
        <v>A</v>
      </c>
      <c r="I74" s="17"/>
      <c r="J74" s="17"/>
      <c r="K74" s="17"/>
      <c r="L74" s="17"/>
      <c r="M74" s="18"/>
      <c r="N74" s="19"/>
      <c r="O74" s="20"/>
      <c r="P74" s="21"/>
      <c r="Q74" s="21"/>
      <c r="R74" s="21"/>
      <c r="S74" s="21"/>
      <c r="T74" s="22">
        <f t="shared" si="0"/>
        <v>0</v>
      </c>
      <c r="U74" s="23"/>
      <c r="V74" s="24"/>
      <c r="W74" s="21">
        <f t="shared" si="1"/>
        <v>0</v>
      </c>
      <c r="X74" s="25">
        <f t="shared" si="2"/>
        <v>0</v>
      </c>
    </row>
    <row r="75" spans="2:24" s="46" customFormat="1" ht="12" customHeight="1">
      <c r="B75" s="62"/>
      <c r="C75" s="62"/>
      <c r="D75" s="47" t="str">
        <f t="shared" si="3"/>
        <v>Mise en place d'un échafaudage tubulaire fixe.</v>
      </c>
      <c r="E75" s="47"/>
      <c r="F75" s="47"/>
      <c r="G75" s="197"/>
      <c r="H75" s="65" t="str">
        <f t="shared" si="4"/>
        <v>A</v>
      </c>
      <c r="I75" s="17"/>
      <c r="J75" s="17"/>
      <c r="K75" s="17"/>
      <c r="L75" s="17"/>
      <c r="M75" s="18"/>
      <c r="N75" s="19"/>
      <c r="O75" s="20"/>
      <c r="P75" s="21"/>
      <c r="Q75" s="21"/>
      <c r="R75" s="21"/>
      <c r="S75" s="21"/>
      <c r="T75" s="22">
        <f t="shared" si="0"/>
        <v>0</v>
      </c>
      <c r="U75" s="23"/>
      <c r="V75" s="24"/>
      <c r="W75" s="21">
        <f t="shared" si="1"/>
        <v>0</v>
      </c>
      <c r="X75" s="25">
        <f t="shared" si="2"/>
        <v>0</v>
      </c>
    </row>
    <row r="76" spans="2:24" s="46" customFormat="1" ht="12" customHeight="1">
      <c r="B76" s="62"/>
      <c r="C76" s="62"/>
      <c r="D76" s="47" t="str">
        <f t="shared" si="3"/>
        <v>Mise en place d'un échafaudage tubulaire fixe.</v>
      </c>
      <c r="E76" s="47"/>
      <c r="F76" s="47"/>
      <c r="G76" s="197"/>
      <c r="H76" s="65" t="str">
        <f t="shared" si="4"/>
        <v>A</v>
      </c>
      <c r="I76" s="17"/>
      <c r="J76" s="17"/>
      <c r="K76" s="17"/>
      <c r="L76" s="17"/>
      <c r="M76" s="18"/>
      <c r="N76" s="19"/>
      <c r="O76" s="20"/>
      <c r="P76" s="21"/>
      <c r="Q76" s="21"/>
      <c r="R76" s="21"/>
      <c r="S76" s="21"/>
      <c r="T76" s="22">
        <f t="shared" si="0"/>
        <v>0</v>
      </c>
      <c r="U76" s="23"/>
      <c r="V76" s="24"/>
      <c r="W76" s="21">
        <f t="shared" si="1"/>
        <v>0</v>
      </c>
      <c r="X76" s="25">
        <f t="shared" si="2"/>
        <v>0</v>
      </c>
    </row>
    <row r="77" spans="2:24" s="46" customFormat="1" ht="12" customHeight="1">
      <c r="B77" s="62"/>
      <c r="C77" s="62"/>
      <c r="D77" s="47" t="str">
        <f t="shared" si="3"/>
        <v>Mise en place d'un échafaudage tubulaire fixe.</v>
      </c>
      <c r="E77" s="47"/>
      <c r="F77" s="47"/>
      <c r="G77" s="197"/>
      <c r="H77" s="65" t="str">
        <f t="shared" si="4"/>
        <v>A</v>
      </c>
      <c r="I77" s="17"/>
      <c r="J77" s="17"/>
      <c r="K77" s="17"/>
      <c r="L77" s="17"/>
      <c r="M77" s="18"/>
      <c r="N77" s="19"/>
      <c r="O77" s="20"/>
      <c r="P77" s="21"/>
      <c r="Q77" s="21"/>
      <c r="R77" s="21"/>
      <c r="S77" s="21"/>
      <c r="T77" s="22">
        <f t="shared" si="0"/>
        <v>0</v>
      </c>
      <c r="U77" s="23"/>
      <c r="V77" s="24"/>
      <c r="W77" s="21">
        <f t="shared" si="1"/>
        <v>0</v>
      </c>
      <c r="X77" s="25">
        <f t="shared" si="2"/>
        <v>0</v>
      </c>
    </row>
    <row r="78" spans="2:24" s="46" customFormat="1" ht="12" customHeight="1">
      <c r="B78" s="62"/>
      <c r="C78" s="62"/>
      <c r="D78" s="47" t="str">
        <f t="shared" si="3"/>
        <v>Mise en place d'un échafaudage tubulaire fixe.</v>
      </c>
      <c r="E78" s="47"/>
      <c r="F78" s="47"/>
      <c r="G78" s="197"/>
      <c r="H78" s="65" t="str">
        <f t="shared" si="4"/>
        <v>A</v>
      </c>
      <c r="I78" s="17"/>
      <c r="J78" s="17"/>
      <c r="K78" s="17"/>
      <c r="L78" s="17"/>
      <c r="M78" s="18"/>
      <c r="N78" s="19"/>
      <c r="O78" s="20"/>
      <c r="P78" s="21"/>
      <c r="Q78" s="21"/>
      <c r="R78" s="21"/>
      <c r="S78" s="21"/>
      <c r="T78" s="22">
        <f t="shared" si="0"/>
        <v>0</v>
      </c>
      <c r="U78" s="23"/>
      <c r="V78" s="24"/>
      <c r="W78" s="21">
        <f t="shared" si="1"/>
        <v>0</v>
      </c>
      <c r="X78" s="25">
        <f t="shared" si="2"/>
        <v>0</v>
      </c>
    </row>
    <row r="79" spans="2:24" s="46" customFormat="1" ht="12" customHeight="1">
      <c r="B79" s="62"/>
      <c r="C79" s="62"/>
      <c r="D79" s="47" t="str">
        <f t="shared" si="3"/>
        <v>Mise en place d'un échafaudage tubulaire fixe.</v>
      </c>
      <c r="E79" s="47"/>
      <c r="F79" s="47"/>
      <c r="G79" s="197"/>
      <c r="H79" s="65" t="str">
        <f t="shared" si="4"/>
        <v>A</v>
      </c>
      <c r="I79" s="17"/>
      <c r="J79" s="17"/>
      <c r="K79" s="17"/>
      <c r="L79" s="17"/>
      <c r="M79" s="18"/>
      <c r="N79" s="19"/>
      <c r="O79" s="20"/>
      <c r="P79" s="21"/>
      <c r="Q79" s="21"/>
      <c r="R79" s="21"/>
      <c r="S79" s="21"/>
      <c r="T79" s="22">
        <f t="shared" si="0"/>
        <v>0</v>
      </c>
      <c r="U79" s="23"/>
      <c r="V79" s="24"/>
      <c r="W79" s="21">
        <f t="shared" si="1"/>
        <v>0</v>
      </c>
      <c r="X79" s="25">
        <f t="shared" si="2"/>
        <v>0</v>
      </c>
    </row>
    <row r="80" spans="2:24" s="46" customFormat="1" ht="12" customHeight="1">
      <c r="B80" s="62"/>
      <c r="C80" s="62"/>
      <c r="D80" s="47" t="str">
        <f t="shared" si="3"/>
        <v>Mise en place d'un échafaudage tubulaire fixe.</v>
      </c>
      <c r="E80" s="47"/>
      <c r="F80" s="47"/>
      <c r="G80" s="197"/>
      <c r="H80" s="65" t="str">
        <f t="shared" si="4"/>
        <v>A</v>
      </c>
      <c r="I80" s="17"/>
      <c r="J80" s="17"/>
      <c r="K80" s="17"/>
      <c r="L80" s="17"/>
      <c r="M80" s="18"/>
      <c r="N80" s="19"/>
      <c r="O80" s="20"/>
      <c r="P80" s="21"/>
      <c r="Q80" s="21"/>
      <c r="R80" s="21"/>
      <c r="S80" s="21"/>
      <c r="T80" s="22">
        <f t="shared" si="0"/>
        <v>0</v>
      </c>
      <c r="U80" s="23"/>
      <c r="V80" s="24"/>
      <c r="W80" s="21">
        <f t="shared" si="1"/>
        <v>0</v>
      </c>
      <c r="X80" s="25">
        <f t="shared" si="2"/>
        <v>0</v>
      </c>
    </row>
    <row r="81" spans="2:24" s="46" customFormat="1" ht="12" customHeight="1">
      <c r="B81" s="62"/>
      <c r="C81" s="62"/>
      <c r="D81" s="47" t="str">
        <f t="shared" si="3"/>
        <v>Mise en place d'un échafaudage tubulaire fixe.</v>
      </c>
      <c r="E81" s="47"/>
      <c r="F81" s="47"/>
      <c r="G81" s="197"/>
      <c r="H81" s="65" t="str">
        <f t="shared" si="4"/>
        <v>A</v>
      </c>
      <c r="I81" s="17"/>
      <c r="J81" s="17"/>
      <c r="K81" s="17"/>
      <c r="L81" s="17"/>
      <c r="M81" s="18"/>
      <c r="N81" s="19"/>
      <c r="O81" s="20"/>
      <c r="P81" s="21"/>
      <c r="Q81" s="21"/>
      <c r="R81" s="21"/>
      <c r="S81" s="21"/>
      <c r="T81" s="22">
        <f t="shared" si="0"/>
        <v>0</v>
      </c>
      <c r="U81" s="23"/>
      <c r="V81" s="24"/>
      <c r="W81" s="21">
        <f t="shared" si="1"/>
        <v>0</v>
      </c>
      <c r="X81" s="25">
        <f t="shared" si="2"/>
        <v>0</v>
      </c>
    </row>
    <row r="82" spans="2:24" s="46" customFormat="1" ht="12" customHeight="1">
      <c r="B82" s="62"/>
      <c r="C82" s="62"/>
      <c r="D82" s="47" t="str">
        <f t="shared" ref="D82:D145" si="5">IF(G82=0,D81,G82)</f>
        <v>Mise en place d'un échafaudage tubulaire fixe.</v>
      </c>
      <c r="E82" s="47"/>
      <c r="F82" s="47"/>
      <c r="G82" s="197"/>
      <c r="H82" s="65" t="str">
        <f t="shared" si="4"/>
        <v>A</v>
      </c>
      <c r="I82" s="17"/>
      <c r="J82" s="17"/>
      <c r="K82" s="17"/>
      <c r="L82" s="17"/>
      <c r="M82" s="18"/>
      <c r="N82" s="19"/>
      <c r="O82" s="20"/>
      <c r="P82" s="21"/>
      <c r="Q82" s="21"/>
      <c r="R82" s="21"/>
      <c r="S82" s="21"/>
      <c r="T82" s="22">
        <f t="shared" si="0"/>
        <v>0</v>
      </c>
      <c r="U82" s="23"/>
      <c r="V82" s="24"/>
      <c r="W82" s="21">
        <f t="shared" si="1"/>
        <v>0</v>
      </c>
      <c r="X82" s="25">
        <f t="shared" si="2"/>
        <v>0</v>
      </c>
    </row>
    <row r="83" spans="2:24" s="46" customFormat="1" ht="12" customHeight="1">
      <c r="B83" s="62"/>
      <c r="C83" s="62"/>
      <c r="D83" s="47" t="str">
        <f t="shared" si="5"/>
        <v>Mise en place d'un échafaudage tubulaire fixe.</v>
      </c>
      <c r="E83" s="47"/>
      <c r="F83" s="47"/>
      <c r="G83" s="197"/>
      <c r="H83" s="65" t="str">
        <f t="shared" ref="H83:H146" si="6">H82</f>
        <v>A</v>
      </c>
      <c r="I83" s="17"/>
      <c r="J83" s="17"/>
      <c r="K83" s="17"/>
      <c r="L83" s="17"/>
      <c r="M83" s="18"/>
      <c r="N83" s="19"/>
      <c r="O83" s="20"/>
      <c r="P83" s="21"/>
      <c r="Q83" s="21"/>
      <c r="R83" s="21"/>
      <c r="S83" s="21"/>
      <c r="T83" s="22">
        <f t="shared" si="0"/>
        <v>0</v>
      </c>
      <c r="U83" s="23"/>
      <c r="V83" s="24"/>
      <c r="W83" s="21">
        <f t="shared" si="1"/>
        <v>0</v>
      </c>
      <c r="X83" s="25">
        <f t="shared" si="2"/>
        <v>0</v>
      </c>
    </row>
    <row r="84" spans="2:24" s="46" customFormat="1" ht="12" customHeight="1">
      <c r="B84" s="62"/>
      <c r="C84" s="62"/>
      <c r="D84" s="47" t="str">
        <f t="shared" si="5"/>
        <v>Mise en place d'un échafaudage tubulaire fixe.</v>
      </c>
      <c r="E84" s="47"/>
      <c r="F84" s="47"/>
      <c r="G84" s="197"/>
      <c r="H84" s="65" t="str">
        <f t="shared" si="6"/>
        <v>A</v>
      </c>
      <c r="I84" s="17"/>
      <c r="J84" s="17"/>
      <c r="K84" s="17"/>
      <c r="L84" s="17"/>
      <c r="M84" s="18"/>
      <c r="N84" s="19"/>
      <c r="O84" s="20"/>
      <c r="P84" s="21"/>
      <c r="Q84" s="21"/>
      <c r="R84" s="21"/>
      <c r="S84" s="21"/>
      <c r="T84" s="22">
        <f t="shared" si="0"/>
        <v>0</v>
      </c>
      <c r="U84" s="23"/>
      <c r="V84" s="24"/>
      <c r="W84" s="21">
        <f t="shared" si="1"/>
        <v>0</v>
      </c>
      <c r="X84" s="25">
        <f t="shared" si="2"/>
        <v>0</v>
      </c>
    </row>
    <row r="85" spans="2:24" s="46" customFormat="1" ht="12" customHeight="1">
      <c r="B85" s="62"/>
      <c r="C85" s="62"/>
      <c r="D85" s="47" t="str">
        <f t="shared" si="5"/>
        <v>Mise en place d'un échafaudage tubulaire fixe.</v>
      </c>
      <c r="E85" s="47"/>
      <c r="F85" s="47"/>
      <c r="G85" s="197"/>
      <c r="H85" s="65" t="str">
        <f t="shared" si="6"/>
        <v>A</v>
      </c>
      <c r="I85" s="17"/>
      <c r="J85" s="17"/>
      <c r="K85" s="17"/>
      <c r="L85" s="17"/>
      <c r="M85" s="18"/>
      <c r="N85" s="19"/>
      <c r="O85" s="20"/>
      <c r="P85" s="21"/>
      <c r="Q85" s="21"/>
      <c r="R85" s="21"/>
      <c r="S85" s="21"/>
      <c r="T85" s="22">
        <f t="shared" si="0"/>
        <v>0</v>
      </c>
      <c r="U85" s="23"/>
      <c r="V85" s="24"/>
      <c r="W85" s="21">
        <f t="shared" si="1"/>
        <v>0</v>
      </c>
      <c r="X85" s="25">
        <f t="shared" si="2"/>
        <v>0</v>
      </c>
    </row>
    <row r="86" spans="2:24" s="46" customFormat="1" ht="12" customHeight="1">
      <c r="B86" s="62"/>
      <c r="C86" s="62"/>
      <c r="D86" s="47" t="str">
        <f t="shared" si="5"/>
        <v>Mise en place d'un échafaudage tubulaire fixe.</v>
      </c>
      <c r="E86" s="47"/>
      <c r="F86" s="47"/>
      <c r="G86" s="197"/>
      <c r="H86" s="65" t="str">
        <f t="shared" si="6"/>
        <v>A</v>
      </c>
      <c r="I86" s="17"/>
      <c r="J86" s="17"/>
      <c r="K86" s="17"/>
      <c r="L86" s="17"/>
      <c r="M86" s="18"/>
      <c r="N86" s="19"/>
      <c r="O86" s="20"/>
      <c r="P86" s="21"/>
      <c r="Q86" s="21"/>
      <c r="R86" s="21"/>
      <c r="S86" s="21"/>
      <c r="T86" s="22">
        <f t="shared" si="0"/>
        <v>0</v>
      </c>
      <c r="U86" s="23"/>
      <c r="V86" s="24"/>
      <c r="W86" s="21">
        <f t="shared" si="1"/>
        <v>0</v>
      </c>
      <c r="X86" s="25">
        <f t="shared" si="2"/>
        <v>0</v>
      </c>
    </row>
    <row r="87" spans="2:24" s="46" customFormat="1" ht="12" customHeight="1">
      <c r="B87" s="62"/>
      <c r="C87" s="62"/>
      <c r="D87" s="47" t="str">
        <f t="shared" si="5"/>
        <v>Mise en place d'un échafaudage tubulaire fixe.</v>
      </c>
      <c r="E87" s="47"/>
      <c r="F87" s="47"/>
      <c r="G87" s="197"/>
      <c r="H87" s="65" t="str">
        <f t="shared" si="6"/>
        <v>A</v>
      </c>
      <c r="I87" s="17"/>
      <c r="J87" s="17"/>
      <c r="K87" s="17"/>
      <c r="L87" s="17"/>
      <c r="M87" s="18"/>
      <c r="N87" s="19"/>
      <c r="O87" s="20"/>
      <c r="P87" s="21"/>
      <c r="Q87" s="21"/>
      <c r="R87" s="21"/>
      <c r="S87" s="21"/>
      <c r="T87" s="22">
        <f t="shared" si="0"/>
        <v>0</v>
      </c>
      <c r="U87" s="23"/>
      <c r="V87" s="24"/>
      <c r="W87" s="21">
        <f t="shared" si="1"/>
        <v>0</v>
      </c>
      <c r="X87" s="25">
        <f t="shared" si="2"/>
        <v>0</v>
      </c>
    </row>
    <row r="88" spans="2:24" s="46" customFormat="1" ht="12" customHeight="1">
      <c r="B88" s="62"/>
      <c r="C88" s="62"/>
      <c r="D88" s="47" t="str">
        <f t="shared" si="5"/>
        <v>Mise en place d'un échafaudage tubulaire fixe.</v>
      </c>
      <c r="E88" s="47"/>
      <c r="F88" s="47"/>
      <c r="G88" s="197"/>
      <c r="H88" s="65" t="str">
        <f t="shared" si="6"/>
        <v>A</v>
      </c>
      <c r="I88" s="17"/>
      <c r="J88" s="17"/>
      <c r="K88" s="17"/>
      <c r="L88" s="17"/>
      <c r="M88" s="18"/>
      <c r="N88" s="19"/>
      <c r="O88" s="20"/>
      <c r="P88" s="21"/>
      <c r="Q88" s="21"/>
      <c r="R88" s="21"/>
      <c r="S88" s="21"/>
      <c r="T88" s="22">
        <f t="shared" si="0"/>
        <v>0</v>
      </c>
      <c r="U88" s="23"/>
      <c r="V88" s="24"/>
      <c r="W88" s="21">
        <f t="shared" si="1"/>
        <v>0</v>
      </c>
      <c r="X88" s="25">
        <f t="shared" si="2"/>
        <v>0</v>
      </c>
    </row>
    <row r="89" spans="2:24" s="46" customFormat="1" ht="12" customHeight="1">
      <c r="B89" s="62"/>
      <c r="C89" s="62"/>
      <c r="D89" s="47" t="str">
        <f t="shared" si="5"/>
        <v>Mise en place d'un échafaudage tubulaire fixe.</v>
      </c>
      <c r="E89" s="47"/>
      <c r="F89" s="47"/>
      <c r="G89" s="197"/>
      <c r="H89" s="65" t="str">
        <f t="shared" si="6"/>
        <v>A</v>
      </c>
      <c r="I89" s="17"/>
      <c r="J89" s="17"/>
      <c r="K89" s="17"/>
      <c r="L89" s="17"/>
      <c r="M89" s="18"/>
      <c r="N89" s="19"/>
      <c r="O89" s="20"/>
      <c r="P89" s="21"/>
      <c r="Q89" s="21"/>
      <c r="R89" s="21"/>
      <c r="S89" s="21"/>
      <c r="T89" s="22">
        <f t="shared" si="0"/>
        <v>0</v>
      </c>
      <c r="U89" s="23"/>
      <c r="V89" s="24"/>
      <c r="W89" s="21">
        <f t="shared" si="1"/>
        <v>0</v>
      </c>
      <c r="X89" s="25">
        <f t="shared" si="2"/>
        <v>0</v>
      </c>
    </row>
    <row r="90" spans="2:24" s="46" customFormat="1" ht="12" customHeight="1">
      <c r="B90" s="62"/>
      <c r="C90" s="62"/>
      <c r="D90" s="47" t="str">
        <f t="shared" si="5"/>
        <v>Mise en place d'un échafaudage tubulaire fixe.</v>
      </c>
      <c r="E90" s="47"/>
      <c r="F90" s="47"/>
      <c r="G90" s="197"/>
      <c r="H90" s="65" t="str">
        <f t="shared" si="6"/>
        <v>A</v>
      </c>
      <c r="I90" s="17"/>
      <c r="J90" s="17"/>
      <c r="K90" s="17"/>
      <c r="L90" s="17"/>
      <c r="M90" s="18"/>
      <c r="N90" s="19"/>
      <c r="O90" s="20"/>
      <c r="P90" s="21"/>
      <c r="Q90" s="21"/>
      <c r="R90" s="21"/>
      <c r="S90" s="21"/>
      <c r="T90" s="22">
        <f t="shared" si="0"/>
        <v>0</v>
      </c>
      <c r="U90" s="23"/>
      <c r="V90" s="24"/>
      <c r="W90" s="21">
        <f t="shared" si="1"/>
        <v>0</v>
      </c>
      <c r="X90" s="25">
        <f t="shared" si="2"/>
        <v>0</v>
      </c>
    </row>
    <row r="91" spans="2:24" s="46" customFormat="1" ht="12" customHeight="1">
      <c r="B91" s="62"/>
      <c r="C91" s="62"/>
      <c r="D91" s="47" t="str">
        <f t="shared" si="5"/>
        <v>Mise en place d'un échafaudage tubulaire fixe.</v>
      </c>
      <c r="E91" s="47"/>
      <c r="F91" s="47"/>
      <c r="G91" s="197"/>
      <c r="H91" s="65" t="str">
        <f t="shared" si="6"/>
        <v>A</v>
      </c>
      <c r="I91" s="17"/>
      <c r="J91" s="17"/>
      <c r="K91" s="17"/>
      <c r="L91" s="17"/>
      <c r="M91" s="18"/>
      <c r="N91" s="19"/>
      <c r="O91" s="20"/>
      <c r="P91" s="21"/>
      <c r="Q91" s="21"/>
      <c r="R91" s="21"/>
      <c r="S91" s="21"/>
      <c r="T91" s="22">
        <f t="shared" si="0"/>
        <v>0</v>
      </c>
      <c r="U91" s="23"/>
      <c r="V91" s="24"/>
      <c r="W91" s="21">
        <f t="shared" si="1"/>
        <v>0</v>
      </c>
      <c r="X91" s="25">
        <f t="shared" si="2"/>
        <v>0</v>
      </c>
    </row>
    <row r="92" spans="2:24" s="46" customFormat="1" ht="12" customHeight="1">
      <c r="B92" s="62"/>
      <c r="C92" s="62"/>
      <c r="D92" s="47" t="str">
        <f t="shared" si="5"/>
        <v>Mise en place d'un échafaudage tubulaire fixe.</v>
      </c>
      <c r="E92" s="47"/>
      <c r="F92" s="47"/>
      <c r="G92" s="197"/>
      <c r="H92" s="65" t="str">
        <f t="shared" si="6"/>
        <v>A</v>
      </c>
      <c r="I92" s="17"/>
      <c r="J92" s="17"/>
      <c r="K92" s="17"/>
      <c r="L92" s="17"/>
      <c r="M92" s="18"/>
      <c r="N92" s="19"/>
      <c r="O92" s="20"/>
      <c r="P92" s="21"/>
      <c r="Q92" s="21"/>
      <c r="R92" s="21"/>
      <c r="S92" s="21"/>
      <c r="T92" s="22">
        <f t="shared" si="0"/>
        <v>0</v>
      </c>
      <c r="U92" s="23"/>
      <c r="V92" s="24"/>
      <c r="W92" s="21">
        <f t="shared" si="1"/>
        <v>0</v>
      </c>
      <c r="X92" s="25">
        <f t="shared" si="2"/>
        <v>0</v>
      </c>
    </row>
    <row r="93" spans="2:24" s="46" customFormat="1" ht="12" customHeight="1">
      <c r="B93" s="62"/>
      <c r="C93" s="62"/>
      <c r="D93" s="47" t="str">
        <f t="shared" si="5"/>
        <v>Mise en place d'un échafaudage tubulaire fixe.</v>
      </c>
      <c r="E93" s="47"/>
      <c r="F93" s="47"/>
      <c r="G93" s="197"/>
      <c r="H93" s="65" t="str">
        <f t="shared" si="6"/>
        <v>A</v>
      </c>
      <c r="I93" s="17"/>
      <c r="J93" s="17"/>
      <c r="K93" s="17"/>
      <c r="L93" s="17"/>
      <c r="M93" s="18"/>
      <c r="N93" s="19"/>
      <c r="O93" s="20"/>
      <c r="P93" s="21"/>
      <c r="Q93" s="21"/>
      <c r="R93" s="21"/>
      <c r="S93" s="21"/>
      <c r="T93" s="22">
        <f t="shared" si="0"/>
        <v>0</v>
      </c>
      <c r="U93" s="23"/>
      <c r="V93" s="24"/>
      <c r="W93" s="21">
        <f t="shared" si="1"/>
        <v>0</v>
      </c>
      <c r="X93" s="25">
        <f t="shared" si="2"/>
        <v>0</v>
      </c>
    </row>
    <row r="94" spans="2:24" s="46" customFormat="1" ht="12" customHeight="1">
      <c r="B94" s="62"/>
      <c r="C94" s="62"/>
      <c r="D94" s="47" t="str">
        <f t="shared" si="5"/>
        <v>Mise en place d'un échafaudage tubulaire fixe.</v>
      </c>
      <c r="E94" s="47"/>
      <c r="F94" s="47"/>
      <c r="G94" s="197"/>
      <c r="H94" s="65" t="str">
        <f t="shared" si="6"/>
        <v>A</v>
      </c>
      <c r="I94" s="17"/>
      <c r="J94" s="17"/>
      <c r="K94" s="17"/>
      <c r="L94" s="17"/>
      <c r="M94" s="18"/>
      <c r="N94" s="19"/>
      <c r="O94" s="20"/>
      <c r="P94" s="21"/>
      <c r="Q94" s="21"/>
      <c r="R94" s="21"/>
      <c r="S94" s="21"/>
      <c r="T94" s="22">
        <f t="shared" si="0"/>
        <v>0</v>
      </c>
      <c r="U94" s="23"/>
      <c r="V94" s="24"/>
      <c r="W94" s="21">
        <f t="shared" si="1"/>
        <v>0</v>
      </c>
      <c r="X94" s="25">
        <f t="shared" si="2"/>
        <v>0</v>
      </c>
    </row>
    <row r="95" spans="2:24" s="46" customFormat="1" ht="12" customHeight="1">
      <c r="B95" s="62"/>
      <c r="C95" s="62"/>
      <c r="D95" s="47" t="str">
        <f t="shared" si="5"/>
        <v>Mise en place d'un échafaudage tubulaire fixe.</v>
      </c>
      <c r="E95" s="47"/>
      <c r="F95" s="47"/>
      <c r="G95" s="197"/>
      <c r="H95" s="65" t="str">
        <f t="shared" si="6"/>
        <v>A</v>
      </c>
      <c r="I95" s="17"/>
      <c r="J95" s="17"/>
      <c r="K95" s="17"/>
      <c r="L95" s="17"/>
      <c r="M95" s="18"/>
      <c r="N95" s="19"/>
      <c r="O95" s="20"/>
      <c r="P95" s="21"/>
      <c r="Q95" s="21"/>
      <c r="R95" s="21"/>
      <c r="S95" s="21"/>
      <c r="T95" s="22">
        <f t="shared" si="0"/>
        <v>0</v>
      </c>
      <c r="U95" s="23"/>
      <c r="V95" s="24"/>
      <c r="W95" s="21">
        <f t="shared" si="1"/>
        <v>0</v>
      </c>
      <c r="X95" s="25">
        <f t="shared" si="2"/>
        <v>0</v>
      </c>
    </row>
    <row r="96" spans="2:24" s="46" customFormat="1" ht="12" customHeight="1">
      <c r="B96" s="62"/>
      <c r="C96" s="62"/>
      <c r="D96" s="47" t="str">
        <f t="shared" si="5"/>
        <v>Mise en place d'un échafaudage tubulaire fixe.</v>
      </c>
      <c r="E96" s="47"/>
      <c r="F96" s="47"/>
      <c r="G96" s="197"/>
      <c r="H96" s="65" t="str">
        <f t="shared" si="6"/>
        <v>A</v>
      </c>
      <c r="I96" s="17"/>
      <c r="J96" s="17"/>
      <c r="K96" s="17"/>
      <c r="L96" s="17"/>
      <c r="M96" s="18"/>
      <c r="N96" s="19"/>
      <c r="O96" s="20"/>
      <c r="P96" s="21"/>
      <c r="Q96" s="21"/>
      <c r="R96" s="21"/>
      <c r="S96" s="21"/>
      <c r="T96" s="22">
        <f>ROUND((IF(P96=0,1,P96)+Q96)*N96*IF(O96=0,1,O96)*IF(R96=0,1,R96)*IF(S96=0,1,S96),2)</f>
        <v>0</v>
      </c>
      <c r="U96" s="23"/>
      <c r="V96" s="24"/>
      <c r="W96" s="21">
        <f>ROUND(U96-V96,2)</f>
        <v>0</v>
      </c>
      <c r="X96" s="25">
        <f>ROUND(T96*IF(W96=0,1,W96),3)</f>
        <v>0</v>
      </c>
    </row>
    <row r="97" spans="2:24" s="46" customFormat="1" ht="12" customHeight="1">
      <c r="B97" s="62"/>
      <c r="C97" s="62"/>
      <c r="D97" s="47" t="str">
        <f t="shared" si="5"/>
        <v>Mise en place d'un échafaudage tubulaire fixe.</v>
      </c>
      <c r="E97" s="47"/>
      <c r="F97" s="47"/>
      <c r="G97" s="197"/>
      <c r="H97" s="65" t="str">
        <f t="shared" si="6"/>
        <v>A</v>
      </c>
      <c r="I97" s="17"/>
      <c r="J97" s="17"/>
      <c r="K97" s="17"/>
      <c r="L97" s="17"/>
      <c r="M97" s="18"/>
      <c r="N97" s="19"/>
      <c r="O97" s="20"/>
      <c r="P97" s="21"/>
      <c r="Q97" s="21"/>
      <c r="R97" s="21"/>
      <c r="S97" s="21"/>
      <c r="T97" s="22">
        <f t="shared" ref="T97:T102" si="7">ROUND((IF(P97=0,1,P97)+Q97)*N97*IF(O97=0,1,O97)*IF(R97=0,1,R97)*IF(S97=0,1,S97),2)</f>
        <v>0</v>
      </c>
      <c r="U97" s="23"/>
      <c r="V97" s="24"/>
      <c r="W97" s="21">
        <f t="shared" ref="W97:W102" si="8">ROUND(U97-V97,2)</f>
        <v>0</v>
      </c>
      <c r="X97" s="25">
        <f t="shared" ref="X97:X102" si="9">ROUND(T97*IF(W97=0,1,W97),3)</f>
        <v>0</v>
      </c>
    </row>
    <row r="98" spans="2:24" s="46" customFormat="1" ht="12" customHeight="1">
      <c r="B98" s="62"/>
      <c r="C98" s="62"/>
      <c r="D98" s="47" t="str">
        <f t="shared" si="5"/>
        <v>Mise en place d'un échafaudage tubulaire fixe.</v>
      </c>
      <c r="E98" s="47"/>
      <c r="F98" s="47"/>
      <c r="G98" s="197"/>
      <c r="H98" s="65" t="str">
        <f t="shared" si="6"/>
        <v>A</v>
      </c>
      <c r="I98" s="17"/>
      <c r="J98" s="17"/>
      <c r="K98" s="17"/>
      <c r="L98" s="17"/>
      <c r="M98" s="18"/>
      <c r="N98" s="19"/>
      <c r="O98" s="20"/>
      <c r="P98" s="21"/>
      <c r="Q98" s="21"/>
      <c r="R98" s="21"/>
      <c r="S98" s="21"/>
      <c r="T98" s="22">
        <f t="shared" si="7"/>
        <v>0</v>
      </c>
      <c r="U98" s="23"/>
      <c r="V98" s="24"/>
      <c r="W98" s="21">
        <f t="shared" si="8"/>
        <v>0</v>
      </c>
      <c r="X98" s="25">
        <f t="shared" si="9"/>
        <v>0</v>
      </c>
    </row>
    <row r="99" spans="2:24" s="46" customFormat="1" ht="12" customHeight="1">
      <c r="B99" s="62"/>
      <c r="C99" s="62"/>
      <c r="D99" s="47" t="str">
        <f t="shared" si="5"/>
        <v>Mise en place d'un échafaudage tubulaire fixe.</v>
      </c>
      <c r="E99" s="47"/>
      <c r="F99" s="47"/>
      <c r="G99" s="197"/>
      <c r="H99" s="65" t="str">
        <f t="shared" si="6"/>
        <v>A</v>
      </c>
      <c r="I99" s="17"/>
      <c r="J99" s="17"/>
      <c r="K99" s="17"/>
      <c r="L99" s="17"/>
      <c r="M99" s="18"/>
      <c r="N99" s="19"/>
      <c r="O99" s="20"/>
      <c r="P99" s="21"/>
      <c r="Q99" s="21"/>
      <c r="R99" s="21"/>
      <c r="S99" s="21"/>
      <c r="T99" s="22">
        <f t="shared" si="7"/>
        <v>0</v>
      </c>
      <c r="U99" s="23"/>
      <c r="V99" s="24"/>
      <c r="W99" s="21">
        <f t="shared" si="8"/>
        <v>0</v>
      </c>
      <c r="X99" s="25">
        <f t="shared" si="9"/>
        <v>0</v>
      </c>
    </row>
    <row r="100" spans="2:24" s="46" customFormat="1" ht="12" customHeight="1">
      <c r="B100" s="62"/>
      <c r="C100" s="62"/>
      <c r="D100" s="47" t="str">
        <f t="shared" si="5"/>
        <v>Mise en place d'un échafaudage tubulaire fixe.</v>
      </c>
      <c r="E100" s="47"/>
      <c r="F100" s="47"/>
      <c r="G100" s="197"/>
      <c r="H100" s="65" t="str">
        <f t="shared" si="6"/>
        <v>A</v>
      </c>
      <c r="I100" s="17"/>
      <c r="J100" s="17"/>
      <c r="K100" s="17"/>
      <c r="L100" s="17"/>
      <c r="M100" s="18"/>
      <c r="N100" s="19"/>
      <c r="O100" s="20"/>
      <c r="P100" s="21"/>
      <c r="Q100" s="21"/>
      <c r="R100" s="21"/>
      <c r="S100" s="21"/>
      <c r="T100" s="22">
        <f t="shared" si="7"/>
        <v>0</v>
      </c>
      <c r="U100" s="23"/>
      <c r="V100" s="24"/>
      <c r="W100" s="21">
        <f t="shared" si="8"/>
        <v>0</v>
      </c>
      <c r="X100" s="25">
        <f t="shared" si="9"/>
        <v>0</v>
      </c>
    </row>
    <row r="101" spans="2:24" s="46" customFormat="1" ht="12" customHeight="1">
      <c r="B101" s="62"/>
      <c r="C101" s="62"/>
      <c r="D101" s="47" t="str">
        <f t="shared" si="5"/>
        <v>Mise en place d'un échafaudage tubulaire fixe.</v>
      </c>
      <c r="E101" s="47"/>
      <c r="F101" s="47"/>
      <c r="G101" s="197"/>
      <c r="H101" s="65" t="str">
        <f t="shared" si="6"/>
        <v>A</v>
      </c>
      <c r="I101" s="17"/>
      <c r="J101" s="17"/>
      <c r="K101" s="17"/>
      <c r="L101" s="17"/>
      <c r="M101" s="18"/>
      <c r="N101" s="19"/>
      <c r="O101" s="20"/>
      <c r="P101" s="21"/>
      <c r="Q101" s="21"/>
      <c r="R101" s="21"/>
      <c r="S101" s="21"/>
      <c r="T101" s="22">
        <f t="shared" si="7"/>
        <v>0</v>
      </c>
      <c r="U101" s="23"/>
      <c r="V101" s="24"/>
      <c r="W101" s="21">
        <f t="shared" si="8"/>
        <v>0</v>
      </c>
      <c r="X101" s="25">
        <f t="shared" si="9"/>
        <v>0</v>
      </c>
    </row>
    <row r="102" spans="2:24" s="46" customFormat="1" ht="12" customHeight="1">
      <c r="B102" s="62"/>
      <c r="C102" s="62"/>
      <c r="D102" s="47" t="str">
        <f t="shared" si="5"/>
        <v>Mise en place d'un échafaudage tubulaire fixe.</v>
      </c>
      <c r="E102" s="47"/>
      <c r="F102" s="47"/>
      <c r="G102" s="197"/>
      <c r="H102" s="65" t="str">
        <f t="shared" si="6"/>
        <v>A</v>
      </c>
      <c r="I102" s="17"/>
      <c r="J102" s="17"/>
      <c r="K102" s="17"/>
      <c r="L102" s="17"/>
      <c r="M102" s="18"/>
      <c r="N102" s="19"/>
      <c r="O102" s="20"/>
      <c r="P102" s="21"/>
      <c r="Q102" s="21"/>
      <c r="R102" s="21"/>
      <c r="S102" s="21"/>
      <c r="T102" s="22">
        <f t="shared" si="7"/>
        <v>0</v>
      </c>
      <c r="U102" s="23"/>
      <c r="V102" s="24"/>
      <c r="W102" s="21">
        <f t="shared" si="8"/>
        <v>0</v>
      </c>
      <c r="X102" s="25">
        <f t="shared" si="9"/>
        <v>0</v>
      </c>
    </row>
    <row r="103" spans="2:24" s="46" customFormat="1" ht="12" customHeight="1">
      <c r="B103" s="62"/>
      <c r="C103" s="62"/>
      <c r="D103" s="47" t="str">
        <f t="shared" si="5"/>
        <v>Mise en place d'un échafaudage tubulaire fixe.</v>
      </c>
      <c r="E103" s="47"/>
      <c r="F103" s="47"/>
      <c r="G103" s="197"/>
      <c r="H103" s="65" t="str">
        <f t="shared" si="6"/>
        <v>A</v>
      </c>
      <c r="I103" s="17"/>
      <c r="J103" s="17"/>
      <c r="K103" s="17"/>
      <c r="L103" s="17"/>
      <c r="M103" s="18"/>
      <c r="N103" s="19"/>
      <c r="O103" s="20"/>
      <c r="P103" s="21"/>
      <c r="Q103" s="21"/>
      <c r="R103" s="21"/>
      <c r="S103" s="21"/>
      <c r="T103" s="22">
        <f>ROUND((IF(P103=0,1,P103)+Q103)*N103*IF(O103=0,1,O103)*IF(R103=0,1,R103)*IF(S103=0,1,S103),2)</f>
        <v>0</v>
      </c>
      <c r="U103" s="23"/>
      <c r="V103" s="24"/>
      <c r="W103" s="21">
        <f>ROUND(U103-V103,2)</f>
        <v>0</v>
      </c>
      <c r="X103" s="25">
        <f>ROUND(T103*IF(W103=0,1,W103),3)</f>
        <v>0</v>
      </c>
    </row>
    <row r="104" spans="2:24" s="46" customFormat="1" ht="12" customHeight="1">
      <c r="B104" s="62"/>
      <c r="C104" s="62"/>
      <c r="D104" s="47" t="str">
        <f t="shared" si="5"/>
        <v>Mise en place d'un échafaudage tubulaire fixe.</v>
      </c>
      <c r="E104" s="47"/>
      <c r="F104" s="47"/>
      <c r="G104" s="197"/>
      <c r="H104" s="65" t="str">
        <f t="shared" si="6"/>
        <v>A</v>
      </c>
      <c r="I104" s="17"/>
      <c r="J104" s="17"/>
      <c r="K104" s="17"/>
      <c r="L104" s="17"/>
      <c r="M104" s="18"/>
      <c r="N104" s="19"/>
      <c r="O104" s="20"/>
      <c r="P104" s="21"/>
      <c r="Q104" s="21"/>
      <c r="R104" s="21"/>
      <c r="S104" s="21"/>
      <c r="T104" s="22">
        <f t="shared" ref="T104:T108" si="10">ROUND((IF(P104=0,1,P104)+Q104)*N104*IF(O104=0,1,O104)*IF(R104=0,1,R104)*IF(S104=0,1,S104),2)</f>
        <v>0</v>
      </c>
      <c r="U104" s="23"/>
      <c r="V104" s="24"/>
      <c r="W104" s="21">
        <f t="shared" ref="W104:W108" si="11">ROUND(U104-V104,2)</f>
        <v>0</v>
      </c>
      <c r="X104" s="25">
        <f t="shared" ref="X104:X108" si="12">ROUND(T104*IF(W104=0,1,W104),3)</f>
        <v>0</v>
      </c>
    </row>
    <row r="105" spans="2:24" s="46" customFormat="1" ht="12" customHeight="1">
      <c r="B105" s="62"/>
      <c r="C105" s="62"/>
      <c r="D105" s="47" t="str">
        <f t="shared" si="5"/>
        <v>Mise en place d'un échafaudage tubulaire fixe.</v>
      </c>
      <c r="E105" s="47"/>
      <c r="F105" s="47"/>
      <c r="G105" s="197"/>
      <c r="H105" s="65" t="str">
        <f t="shared" si="6"/>
        <v>A</v>
      </c>
      <c r="I105" s="17"/>
      <c r="J105" s="17"/>
      <c r="K105" s="17"/>
      <c r="L105" s="17"/>
      <c r="M105" s="18"/>
      <c r="N105" s="19"/>
      <c r="O105" s="20"/>
      <c r="P105" s="21"/>
      <c r="Q105" s="21"/>
      <c r="R105" s="21"/>
      <c r="S105" s="21"/>
      <c r="T105" s="22">
        <f t="shared" si="10"/>
        <v>0</v>
      </c>
      <c r="U105" s="23"/>
      <c r="V105" s="24"/>
      <c r="W105" s="21">
        <f t="shared" si="11"/>
        <v>0</v>
      </c>
      <c r="X105" s="25">
        <f t="shared" si="12"/>
        <v>0</v>
      </c>
    </row>
    <row r="106" spans="2:24" s="46" customFormat="1" ht="12" customHeight="1">
      <c r="B106" s="62"/>
      <c r="C106" s="62"/>
      <c r="D106" s="47" t="str">
        <f t="shared" si="5"/>
        <v>Mise en place d'un échafaudage tubulaire fixe.</v>
      </c>
      <c r="E106" s="47"/>
      <c r="F106" s="47"/>
      <c r="G106" s="197"/>
      <c r="H106" s="65" t="str">
        <f t="shared" si="6"/>
        <v>A</v>
      </c>
      <c r="I106" s="17"/>
      <c r="J106" s="17"/>
      <c r="K106" s="17"/>
      <c r="L106" s="17"/>
      <c r="M106" s="18"/>
      <c r="N106" s="19"/>
      <c r="O106" s="20"/>
      <c r="P106" s="21"/>
      <c r="Q106" s="21"/>
      <c r="R106" s="21"/>
      <c r="S106" s="21"/>
      <c r="T106" s="22">
        <f t="shared" si="10"/>
        <v>0</v>
      </c>
      <c r="U106" s="23"/>
      <c r="V106" s="24"/>
      <c r="W106" s="21">
        <f t="shared" si="11"/>
        <v>0</v>
      </c>
      <c r="X106" s="25">
        <f t="shared" si="12"/>
        <v>0</v>
      </c>
    </row>
    <row r="107" spans="2:24" s="46" customFormat="1" ht="12" customHeight="1">
      <c r="B107" s="62"/>
      <c r="C107" s="62"/>
      <c r="D107" s="47" t="str">
        <f t="shared" si="5"/>
        <v>Mise en place d'un échafaudage tubulaire fixe.</v>
      </c>
      <c r="E107" s="47"/>
      <c r="F107" s="47"/>
      <c r="G107" s="197"/>
      <c r="H107" s="65" t="str">
        <f t="shared" si="6"/>
        <v>A</v>
      </c>
      <c r="I107" s="17"/>
      <c r="J107" s="17"/>
      <c r="K107" s="17"/>
      <c r="L107" s="17"/>
      <c r="M107" s="18"/>
      <c r="N107" s="19"/>
      <c r="O107" s="20"/>
      <c r="P107" s="21"/>
      <c r="Q107" s="21"/>
      <c r="R107" s="21"/>
      <c r="S107" s="21"/>
      <c r="T107" s="22">
        <f t="shared" si="10"/>
        <v>0</v>
      </c>
      <c r="U107" s="23"/>
      <c r="V107" s="24"/>
      <c r="W107" s="21">
        <f t="shared" si="11"/>
        <v>0</v>
      </c>
      <c r="X107" s="25">
        <f t="shared" si="12"/>
        <v>0</v>
      </c>
    </row>
    <row r="108" spans="2:24" s="46" customFormat="1" ht="12" customHeight="1">
      <c r="B108" s="62"/>
      <c r="C108" s="62"/>
      <c r="D108" s="47" t="str">
        <f t="shared" si="5"/>
        <v>Mise en place d'un échafaudage tubulaire fixe.</v>
      </c>
      <c r="E108" s="47"/>
      <c r="F108" s="47"/>
      <c r="G108" s="197"/>
      <c r="H108" s="65" t="str">
        <f t="shared" si="6"/>
        <v>A</v>
      </c>
      <c r="I108" s="17"/>
      <c r="J108" s="17"/>
      <c r="K108" s="17"/>
      <c r="L108" s="17"/>
      <c r="M108" s="18"/>
      <c r="N108" s="19"/>
      <c r="O108" s="20"/>
      <c r="P108" s="21"/>
      <c r="Q108" s="21"/>
      <c r="R108" s="21"/>
      <c r="S108" s="21"/>
      <c r="T108" s="22">
        <f t="shared" si="10"/>
        <v>0</v>
      </c>
      <c r="U108" s="23"/>
      <c r="V108" s="24"/>
      <c r="W108" s="21">
        <f t="shared" si="11"/>
        <v>0</v>
      </c>
      <c r="X108" s="25">
        <f t="shared" si="12"/>
        <v>0</v>
      </c>
    </row>
    <row r="109" spans="2:24" s="46" customFormat="1" ht="12" customHeight="1">
      <c r="B109" s="62"/>
      <c r="C109" s="62"/>
      <c r="D109" s="47" t="str">
        <f t="shared" si="5"/>
        <v>Mise en place d'un échafaudage tubulaire fixe.</v>
      </c>
      <c r="E109" s="47"/>
      <c r="F109" s="47"/>
      <c r="G109" s="197"/>
      <c r="H109" s="65" t="str">
        <f t="shared" si="6"/>
        <v>A</v>
      </c>
      <c r="I109" s="17"/>
      <c r="J109" s="17"/>
      <c r="K109" s="17"/>
      <c r="L109" s="17"/>
      <c r="M109" s="18"/>
      <c r="N109" s="19"/>
      <c r="O109" s="20"/>
      <c r="P109" s="21"/>
      <c r="Q109" s="21"/>
      <c r="R109" s="21"/>
      <c r="S109" s="21"/>
      <c r="T109" s="22">
        <f>ROUND((IF(P109=0,1,P109)+Q109)*N109*IF(O109=0,1,O109)*IF(R109=0,1,R109)*IF(S109=0,1,S109),2)</f>
        <v>0</v>
      </c>
      <c r="U109" s="23"/>
      <c r="V109" s="24"/>
      <c r="W109" s="21">
        <f>ROUND(U109-V109,2)</f>
        <v>0</v>
      </c>
      <c r="X109" s="25">
        <f>ROUND(T109*IF(W109=0,1,W109),3)</f>
        <v>0</v>
      </c>
    </row>
    <row r="110" spans="2:24" s="46" customFormat="1" ht="12" customHeight="1">
      <c r="B110" s="62"/>
      <c r="C110" s="62"/>
      <c r="D110" s="47" t="str">
        <f t="shared" si="5"/>
        <v>Mise en place d'un échafaudage tubulaire fixe.</v>
      </c>
      <c r="E110" s="47"/>
      <c r="F110" s="47"/>
      <c r="G110" s="197"/>
      <c r="H110" s="65" t="str">
        <f t="shared" si="6"/>
        <v>A</v>
      </c>
      <c r="I110" s="17"/>
      <c r="J110" s="17"/>
      <c r="K110" s="17"/>
      <c r="L110" s="17"/>
      <c r="M110" s="18"/>
      <c r="N110" s="19"/>
      <c r="O110" s="20"/>
      <c r="P110" s="21"/>
      <c r="Q110" s="21"/>
      <c r="R110" s="21"/>
      <c r="S110" s="21"/>
      <c r="T110" s="22">
        <f t="shared" ref="T110:T119" si="13">ROUND((IF(P110=0,1,P110)+Q110)*N110*IF(O110=0,1,O110)*IF(R110=0,1,R110)*IF(S110=0,1,S110),2)</f>
        <v>0</v>
      </c>
      <c r="U110" s="23"/>
      <c r="V110" s="24"/>
      <c r="W110" s="21">
        <f t="shared" ref="W110:W119" si="14">ROUND(U110-V110,2)</f>
        <v>0</v>
      </c>
      <c r="X110" s="25">
        <f t="shared" ref="X110:X119" si="15">ROUND(T110*IF(W110=0,1,W110),3)</f>
        <v>0</v>
      </c>
    </row>
    <row r="111" spans="2:24" s="46" customFormat="1" ht="12" customHeight="1">
      <c r="B111" s="62"/>
      <c r="C111" s="62"/>
      <c r="D111" s="47" t="str">
        <f t="shared" si="5"/>
        <v>Mise en place d'un échafaudage tubulaire fixe.</v>
      </c>
      <c r="E111" s="47"/>
      <c r="F111" s="47"/>
      <c r="G111" s="197"/>
      <c r="H111" s="65" t="str">
        <f t="shared" si="6"/>
        <v>A</v>
      </c>
      <c r="I111" s="17"/>
      <c r="J111" s="17"/>
      <c r="K111" s="17"/>
      <c r="L111" s="17"/>
      <c r="M111" s="18"/>
      <c r="N111" s="19"/>
      <c r="O111" s="20"/>
      <c r="P111" s="21"/>
      <c r="Q111" s="21"/>
      <c r="R111" s="21"/>
      <c r="S111" s="21"/>
      <c r="T111" s="22">
        <f t="shared" si="13"/>
        <v>0</v>
      </c>
      <c r="U111" s="23"/>
      <c r="V111" s="24"/>
      <c r="W111" s="21">
        <f t="shared" si="14"/>
        <v>0</v>
      </c>
      <c r="X111" s="25">
        <f t="shared" si="15"/>
        <v>0</v>
      </c>
    </row>
    <row r="112" spans="2:24" s="46" customFormat="1" ht="12" customHeight="1">
      <c r="B112" s="62"/>
      <c r="C112" s="62"/>
      <c r="D112" s="47" t="str">
        <f t="shared" si="5"/>
        <v>Mise en place d'un échafaudage tubulaire fixe.</v>
      </c>
      <c r="E112" s="47"/>
      <c r="F112" s="47"/>
      <c r="G112" s="197"/>
      <c r="H112" s="65" t="str">
        <f t="shared" si="6"/>
        <v>A</v>
      </c>
      <c r="I112" s="17"/>
      <c r="J112" s="17"/>
      <c r="K112" s="17"/>
      <c r="L112" s="17"/>
      <c r="M112" s="18"/>
      <c r="N112" s="19"/>
      <c r="O112" s="20"/>
      <c r="P112" s="21"/>
      <c r="Q112" s="21"/>
      <c r="R112" s="21"/>
      <c r="S112" s="21"/>
      <c r="T112" s="22">
        <f t="shared" si="13"/>
        <v>0</v>
      </c>
      <c r="U112" s="23"/>
      <c r="V112" s="24"/>
      <c r="W112" s="21">
        <f t="shared" si="14"/>
        <v>0</v>
      </c>
      <c r="X112" s="25">
        <f t="shared" si="15"/>
        <v>0</v>
      </c>
    </row>
    <row r="113" spans="2:24" s="46" customFormat="1" ht="12" customHeight="1">
      <c r="B113" s="62"/>
      <c r="C113" s="62"/>
      <c r="D113" s="47" t="str">
        <f t="shared" si="5"/>
        <v>Mise en place d'un échafaudage tubulaire fixe.</v>
      </c>
      <c r="E113" s="47"/>
      <c r="F113" s="47"/>
      <c r="G113" s="197"/>
      <c r="H113" s="65" t="str">
        <f t="shared" si="6"/>
        <v>A</v>
      </c>
      <c r="I113" s="17"/>
      <c r="J113" s="17"/>
      <c r="K113" s="17"/>
      <c r="L113" s="17"/>
      <c r="M113" s="18"/>
      <c r="N113" s="19"/>
      <c r="O113" s="20"/>
      <c r="P113" s="21"/>
      <c r="Q113" s="21"/>
      <c r="R113" s="21"/>
      <c r="S113" s="21"/>
      <c r="T113" s="22">
        <f t="shared" si="13"/>
        <v>0</v>
      </c>
      <c r="U113" s="23"/>
      <c r="V113" s="24"/>
      <c r="W113" s="21">
        <f t="shared" si="14"/>
        <v>0</v>
      </c>
      <c r="X113" s="25">
        <f t="shared" si="15"/>
        <v>0</v>
      </c>
    </row>
    <row r="114" spans="2:24" s="46" customFormat="1" ht="12" customHeight="1">
      <c r="B114" s="62"/>
      <c r="C114" s="62"/>
      <c r="D114" s="47" t="str">
        <f t="shared" si="5"/>
        <v>Mise en place d'un échafaudage tubulaire fixe.</v>
      </c>
      <c r="E114" s="47"/>
      <c r="F114" s="47"/>
      <c r="G114" s="197"/>
      <c r="H114" s="65" t="str">
        <f t="shared" si="6"/>
        <v>A</v>
      </c>
      <c r="I114" s="17"/>
      <c r="J114" s="17"/>
      <c r="K114" s="17"/>
      <c r="L114" s="17"/>
      <c r="M114" s="18"/>
      <c r="N114" s="19"/>
      <c r="O114" s="20"/>
      <c r="P114" s="21"/>
      <c r="Q114" s="21"/>
      <c r="R114" s="21"/>
      <c r="S114" s="21"/>
      <c r="T114" s="22">
        <f t="shared" si="13"/>
        <v>0</v>
      </c>
      <c r="U114" s="23"/>
      <c r="V114" s="24"/>
      <c r="W114" s="21">
        <f t="shared" si="14"/>
        <v>0</v>
      </c>
      <c r="X114" s="25">
        <f t="shared" si="15"/>
        <v>0</v>
      </c>
    </row>
    <row r="115" spans="2:24" s="46" customFormat="1" ht="12" customHeight="1">
      <c r="B115" s="62"/>
      <c r="C115" s="62"/>
      <c r="D115" s="47" t="str">
        <f t="shared" si="5"/>
        <v>Mise en place d'un échafaudage tubulaire fixe.</v>
      </c>
      <c r="E115" s="47"/>
      <c r="F115" s="47"/>
      <c r="G115" s="197"/>
      <c r="H115" s="65" t="str">
        <f t="shared" si="6"/>
        <v>A</v>
      </c>
      <c r="I115" s="17"/>
      <c r="J115" s="17"/>
      <c r="K115" s="17"/>
      <c r="L115" s="17"/>
      <c r="M115" s="18"/>
      <c r="N115" s="19"/>
      <c r="O115" s="20"/>
      <c r="P115" s="21"/>
      <c r="Q115" s="21"/>
      <c r="R115" s="21"/>
      <c r="S115" s="21"/>
      <c r="T115" s="22">
        <f t="shared" si="13"/>
        <v>0</v>
      </c>
      <c r="U115" s="23"/>
      <c r="V115" s="24"/>
      <c r="W115" s="21">
        <f t="shared" si="14"/>
        <v>0</v>
      </c>
      <c r="X115" s="25">
        <f t="shared" si="15"/>
        <v>0</v>
      </c>
    </row>
    <row r="116" spans="2:24" s="46" customFormat="1" ht="12" customHeight="1">
      <c r="B116" s="62"/>
      <c r="C116" s="62"/>
      <c r="D116" s="47" t="str">
        <f t="shared" si="5"/>
        <v>Mise en place d'un échafaudage tubulaire fixe.</v>
      </c>
      <c r="E116" s="47"/>
      <c r="F116" s="47"/>
      <c r="G116" s="197"/>
      <c r="H116" s="65" t="str">
        <f t="shared" si="6"/>
        <v>A</v>
      </c>
      <c r="I116" s="17"/>
      <c r="J116" s="17"/>
      <c r="K116" s="17"/>
      <c r="L116" s="17"/>
      <c r="M116" s="18"/>
      <c r="N116" s="19"/>
      <c r="O116" s="20"/>
      <c r="P116" s="21"/>
      <c r="Q116" s="21"/>
      <c r="R116" s="21"/>
      <c r="S116" s="21"/>
      <c r="T116" s="22">
        <f t="shared" si="13"/>
        <v>0</v>
      </c>
      <c r="U116" s="23"/>
      <c r="V116" s="24"/>
      <c r="W116" s="21">
        <f t="shared" si="14"/>
        <v>0</v>
      </c>
      <c r="X116" s="25">
        <f t="shared" si="15"/>
        <v>0</v>
      </c>
    </row>
    <row r="117" spans="2:24" s="46" customFormat="1" ht="12" customHeight="1">
      <c r="B117" s="62"/>
      <c r="C117" s="62"/>
      <c r="D117" s="47" t="str">
        <f t="shared" si="5"/>
        <v>Mise en place d'un échafaudage tubulaire fixe.</v>
      </c>
      <c r="E117" s="47"/>
      <c r="F117" s="47"/>
      <c r="G117" s="197"/>
      <c r="H117" s="65" t="str">
        <f t="shared" si="6"/>
        <v>A</v>
      </c>
      <c r="I117" s="17"/>
      <c r="J117" s="17"/>
      <c r="K117" s="17"/>
      <c r="L117" s="17"/>
      <c r="M117" s="18"/>
      <c r="N117" s="19"/>
      <c r="O117" s="20"/>
      <c r="P117" s="21"/>
      <c r="Q117" s="21"/>
      <c r="R117" s="21"/>
      <c r="S117" s="21"/>
      <c r="T117" s="22">
        <f t="shared" si="13"/>
        <v>0</v>
      </c>
      <c r="U117" s="23"/>
      <c r="V117" s="24"/>
      <c r="W117" s="21">
        <f t="shared" si="14"/>
        <v>0</v>
      </c>
      <c r="X117" s="25">
        <f t="shared" si="15"/>
        <v>0</v>
      </c>
    </row>
    <row r="118" spans="2:24" s="46" customFormat="1" ht="12" customHeight="1">
      <c r="B118" s="62"/>
      <c r="C118" s="62"/>
      <c r="D118" s="47" t="str">
        <f t="shared" si="5"/>
        <v>Mise en place d'un échafaudage tubulaire fixe.</v>
      </c>
      <c r="E118" s="47"/>
      <c r="F118" s="47"/>
      <c r="G118" s="197"/>
      <c r="H118" s="65" t="str">
        <f t="shared" si="6"/>
        <v>A</v>
      </c>
      <c r="I118" s="17"/>
      <c r="J118" s="17"/>
      <c r="K118" s="17"/>
      <c r="L118" s="17"/>
      <c r="M118" s="18"/>
      <c r="N118" s="19"/>
      <c r="O118" s="20"/>
      <c r="P118" s="21"/>
      <c r="Q118" s="21"/>
      <c r="R118" s="21"/>
      <c r="S118" s="21"/>
      <c r="T118" s="22">
        <f t="shared" si="13"/>
        <v>0</v>
      </c>
      <c r="U118" s="23"/>
      <c r="V118" s="24"/>
      <c r="W118" s="21">
        <f t="shared" si="14"/>
        <v>0</v>
      </c>
      <c r="X118" s="25">
        <f t="shared" si="15"/>
        <v>0</v>
      </c>
    </row>
    <row r="119" spans="2:24" s="46" customFormat="1" ht="12" customHeight="1">
      <c r="B119" s="62"/>
      <c r="C119" s="62"/>
      <c r="D119" s="47" t="str">
        <f t="shared" si="5"/>
        <v>Mise en place d'un échafaudage tubulaire fixe.</v>
      </c>
      <c r="E119" s="47"/>
      <c r="F119" s="47"/>
      <c r="G119" s="197"/>
      <c r="H119" s="65" t="str">
        <f t="shared" si="6"/>
        <v>A</v>
      </c>
      <c r="I119" s="17"/>
      <c r="J119" s="17"/>
      <c r="K119" s="17"/>
      <c r="L119" s="17"/>
      <c r="M119" s="18"/>
      <c r="N119" s="19"/>
      <c r="O119" s="20"/>
      <c r="P119" s="21"/>
      <c r="Q119" s="21"/>
      <c r="R119" s="21"/>
      <c r="S119" s="21"/>
      <c r="T119" s="22">
        <f t="shared" si="13"/>
        <v>0</v>
      </c>
      <c r="U119" s="23"/>
      <c r="V119" s="24"/>
      <c r="W119" s="21">
        <f t="shared" si="14"/>
        <v>0</v>
      </c>
      <c r="X119" s="25">
        <f t="shared" si="15"/>
        <v>0</v>
      </c>
    </row>
    <row r="120" spans="2:24" s="46" customFormat="1" ht="12" customHeight="1">
      <c r="B120" s="62"/>
      <c r="C120" s="62"/>
      <c r="D120" s="47" t="str">
        <f t="shared" si="5"/>
        <v>Mise en place d'un échafaudage tubulaire fixe.</v>
      </c>
      <c r="E120" s="47"/>
      <c r="F120" s="47"/>
      <c r="G120" s="197"/>
      <c r="H120" s="65" t="str">
        <f t="shared" si="6"/>
        <v>A</v>
      </c>
      <c r="I120" s="17"/>
      <c r="J120" s="17"/>
      <c r="K120" s="17"/>
      <c r="L120" s="17"/>
      <c r="M120" s="18"/>
      <c r="N120" s="19"/>
      <c r="O120" s="20"/>
      <c r="P120" s="21"/>
      <c r="Q120" s="21"/>
      <c r="R120" s="21"/>
      <c r="S120" s="21"/>
      <c r="T120" s="22">
        <f t="shared" si="0"/>
        <v>0</v>
      </c>
      <c r="U120" s="23"/>
      <c r="V120" s="24"/>
      <c r="W120" s="21">
        <f t="shared" si="1"/>
        <v>0</v>
      </c>
      <c r="X120" s="25">
        <f t="shared" si="2"/>
        <v>0</v>
      </c>
    </row>
    <row r="121" spans="2:24" s="46" customFormat="1" ht="12" customHeight="1">
      <c r="B121" s="62"/>
      <c r="C121" s="62"/>
      <c r="D121" s="47" t="str">
        <f t="shared" si="5"/>
        <v>Mise en place d'un échafaudage tubulaire fixe.</v>
      </c>
      <c r="E121" s="47"/>
      <c r="F121" s="47"/>
      <c r="G121" s="197"/>
      <c r="H121" s="65" t="str">
        <f t="shared" si="6"/>
        <v>A</v>
      </c>
      <c r="I121" s="17"/>
      <c r="J121" s="17"/>
      <c r="K121" s="17"/>
      <c r="L121" s="17"/>
      <c r="M121" s="18"/>
      <c r="N121" s="19"/>
      <c r="O121" s="20"/>
      <c r="P121" s="21"/>
      <c r="Q121" s="21"/>
      <c r="R121" s="21"/>
      <c r="S121" s="21"/>
      <c r="T121" s="22">
        <f t="shared" si="0"/>
        <v>0</v>
      </c>
      <c r="U121" s="23"/>
      <c r="V121" s="24"/>
      <c r="W121" s="21">
        <f t="shared" si="1"/>
        <v>0</v>
      </c>
      <c r="X121" s="25">
        <f t="shared" si="2"/>
        <v>0</v>
      </c>
    </row>
    <row r="122" spans="2:24" s="46" customFormat="1" ht="12" customHeight="1">
      <c r="B122" s="62"/>
      <c r="C122" s="62"/>
      <c r="D122" s="47" t="str">
        <f t="shared" si="5"/>
        <v>Mise en place d'un échafaudage tubulaire fixe.</v>
      </c>
      <c r="E122" s="47"/>
      <c r="F122" s="47"/>
      <c r="G122" s="197"/>
      <c r="H122" s="65" t="str">
        <f t="shared" si="6"/>
        <v>A</v>
      </c>
      <c r="I122" s="17"/>
      <c r="J122" s="17"/>
      <c r="K122" s="17"/>
      <c r="L122" s="17"/>
      <c r="M122" s="18"/>
      <c r="N122" s="19"/>
      <c r="O122" s="20"/>
      <c r="P122" s="21"/>
      <c r="Q122" s="21"/>
      <c r="R122" s="21"/>
      <c r="S122" s="21"/>
      <c r="T122" s="22">
        <f t="shared" si="0"/>
        <v>0</v>
      </c>
      <c r="U122" s="23"/>
      <c r="V122" s="24"/>
      <c r="W122" s="21">
        <f t="shared" si="1"/>
        <v>0</v>
      </c>
      <c r="X122" s="25">
        <f t="shared" si="2"/>
        <v>0</v>
      </c>
    </row>
    <row r="123" spans="2:24" s="46" customFormat="1" ht="12" customHeight="1">
      <c r="B123" s="62"/>
      <c r="C123" s="62"/>
      <c r="D123" s="47" t="str">
        <f t="shared" si="5"/>
        <v>Mise en place d'un échafaudage tubulaire fixe.</v>
      </c>
      <c r="E123" s="47"/>
      <c r="F123" s="47"/>
      <c r="G123" s="197"/>
      <c r="H123" s="65" t="str">
        <f t="shared" si="6"/>
        <v>A</v>
      </c>
      <c r="I123" s="17"/>
      <c r="J123" s="17"/>
      <c r="K123" s="17"/>
      <c r="L123" s="17"/>
      <c r="M123" s="18"/>
      <c r="N123" s="19"/>
      <c r="O123" s="20"/>
      <c r="P123" s="21"/>
      <c r="Q123" s="21"/>
      <c r="R123" s="21"/>
      <c r="S123" s="21"/>
      <c r="T123" s="22">
        <f t="shared" si="0"/>
        <v>0</v>
      </c>
      <c r="U123" s="23"/>
      <c r="V123" s="24"/>
      <c r="W123" s="21">
        <f t="shared" si="1"/>
        <v>0</v>
      </c>
      <c r="X123" s="25">
        <f t="shared" si="2"/>
        <v>0</v>
      </c>
    </row>
    <row r="124" spans="2:24" s="46" customFormat="1" ht="12" customHeight="1">
      <c r="B124" s="62"/>
      <c r="C124" s="62"/>
      <c r="D124" s="47" t="str">
        <f t="shared" si="5"/>
        <v>Mise en place d'un échafaudage tubulaire fixe.</v>
      </c>
      <c r="E124" s="47"/>
      <c r="F124" s="47"/>
      <c r="G124" s="197"/>
      <c r="H124" s="65" t="str">
        <f t="shared" si="6"/>
        <v>A</v>
      </c>
      <c r="I124" s="17"/>
      <c r="J124" s="17"/>
      <c r="K124" s="17"/>
      <c r="L124" s="17"/>
      <c r="M124" s="18"/>
      <c r="N124" s="19"/>
      <c r="O124" s="20"/>
      <c r="P124" s="21"/>
      <c r="Q124" s="21"/>
      <c r="R124" s="21"/>
      <c r="S124" s="21"/>
      <c r="T124" s="22">
        <f t="shared" si="0"/>
        <v>0</v>
      </c>
      <c r="U124" s="23"/>
      <c r="V124" s="24"/>
      <c r="W124" s="21">
        <f t="shared" si="1"/>
        <v>0</v>
      </c>
      <c r="X124" s="25">
        <f t="shared" si="2"/>
        <v>0</v>
      </c>
    </row>
    <row r="125" spans="2:24" s="46" customFormat="1" ht="12" customHeight="1">
      <c r="B125" s="62"/>
      <c r="C125" s="62"/>
      <c r="D125" s="47" t="str">
        <f t="shared" si="5"/>
        <v>Mise en place d'un échafaudage tubulaire fixe.</v>
      </c>
      <c r="E125" s="47"/>
      <c r="F125" s="47"/>
      <c r="G125" s="197"/>
      <c r="H125" s="65" t="str">
        <f t="shared" si="6"/>
        <v>A</v>
      </c>
      <c r="I125" s="17"/>
      <c r="J125" s="17"/>
      <c r="K125" s="17"/>
      <c r="L125" s="17"/>
      <c r="M125" s="18"/>
      <c r="N125" s="19"/>
      <c r="O125" s="20"/>
      <c r="P125" s="21"/>
      <c r="Q125" s="21"/>
      <c r="R125" s="21"/>
      <c r="S125" s="21"/>
      <c r="T125" s="22">
        <f t="shared" si="0"/>
        <v>0</v>
      </c>
      <c r="U125" s="23"/>
      <c r="V125" s="24"/>
      <c r="W125" s="21">
        <f t="shared" si="1"/>
        <v>0</v>
      </c>
      <c r="X125" s="25">
        <f t="shared" si="2"/>
        <v>0</v>
      </c>
    </row>
    <row r="126" spans="2:24" s="46" customFormat="1" ht="12" customHeight="1">
      <c r="B126" s="62"/>
      <c r="C126" s="62"/>
      <c r="D126" s="47" t="str">
        <f t="shared" si="5"/>
        <v>Mise en place d'un échafaudage tubulaire fixe.</v>
      </c>
      <c r="E126" s="47"/>
      <c r="F126" s="47"/>
      <c r="G126" s="197"/>
      <c r="H126" s="65" t="str">
        <f t="shared" si="6"/>
        <v>A</v>
      </c>
      <c r="I126" s="17"/>
      <c r="J126" s="17"/>
      <c r="K126" s="17"/>
      <c r="L126" s="17"/>
      <c r="M126" s="18"/>
      <c r="N126" s="19"/>
      <c r="O126" s="20"/>
      <c r="P126" s="21"/>
      <c r="Q126" s="21"/>
      <c r="R126" s="21"/>
      <c r="S126" s="21"/>
      <c r="T126" s="22">
        <f t="shared" si="0"/>
        <v>0</v>
      </c>
      <c r="U126" s="23"/>
      <c r="V126" s="24"/>
      <c r="W126" s="21">
        <f t="shared" si="1"/>
        <v>0</v>
      </c>
      <c r="X126" s="25">
        <f t="shared" si="2"/>
        <v>0</v>
      </c>
    </row>
    <row r="127" spans="2:24" s="46" customFormat="1" ht="12" customHeight="1">
      <c r="B127" s="62"/>
      <c r="C127" s="62"/>
      <c r="D127" s="47" t="str">
        <f t="shared" si="5"/>
        <v>Mise en place d'un échafaudage tubulaire fixe.</v>
      </c>
      <c r="E127" s="47"/>
      <c r="F127" s="47"/>
      <c r="G127" s="197"/>
      <c r="H127" s="65" t="str">
        <f t="shared" si="6"/>
        <v>A</v>
      </c>
      <c r="I127" s="17"/>
      <c r="J127" s="17"/>
      <c r="K127" s="17"/>
      <c r="L127" s="17"/>
      <c r="M127" s="18"/>
      <c r="N127" s="19"/>
      <c r="O127" s="20"/>
      <c r="P127" s="21"/>
      <c r="Q127" s="21"/>
      <c r="R127" s="21"/>
      <c r="S127" s="21"/>
      <c r="T127" s="22">
        <f t="shared" si="0"/>
        <v>0</v>
      </c>
      <c r="U127" s="23"/>
      <c r="V127" s="24"/>
      <c r="W127" s="21">
        <f t="shared" si="1"/>
        <v>0</v>
      </c>
      <c r="X127" s="25">
        <f t="shared" si="2"/>
        <v>0</v>
      </c>
    </row>
    <row r="128" spans="2:24" s="46" customFormat="1" ht="12" customHeight="1">
      <c r="B128" s="62"/>
      <c r="C128" s="62"/>
      <c r="D128" s="47" t="str">
        <f t="shared" si="5"/>
        <v>Mise en place d'un échafaudage tubulaire fixe.</v>
      </c>
      <c r="E128" s="47"/>
      <c r="F128" s="47"/>
      <c r="G128" s="197"/>
      <c r="H128" s="65" t="str">
        <f t="shared" si="6"/>
        <v>A</v>
      </c>
      <c r="I128" s="17"/>
      <c r="J128" s="17"/>
      <c r="K128" s="17"/>
      <c r="L128" s="17"/>
      <c r="M128" s="18"/>
      <c r="N128" s="19"/>
      <c r="O128" s="20"/>
      <c r="P128" s="21"/>
      <c r="Q128" s="21"/>
      <c r="R128" s="21"/>
      <c r="S128" s="21"/>
      <c r="T128" s="22">
        <f t="shared" si="0"/>
        <v>0</v>
      </c>
      <c r="U128" s="23"/>
      <c r="V128" s="24"/>
      <c r="W128" s="21">
        <f t="shared" si="1"/>
        <v>0</v>
      </c>
      <c r="X128" s="25">
        <f t="shared" si="2"/>
        <v>0</v>
      </c>
    </row>
    <row r="129" spans="2:24" s="46" customFormat="1" ht="12" customHeight="1">
      <c r="B129" s="62"/>
      <c r="C129" s="62"/>
      <c r="D129" s="47" t="str">
        <f t="shared" si="5"/>
        <v>Mise en place d'un échafaudage tubulaire fixe.</v>
      </c>
      <c r="E129" s="47"/>
      <c r="F129" s="47"/>
      <c r="G129" s="197"/>
      <c r="H129" s="65" t="str">
        <f t="shared" si="6"/>
        <v>A</v>
      </c>
      <c r="I129" s="17"/>
      <c r="J129" s="17"/>
      <c r="K129" s="17"/>
      <c r="L129" s="17"/>
      <c r="M129" s="18"/>
      <c r="N129" s="19"/>
      <c r="O129" s="20"/>
      <c r="P129" s="21"/>
      <c r="Q129" s="21"/>
      <c r="R129" s="21"/>
      <c r="S129" s="21"/>
      <c r="T129" s="22">
        <f t="shared" si="0"/>
        <v>0</v>
      </c>
      <c r="U129" s="23"/>
      <c r="V129" s="24"/>
      <c r="W129" s="21">
        <f t="shared" si="1"/>
        <v>0</v>
      </c>
      <c r="X129" s="25">
        <f t="shared" si="2"/>
        <v>0</v>
      </c>
    </row>
    <row r="130" spans="2:24" s="46" customFormat="1" ht="12" customHeight="1">
      <c r="B130" s="62"/>
      <c r="C130" s="62"/>
      <c r="D130" s="47" t="str">
        <f t="shared" si="5"/>
        <v>Mise en place d'un échafaudage tubulaire fixe.</v>
      </c>
      <c r="E130" s="47"/>
      <c r="F130" s="47"/>
      <c r="G130" s="197"/>
      <c r="H130" s="65" t="str">
        <f t="shared" si="6"/>
        <v>A</v>
      </c>
      <c r="I130" s="17"/>
      <c r="J130" s="17"/>
      <c r="K130" s="17"/>
      <c r="L130" s="17"/>
      <c r="M130" s="18"/>
      <c r="N130" s="19"/>
      <c r="O130" s="20"/>
      <c r="P130" s="21"/>
      <c r="Q130" s="21"/>
      <c r="R130" s="21"/>
      <c r="S130" s="21"/>
      <c r="T130" s="22">
        <f t="shared" si="0"/>
        <v>0</v>
      </c>
      <c r="U130" s="23"/>
      <c r="V130" s="24"/>
      <c r="W130" s="21">
        <f t="shared" si="1"/>
        <v>0</v>
      </c>
      <c r="X130" s="25">
        <f t="shared" si="2"/>
        <v>0</v>
      </c>
    </row>
    <row r="131" spans="2:24" s="46" customFormat="1" ht="12" customHeight="1">
      <c r="B131" s="62"/>
      <c r="C131" s="62"/>
      <c r="D131" s="47" t="str">
        <f t="shared" si="5"/>
        <v>Mise en place d'un échafaudage tubulaire fixe.</v>
      </c>
      <c r="E131" s="47"/>
      <c r="F131" s="47"/>
      <c r="G131" s="197"/>
      <c r="H131" s="65" t="str">
        <f t="shared" si="6"/>
        <v>A</v>
      </c>
      <c r="I131" s="17"/>
      <c r="J131" s="17"/>
      <c r="K131" s="17"/>
      <c r="L131" s="17"/>
      <c r="M131" s="18"/>
      <c r="N131" s="19"/>
      <c r="O131" s="20"/>
      <c r="P131" s="21"/>
      <c r="Q131" s="21"/>
      <c r="R131" s="21"/>
      <c r="S131" s="21"/>
      <c r="T131" s="22">
        <f t="shared" si="0"/>
        <v>0</v>
      </c>
      <c r="U131" s="23"/>
      <c r="V131" s="24"/>
      <c r="W131" s="21">
        <f t="shared" si="1"/>
        <v>0</v>
      </c>
      <c r="X131" s="25">
        <f t="shared" si="2"/>
        <v>0</v>
      </c>
    </row>
    <row r="132" spans="2:24" s="46" customFormat="1" ht="12" customHeight="1">
      <c r="B132" s="62"/>
      <c r="C132" s="62"/>
      <c r="D132" s="47" t="str">
        <f t="shared" si="5"/>
        <v>Mise en place d'un échafaudage tubulaire fixe.</v>
      </c>
      <c r="E132" s="47"/>
      <c r="F132" s="47"/>
      <c r="G132" s="197"/>
      <c r="H132" s="65" t="str">
        <f t="shared" si="6"/>
        <v>A</v>
      </c>
      <c r="I132" s="17"/>
      <c r="J132" s="17"/>
      <c r="K132" s="17"/>
      <c r="L132" s="17"/>
      <c r="M132" s="18"/>
      <c r="N132" s="19"/>
      <c r="O132" s="20"/>
      <c r="P132" s="21"/>
      <c r="Q132" s="21"/>
      <c r="R132" s="21"/>
      <c r="S132" s="21"/>
      <c r="T132" s="22">
        <f t="shared" si="0"/>
        <v>0</v>
      </c>
      <c r="U132" s="23"/>
      <c r="V132" s="24"/>
      <c r="W132" s="21">
        <f t="shared" si="1"/>
        <v>0</v>
      </c>
      <c r="X132" s="25">
        <f t="shared" si="2"/>
        <v>0</v>
      </c>
    </row>
    <row r="133" spans="2:24" s="46" customFormat="1" ht="12" customHeight="1">
      <c r="B133" s="62"/>
      <c r="C133" s="62"/>
      <c r="D133" s="47" t="str">
        <f t="shared" si="5"/>
        <v>Mise en place d'un échafaudage tubulaire fixe.</v>
      </c>
      <c r="E133" s="47"/>
      <c r="F133" s="47"/>
      <c r="G133" s="197"/>
      <c r="H133" s="65" t="str">
        <f t="shared" si="6"/>
        <v>A</v>
      </c>
      <c r="I133" s="17"/>
      <c r="J133" s="17"/>
      <c r="K133" s="17"/>
      <c r="L133" s="17"/>
      <c r="M133" s="18"/>
      <c r="N133" s="19"/>
      <c r="O133" s="20"/>
      <c r="P133" s="21"/>
      <c r="Q133" s="21"/>
      <c r="R133" s="21"/>
      <c r="S133" s="21"/>
      <c r="T133" s="22">
        <f t="shared" si="0"/>
        <v>0</v>
      </c>
      <c r="U133" s="23"/>
      <c r="V133" s="24"/>
      <c r="W133" s="21">
        <f t="shared" si="1"/>
        <v>0</v>
      </c>
      <c r="X133" s="25">
        <f t="shared" si="2"/>
        <v>0</v>
      </c>
    </row>
    <row r="134" spans="2:24" s="46" customFormat="1" ht="12" customHeight="1">
      <c r="B134" s="62"/>
      <c r="C134" s="62"/>
      <c r="D134" s="47" t="str">
        <f t="shared" si="5"/>
        <v>Mise en place d'un échafaudage tubulaire fixe.</v>
      </c>
      <c r="E134" s="47"/>
      <c r="F134" s="47"/>
      <c r="G134" s="197"/>
      <c r="H134" s="65" t="str">
        <f t="shared" si="6"/>
        <v>A</v>
      </c>
      <c r="I134" s="17"/>
      <c r="J134" s="17"/>
      <c r="K134" s="17"/>
      <c r="L134" s="17"/>
      <c r="M134" s="18"/>
      <c r="N134" s="19"/>
      <c r="O134" s="20"/>
      <c r="P134" s="21"/>
      <c r="Q134" s="21"/>
      <c r="R134" s="21"/>
      <c r="S134" s="21"/>
      <c r="T134" s="22">
        <f>ROUND((IF(P134=0,1,P134)+Q134)*N134*IF(O134=0,1,O134)*IF(R134=0,1,R134)*IF(S134=0,1,S134),2)</f>
        <v>0</v>
      </c>
      <c r="U134" s="23"/>
      <c r="V134" s="24"/>
      <c r="W134" s="21">
        <f>ROUND(U134-V134,2)</f>
        <v>0</v>
      </c>
      <c r="X134" s="25">
        <f>ROUND(T134*IF(W134=0,1,W134),3)</f>
        <v>0</v>
      </c>
    </row>
    <row r="135" spans="2:24" s="46" customFormat="1" ht="12" customHeight="1">
      <c r="B135" s="62"/>
      <c r="C135" s="62"/>
      <c r="D135" s="47" t="str">
        <f t="shared" si="5"/>
        <v>Mise en place d'un échafaudage tubulaire fixe.</v>
      </c>
      <c r="E135" s="47"/>
      <c r="F135" s="47"/>
      <c r="G135" s="197"/>
      <c r="H135" s="65" t="str">
        <f t="shared" si="6"/>
        <v>A</v>
      </c>
      <c r="I135" s="17"/>
      <c r="J135" s="17"/>
      <c r="K135" s="17"/>
      <c r="L135" s="17"/>
      <c r="M135" s="18"/>
      <c r="N135" s="19"/>
      <c r="O135" s="20"/>
      <c r="P135" s="21"/>
      <c r="Q135" s="21"/>
      <c r="R135" s="21"/>
      <c r="S135" s="21"/>
      <c r="T135" s="22">
        <f t="shared" ref="T135:T138" si="16">ROUND((IF(P135=0,1,P135)+Q135)*N135*IF(O135=0,1,O135)*IF(R135=0,1,R135)*IF(S135=0,1,S135),2)</f>
        <v>0</v>
      </c>
      <c r="U135" s="23"/>
      <c r="V135" s="24"/>
      <c r="W135" s="21">
        <f t="shared" ref="W135:W138" si="17">ROUND(U135-V135,2)</f>
        <v>0</v>
      </c>
      <c r="X135" s="25">
        <f t="shared" ref="X135:X138" si="18">ROUND(T135*IF(W135=0,1,W135),3)</f>
        <v>0</v>
      </c>
    </row>
    <row r="136" spans="2:24" s="46" customFormat="1" ht="12" customHeight="1">
      <c r="B136" s="62"/>
      <c r="C136" s="62"/>
      <c r="D136" s="47" t="str">
        <f t="shared" si="5"/>
        <v>Mise en place d'un échafaudage tubulaire fixe.</v>
      </c>
      <c r="E136" s="47"/>
      <c r="F136" s="47"/>
      <c r="G136" s="197"/>
      <c r="H136" s="65" t="str">
        <f t="shared" si="6"/>
        <v>A</v>
      </c>
      <c r="I136" s="17"/>
      <c r="J136" s="17"/>
      <c r="K136" s="17"/>
      <c r="L136" s="17"/>
      <c r="M136" s="18"/>
      <c r="N136" s="19"/>
      <c r="O136" s="20"/>
      <c r="P136" s="21"/>
      <c r="Q136" s="21"/>
      <c r="R136" s="21"/>
      <c r="S136" s="21"/>
      <c r="T136" s="22">
        <f t="shared" si="16"/>
        <v>0</v>
      </c>
      <c r="U136" s="23"/>
      <c r="V136" s="24"/>
      <c r="W136" s="21">
        <f t="shared" si="17"/>
        <v>0</v>
      </c>
      <c r="X136" s="25">
        <f t="shared" si="18"/>
        <v>0</v>
      </c>
    </row>
    <row r="137" spans="2:24" s="46" customFormat="1" ht="12" customHeight="1">
      <c r="B137" s="62"/>
      <c r="C137" s="62"/>
      <c r="D137" s="47" t="str">
        <f t="shared" si="5"/>
        <v>Mise en place d'un échafaudage tubulaire fixe.</v>
      </c>
      <c r="E137" s="47"/>
      <c r="F137" s="47"/>
      <c r="G137" s="197"/>
      <c r="H137" s="65" t="str">
        <f t="shared" si="6"/>
        <v>A</v>
      </c>
      <c r="I137" s="17"/>
      <c r="J137" s="17"/>
      <c r="K137" s="17"/>
      <c r="L137" s="17"/>
      <c r="M137" s="18"/>
      <c r="N137" s="19"/>
      <c r="O137" s="20"/>
      <c r="P137" s="21"/>
      <c r="Q137" s="21"/>
      <c r="R137" s="21"/>
      <c r="S137" s="21"/>
      <c r="T137" s="22">
        <f t="shared" si="16"/>
        <v>0</v>
      </c>
      <c r="U137" s="23"/>
      <c r="V137" s="24"/>
      <c r="W137" s="21">
        <f t="shared" si="17"/>
        <v>0</v>
      </c>
      <c r="X137" s="25">
        <f t="shared" si="18"/>
        <v>0</v>
      </c>
    </row>
    <row r="138" spans="2:24" s="46" customFormat="1" ht="12" customHeight="1">
      <c r="B138" s="62"/>
      <c r="C138" s="62"/>
      <c r="D138" s="47" t="str">
        <f t="shared" si="5"/>
        <v>Mise en place d'un échafaudage tubulaire fixe.</v>
      </c>
      <c r="E138" s="47"/>
      <c r="F138" s="47"/>
      <c r="G138" s="197"/>
      <c r="H138" s="65" t="str">
        <f t="shared" si="6"/>
        <v>A</v>
      </c>
      <c r="I138" s="17"/>
      <c r="J138" s="17"/>
      <c r="K138" s="17"/>
      <c r="L138" s="17"/>
      <c r="M138" s="18"/>
      <c r="N138" s="19"/>
      <c r="O138" s="20"/>
      <c r="P138" s="21"/>
      <c r="Q138" s="21"/>
      <c r="R138" s="21"/>
      <c r="S138" s="21"/>
      <c r="T138" s="22">
        <f t="shared" si="16"/>
        <v>0</v>
      </c>
      <c r="U138" s="23"/>
      <c r="V138" s="24"/>
      <c r="W138" s="21">
        <f t="shared" si="17"/>
        <v>0</v>
      </c>
      <c r="X138" s="25">
        <f t="shared" si="18"/>
        <v>0</v>
      </c>
    </row>
    <row r="139" spans="2:24" s="46" customFormat="1" ht="12" customHeight="1">
      <c r="B139" s="62"/>
      <c r="C139" s="62"/>
      <c r="D139" s="47" t="str">
        <f t="shared" si="5"/>
        <v>Mise en place d'un échafaudage tubulaire fixe.</v>
      </c>
      <c r="E139" s="47"/>
      <c r="F139" s="47"/>
      <c r="G139" s="197"/>
      <c r="H139" s="65" t="str">
        <f t="shared" si="6"/>
        <v>A</v>
      </c>
      <c r="I139" s="17"/>
      <c r="J139" s="17"/>
      <c r="K139" s="17"/>
      <c r="L139" s="17"/>
      <c r="M139" s="18"/>
      <c r="N139" s="19"/>
      <c r="O139" s="20"/>
      <c r="P139" s="21"/>
      <c r="Q139" s="21"/>
      <c r="R139" s="21"/>
      <c r="S139" s="21"/>
      <c r="T139" s="22">
        <f>ROUND((IF(P139=0,1,P139)+Q139)*N139*IF(O139=0,1,O139)*IF(R139=0,1,R139)*IF(S139=0,1,S139),2)</f>
        <v>0</v>
      </c>
      <c r="U139" s="23"/>
      <c r="V139" s="24"/>
      <c r="W139" s="21">
        <f>ROUND(U139-V139,2)</f>
        <v>0</v>
      </c>
      <c r="X139" s="25">
        <f>ROUND(T139*IF(W139=0,1,W139),3)</f>
        <v>0</v>
      </c>
    </row>
    <row r="140" spans="2:24" s="46" customFormat="1" ht="12" customHeight="1">
      <c r="B140" s="62"/>
      <c r="C140" s="62"/>
      <c r="D140" s="47" t="str">
        <f t="shared" si="5"/>
        <v>Mise en place d'un échafaudage tubulaire fixe.</v>
      </c>
      <c r="E140" s="47"/>
      <c r="F140" s="47"/>
      <c r="G140" s="197"/>
      <c r="H140" s="65" t="str">
        <f t="shared" si="6"/>
        <v>A</v>
      </c>
      <c r="I140" s="17"/>
      <c r="J140" s="17"/>
      <c r="K140" s="17"/>
      <c r="L140" s="17"/>
      <c r="M140" s="18"/>
      <c r="N140" s="19"/>
      <c r="O140" s="20"/>
      <c r="P140" s="21"/>
      <c r="Q140" s="21"/>
      <c r="R140" s="21"/>
      <c r="S140" s="21"/>
      <c r="T140" s="22">
        <f t="shared" ref="T140:T143" si="19">ROUND((IF(P140=0,1,P140)+Q140)*N140*IF(O140=0,1,O140)*IF(R140=0,1,R140)*IF(S140=0,1,S140),2)</f>
        <v>0</v>
      </c>
      <c r="U140" s="23"/>
      <c r="V140" s="24"/>
      <c r="W140" s="21">
        <f t="shared" ref="W140:W143" si="20">ROUND(U140-V140,2)</f>
        <v>0</v>
      </c>
      <c r="X140" s="25">
        <f t="shared" ref="X140:X143" si="21">ROUND(T140*IF(W140=0,1,W140),3)</f>
        <v>0</v>
      </c>
    </row>
    <row r="141" spans="2:24" s="46" customFormat="1" ht="12" customHeight="1">
      <c r="B141" s="62"/>
      <c r="C141" s="62"/>
      <c r="D141" s="47" t="str">
        <f t="shared" si="5"/>
        <v>Mise en place d'un échafaudage tubulaire fixe.</v>
      </c>
      <c r="E141" s="47"/>
      <c r="F141" s="47"/>
      <c r="G141" s="197"/>
      <c r="H141" s="65" t="str">
        <f t="shared" si="6"/>
        <v>A</v>
      </c>
      <c r="I141" s="17"/>
      <c r="J141" s="17"/>
      <c r="K141" s="17"/>
      <c r="L141" s="17"/>
      <c r="M141" s="18"/>
      <c r="N141" s="19"/>
      <c r="O141" s="20"/>
      <c r="P141" s="21"/>
      <c r="Q141" s="21"/>
      <c r="R141" s="21"/>
      <c r="S141" s="21"/>
      <c r="T141" s="22">
        <f t="shared" si="19"/>
        <v>0</v>
      </c>
      <c r="U141" s="23"/>
      <c r="V141" s="24"/>
      <c r="W141" s="21">
        <f t="shared" si="20"/>
        <v>0</v>
      </c>
      <c r="X141" s="25">
        <f t="shared" si="21"/>
        <v>0</v>
      </c>
    </row>
    <row r="142" spans="2:24" s="46" customFormat="1" ht="12" customHeight="1">
      <c r="B142" s="62"/>
      <c r="C142" s="62"/>
      <c r="D142" s="47" t="str">
        <f t="shared" si="5"/>
        <v>Mise en place d'un échafaudage tubulaire fixe.</v>
      </c>
      <c r="E142" s="47"/>
      <c r="F142" s="47"/>
      <c r="G142" s="197"/>
      <c r="H142" s="65" t="str">
        <f t="shared" si="6"/>
        <v>A</v>
      </c>
      <c r="I142" s="17"/>
      <c r="J142" s="17"/>
      <c r="K142" s="17"/>
      <c r="L142" s="17"/>
      <c r="M142" s="18"/>
      <c r="N142" s="19"/>
      <c r="O142" s="20"/>
      <c r="P142" s="21"/>
      <c r="Q142" s="21"/>
      <c r="R142" s="21"/>
      <c r="S142" s="21"/>
      <c r="T142" s="22">
        <f t="shared" si="19"/>
        <v>0</v>
      </c>
      <c r="U142" s="23"/>
      <c r="V142" s="24"/>
      <c r="W142" s="21">
        <f t="shared" si="20"/>
        <v>0</v>
      </c>
      <c r="X142" s="25">
        <f t="shared" si="21"/>
        <v>0</v>
      </c>
    </row>
    <row r="143" spans="2:24" s="46" customFormat="1" ht="12" customHeight="1">
      <c r="B143" s="62"/>
      <c r="C143" s="62"/>
      <c r="D143" s="47" t="str">
        <f t="shared" si="5"/>
        <v>Mise en place d'un échafaudage tubulaire fixe.</v>
      </c>
      <c r="E143" s="47"/>
      <c r="F143" s="47"/>
      <c r="G143" s="197"/>
      <c r="H143" s="65" t="str">
        <f t="shared" si="6"/>
        <v>A</v>
      </c>
      <c r="I143" s="17"/>
      <c r="J143" s="17"/>
      <c r="K143" s="17"/>
      <c r="L143" s="17"/>
      <c r="M143" s="18"/>
      <c r="N143" s="19"/>
      <c r="O143" s="20"/>
      <c r="P143" s="21"/>
      <c r="Q143" s="21"/>
      <c r="R143" s="21"/>
      <c r="S143" s="21"/>
      <c r="T143" s="22">
        <f t="shared" si="19"/>
        <v>0</v>
      </c>
      <c r="U143" s="23"/>
      <c r="V143" s="24"/>
      <c r="W143" s="21">
        <f t="shared" si="20"/>
        <v>0</v>
      </c>
      <c r="X143" s="25">
        <f t="shared" si="21"/>
        <v>0</v>
      </c>
    </row>
    <row r="144" spans="2:24" s="46" customFormat="1" ht="12" customHeight="1">
      <c r="B144" s="62"/>
      <c r="C144" s="62"/>
      <c r="D144" s="47" t="str">
        <f t="shared" si="5"/>
        <v>Mise en place d'un échafaudage tubulaire fixe.</v>
      </c>
      <c r="E144" s="47"/>
      <c r="F144" s="47"/>
      <c r="G144" s="197"/>
      <c r="H144" s="65" t="str">
        <f t="shared" si="6"/>
        <v>A</v>
      </c>
      <c r="I144" s="17"/>
      <c r="J144" s="17"/>
      <c r="K144" s="17"/>
      <c r="L144" s="17"/>
      <c r="M144" s="18"/>
      <c r="N144" s="19"/>
      <c r="O144" s="20"/>
      <c r="P144" s="21"/>
      <c r="Q144" s="21"/>
      <c r="R144" s="21"/>
      <c r="S144" s="21"/>
      <c r="T144" s="22">
        <f t="shared" si="0"/>
        <v>0</v>
      </c>
      <c r="U144" s="23"/>
      <c r="V144" s="24"/>
      <c r="W144" s="21">
        <f t="shared" si="1"/>
        <v>0</v>
      </c>
      <c r="X144" s="25">
        <f t="shared" si="2"/>
        <v>0</v>
      </c>
    </row>
    <row r="145" spans="2:24" s="46" customFormat="1" ht="12" customHeight="1">
      <c r="B145" s="62"/>
      <c r="C145" s="62"/>
      <c r="D145" s="47" t="str">
        <f t="shared" si="5"/>
        <v>Mise en place d'un échafaudage tubulaire fixe.</v>
      </c>
      <c r="E145" s="47"/>
      <c r="F145" s="47"/>
      <c r="G145" s="197"/>
      <c r="H145" s="65" t="str">
        <f t="shared" si="6"/>
        <v>A</v>
      </c>
      <c r="I145" s="17"/>
      <c r="J145" s="17"/>
      <c r="K145" s="17"/>
      <c r="L145" s="17"/>
      <c r="M145" s="18"/>
      <c r="N145" s="19"/>
      <c r="O145" s="20"/>
      <c r="P145" s="21"/>
      <c r="Q145" s="21"/>
      <c r="R145" s="21"/>
      <c r="S145" s="21"/>
      <c r="T145" s="22">
        <f t="shared" si="0"/>
        <v>0</v>
      </c>
      <c r="U145" s="23"/>
      <c r="V145" s="24"/>
      <c r="W145" s="21">
        <f t="shared" si="1"/>
        <v>0</v>
      </c>
      <c r="X145" s="25">
        <f t="shared" si="2"/>
        <v>0</v>
      </c>
    </row>
    <row r="146" spans="2:24" s="46" customFormat="1" ht="12" customHeight="1">
      <c r="B146" s="62"/>
      <c r="C146" s="62"/>
      <c r="D146" s="47" t="str">
        <f t="shared" ref="D146:D209" si="22">IF(G146=0,D145,G146)</f>
        <v>Mise en place d'un échafaudage tubulaire fixe.</v>
      </c>
      <c r="E146" s="47"/>
      <c r="F146" s="47"/>
      <c r="G146" s="197"/>
      <c r="H146" s="65" t="str">
        <f t="shared" si="6"/>
        <v>A</v>
      </c>
      <c r="I146" s="17"/>
      <c r="J146" s="17"/>
      <c r="K146" s="17"/>
      <c r="L146" s="17"/>
      <c r="M146" s="18"/>
      <c r="N146" s="19"/>
      <c r="O146" s="20"/>
      <c r="P146" s="21"/>
      <c r="Q146" s="21"/>
      <c r="R146" s="21"/>
      <c r="S146" s="21"/>
      <c r="T146" s="22">
        <f t="shared" si="0"/>
        <v>0</v>
      </c>
      <c r="U146" s="23"/>
      <c r="V146" s="24"/>
      <c r="W146" s="21">
        <f t="shared" si="1"/>
        <v>0</v>
      </c>
      <c r="X146" s="25">
        <f t="shared" si="2"/>
        <v>0</v>
      </c>
    </row>
    <row r="147" spans="2:24" s="46" customFormat="1" ht="12" customHeight="1">
      <c r="B147" s="62"/>
      <c r="C147" s="62"/>
      <c r="D147" s="47" t="str">
        <f t="shared" si="22"/>
        <v>Mise en place d'un échafaudage tubulaire fixe.</v>
      </c>
      <c r="E147" s="47"/>
      <c r="F147" s="47"/>
      <c r="G147" s="197"/>
      <c r="H147" s="65" t="str">
        <f t="shared" ref="H147:H210" si="23">H146</f>
        <v>A</v>
      </c>
      <c r="I147" s="17"/>
      <c r="J147" s="17"/>
      <c r="K147" s="17"/>
      <c r="L147" s="17"/>
      <c r="M147" s="18"/>
      <c r="N147" s="19"/>
      <c r="O147" s="20"/>
      <c r="P147" s="21"/>
      <c r="Q147" s="21"/>
      <c r="R147" s="21"/>
      <c r="S147" s="21"/>
      <c r="T147" s="22">
        <f t="shared" si="0"/>
        <v>0</v>
      </c>
      <c r="U147" s="23"/>
      <c r="V147" s="24"/>
      <c r="W147" s="21">
        <f t="shared" si="1"/>
        <v>0</v>
      </c>
      <c r="X147" s="25">
        <f t="shared" si="2"/>
        <v>0</v>
      </c>
    </row>
    <row r="148" spans="2:24" s="46" customFormat="1" ht="12" customHeight="1">
      <c r="B148" s="62"/>
      <c r="C148" s="62"/>
      <c r="D148" s="47" t="str">
        <f t="shared" si="22"/>
        <v>Mise en place d'un échafaudage tubulaire fixe.</v>
      </c>
      <c r="E148" s="47"/>
      <c r="F148" s="47"/>
      <c r="G148" s="197"/>
      <c r="H148" s="65" t="str">
        <f t="shared" si="23"/>
        <v>A</v>
      </c>
      <c r="I148" s="17"/>
      <c r="J148" s="17"/>
      <c r="K148" s="17"/>
      <c r="L148" s="17"/>
      <c r="M148" s="18"/>
      <c r="N148" s="19"/>
      <c r="O148" s="20"/>
      <c r="P148" s="21"/>
      <c r="Q148" s="21"/>
      <c r="R148" s="21"/>
      <c r="S148" s="21"/>
      <c r="T148" s="22">
        <f t="shared" si="0"/>
        <v>0</v>
      </c>
      <c r="U148" s="23"/>
      <c r="V148" s="24"/>
      <c r="W148" s="21">
        <f t="shared" si="1"/>
        <v>0</v>
      </c>
      <c r="X148" s="25">
        <f t="shared" si="2"/>
        <v>0</v>
      </c>
    </row>
    <row r="149" spans="2:24" s="46" customFormat="1" ht="12" customHeight="1">
      <c r="B149" s="62"/>
      <c r="C149" s="62"/>
      <c r="D149" s="47" t="str">
        <f t="shared" si="22"/>
        <v>Mise en place d'un échafaudage tubulaire fixe.</v>
      </c>
      <c r="E149" s="47"/>
      <c r="F149" s="47"/>
      <c r="G149" s="197"/>
      <c r="H149" s="65" t="str">
        <f t="shared" si="23"/>
        <v>A</v>
      </c>
      <c r="I149" s="17"/>
      <c r="J149" s="17"/>
      <c r="K149" s="17"/>
      <c r="L149" s="17"/>
      <c r="M149" s="18"/>
      <c r="N149" s="19"/>
      <c r="O149" s="20"/>
      <c r="P149" s="21"/>
      <c r="Q149" s="21"/>
      <c r="R149" s="21"/>
      <c r="S149" s="21"/>
      <c r="T149" s="22">
        <f t="shared" si="0"/>
        <v>0</v>
      </c>
      <c r="U149" s="23"/>
      <c r="V149" s="24"/>
      <c r="W149" s="21">
        <f t="shared" si="1"/>
        <v>0</v>
      </c>
      <c r="X149" s="25">
        <f t="shared" si="2"/>
        <v>0</v>
      </c>
    </row>
    <row r="150" spans="2:24" s="46" customFormat="1" ht="12" customHeight="1">
      <c r="B150" s="62"/>
      <c r="C150" s="62"/>
      <c r="D150" s="47" t="str">
        <f t="shared" si="22"/>
        <v>Mise en place d'un échafaudage tubulaire fixe.</v>
      </c>
      <c r="E150" s="47"/>
      <c r="F150" s="47"/>
      <c r="G150" s="197"/>
      <c r="H150" s="65" t="str">
        <f t="shared" si="23"/>
        <v>A</v>
      </c>
      <c r="I150" s="17"/>
      <c r="J150" s="17"/>
      <c r="K150" s="17"/>
      <c r="L150" s="17"/>
      <c r="M150" s="18"/>
      <c r="N150" s="19"/>
      <c r="O150" s="20"/>
      <c r="P150" s="21"/>
      <c r="Q150" s="21"/>
      <c r="R150" s="21"/>
      <c r="S150" s="21"/>
      <c r="T150" s="22">
        <f t="shared" si="0"/>
        <v>0</v>
      </c>
      <c r="U150" s="23"/>
      <c r="V150" s="24"/>
      <c r="W150" s="21">
        <f t="shared" si="1"/>
        <v>0</v>
      </c>
      <c r="X150" s="25">
        <f t="shared" si="2"/>
        <v>0</v>
      </c>
    </row>
    <row r="151" spans="2:24" s="46" customFormat="1" ht="12" customHeight="1">
      <c r="B151" s="62"/>
      <c r="C151" s="62"/>
      <c r="D151" s="47" t="str">
        <f t="shared" si="22"/>
        <v>Mise en place d'un échafaudage tubulaire fixe.</v>
      </c>
      <c r="E151" s="47"/>
      <c r="F151" s="47"/>
      <c r="G151" s="197"/>
      <c r="H151" s="65" t="str">
        <f t="shared" si="23"/>
        <v>A</v>
      </c>
      <c r="I151" s="17"/>
      <c r="J151" s="17"/>
      <c r="K151" s="17"/>
      <c r="L151" s="17"/>
      <c r="M151" s="18"/>
      <c r="N151" s="19"/>
      <c r="O151" s="20"/>
      <c r="P151" s="21"/>
      <c r="Q151" s="21"/>
      <c r="R151" s="21"/>
      <c r="S151" s="21"/>
      <c r="T151" s="22">
        <f t="shared" si="0"/>
        <v>0</v>
      </c>
      <c r="U151" s="23"/>
      <c r="V151" s="24"/>
      <c r="W151" s="21">
        <f t="shared" si="1"/>
        <v>0</v>
      </c>
      <c r="X151" s="25">
        <f t="shared" si="2"/>
        <v>0</v>
      </c>
    </row>
    <row r="152" spans="2:24" s="46" customFormat="1" ht="12" customHeight="1">
      <c r="B152" s="62"/>
      <c r="C152" s="62"/>
      <c r="D152" s="47" t="str">
        <f t="shared" si="22"/>
        <v>Mise en place d'un échafaudage tubulaire fixe.</v>
      </c>
      <c r="E152" s="47"/>
      <c r="F152" s="47"/>
      <c r="G152" s="197"/>
      <c r="H152" s="65" t="str">
        <f t="shared" si="23"/>
        <v>A</v>
      </c>
      <c r="I152" s="17"/>
      <c r="J152" s="17"/>
      <c r="K152" s="17"/>
      <c r="L152" s="17"/>
      <c r="M152" s="18"/>
      <c r="N152" s="19"/>
      <c r="O152" s="20"/>
      <c r="P152" s="21"/>
      <c r="Q152" s="21"/>
      <c r="R152" s="21"/>
      <c r="S152" s="21"/>
      <c r="T152" s="22">
        <f t="shared" ref="T152:T215" si="24">ROUND((IF(P152=0,1,P152)+Q152)*N152*IF(O152=0,1,O152)*IF(R152=0,1,R152)*IF(S152=0,1,S152),2)</f>
        <v>0</v>
      </c>
      <c r="U152" s="23"/>
      <c r="V152" s="24"/>
      <c r="W152" s="21">
        <f t="shared" ref="W152:W215" si="25">ROUND(U152-V152,2)</f>
        <v>0</v>
      </c>
      <c r="X152" s="25">
        <f t="shared" ref="X152:X215" si="26">ROUND(T152*IF(W152=0,1,W152),3)</f>
        <v>0</v>
      </c>
    </row>
    <row r="153" spans="2:24" s="46" customFormat="1" ht="12" customHeight="1">
      <c r="B153" s="62"/>
      <c r="C153" s="62"/>
      <c r="D153" s="47" t="str">
        <f t="shared" si="22"/>
        <v>Mise en place d'un échafaudage tubulaire fixe.</v>
      </c>
      <c r="E153" s="47"/>
      <c r="F153" s="47"/>
      <c r="G153" s="197"/>
      <c r="H153" s="65" t="str">
        <f t="shared" si="23"/>
        <v>A</v>
      </c>
      <c r="I153" s="17"/>
      <c r="J153" s="17"/>
      <c r="K153" s="17"/>
      <c r="L153" s="17"/>
      <c r="M153" s="18"/>
      <c r="N153" s="19"/>
      <c r="O153" s="20"/>
      <c r="P153" s="21"/>
      <c r="Q153" s="21"/>
      <c r="R153" s="21"/>
      <c r="S153" s="21"/>
      <c r="T153" s="22">
        <f t="shared" si="24"/>
        <v>0</v>
      </c>
      <c r="U153" s="23"/>
      <c r="V153" s="24"/>
      <c r="W153" s="21">
        <f t="shared" si="25"/>
        <v>0</v>
      </c>
      <c r="X153" s="25">
        <f t="shared" si="26"/>
        <v>0</v>
      </c>
    </row>
    <row r="154" spans="2:24" s="46" customFormat="1" ht="12" customHeight="1">
      <c r="B154" s="62"/>
      <c r="C154" s="62"/>
      <c r="D154" s="47" t="str">
        <f t="shared" si="22"/>
        <v>Mise en place d'un échafaudage tubulaire fixe.</v>
      </c>
      <c r="E154" s="47"/>
      <c r="F154" s="47"/>
      <c r="G154" s="197"/>
      <c r="H154" s="65" t="str">
        <f t="shared" si="23"/>
        <v>A</v>
      </c>
      <c r="I154" s="17"/>
      <c r="J154" s="17"/>
      <c r="K154" s="17"/>
      <c r="L154" s="17"/>
      <c r="M154" s="18"/>
      <c r="N154" s="19"/>
      <c r="O154" s="20"/>
      <c r="P154" s="21"/>
      <c r="Q154" s="21"/>
      <c r="R154" s="21"/>
      <c r="S154" s="21"/>
      <c r="T154" s="22">
        <f t="shared" si="24"/>
        <v>0</v>
      </c>
      <c r="U154" s="23"/>
      <c r="V154" s="24"/>
      <c r="W154" s="21">
        <f t="shared" si="25"/>
        <v>0</v>
      </c>
      <c r="X154" s="25">
        <f t="shared" si="26"/>
        <v>0</v>
      </c>
    </row>
    <row r="155" spans="2:24" s="46" customFormat="1" ht="12" customHeight="1">
      <c r="B155" s="62"/>
      <c r="C155" s="62"/>
      <c r="D155" s="47" t="str">
        <f t="shared" si="22"/>
        <v>Mise en place d'un échafaudage tubulaire fixe.</v>
      </c>
      <c r="E155" s="47"/>
      <c r="F155" s="47"/>
      <c r="G155" s="197"/>
      <c r="H155" s="65" t="str">
        <f t="shared" si="23"/>
        <v>A</v>
      </c>
      <c r="I155" s="17"/>
      <c r="J155" s="17"/>
      <c r="K155" s="17"/>
      <c r="L155" s="17"/>
      <c r="M155" s="18"/>
      <c r="N155" s="19"/>
      <c r="O155" s="20"/>
      <c r="P155" s="21"/>
      <c r="Q155" s="21"/>
      <c r="R155" s="21"/>
      <c r="S155" s="21"/>
      <c r="T155" s="22">
        <f t="shared" si="24"/>
        <v>0</v>
      </c>
      <c r="U155" s="23"/>
      <c r="V155" s="24"/>
      <c r="W155" s="21">
        <f t="shared" si="25"/>
        <v>0</v>
      </c>
      <c r="X155" s="25">
        <f t="shared" si="26"/>
        <v>0</v>
      </c>
    </row>
    <row r="156" spans="2:24" s="46" customFormat="1" ht="12" customHeight="1">
      <c r="B156" s="62"/>
      <c r="C156" s="62"/>
      <c r="D156" s="47" t="str">
        <f t="shared" si="22"/>
        <v>Mise en place d'un échafaudage tubulaire fixe.</v>
      </c>
      <c r="E156" s="47"/>
      <c r="F156" s="47"/>
      <c r="G156" s="197"/>
      <c r="H156" s="65" t="str">
        <f t="shared" si="23"/>
        <v>A</v>
      </c>
      <c r="I156" s="17"/>
      <c r="J156" s="17"/>
      <c r="K156" s="17"/>
      <c r="L156" s="17"/>
      <c r="M156" s="18"/>
      <c r="N156" s="19"/>
      <c r="O156" s="20"/>
      <c r="P156" s="21"/>
      <c r="Q156" s="21"/>
      <c r="R156" s="21"/>
      <c r="S156" s="21"/>
      <c r="T156" s="22">
        <f t="shared" si="24"/>
        <v>0</v>
      </c>
      <c r="U156" s="23"/>
      <c r="V156" s="24"/>
      <c r="W156" s="21">
        <f t="shared" si="25"/>
        <v>0</v>
      </c>
      <c r="X156" s="25">
        <f t="shared" si="26"/>
        <v>0</v>
      </c>
    </row>
    <row r="157" spans="2:24" s="46" customFormat="1" ht="12" customHeight="1">
      <c r="B157" s="62"/>
      <c r="C157" s="62"/>
      <c r="D157" s="47" t="str">
        <f t="shared" si="22"/>
        <v>Mise en place d'un échafaudage tubulaire fixe.</v>
      </c>
      <c r="E157" s="47"/>
      <c r="F157" s="47"/>
      <c r="G157" s="197"/>
      <c r="H157" s="65" t="str">
        <f t="shared" si="23"/>
        <v>A</v>
      </c>
      <c r="I157" s="17"/>
      <c r="J157" s="17"/>
      <c r="K157" s="17"/>
      <c r="L157" s="17"/>
      <c r="M157" s="18"/>
      <c r="N157" s="19"/>
      <c r="O157" s="20"/>
      <c r="P157" s="21"/>
      <c r="Q157" s="21"/>
      <c r="R157" s="21"/>
      <c r="S157" s="21"/>
      <c r="T157" s="22">
        <f t="shared" si="24"/>
        <v>0</v>
      </c>
      <c r="U157" s="23"/>
      <c r="V157" s="24"/>
      <c r="W157" s="21">
        <f t="shared" si="25"/>
        <v>0</v>
      </c>
      <c r="X157" s="25">
        <f t="shared" si="26"/>
        <v>0</v>
      </c>
    </row>
    <row r="158" spans="2:24" s="46" customFormat="1" ht="12" customHeight="1">
      <c r="B158" s="62"/>
      <c r="C158" s="62"/>
      <c r="D158" s="47" t="str">
        <f t="shared" si="22"/>
        <v>Mise en place d'un échafaudage tubulaire fixe.</v>
      </c>
      <c r="E158" s="47"/>
      <c r="F158" s="47"/>
      <c r="G158" s="197"/>
      <c r="H158" s="65" t="str">
        <f t="shared" si="23"/>
        <v>A</v>
      </c>
      <c r="I158" s="17"/>
      <c r="J158" s="17"/>
      <c r="K158" s="17"/>
      <c r="L158" s="17"/>
      <c r="M158" s="18"/>
      <c r="N158" s="19"/>
      <c r="O158" s="20"/>
      <c r="P158" s="21"/>
      <c r="Q158" s="21"/>
      <c r="R158" s="21"/>
      <c r="S158" s="21"/>
      <c r="T158" s="22">
        <f t="shared" si="24"/>
        <v>0</v>
      </c>
      <c r="U158" s="23"/>
      <c r="V158" s="24"/>
      <c r="W158" s="21">
        <f t="shared" si="25"/>
        <v>0</v>
      </c>
      <c r="X158" s="25">
        <f t="shared" si="26"/>
        <v>0</v>
      </c>
    </row>
    <row r="159" spans="2:24" s="46" customFormat="1" ht="12" customHeight="1">
      <c r="B159" s="62"/>
      <c r="C159" s="62"/>
      <c r="D159" s="47" t="str">
        <f t="shared" si="22"/>
        <v>Mise en place d'un échafaudage tubulaire fixe.</v>
      </c>
      <c r="E159" s="47"/>
      <c r="F159" s="47"/>
      <c r="G159" s="197"/>
      <c r="H159" s="65" t="str">
        <f t="shared" si="23"/>
        <v>A</v>
      </c>
      <c r="I159" s="17"/>
      <c r="J159" s="17"/>
      <c r="K159" s="17"/>
      <c r="L159" s="17"/>
      <c r="M159" s="18"/>
      <c r="N159" s="19"/>
      <c r="O159" s="20"/>
      <c r="P159" s="21"/>
      <c r="Q159" s="21"/>
      <c r="R159" s="21"/>
      <c r="S159" s="21"/>
      <c r="T159" s="22">
        <f t="shared" si="24"/>
        <v>0</v>
      </c>
      <c r="U159" s="23"/>
      <c r="V159" s="24"/>
      <c r="W159" s="21">
        <f t="shared" si="25"/>
        <v>0</v>
      </c>
      <c r="X159" s="25">
        <f t="shared" si="26"/>
        <v>0</v>
      </c>
    </row>
    <row r="160" spans="2:24" s="46" customFormat="1" ht="12" customHeight="1">
      <c r="B160" s="62"/>
      <c r="C160" s="62"/>
      <c r="D160" s="47" t="str">
        <f t="shared" si="22"/>
        <v>Mise en place d'un échafaudage tubulaire fixe.</v>
      </c>
      <c r="E160" s="47"/>
      <c r="F160" s="47"/>
      <c r="G160" s="197"/>
      <c r="H160" s="65" t="str">
        <f t="shared" si="23"/>
        <v>A</v>
      </c>
      <c r="I160" s="17"/>
      <c r="J160" s="17"/>
      <c r="K160" s="17"/>
      <c r="L160" s="17"/>
      <c r="M160" s="18"/>
      <c r="N160" s="19"/>
      <c r="O160" s="20"/>
      <c r="P160" s="21"/>
      <c r="Q160" s="21"/>
      <c r="R160" s="21"/>
      <c r="S160" s="21"/>
      <c r="T160" s="22">
        <f t="shared" si="24"/>
        <v>0</v>
      </c>
      <c r="U160" s="23"/>
      <c r="V160" s="24"/>
      <c r="W160" s="21">
        <f t="shared" si="25"/>
        <v>0</v>
      </c>
      <c r="X160" s="25">
        <f t="shared" si="26"/>
        <v>0</v>
      </c>
    </row>
    <row r="161" spans="2:24" s="46" customFormat="1" ht="12" customHeight="1">
      <c r="B161" s="62"/>
      <c r="C161" s="62"/>
      <c r="D161" s="47" t="str">
        <f t="shared" si="22"/>
        <v>Mise en place d'un échafaudage tubulaire fixe.</v>
      </c>
      <c r="E161" s="47"/>
      <c r="F161" s="47"/>
      <c r="G161" s="197"/>
      <c r="H161" s="65" t="str">
        <f t="shared" si="23"/>
        <v>A</v>
      </c>
      <c r="I161" s="17"/>
      <c r="J161" s="17"/>
      <c r="K161" s="17"/>
      <c r="L161" s="17"/>
      <c r="M161" s="18"/>
      <c r="N161" s="19"/>
      <c r="O161" s="20"/>
      <c r="P161" s="21"/>
      <c r="Q161" s="21"/>
      <c r="R161" s="21"/>
      <c r="S161" s="21"/>
      <c r="T161" s="22">
        <f t="shared" si="24"/>
        <v>0</v>
      </c>
      <c r="U161" s="23"/>
      <c r="V161" s="24"/>
      <c r="W161" s="21">
        <f t="shared" si="25"/>
        <v>0</v>
      </c>
      <c r="X161" s="25">
        <f t="shared" si="26"/>
        <v>0</v>
      </c>
    </row>
    <row r="162" spans="2:24" s="46" customFormat="1" ht="12" customHeight="1">
      <c r="B162" s="62"/>
      <c r="C162" s="62"/>
      <c r="D162" s="47" t="str">
        <f t="shared" si="22"/>
        <v>Mise en place d'un échafaudage tubulaire fixe.</v>
      </c>
      <c r="E162" s="47"/>
      <c r="F162" s="47"/>
      <c r="G162" s="197"/>
      <c r="H162" s="65" t="str">
        <f t="shared" si="23"/>
        <v>A</v>
      </c>
      <c r="I162" s="17"/>
      <c r="J162" s="17"/>
      <c r="K162" s="17"/>
      <c r="L162" s="17"/>
      <c r="M162" s="18"/>
      <c r="N162" s="19"/>
      <c r="O162" s="20"/>
      <c r="P162" s="21"/>
      <c r="Q162" s="21"/>
      <c r="R162" s="21"/>
      <c r="S162" s="21"/>
      <c r="T162" s="22">
        <f t="shared" si="24"/>
        <v>0</v>
      </c>
      <c r="U162" s="23"/>
      <c r="V162" s="24"/>
      <c r="W162" s="21">
        <f t="shared" si="25"/>
        <v>0</v>
      </c>
      <c r="X162" s="25">
        <f t="shared" si="26"/>
        <v>0</v>
      </c>
    </row>
    <row r="163" spans="2:24" s="46" customFormat="1" ht="12" customHeight="1">
      <c r="B163" s="62"/>
      <c r="C163" s="62"/>
      <c r="D163" s="47" t="str">
        <f t="shared" si="22"/>
        <v>Mise en place d'un échafaudage tubulaire fixe.</v>
      </c>
      <c r="E163" s="47"/>
      <c r="F163" s="47"/>
      <c r="G163" s="197"/>
      <c r="H163" s="65" t="str">
        <f t="shared" si="23"/>
        <v>A</v>
      </c>
      <c r="I163" s="17"/>
      <c r="J163" s="17"/>
      <c r="K163" s="17"/>
      <c r="L163" s="17"/>
      <c r="M163" s="18"/>
      <c r="N163" s="19"/>
      <c r="O163" s="20"/>
      <c r="P163" s="21"/>
      <c r="Q163" s="21"/>
      <c r="R163" s="21"/>
      <c r="S163" s="21"/>
      <c r="T163" s="22">
        <f t="shared" si="24"/>
        <v>0</v>
      </c>
      <c r="U163" s="23"/>
      <c r="V163" s="24"/>
      <c r="W163" s="21">
        <f t="shared" si="25"/>
        <v>0</v>
      </c>
      <c r="X163" s="25">
        <f t="shared" si="26"/>
        <v>0</v>
      </c>
    </row>
    <row r="164" spans="2:24" s="46" customFormat="1" ht="12" customHeight="1">
      <c r="B164" s="62"/>
      <c r="C164" s="62"/>
      <c r="D164" s="47" t="str">
        <f t="shared" si="22"/>
        <v>Mise en place d'un échafaudage tubulaire fixe.</v>
      </c>
      <c r="E164" s="47"/>
      <c r="F164" s="47"/>
      <c r="G164" s="197"/>
      <c r="H164" s="65" t="str">
        <f t="shared" si="23"/>
        <v>A</v>
      </c>
      <c r="I164" s="17"/>
      <c r="J164" s="17"/>
      <c r="K164" s="17"/>
      <c r="L164" s="17"/>
      <c r="M164" s="18"/>
      <c r="N164" s="19"/>
      <c r="O164" s="20"/>
      <c r="P164" s="21"/>
      <c r="Q164" s="21"/>
      <c r="R164" s="21"/>
      <c r="S164" s="21"/>
      <c r="T164" s="22">
        <f t="shared" si="24"/>
        <v>0</v>
      </c>
      <c r="U164" s="23"/>
      <c r="V164" s="24"/>
      <c r="W164" s="21">
        <f t="shared" si="25"/>
        <v>0</v>
      </c>
      <c r="X164" s="25">
        <f t="shared" si="26"/>
        <v>0</v>
      </c>
    </row>
    <row r="165" spans="2:24" s="46" customFormat="1" ht="12" customHeight="1">
      <c r="B165" s="62"/>
      <c r="C165" s="62"/>
      <c r="D165" s="47" t="str">
        <f t="shared" si="22"/>
        <v>Mise en place d'un échafaudage tubulaire fixe.</v>
      </c>
      <c r="E165" s="47"/>
      <c r="F165" s="47"/>
      <c r="G165" s="197"/>
      <c r="H165" s="65" t="str">
        <f t="shared" si="23"/>
        <v>A</v>
      </c>
      <c r="I165" s="17"/>
      <c r="J165" s="17"/>
      <c r="K165" s="17"/>
      <c r="L165" s="17"/>
      <c r="M165" s="18"/>
      <c r="N165" s="19"/>
      <c r="O165" s="20"/>
      <c r="P165" s="21"/>
      <c r="Q165" s="21"/>
      <c r="R165" s="21"/>
      <c r="S165" s="21"/>
      <c r="T165" s="22">
        <f t="shared" si="24"/>
        <v>0</v>
      </c>
      <c r="U165" s="23"/>
      <c r="V165" s="24"/>
      <c r="W165" s="21">
        <f t="shared" si="25"/>
        <v>0</v>
      </c>
      <c r="X165" s="25">
        <f t="shared" si="26"/>
        <v>0</v>
      </c>
    </row>
    <row r="166" spans="2:24" s="46" customFormat="1" ht="12" customHeight="1">
      <c r="B166" s="62"/>
      <c r="C166" s="62"/>
      <c r="D166" s="47" t="str">
        <f t="shared" si="22"/>
        <v>Mise en place d'un échafaudage tubulaire fixe.</v>
      </c>
      <c r="E166" s="47"/>
      <c r="F166" s="47"/>
      <c r="G166" s="197"/>
      <c r="H166" s="65" t="str">
        <f t="shared" si="23"/>
        <v>A</v>
      </c>
      <c r="I166" s="17"/>
      <c r="J166" s="17"/>
      <c r="K166" s="17"/>
      <c r="L166" s="17"/>
      <c r="M166" s="18"/>
      <c r="N166" s="19"/>
      <c r="O166" s="20"/>
      <c r="P166" s="21"/>
      <c r="Q166" s="21"/>
      <c r="R166" s="21"/>
      <c r="S166" s="21"/>
      <c r="T166" s="22">
        <f t="shared" si="24"/>
        <v>0</v>
      </c>
      <c r="U166" s="23"/>
      <c r="V166" s="24"/>
      <c r="W166" s="21">
        <f t="shared" si="25"/>
        <v>0</v>
      </c>
      <c r="X166" s="25">
        <f t="shared" si="26"/>
        <v>0</v>
      </c>
    </row>
    <row r="167" spans="2:24" s="46" customFormat="1" ht="12" customHeight="1">
      <c r="B167" s="62"/>
      <c r="C167" s="62"/>
      <c r="D167" s="47" t="str">
        <f t="shared" si="22"/>
        <v>Mise en place d'un échafaudage tubulaire fixe.</v>
      </c>
      <c r="E167" s="47"/>
      <c r="F167" s="47"/>
      <c r="G167" s="197"/>
      <c r="H167" s="65" t="str">
        <f t="shared" si="23"/>
        <v>A</v>
      </c>
      <c r="I167" s="17"/>
      <c r="J167" s="17"/>
      <c r="K167" s="17"/>
      <c r="L167" s="17"/>
      <c r="M167" s="18"/>
      <c r="N167" s="19"/>
      <c r="O167" s="20"/>
      <c r="P167" s="21"/>
      <c r="Q167" s="21"/>
      <c r="R167" s="21"/>
      <c r="S167" s="21"/>
      <c r="T167" s="22">
        <f t="shared" si="24"/>
        <v>0</v>
      </c>
      <c r="U167" s="23"/>
      <c r="V167" s="24"/>
      <c r="W167" s="21">
        <f t="shared" si="25"/>
        <v>0</v>
      </c>
      <c r="X167" s="25">
        <f t="shared" si="26"/>
        <v>0</v>
      </c>
    </row>
    <row r="168" spans="2:24" s="46" customFormat="1" ht="12" customHeight="1">
      <c r="B168" s="62"/>
      <c r="C168" s="62"/>
      <c r="D168" s="47" t="str">
        <f t="shared" si="22"/>
        <v>Mise en place d'un échafaudage tubulaire fixe.</v>
      </c>
      <c r="E168" s="47"/>
      <c r="F168" s="47"/>
      <c r="G168" s="197"/>
      <c r="H168" s="65" t="str">
        <f t="shared" si="23"/>
        <v>A</v>
      </c>
      <c r="I168" s="17"/>
      <c r="J168" s="17"/>
      <c r="K168" s="17"/>
      <c r="L168" s="17"/>
      <c r="M168" s="18"/>
      <c r="N168" s="19"/>
      <c r="O168" s="20"/>
      <c r="P168" s="21"/>
      <c r="Q168" s="21"/>
      <c r="R168" s="21"/>
      <c r="S168" s="21"/>
      <c r="T168" s="22">
        <f t="shared" si="24"/>
        <v>0</v>
      </c>
      <c r="U168" s="23"/>
      <c r="V168" s="24"/>
      <c r="W168" s="21">
        <f t="shared" si="25"/>
        <v>0</v>
      </c>
      <c r="X168" s="25">
        <f t="shared" si="26"/>
        <v>0</v>
      </c>
    </row>
    <row r="169" spans="2:24" s="46" customFormat="1" ht="12" customHeight="1">
      <c r="B169" s="62"/>
      <c r="C169" s="62"/>
      <c r="D169" s="47" t="str">
        <f t="shared" si="22"/>
        <v>Mise en place d'un échafaudage tubulaire fixe.</v>
      </c>
      <c r="E169" s="47"/>
      <c r="F169" s="47"/>
      <c r="G169" s="197"/>
      <c r="H169" s="65" t="str">
        <f t="shared" si="23"/>
        <v>A</v>
      </c>
      <c r="I169" s="17"/>
      <c r="J169" s="17"/>
      <c r="K169" s="17"/>
      <c r="L169" s="17"/>
      <c r="M169" s="18"/>
      <c r="N169" s="19"/>
      <c r="O169" s="20"/>
      <c r="P169" s="21"/>
      <c r="Q169" s="21"/>
      <c r="R169" s="21"/>
      <c r="S169" s="21"/>
      <c r="T169" s="22">
        <f t="shared" si="24"/>
        <v>0</v>
      </c>
      <c r="U169" s="23"/>
      <c r="V169" s="24"/>
      <c r="W169" s="21">
        <f t="shared" si="25"/>
        <v>0</v>
      </c>
      <c r="X169" s="25">
        <f t="shared" si="26"/>
        <v>0</v>
      </c>
    </row>
    <row r="170" spans="2:24" s="46" customFormat="1" ht="12" customHeight="1">
      <c r="B170" s="62"/>
      <c r="C170" s="62"/>
      <c r="D170" s="47" t="str">
        <f t="shared" si="22"/>
        <v>Mise en place d'un échafaudage tubulaire fixe.</v>
      </c>
      <c r="E170" s="47"/>
      <c r="F170" s="47"/>
      <c r="G170" s="197"/>
      <c r="H170" s="65" t="str">
        <f t="shared" si="23"/>
        <v>A</v>
      </c>
      <c r="I170" s="17"/>
      <c r="J170" s="17"/>
      <c r="K170" s="17"/>
      <c r="L170" s="17"/>
      <c r="M170" s="18"/>
      <c r="N170" s="19"/>
      <c r="O170" s="20"/>
      <c r="P170" s="21"/>
      <c r="Q170" s="21"/>
      <c r="R170" s="21"/>
      <c r="S170" s="21"/>
      <c r="T170" s="22">
        <f t="shared" si="24"/>
        <v>0</v>
      </c>
      <c r="U170" s="23"/>
      <c r="V170" s="24"/>
      <c r="W170" s="21">
        <f t="shared" si="25"/>
        <v>0</v>
      </c>
      <c r="X170" s="25">
        <f t="shared" si="26"/>
        <v>0</v>
      </c>
    </row>
    <row r="171" spans="2:24" s="46" customFormat="1" ht="12" customHeight="1">
      <c r="B171" s="62"/>
      <c r="C171" s="62"/>
      <c r="D171" s="47" t="str">
        <f t="shared" si="22"/>
        <v>Mise en place d'un échafaudage tubulaire fixe.</v>
      </c>
      <c r="E171" s="47"/>
      <c r="F171" s="47"/>
      <c r="G171" s="197"/>
      <c r="H171" s="65" t="str">
        <f t="shared" si="23"/>
        <v>A</v>
      </c>
      <c r="I171" s="17"/>
      <c r="J171" s="17"/>
      <c r="K171" s="17"/>
      <c r="L171" s="17"/>
      <c r="M171" s="18"/>
      <c r="N171" s="19"/>
      <c r="O171" s="20"/>
      <c r="P171" s="21"/>
      <c r="Q171" s="21"/>
      <c r="R171" s="21"/>
      <c r="S171" s="21"/>
      <c r="T171" s="22">
        <f t="shared" si="24"/>
        <v>0</v>
      </c>
      <c r="U171" s="23"/>
      <c r="V171" s="24"/>
      <c r="W171" s="21">
        <f t="shared" si="25"/>
        <v>0</v>
      </c>
      <c r="X171" s="25">
        <f t="shared" si="26"/>
        <v>0</v>
      </c>
    </row>
    <row r="172" spans="2:24" s="46" customFormat="1" ht="12" customHeight="1">
      <c r="B172" s="62"/>
      <c r="C172" s="62"/>
      <c r="D172" s="47" t="str">
        <f t="shared" si="22"/>
        <v>Mise en place d'un échafaudage tubulaire fixe.</v>
      </c>
      <c r="E172" s="47"/>
      <c r="F172" s="47"/>
      <c r="G172" s="197"/>
      <c r="H172" s="65" t="str">
        <f t="shared" si="23"/>
        <v>A</v>
      </c>
      <c r="I172" s="17"/>
      <c r="J172" s="17"/>
      <c r="K172" s="17"/>
      <c r="L172" s="17"/>
      <c r="M172" s="18"/>
      <c r="N172" s="19"/>
      <c r="O172" s="20"/>
      <c r="P172" s="21"/>
      <c r="Q172" s="21"/>
      <c r="R172" s="21"/>
      <c r="S172" s="21"/>
      <c r="T172" s="22">
        <f t="shared" si="24"/>
        <v>0</v>
      </c>
      <c r="U172" s="23"/>
      <c r="V172" s="24"/>
      <c r="W172" s="21">
        <f t="shared" si="25"/>
        <v>0</v>
      </c>
      <c r="X172" s="25">
        <f t="shared" si="26"/>
        <v>0</v>
      </c>
    </row>
    <row r="173" spans="2:24" s="46" customFormat="1" ht="12" customHeight="1">
      <c r="B173" s="62"/>
      <c r="C173" s="62"/>
      <c r="D173" s="47" t="str">
        <f t="shared" si="22"/>
        <v>Mise en place d'un échafaudage tubulaire fixe.</v>
      </c>
      <c r="E173" s="47"/>
      <c r="F173" s="47"/>
      <c r="G173" s="197"/>
      <c r="H173" s="65" t="str">
        <f t="shared" si="23"/>
        <v>A</v>
      </c>
      <c r="I173" s="17"/>
      <c r="J173" s="17"/>
      <c r="K173" s="17"/>
      <c r="L173" s="17"/>
      <c r="M173" s="18"/>
      <c r="N173" s="19"/>
      <c r="O173" s="20"/>
      <c r="P173" s="21"/>
      <c r="Q173" s="21"/>
      <c r="R173" s="21"/>
      <c r="S173" s="21"/>
      <c r="T173" s="22">
        <f t="shared" si="24"/>
        <v>0</v>
      </c>
      <c r="U173" s="23"/>
      <c r="V173" s="24"/>
      <c r="W173" s="21">
        <f t="shared" si="25"/>
        <v>0</v>
      </c>
      <c r="X173" s="25">
        <f t="shared" si="26"/>
        <v>0</v>
      </c>
    </row>
    <row r="174" spans="2:24" s="46" customFormat="1" ht="12" customHeight="1">
      <c r="B174" s="62"/>
      <c r="C174" s="62"/>
      <c r="D174" s="47" t="str">
        <f t="shared" si="22"/>
        <v>Mise en place d'un échafaudage tubulaire fixe.</v>
      </c>
      <c r="E174" s="47"/>
      <c r="F174" s="47"/>
      <c r="G174" s="197"/>
      <c r="H174" s="65" t="str">
        <f t="shared" si="23"/>
        <v>A</v>
      </c>
      <c r="I174" s="17"/>
      <c r="J174" s="17"/>
      <c r="K174" s="17"/>
      <c r="L174" s="17"/>
      <c r="M174" s="18"/>
      <c r="N174" s="19"/>
      <c r="O174" s="20"/>
      <c r="P174" s="21"/>
      <c r="Q174" s="21"/>
      <c r="R174" s="21"/>
      <c r="S174" s="21"/>
      <c r="T174" s="22">
        <f t="shared" si="24"/>
        <v>0</v>
      </c>
      <c r="U174" s="23"/>
      <c r="V174" s="24"/>
      <c r="W174" s="21">
        <f t="shared" si="25"/>
        <v>0</v>
      </c>
      <c r="X174" s="25">
        <f t="shared" si="26"/>
        <v>0</v>
      </c>
    </row>
    <row r="175" spans="2:24" s="46" customFormat="1" ht="12" customHeight="1">
      <c r="B175" s="62"/>
      <c r="C175" s="62"/>
      <c r="D175" s="47" t="str">
        <f t="shared" si="22"/>
        <v>Mise en place d'un échafaudage tubulaire fixe.</v>
      </c>
      <c r="E175" s="47"/>
      <c r="F175" s="47"/>
      <c r="G175" s="197"/>
      <c r="H175" s="65" t="str">
        <f t="shared" si="23"/>
        <v>A</v>
      </c>
      <c r="I175" s="17"/>
      <c r="J175" s="17"/>
      <c r="K175" s="17"/>
      <c r="L175" s="17"/>
      <c r="M175" s="18"/>
      <c r="N175" s="19"/>
      <c r="O175" s="20"/>
      <c r="P175" s="21"/>
      <c r="Q175" s="21"/>
      <c r="R175" s="21"/>
      <c r="S175" s="21"/>
      <c r="T175" s="22">
        <f t="shared" si="24"/>
        <v>0</v>
      </c>
      <c r="U175" s="23"/>
      <c r="V175" s="24"/>
      <c r="W175" s="21">
        <f t="shared" si="25"/>
        <v>0</v>
      </c>
      <c r="X175" s="25">
        <f t="shared" si="26"/>
        <v>0</v>
      </c>
    </row>
    <row r="176" spans="2:24" s="46" customFormat="1" ht="12" customHeight="1">
      <c r="B176" s="62"/>
      <c r="C176" s="62"/>
      <c r="D176" s="47" t="str">
        <f t="shared" si="22"/>
        <v>Mise en place d'un échafaudage tubulaire fixe.</v>
      </c>
      <c r="E176" s="47"/>
      <c r="F176" s="47"/>
      <c r="G176" s="197"/>
      <c r="H176" s="65" t="str">
        <f t="shared" si="23"/>
        <v>A</v>
      </c>
      <c r="I176" s="17"/>
      <c r="J176" s="17"/>
      <c r="K176" s="17"/>
      <c r="L176" s="17"/>
      <c r="M176" s="18"/>
      <c r="N176" s="19"/>
      <c r="O176" s="20"/>
      <c r="P176" s="21"/>
      <c r="Q176" s="21"/>
      <c r="R176" s="21"/>
      <c r="S176" s="21"/>
      <c r="T176" s="22">
        <f t="shared" si="24"/>
        <v>0</v>
      </c>
      <c r="U176" s="23"/>
      <c r="V176" s="24"/>
      <c r="W176" s="21">
        <f t="shared" si="25"/>
        <v>0</v>
      </c>
      <c r="X176" s="25">
        <f t="shared" si="26"/>
        <v>0</v>
      </c>
    </row>
    <row r="177" spans="2:24" s="46" customFormat="1" ht="12" customHeight="1">
      <c r="B177" s="62"/>
      <c r="C177" s="62"/>
      <c r="D177" s="47" t="str">
        <f t="shared" si="22"/>
        <v>Mise en place d'un échafaudage tubulaire fixe.</v>
      </c>
      <c r="E177" s="47"/>
      <c r="F177" s="47"/>
      <c r="G177" s="197"/>
      <c r="H177" s="65" t="str">
        <f t="shared" si="23"/>
        <v>A</v>
      </c>
      <c r="I177" s="17"/>
      <c r="J177" s="17"/>
      <c r="K177" s="17"/>
      <c r="L177" s="17"/>
      <c r="M177" s="18"/>
      <c r="N177" s="19"/>
      <c r="O177" s="20"/>
      <c r="P177" s="21"/>
      <c r="Q177" s="21"/>
      <c r="R177" s="21"/>
      <c r="S177" s="21"/>
      <c r="T177" s="22">
        <f t="shared" si="24"/>
        <v>0</v>
      </c>
      <c r="U177" s="23"/>
      <c r="V177" s="24"/>
      <c r="W177" s="21">
        <f t="shared" si="25"/>
        <v>0</v>
      </c>
      <c r="X177" s="25">
        <f t="shared" si="26"/>
        <v>0</v>
      </c>
    </row>
    <row r="178" spans="2:24" s="46" customFormat="1" ht="12" customHeight="1">
      <c r="B178" s="62"/>
      <c r="C178" s="62"/>
      <c r="D178" s="47" t="str">
        <f t="shared" si="22"/>
        <v>Mise en place d'un échafaudage tubulaire fixe.</v>
      </c>
      <c r="E178" s="47"/>
      <c r="F178" s="47"/>
      <c r="G178" s="197"/>
      <c r="H178" s="65" t="str">
        <f t="shared" si="23"/>
        <v>A</v>
      </c>
      <c r="I178" s="17"/>
      <c r="J178" s="17"/>
      <c r="K178" s="17"/>
      <c r="L178" s="17"/>
      <c r="M178" s="18"/>
      <c r="N178" s="19"/>
      <c r="O178" s="20"/>
      <c r="P178" s="21"/>
      <c r="Q178" s="21"/>
      <c r="R178" s="21"/>
      <c r="S178" s="21"/>
      <c r="T178" s="22">
        <f t="shared" si="24"/>
        <v>0</v>
      </c>
      <c r="U178" s="23"/>
      <c r="V178" s="24"/>
      <c r="W178" s="21">
        <f t="shared" si="25"/>
        <v>0</v>
      </c>
      <c r="X178" s="25">
        <f t="shared" si="26"/>
        <v>0</v>
      </c>
    </row>
    <row r="179" spans="2:24" s="46" customFormat="1" ht="12" customHeight="1">
      <c r="B179" s="62"/>
      <c r="C179" s="62"/>
      <c r="D179" s="47" t="str">
        <f t="shared" si="22"/>
        <v>Mise en place d'un échafaudage tubulaire fixe.</v>
      </c>
      <c r="E179" s="47"/>
      <c r="F179" s="47"/>
      <c r="G179" s="197"/>
      <c r="H179" s="65" t="str">
        <f t="shared" si="23"/>
        <v>A</v>
      </c>
      <c r="I179" s="17"/>
      <c r="J179" s="17"/>
      <c r="K179" s="17"/>
      <c r="L179" s="17"/>
      <c r="M179" s="18"/>
      <c r="N179" s="19"/>
      <c r="O179" s="20"/>
      <c r="P179" s="21"/>
      <c r="Q179" s="21"/>
      <c r="R179" s="21"/>
      <c r="S179" s="21"/>
      <c r="T179" s="22">
        <f t="shared" si="24"/>
        <v>0</v>
      </c>
      <c r="U179" s="23"/>
      <c r="V179" s="24"/>
      <c r="W179" s="21">
        <f t="shared" si="25"/>
        <v>0</v>
      </c>
      <c r="X179" s="25">
        <f t="shared" si="26"/>
        <v>0</v>
      </c>
    </row>
    <row r="180" spans="2:24" s="46" customFormat="1" ht="12" customHeight="1">
      <c r="B180" s="62"/>
      <c r="C180" s="62"/>
      <c r="D180" s="47" t="str">
        <f t="shared" si="22"/>
        <v>Mise en place d'un échafaudage tubulaire fixe.</v>
      </c>
      <c r="E180" s="47"/>
      <c r="F180" s="47"/>
      <c r="G180" s="197"/>
      <c r="H180" s="65" t="str">
        <f t="shared" si="23"/>
        <v>A</v>
      </c>
      <c r="I180" s="17"/>
      <c r="J180" s="17"/>
      <c r="K180" s="17"/>
      <c r="L180" s="17"/>
      <c r="M180" s="18"/>
      <c r="N180" s="19"/>
      <c r="O180" s="20"/>
      <c r="P180" s="21"/>
      <c r="Q180" s="21"/>
      <c r="R180" s="21"/>
      <c r="S180" s="21"/>
      <c r="T180" s="22">
        <f t="shared" si="24"/>
        <v>0</v>
      </c>
      <c r="U180" s="23"/>
      <c r="V180" s="24"/>
      <c r="W180" s="21">
        <f t="shared" si="25"/>
        <v>0</v>
      </c>
      <c r="X180" s="25">
        <f t="shared" si="26"/>
        <v>0</v>
      </c>
    </row>
    <row r="181" spans="2:24" s="46" customFormat="1" ht="12" customHeight="1">
      <c r="B181" s="62"/>
      <c r="C181" s="62"/>
      <c r="D181" s="47" t="str">
        <f t="shared" si="22"/>
        <v>Mise en place d'un échafaudage tubulaire fixe.</v>
      </c>
      <c r="E181" s="47"/>
      <c r="F181" s="47"/>
      <c r="G181" s="197"/>
      <c r="H181" s="65" t="str">
        <f t="shared" si="23"/>
        <v>A</v>
      </c>
      <c r="I181" s="17"/>
      <c r="J181" s="17"/>
      <c r="K181" s="17"/>
      <c r="L181" s="17"/>
      <c r="M181" s="18"/>
      <c r="N181" s="19"/>
      <c r="O181" s="20"/>
      <c r="P181" s="21"/>
      <c r="Q181" s="21"/>
      <c r="R181" s="21"/>
      <c r="S181" s="21"/>
      <c r="T181" s="22">
        <f t="shared" si="24"/>
        <v>0</v>
      </c>
      <c r="U181" s="23"/>
      <c r="V181" s="24"/>
      <c r="W181" s="21">
        <f t="shared" si="25"/>
        <v>0</v>
      </c>
      <c r="X181" s="25">
        <f t="shared" si="26"/>
        <v>0</v>
      </c>
    </row>
    <row r="182" spans="2:24" s="46" customFormat="1" ht="12" customHeight="1">
      <c r="B182" s="62"/>
      <c r="C182" s="62"/>
      <c r="D182" s="47" t="str">
        <f t="shared" si="22"/>
        <v>Mise en place d'un échafaudage tubulaire fixe.</v>
      </c>
      <c r="E182" s="47"/>
      <c r="F182" s="47"/>
      <c r="G182" s="197"/>
      <c r="H182" s="65" t="str">
        <f t="shared" si="23"/>
        <v>A</v>
      </c>
      <c r="I182" s="17"/>
      <c r="J182" s="17"/>
      <c r="K182" s="17"/>
      <c r="L182" s="17"/>
      <c r="M182" s="18"/>
      <c r="N182" s="19"/>
      <c r="O182" s="20"/>
      <c r="P182" s="21"/>
      <c r="Q182" s="21"/>
      <c r="R182" s="21"/>
      <c r="S182" s="21"/>
      <c r="T182" s="22">
        <f t="shared" si="24"/>
        <v>0</v>
      </c>
      <c r="U182" s="23"/>
      <c r="V182" s="24"/>
      <c r="W182" s="21">
        <f t="shared" si="25"/>
        <v>0</v>
      </c>
      <c r="X182" s="25">
        <f t="shared" si="26"/>
        <v>0</v>
      </c>
    </row>
    <row r="183" spans="2:24" s="46" customFormat="1" ht="12" customHeight="1">
      <c r="B183" s="62"/>
      <c r="C183" s="62"/>
      <c r="D183" s="47" t="str">
        <f t="shared" si="22"/>
        <v>Mise en place d'un échafaudage tubulaire fixe.</v>
      </c>
      <c r="E183" s="47"/>
      <c r="F183" s="47"/>
      <c r="G183" s="197"/>
      <c r="H183" s="65" t="str">
        <f t="shared" si="23"/>
        <v>A</v>
      </c>
      <c r="I183" s="17"/>
      <c r="J183" s="17"/>
      <c r="K183" s="17"/>
      <c r="L183" s="17"/>
      <c r="M183" s="18"/>
      <c r="N183" s="19"/>
      <c r="O183" s="20"/>
      <c r="P183" s="21"/>
      <c r="Q183" s="21"/>
      <c r="R183" s="21"/>
      <c r="S183" s="21"/>
      <c r="T183" s="22">
        <f t="shared" si="24"/>
        <v>0</v>
      </c>
      <c r="U183" s="23"/>
      <c r="V183" s="24"/>
      <c r="W183" s="21">
        <f t="shared" si="25"/>
        <v>0</v>
      </c>
      <c r="X183" s="25">
        <f t="shared" si="26"/>
        <v>0</v>
      </c>
    </row>
    <row r="184" spans="2:24" s="46" customFormat="1" ht="12" customHeight="1">
      <c r="B184" s="62"/>
      <c r="C184" s="62"/>
      <c r="D184" s="47" t="str">
        <f t="shared" si="22"/>
        <v>Mise en place d'un échafaudage tubulaire fixe.</v>
      </c>
      <c r="E184" s="47"/>
      <c r="F184" s="47"/>
      <c r="G184" s="197"/>
      <c r="H184" s="65" t="str">
        <f t="shared" si="23"/>
        <v>A</v>
      </c>
      <c r="I184" s="17"/>
      <c r="J184" s="17"/>
      <c r="K184" s="17"/>
      <c r="L184" s="17"/>
      <c r="M184" s="18"/>
      <c r="N184" s="19"/>
      <c r="O184" s="20"/>
      <c r="P184" s="21"/>
      <c r="Q184" s="21"/>
      <c r="R184" s="21"/>
      <c r="S184" s="21"/>
      <c r="T184" s="22">
        <f t="shared" si="24"/>
        <v>0</v>
      </c>
      <c r="U184" s="23"/>
      <c r="V184" s="24"/>
      <c r="W184" s="21">
        <f t="shared" si="25"/>
        <v>0</v>
      </c>
      <c r="X184" s="25">
        <f t="shared" si="26"/>
        <v>0</v>
      </c>
    </row>
    <row r="185" spans="2:24" s="46" customFormat="1" ht="12" customHeight="1">
      <c r="B185" s="62"/>
      <c r="C185" s="62"/>
      <c r="D185" s="47" t="str">
        <f t="shared" si="22"/>
        <v>Mise en place d'un échafaudage tubulaire fixe.</v>
      </c>
      <c r="E185" s="47"/>
      <c r="F185" s="47"/>
      <c r="G185" s="197"/>
      <c r="H185" s="65" t="str">
        <f t="shared" si="23"/>
        <v>A</v>
      </c>
      <c r="I185" s="17"/>
      <c r="J185" s="17"/>
      <c r="K185" s="17"/>
      <c r="L185" s="17"/>
      <c r="M185" s="18"/>
      <c r="N185" s="19"/>
      <c r="O185" s="20"/>
      <c r="P185" s="21"/>
      <c r="Q185" s="21"/>
      <c r="R185" s="21"/>
      <c r="S185" s="21"/>
      <c r="T185" s="22">
        <f t="shared" si="24"/>
        <v>0</v>
      </c>
      <c r="U185" s="23"/>
      <c r="V185" s="24"/>
      <c r="W185" s="21">
        <f t="shared" si="25"/>
        <v>0</v>
      </c>
      <c r="X185" s="25">
        <f t="shared" si="26"/>
        <v>0</v>
      </c>
    </row>
    <row r="186" spans="2:24" s="46" customFormat="1" ht="12" customHeight="1">
      <c r="B186" s="62"/>
      <c r="C186" s="62"/>
      <c r="D186" s="47" t="str">
        <f t="shared" si="22"/>
        <v>Mise en place d'un échafaudage tubulaire fixe.</v>
      </c>
      <c r="E186" s="47"/>
      <c r="F186" s="47"/>
      <c r="G186" s="197"/>
      <c r="H186" s="65" t="str">
        <f t="shared" si="23"/>
        <v>A</v>
      </c>
      <c r="I186" s="17"/>
      <c r="J186" s="17"/>
      <c r="K186" s="17"/>
      <c r="L186" s="17"/>
      <c r="M186" s="18"/>
      <c r="N186" s="19"/>
      <c r="O186" s="20"/>
      <c r="P186" s="21"/>
      <c r="Q186" s="21"/>
      <c r="R186" s="21"/>
      <c r="S186" s="21"/>
      <c r="T186" s="22">
        <f t="shared" si="24"/>
        <v>0</v>
      </c>
      <c r="U186" s="23"/>
      <c r="V186" s="24"/>
      <c r="W186" s="21">
        <f t="shared" si="25"/>
        <v>0</v>
      </c>
      <c r="X186" s="25">
        <f t="shared" si="26"/>
        <v>0</v>
      </c>
    </row>
    <row r="187" spans="2:24" s="46" customFormat="1" ht="12" customHeight="1">
      <c r="B187" s="62"/>
      <c r="C187" s="62"/>
      <c r="D187" s="47" t="str">
        <f t="shared" si="22"/>
        <v>Mise en place d'un échafaudage tubulaire fixe.</v>
      </c>
      <c r="E187" s="47"/>
      <c r="F187" s="47"/>
      <c r="G187" s="197"/>
      <c r="H187" s="65" t="str">
        <f t="shared" si="23"/>
        <v>A</v>
      </c>
      <c r="I187" s="17"/>
      <c r="J187" s="17"/>
      <c r="K187" s="17"/>
      <c r="L187" s="17"/>
      <c r="M187" s="18"/>
      <c r="N187" s="19"/>
      <c r="O187" s="20"/>
      <c r="P187" s="21"/>
      <c r="Q187" s="21"/>
      <c r="R187" s="21"/>
      <c r="S187" s="21"/>
      <c r="T187" s="22">
        <f t="shared" si="24"/>
        <v>0</v>
      </c>
      <c r="U187" s="23"/>
      <c r="V187" s="24"/>
      <c r="W187" s="21">
        <f t="shared" si="25"/>
        <v>0</v>
      </c>
      <c r="X187" s="25">
        <f t="shared" si="26"/>
        <v>0</v>
      </c>
    </row>
    <row r="188" spans="2:24" s="46" customFormat="1" ht="12" customHeight="1">
      <c r="B188" s="62"/>
      <c r="C188" s="62"/>
      <c r="D188" s="47" t="str">
        <f t="shared" si="22"/>
        <v>Mise en place d'un échafaudage tubulaire fixe.</v>
      </c>
      <c r="E188" s="47"/>
      <c r="F188" s="47"/>
      <c r="G188" s="197"/>
      <c r="H188" s="65" t="str">
        <f t="shared" si="23"/>
        <v>A</v>
      </c>
      <c r="I188" s="17"/>
      <c r="J188" s="17"/>
      <c r="K188" s="17"/>
      <c r="L188" s="17"/>
      <c r="M188" s="18"/>
      <c r="N188" s="19"/>
      <c r="O188" s="20"/>
      <c r="P188" s="21"/>
      <c r="Q188" s="21"/>
      <c r="R188" s="21"/>
      <c r="S188" s="21"/>
      <c r="T188" s="22">
        <f t="shared" si="24"/>
        <v>0</v>
      </c>
      <c r="U188" s="23"/>
      <c r="V188" s="24"/>
      <c r="W188" s="21">
        <f t="shared" si="25"/>
        <v>0</v>
      </c>
      <c r="X188" s="25">
        <f t="shared" si="26"/>
        <v>0</v>
      </c>
    </row>
    <row r="189" spans="2:24" s="46" customFormat="1" ht="12" customHeight="1">
      <c r="B189" s="62"/>
      <c r="C189" s="62"/>
      <c r="D189" s="47" t="str">
        <f t="shared" si="22"/>
        <v>Mise en place d'un échafaudage tubulaire fixe.</v>
      </c>
      <c r="E189" s="47"/>
      <c r="F189" s="47"/>
      <c r="G189" s="197"/>
      <c r="H189" s="65" t="str">
        <f t="shared" si="23"/>
        <v>A</v>
      </c>
      <c r="I189" s="17"/>
      <c r="J189" s="17"/>
      <c r="K189" s="17"/>
      <c r="L189" s="17"/>
      <c r="M189" s="18"/>
      <c r="N189" s="19"/>
      <c r="O189" s="20"/>
      <c r="P189" s="21"/>
      <c r="Q189" s="21"/>
      <c r="R189" s="21"/>
      <c r="S189" s="21"/>
      <c r="T189" s="22">
        <f t="shared" si="24"/>
        <v>0</v>
      </c>
      <c r="U189" s="23"/>
      <c r="V189" s="24"/>
      <c r="W189" s="21">
        <f t="shared" si="25"/>
        <v>0</v>
      </c>
      <c r="X189" s="25">
        <f t="shared" si="26"/>
        <v>0</v>
      </c>
    </row>
    <row r="190" spans="2:24" s="46" customFormat="1" ht="12" customHeight="1">
      <c r="B190" s="62"/>
      <c r="C190" s="62"/>
      <c r="D190" s="47" t="str">
        <f t="shared" si="22"/>
        <v>Mise en place d'un échafaudage tubulaire fixe.</v>
      </c>
      <c r="E190" s="47"/>
      <c r="F190" s="47"/>
      <c r="G190" s="197"/>
      <c r="H190" s="65" t="str">
        <f t="shared" si="23"/>
        <v>A</v>
      </c>
      <c r="I190" s="17"/>
      <c r="J190" s="17"/>
      <c r="K190" s="17"/>
      <c r="L190" s="17"/>
      <c r="M190" s="18"/>
      <c r="N190" s="19"/>
      <c r="O190" s="20"/>
      <c r="P190" s="21"/>
      <c r="Q190" s="21"/>
      <c r="R190" s="21"/>
      <c r="S190" s="21"/>
      <c r="T190" s="22">
        <f t="shared" si="24"/>
        <v>0</v>
      </c>
      <c r="U190" s="23"/>
      <c r="V190" s="24"/>
      <c r="W190" s="21">
        <f t="shared" si="25"/>
        <v>0</v>
      </c>
      <c r="X190" s="25">
        <f t="shared" si="26"/>
        <v>0</v>
      </c>
    </row>
    <row r="191" spans="2:24" s="46" customFormat="1" ht="12" customHeight="1">
      <c r="B191" s="62"/>
      <c r="C191" s="62"/>
      <c r="D191" s="47" t="str">
        <f t="shared" si="22"/>
        <v>Mise en place d'un échafaudage tubulaire fixe.</v>
      </c>
      <c r="E191" s="47"/>
      <c r="F191" s="47"/>
      <c r="G191" s="197"/>
      <c r="H191" s="65" t="str">
        <f t="shared" si="23"/>
        <v>A</v>
      </c>
      <c r="I191" s="17"/>
      <c r="J191" s="17"/>
      <c r="K191" s="17"/>
      <c r="L191" s="17"/>
      <c r="M191" s="18"/>
      <c r="N191" s="19"/>
      <c r="O191" s="20"/>
      <c r="P191" s="21"/>
      <c r="Q191" s="21"/>
      <c r="R191" s="21"/>
      <c r="S191" s="21"/>
      <c r="T191" s="22">
        <f t="shared" si="24"/>
        <v>0</v>
      </c>
      <c r="U191" s="23"/>
      <c r="V191" s="24"/>
      <c r="W191" s="21">
        <f t="shared" si="25"/>
        <v>0</v>
      </c>
      <c r="X191" s="25">
        <f t="shared" si="26"/>
        <v>0</v>
      </c>
    </row>
    <row r="192" spans="2:24" s="46" customFormat="1" ht="12" customHeight="1">
      <c r="B192" s="62"/>
      <c r="C192" s="62"/>
      <c r="D192" s="47" t="str">
        <f t="shared" si="22"/>
        <v>Mise en place d'un échafaudage tubulaire fixe.</v>
      </c>
      <c r="E192" s="47"/>
      <c r="F192" s="47"/>
      <c r="G192" s="197"/>
      <c r="H192" s="65" t="str">
        <f t="shared" si="23"/>
        <v>A</v>
      </c>
      <c r="I192" s="17"/>
      <c r="J192" s="17"/>
      <c r="K192" s="17"/>
      <c r="L192" s="17"/>
      <c r="M192" s="18"/>
      <c r="N192" s="19"/>
      <c r="O192" s="20"/>
      <c r="P192" s="21"/>
      <c r="Q192" s="21"/>
      <c r="R192" s="21"/>
      <c r="S192" s="21"/>
      <c r="T192" s="22">
        <f t="shared" si="24"/>
        <v>0</v>
      </c>
      <c r="U192" s="23"/>
      <c r="V192" s="24"/>
      <c r="W192" s="21">
        <f t="shared" si="25"/>
        <v>0</v>
      </c>
      <c r="X192" s="25">
        <f t="shared" si="26"/>
        <v>0</v>
      </c>
    </row>
    <row r="193" spans="2:24" s="46" customFormat="1" ht="12" customHeight="1">
      <c r="B193" s="62"/>
      <c r="C193" s="62"/>
      <c r="D193" s="47" t="str">
        <f t="shared" si="22"/>
        <v>Mise en place d'un échafaudage tubulaire fixe.</v>
      </c>
      <c r="E193" s="47"/>
      <c r="F193" s="47"/>
      <c r="G193" s="197"/>
      <c r="H193" s="65" t="str">
        <f t="shared" si="23"/>
        <v>A</v>
      </c>
      <c r="I193" s="17"/>
      <c r="J193" s="17"/>
      <c r="K193" s="17"/>
      <c r="L193" s="17"/>
      <c r="M193" s="18"/>
      <c r="N193" s="19"/>
      <c r="O193" s="20"/>
      <c r="P193" s="21"/>
      <c r="Q193" s="21"/>
      <c r="R193" s="21"/>
      <c r="S193" s="21"/>
      <c r="T193" s="22">
        <f t="shared" si="24"/>
        <v>0</v>
      </c>
      <c r="U193" s="23"/>
      <c r="V193" s="24"/>
      <c r="W193" s="21">
        <f t="shared" si="25"/>
        <v>0</v>
      </c>
      <c r="X193" s="25">
        <f t="shared" si="26"/>
        <v>0</v>
      </c>
    </row>
    <row r="194" spans="2:24" s="46" customFormat="1" ht="12" customHeight="1">
      <c r="B194" s="62"/>
      <c r="C194" s="62"/>
      <c r="D194" s="47" t="str">
        <f t="shared" si="22"/>
        <v>Mise en place d'un échafaudage tubulaire fixe.</v>
      </c>
      <c r="E194" s="47"/>
      <c r="F194" s="47"/>
      <c r="G194" s="197"/>
      <c r="H194" s="65" t="str">
        <f t="shared" si="23"/>
        <v>A</v>
      </c>
      <c r="I194" s="17"/>
      <c r="J194" s="17"/>
      <c r="K194" s="17"/>
      <c r="L194" s="17"/>
      <c r="M194" s="18"/>
      <c r="N194" s="19"/>
      <c r="O194" s="20"/>
      <c r="P194" s="21"/>
      <c r="Q194" s="21"/>
      <c r="R194" s="21"/>
      <c r="S194" s="21"/>
      <c r="T194" s="22">
        <f t="shared" si="24"/>
        <v>0</v>
      </c>
      <c r="U194" s="23"/>
      <c r="V194" s="24"/>
      <c r="W194" s="21">
        <f t="shared" si="25"/>
        <v>0</v>
      </c>
      <c r="X194" s="25">
        <f t="shared" si="26"/>
        <v>0</v>
      </c>
    </row>
    <row r="195" spans="2:24" s="46" customFormat="1" ht="12" customHeight="1">
      <c r="B195" s="62"/>
      <c r="C195" s="62"/>
      <c r="D195" s="47" t="str">
        <f t="shared" si="22"/>
        <v>Mise en place d'un échafaudage tubulaire fixe.</v>
      </c>
      <c r="E195" s="47"/>
      <c r="F195" s="47"/>
      <c r="G195" s="197"/>
      <c r="H195" s="65" t="str">
        <f t="shared" si="23"/>
        <v>A</v>
      </c>
      <c r="I195" s="17"/>
      <c r="J195" s="17"/>
      <c r="K195" s="17"/>
      <c r="L195" s="17"/>
      <c r="M195" s="18"/>
      <c r="N195" s="19"/>
      <c r="O195" s="20"/>
      <c r="P195" s="21"/>
      <c r="Q195" s="21"/>
      <c r="R195" s="26"/>
      <c r="S195" s="21"/>
      <c r="T195" s="22">
        <f t="shared" si="24"/>
        <v>0</v>
      </c>
      <c r="U195" s="23"/>
      <c r="V195" s="24"/>
      <c r="W195" s="21">
        <f t="shared" si="25"/>
        <v>0</v>
      </c>
      <c r="X195" s="25">
        <f t="shared" si="26"/>
        <v>0</v>
      </c>
    </row>
    <row r="196" spans="2:24" s="46" customFormat="1" ht="12" customHeight="1">
      <c r="B196" s="62"/>
      <c r="C196" s="62"/>
      <c r="D196" s="47" t="str">
        <f t="shared" si="22"/>
        <v>Mise en place d'un échafaudage tubulaire fixe.</v>
      </c>
      <c r="E196" s="47"/>
      <c r="F196" s="47"/>
      <c r="G196" s="197"/>
      <c r="H196" s="65" t="str">
        <f t="shared" si="23"/>
        <v>A</v>
      </c>
      <c r="I196" s="17"/>
      <c r="J196" s="17"/>
      <c r="K196" s="17"/>
      <c r="L196" s="17"/>
      <c r="M196" s="18"/>
      <c r="N196" s="19"/>
      <c r="O196" s="20"/>
      <c r="P196" s="21"/>
      <c r="Q196" s="21"/>
      <c r="R196" s="26"/>
      <c r="S196" s="21"/>
      <c r="T196" s="22">
        <f t="shared" si="24"/>
        <v>0</v>
      </c>
      <c r="U196" s="23"/>
      <c r="V196" s="24"/>
      <c r="W196" s="21">
        <f t="shared" si="25"/>
        <v>0</v>
      </c>
      <c r="X196" s="25">
        <f t="shared" si="26"/>
        <v>0</v>
      </c>
    </row>
    <row r="197" spans="2:24" s="46" customFormat="1" ht="12" customHeight="1">
      <c r="B197" s="62"/>
      <c r="C197" s="62"/>
      <c r="D197" s="47" t="str">
        <f t="shared" si="22"/>
        <v>Mise en place d'un échafaudage tubulaire fixe.</v>
      </c>
      <c r="E197" s="47"/>
      <c r="F197" s="47"/>
      <c r="G197" s="197"/>
      <c r="H197" s="65" t="str">
        <f t="shared" si="23"/>
        <v>A</v>
      </c>
      <c r="I197" s="17"/>
      <c r="J197" s="17"/>
      <c r="K197" s="17"/>
      <c r="L197" s="17"/>
      <c r="M197" s="18"/>
      <c r="N197" s="19"/>
      <c r="O197" s="20"/>
      <c r="P197" s="21"/>
      <c r="Q197" s="21"/>
      <c r="R197" s="26"/>
      <c r="S197" s="21"/>
      <c r="T197" s="22">
        <f t="shared" si="24"/>
        <v>0</v>
      </c>
      <c r="U197" s="23"/>
      <c r="V197" s="24"/>
      <c r="W197" s="21">
        <f t="shared" si="25"/>
        <v>0</v>
      </c>
      <c r="X197" s="25">
        <f t="shared" si="26"/>
        <v>0</v>
      </c>
    </row>
    <row r="198" spans="2:24" s="46" customFormat="1" ht="12" customHeight="1">
      <c r="B198" s="62"/>
      <c r="C198" s="62"/>
      <c r="D198" s="47" t="str">
        <f t="shared" si="22"/>
        <v>Mise en place d'un échafaudage tubulaire fixe.</v>
      </c>
      <c r="E198" s="47"/>
      <c r="F198" s="47"/>
      <c r="G198" s="197"/>
      <c r="H198" s="65" t="str">
        <f t="shared" si="23"/>
        <v>A</v>
      </c>
      <c r="I198" s="17"/>
      <c r="J198" s="17"/>
      <c r="K198" s="17"/>
      <c r="L198" s="17"/>
      <c r="M198" s="18"/>
      <c r="N198" s="19"/>
      <c r="O198" s="20"/>
      <c r="P198" s="21"/>
      <c r="Q198" s="21"/>
      <c r="R198" s="26"/>
      <c r="S198" s="21"/>
      <c r="T198" s="22">
        <f t="shared" si="24"/>
        <v>0</v>
      </c>
      <c r="U198" s="23"/>
      <c r="V198" s="24"/>
      <c r="W198" s="21">
        <f t="shared" si="25"/>
        <v>0</v>
      </c>
      <c r="X198" s="25">
        <f t="shared" si="26"/>
        <v>0</v>
      </c>
    </row>
    <row r="199" spans="2:24" s="46" customFormat="1" ht="12" customHeight="1">
      <c r="B199" s="62"/>
      <c r="C199" s="62"/>
      <c r="D199" s="47" t="str">
        <f t="shared" si="22"/>
        <v>Mise en place d'un échafaudage tubulaire fixe.</v>
      </c>
      <c r="E199" s="47"/>
      <c r="F199" s="47"/>
      <c r="G199" s="197"/>
      <c r="H199" s="65" t="str">
        <f t="shared" si="23"/>
        <v>A</v>
      </c>
      <c r="I199" s="17"/>
      <c r="J199" s="17"/>
      <c r="K199" s="17"/>
      <c r="L199" s="17"/>
      <c r="M199" s="18"/>
      <c r="N199" s="19"/>
      <c r="O199" s="20"/>
      <c r="P199" s="21"/>
      <c r="Q199" s="21"/>
      <c r="R199" s="26"/>
      <c r="S199" s="21"/>
      <c r="T199" s="22">
        <f t="shared" si="24"/>
        <v>0</v>
      </c>
      <c r="U199" s="23"/>
      <c r="V199" s="24"/>
      <c r="W199" s="21">
        <f t="shared" si="25"/>
        <v>0</v>
      </c>
      <c r="X199" s="25">
        <f t="shared" si="26"/>
        <v>0</v>
      </c>
    </row>
    <row r="200" spans="2:24" s="46" customFormat="1" ht="12" customHeight="1">
      <c r="B200" s="62"/>
      <c r="C200" s="62"/>
      <c r="D200" s="47" t="str">
        <f t="shared" si="22"/>
        <v>Mise en place d'un échafaudage tubulaire fixe.</v>
      </c>
      <c r="E200" s="47"/>
      <c r="F200" s="47"/>
      <c r="G200" s="197"/>
      <c r="H200" s="65" t="str">
        <f t="shared" si="23"/>
        <v>A</v>
      </c>
      <c r="I200" s="17"/>
      <c r="J200" s="17"/>
      <c r="K200" s="17"/>
      <c r="L200" s="17"/>
      <c r="M200" s="18"/>
      <c r="N200" s="19"/>
      <c r="O200" s="20"/>
      <c r="P200" s="21"/>
      <c r="Q200" s="21"/>
      <c r="R200" s="26"/>
      <c r="S200" s="21"/>
      <c r="T200" s="22">
        <f t="shared" si="24"/>
        <v>0</v>
      </c>
      <c r="U200" s="23"/>
      <c r="V200" s="24"/>
      <c r="W200" s="21">
        <f t="shared" si="25"/>
        <v>0</v>
      </c>
      <c r="X200" s="25">
        <f t="shared" si="26"/>
        <v>0</v>
      </c>
    </row>
    <row r="201" spans="2:24" s="46" customFormat="1" ht="12" customHeight="1">
      <c r="B201" s="62"/>
      <c r="C201" s="62"/>
      <c r="D201" s="47" t="str">
        <f t="shared" si="22"/>
        <v>Mise en place d'un échafaudage tubulaire fixe.</v>
      </c>
      <c r="E201" s="47"/>
      <c r="F201" s="47"/>
      <c r="G201" s="197"/>
      <c r="H201" s="65" t="str">
        <f t="shared" si="23"/>
        <v>A</v>
      </c>
      <c r="I201" s="17"/>
      <c r="J201" s="17"/>
      <c r="K201" s="17"/>
      <c r="L201" s="17"/>
      <c r="M201" s="18"/>
      <c r="N201" s="19"/>
      <c r="O201" s="20"/>
      <c r="P201" s="21"/>
      <c r="Q201" s="21"/>
      <c r="R201" s="26"/>
      <c r="S201" s="21"/>
      <c r="T201" s="22">
        <f t="shared" si="24"/>
        <v>0</v>
      </c>
      <c r="U201" s="23"/>
      <c r="V201" s="24"/>
      <c r="W201" s="21">
        <f t="shared" si="25"/>
        <v>0</v>
      </c>
      <c r="X201" s="25">
        <f t="shared" si="26"/>
        <v>0</v>
      </c>
    </row>
    <row r="202" spans="2:24" s="46" customFormat="1" ht="12" customHeight="1">
      <c r="B202" s="62"/>
      <c r="C202" s="62"/>
      <c r="D202" s="47" t="str">
        <f t="shared" si="22"/>
        <v>Mise en place d'un échafaudage tubulaire fixe.</v>
      </c>
      <c r="E202" s="47"/>
      <c r="F202" s="47"/>
      <c r="G202" s="197"/>
      <c r="H202" s="65" t="str">
        <f t="shared" si="23"/>
        <v>A</v>
      </c>
      <c r="I202" s="17"/>
      <c r="J202" s="17"/>
      <c r="K202" s="17"/>
      <c r="L202" s="17"/>
      <c r="M202" s="18"/>
      <c r="N202" s="19"/>
      <c r="O202" s="20"/>
      <c r="P202" s="21"/>
      <c r="Q202" s="21"/>
      <c r="R202" s="26"/>
      <c r="S202" s="21"/>
      <c r="T202" s="22">
        <f t="shared" si="24"/>
        <v>0</v>
      </c>
      <c r="U202" s="23"/>
      <c r="V202" s="24"/>
      <c r="W202" s="21">
        <f t="shared" si="25"/>
        <v>0</v>
      </c>
      <c r="X202" s="25">
        <f t="shared" si="26"/>
        <v>0</v>
      </c>
    </row>
    <row r="203" spans="2:24" s="46" customFormat="1" ht="12" customHeight="1">
      <c r="B203" s="62"/>
      <c r="C203" s="62"/>
      <c r="D203" s="47" t="str">
        <f t="shared" si="22"/>
        <v>Mise en place d'un échafaudage tubulaire fixe.</v>
      </c>
      <c r="E203" s="47"/>
      <c r="F203" s="47"/>
      <c r="G203" s="197"/>
      <c r="H203" s="65" t="str">
        <f t="shared" si="23"/>
        <v>A</v>
      </c>
      <c r="I203" s="17"/>
      <c r="J203" s="17"/>
      <c r="K203" s="17"/>
      <c r="L203" s="17"/>
      <c r="M203" s="18"/>
      <c r="N203" s="19"/>
      <c r="O203" s="20"/>
      <c r="P203" s="21"/>
      <c r="Q203" s="21"/>
      <c r="R203" s="26"/>
      <c r="S203" s="21"/>
      <c r="T203" s="22">
        <f t="shared" si="24"/>
        <v>0</v>
      </c>
      <c r="U203" s="23"/>
      <c r="V203" s="24"/>
      <c r="W203" s="21">
        <f t="shared" si="25"/>
        <v>0</v>
      </c>
      <c r="X203" s="25">
        <f t="shared" si="26"/>
        <v>0</v>
      </c>
    </row>
    <row r="204" spans="2:24" s="46" customFormat="1" ht="12" customHeight="1">
      <c r="B204" s="62"/>
      <c r="C204" s="62"/>
      <c r="D204" s="47" t="str">
        <f t="shared" si="22"/>
        <v>Mise en place d'un échafaudage tubulaire fixe.</v>
      </c>
      <c r="E204" s="47"/>
      <c r="F204" s="47"/>
      <c r="G204" s="197"/>
      <c r="H204" s="65" t="str">
        <f t="shared" si="23"/>
        <v>A</v>
      </c>
      <c r="I204" s="17"/>
      <c r="J204" s="17"/>
      <c r="K204" s="17"/>
      <c r="L204" s="17"/>
      <c r="M204" s="18"/>
      <c r="N204" s="19"/>
      <c r="O204" s="20"/>
      <c r="P204" s="21"/>
      <c r="Q204" s="21"/>
      <c r="R204" s="26"/>
      <c r="S204" s="21"/>
      <c r="T204" s="22">
        <f t="shared" si="24"/>
        <v>0</v>
      </c>
      <c r="U204" s="23"/>
      <c r="V204" s="24"/>
      <c r="W204" s="21">
        <f t="shared" si="25"/>
        <v>0</v>
      </c>
      <c r="X204" s="25">
        <f t="shared" si="26"/>
        <v>0</v>
      </c>
    </row>
    <row r="205" spans="2:24" s="46" customFormat="1" ht="12" customHeight="1">
      <c r="B205" s="62"/>
      <c r="C205" s="62"/>
      <c r="D205" s="47" t="str">
        <f t="shared" si="22"/>
        <v>Mise en place d'un échafaudage tubulaire fixe.</v>
      </c>
      <c r="E205" s="47"/>
      <c r="F205" s="47"/>
      <c r="G205" s="197"/>
      <c r="H205" s="65" t="str">
        <f t="shared" si="23"/>
        <v>A</v>
      </c>
      <c r="I205" s="17"/>
      <c r="J205" s="17"/>
      <c r="K205" s="17"/>
      <c r="L205" s="17"/>
      <c r="M205" s="18"/>
      <c r="N205" s="19"/>
      <c r="O205" s="20"/>
      <c r="P205" s="21"/>
      <c r="Q205" s="21"/>
      <c r="R205" s="26"/>
      <c r="S205" s="21"/>
      <c r="T205" s="22">
        <f t="shared" si="24"/>
        <v>0</v>
      </c>
      <c r="U205" s="23"/>
      <c r="V205" s="24"/>
      <c r="W205" s="21">
        <f t="shared" si="25"/>
        <v>0</v>
      </c>
      <c r="X205" s="25">
        <f t="shared" si="26"/>
        <v>0</v>
      </c>
    </row>
    <row r="206" spans="2:24" s="46" customFormat="1" ht="12" customHeight="1">
      <c r="B206" s="62"/>
      <c r="C206" s="62"/>
      <c r="D206" s="47" t="str">
        <f t="shared" si="22"/>
        <v>Mise en place d'un échafaudage tubulaire fixe.</v>
      </c>
      <c r="E206" s="47"/>
      <c r="F206" s="47"/>
      <c r="G206" s="197"/>
      <c r="H206" s="65" t="str">
        <f t="shared" si="23"/>
        <v>A</v>
      </c>
      <c r="I206" s="17"/>
      <c r="J206" s="17"/>
      <c r="K206" s="17"/>
      <c r="L206" s="17"/>
      <c r="M206" s="18"/>
      <c r="N206" s="19"/>
      <c r="O206" s="20"/>
      <c r="P206" s="21"/>
      <c r="Q206" s="21"/>
      <c r="R206" s="26"/>
      <c r="S206" s="21"/>
      <c r="T206" s="22">
        <f t="shared" si="24"/>
        <v>0</v>
      </c>
      <c r="U206" s="23"/>
      <c r="V206" s="24"/>
      <c r="W206" s="21">
        <f t="shared" si="25"/>
        <v>0</v>
      </c>
      <c r="X206" s="25">
        <f t="shared" si="26"/>
        <v>0</v>
      </c>
    </row>
    <row r="207" spans="2:24" s="46" customFormat="1" ht="12" customHeight="1">
      <c r="B207" s="62"/>
      <c r="C207" s="62"/>
      <c r="D207" s="47" t="str">
        <f t="shared" si="22"/>
        <v>Mise en place d'un échafaudage tubulaire fixe.</v>
      </c>
      <c r="E207" s="47"/>
      <c r="F207" s="47"/>
      <c r="G207" s="197"/>
      <c r="H207" s="65" t="str">
        <f t="shared" si="23"/>
        <v>A</v>
      </c>
      <c r="I207" s="17"/>
      <c r="J207" s="17"/>
      <c r="K207" s="17"/>
      <c r="L207" s="17"/>
      <c r="M207" s="18"/>
      <c r="N207" s="19"/>
      <c r="O207" s="20"/>
      <c r="P207" s="21"/>
      <c r="Q207" s="21"/>
      <c r="R207" s="26"/>
      <c r="S207" s="21"/>
      <c r="T207" s="22">
        <f t="shared" si="24"/>
        <v>0</v>
      </c>
      <c r="U207" s="23"/>
      <c r="V207" s="24"/>
      <c r="W207" s="21">
        <f t="shared" si="25"/>
        <v>0</v>
      </c>
      <c r="X207" s="25">
        <f t="shared" si="26"/>
        <v>0</v>
      </c>
    </row>
    <row r="208" spans="2:24" s="46" customFormat="1" ht="12" customHeight="1">
      <c r="B208" s="62"/>
      <c r="C208" s="62"/>
      <c r="D208" s="47" t="str">
        <f t="shared" si="22"/>
        <v>Mise en place d'un échafaudage tubulaire fixe.</v>
      </c>
      <c r="E208" s="47"/>
      <c r="F208" s="47"/>
      <c r="G208" s="197"/>
      <c r="H208" s="65" t="str">
        <f t="shared" si="23"/>
        <v>A</v>
      </c>
      <c r="I208" s="17"/>
      <c r="J208" s="17"/>
      <c r="K208" s="17"/>
      <c r="L208" s="17"/>
      <c r="M208" s="18"/>
      <c r="N208" s="19"/>
      <c r="O208" s="20"/>
      <c r="P208" s="21"/>
      <c r="Q208" s="21"/>
      <c r="R208" s="26"/>
      <c r="S208" s="21"/>
      <c r="T208" s="22">
        <f t="shared" si="24"/>
        <v>0</v>
      </c>
      <c r="U208" s="23"/>
      <c r="V208" s="24"/>
      <c r="W208" s="21">
        <f t="shared" si="25"/>
        <v>0</v>
      </c>
      <c r="X208" s="25">
        <f t="shared" si="26"/>
        <v>0</v>
      </c>
    </row>
    <row r="209" spans="2:24" s="46" customFormat="1" ht="12" customHeight="1">
      <c r="B209" s="62"/>
      <c r="C209" s="62"/>
      <c r="D209" s="47" t="str">
        <f t="shared" si="22"/>
        <v>Mise en place d'un échafaudage tubulaire fixe.</v>
      </c>
      <c r="E209" s="47"/>
      <c r="F209" s="47"/>
      <c r="G209" s="197"/>
      <c r="H209" s="65" t="str">
        <f t="shared" si="23"/>
        <v>A</v>
      </c>
      <c r="I209" s="17"/>
      <c r="J209" s="17"/>
      <c r="K209" s="17"/>
      <c r="L209" s="17"/>
      <c r="M209" s="18"/>
      <c r="N209" s="19"/>
      <c r="O209" s="20"/>
      <c r="P209" s="21"/>
      <c r="Q209" s="21"/>
      <c r="R209" s="26"/>
      <c r="S209" s="21"/>
      <c r="T209" s="22">
        <f t="shared" si="24"/>
        <v>0</v>
      </c>
      <c r="U209" s="23"/>
      <c r="V209" s="24"/>
      <c r="W209" s="21">
        <f t="shared" si="25"/>
        <v>0</v>
      </c>
      <c r="X209" s="25">
        <f t="shared" si="26"/>
        <v>0</v>
      </c>
    </row>
    <row r="210" spans="2:24" s="46" customFormat="1" ht="12" customHeight="1">
      <c r="B210" s="62"/>
      <c r="C210" s="62"/>
      <c r="D210" s="47" t="str">
        <f t="shared" ref="D210:D273" si="27">IF(G210=0,D209,G210)</f>
        <v>Mise en place d'un échafaudage tubulaire fixe.</v>
      </c>
      <c r="E210" s="47"/>
      <c r="F210" s="47"/>
      <c r="G210" s="197"/>
      <c r="H210" s="65" t="str">
        <f t="shared" si="23"/>
        <v>A</v>
      </c>
      <c r="I210" s="17"/>
      <c r="J210" s="17"/>
      <c r="K210" s="17"/>
      <c r="L210" s="17"/>
      <c r="M210" s="18"/>
      <c r="N210" s="19"/>
      <c r="O210" s="20"/>
      <c r="P210" s="21"/>
      <c r="Q210" s="21"/>
      <c r="R210" s="21"/>
      <c r="S210" s="21"/>
      <c r="T210" s="22">
        <f t="shared" si="24"/>
        <v>0</v>
      </c>
      <c r="U210" s="23"/>
      <c r="V210" s="24"/>
      <c r="W210" s="21">
        <f t="shared" si="25"/>
        <v>0</v>
      </c>
      <c r="X210" s="25">
        <f t="shared" si="26"/>
        <v>0</v>
      </c>
    </row>
    <row r="211" spans="2:24" s="46" customFormat="1" ht="12" customHeight="1">
      <c r="B211" s="62"/>
      <c r="C211" s="62"/>
      <c r="D211" s="47" t="str">
        <f t="shared" si="27"/>
        <v>Mise en place d'un échafaudage tubulaire fixe.</v>
      </c>
      <c r="E211" s="47"/>
      <c r="F211" s="47"/>
      <c r="G211" s="197"/>
      <c r="H211" s="65" t="str">
        <f t="shared" ref="H211:H274" si="28">H210</f>
        <v>A</v>
      </c>
      <c r="I211" s="17"/>
      <c r="J211" s="17"/>
      <c r="K211" s="17"/>
      <c r="L211" s="17"/>
      <c r="M211" s="18"/>
      <c r="N211" s="19"/>
      <c r="O211" s="20"/>
      <c r="P211" s="21"/>
      <c r="Q211" s="21"/>
      <c r="R211" s="21"/>
      <c r="S211" s="21"/>
      <c r="T211" s="22">
        <f t="shared" si="24"/>
        <v>0</v>
      </c>
      <c r="U211" s="23"/>
      <c r="V211" s="24"/>
      <c r="W211" s="21">
        <f t="shared" si="25"/>
        <v>0</v>
      </c>
      <c r="X211" s="25">
        <f t="shared" si="26"/>
        <v>0</v>
      </c>
    </row>
    <row r="212" spans="2:24" s="46" customFormat="1" ht="12" customHeight="1">
      <c r="B212" s="62"/>
      <c r="C212" s="62"/>
      <c r="D212" s="47" t="str">
        <f t="shared" si="27"/>
        <v>Mise en place d'un échafaudage tubulaire fixe.</v>
      </c>
      <c r="E212" s="47"/>
      <c r="F212" s="47"/>
      <c r="G212" s="197"/>
      <c r="H212" s="65" t="str">
        <f t="shared" si="28"/>
        <v>A</v>
      </c>
      <c r="I212" s="17"/>
      <c r="J212" s="17"/>
      <c r="K212" s="17"/>
      <c r="L212" s="17"/>
      <c r="M212" s="18"/>
      <c r="N212" s="19"/>
      <c r="O212" s="20"/>
      <c r="P212" s="21"/>
      <c r="Q212" s="21"/>
      <c r="R212" s="21"/>
      <c r="S212" s="21"/>
      <c r="T212" s="22">
        <f t="shared" si="24"/>
        <v>0</v>
      </c>
      <c r="U212" s="23"/>
      <c r="V212" s="24"/>
      <c r="W212" s="21">
        <f t="shared" si="25"/>
        <v>0</v>
      </c>
      <c r="X212" s="25">
        <f t="shared" si="26"/>
        <v>0</v>
      </c>
    </row>
    <row r="213" spans="2:24" s="46" customFormat="1" ht="12" customHeight="1">
      <c r="B213" s="62"/>
      <c r="C213" s="62"/>
      <c r="D213" s="47" t="str">
        <f t="shared" si="27"/>
        <v>Mise en place d'un échafaudage tubulaire fixe.</v>
      </c>
      <c r="E213" s="47"/>
      <c r="F213" s="47"/>
      <c r="G213" s="197"/>
      <c r="H213" s="65" t="str">
        <f t="shared" si="28"/>
        <v>A</v>
      </c>
      <c r="I213" s="17"/>
      <c r="J213" s="17"/>
      <c r="K213" s="17"/>
      <c r="L213" s="17"/>
      <c r="M213" s="18"/>
      <c r="N213" s="19"/>
      <c r="O213" s="20"/>
      <c r="P213" s="21"/>
      <c r="Q213" s="21"/>
      <c r="R213" s="21"/>
      <c r="S213" s="21"/>
      <c r="T213" s="22">
        <f t="shared" si="24"/>
        <v>0</v>
      </c>
      <c r="U213" s="23"/>
      <c r="V213" s="24"/>
      <c r="W213" s="21">
        <f t="shared" si="25"/>
        <v>0</v>
      </c>
      <c r="X213" s="25">
        <f t="shared" si="26"/>
        <v>0</v>
      </c>
    </row>
    <row r="214" spans="2:24" s="46" customFormat="1" ht="12" customHeight="1">
      <c r="B214" s="62"/>
      <c r="C214" s="62"/>
      <c r="D214" s="47" t="str">
        <f t="shared" si="27"/>
        <v>Mise en place d'un échafaudage tubulaire fixe.</v>
      </c>
      <c r="E214" s="47"/>
      <c r="F214" s="47"/>
      <c r="G214" s="197"/>
      <c r="H214" s="65" t="str">
        <f t="shared" si="28"/>
        <v>A</v>
      </c>
      <c r="I214" s="17"/>
      <c r="J214" s="17"/>
      <c r="K214" s="17"/>
      <c r="L214" s="17"/>
      <c r="M214" s="18"/>
      <c r="N214" s="19"/>
      <c r="O214" s="20"/>
      <c r="P214" s="21"/>
      <c r="Q214" s="21"/>
      <c r="R214" s="21"/>
      <c r="S214" s="21"/>
      <c r="T214" s="22">
        <f t="shared" si="24"/>
        <v>0</v>
      </c>
      <c r="U214" s="23"/>
      <c r="V214" s="24"/>
      <c r="W214" s="21">
        <f t="shared" si="25"/>
        <v>0</v>
      </c>
      <c r="X214" s="25">
        <f t="shared" si="26"/>
        <v>0</v>
      </c>
    </row>
    <row r="215" spans="2:24" s="46" customFormat="1" ht="12" customHeight="1">
      <c r="B215" s="62"/>
      <c r="C215" s="62"/>
      <c r="D215" s="47" t="str">
        <f t="shared" si="27"/>
        <v>Mise en place d'un échafaudage tubulaire fixe.</v>
      </c>
      <c r="E215" s="47"/>
      <c r="F215" s="47"/>
      <c r="G215" s="197"/>
      <c r="H215" s="65" t="str">
        <f t="shared" si="28"/>
        <v>A</v>
      </c>
      <c r="I215" s="17"/>
      <c r="J215" s="17"/>
      <c r="K215" s="17"/>
      <c r="L215" s="17"/>
      <c r="M215" s="18"/>
      <c r="N215" s="19"/>
      <c r="O215" s="20"/>
      <c r="P215" s="21"/>
      <c r="Q215" s="21"/>
      <c r="R215" s="21"/>
      <c r="S215" s="21"/>
      <c r="T215" s="22">
        <f t="shared" si="24"/>
        <v>0</v>
      </c>
      <c r="U215" s="23"/>
      <c r="V215" s="24"/>
      <c r="W215" s="21">
        <f t="shared" si="25"/>
        <v>0</v>
      </c>
      <c r="X215" s="25">
        <f t="shared" si="26"/>
        <v>0</v>
      </c>
    </row>
    <row r="216" spans="2:24" s="46" customFormat="1" ht="12" customHeight="1">
      <c r="B216" s="62"/>
      <c r="C216" s="62"/>
      <c r="D216" s="47" t="str">
        <f t="shared" si="27"/>
        <v>Mise en place d'un échafaudage tubulaire fixe.</v>
      </c>
      <c r="E216" s="47"/>
      <c r="F216" s="47"/>
      <c r="G216" s="197"/>
      <c r="H216" s="65" t="str">
        <f t="shared" si="28"/>
        <v>A</v>
      </c>
      <c r="I216" s="17"/>
      <c r="J216" s="17"/>
      <c r="K216" s="17"/>
      <c r="L216" s="17"/>
      <c r="M216" s="18"/>
      <c r="N216" s="19"/>
      <c r="O216" s="20"/>
      <c r="P216" s="21"/>
      <c r="Q216" s="21"/>
      <c r="R216" s="21"/>
      <c r="S216" s="21"/>
      <c r="T216" s="22">
        <f t="shared" ref="T216:T345" si="29">ROUND((IF(P216=0,1,P216)+Q216)*N216*IF(O216=0,1,O216)*IF(R216=0,1,R216)*IF(S216=0,1,S216),2)</f>
        <v>0</v>
      </c>
      <c r="U216" s="23"/>
      <c r="V216" s="24"/>
      <c r="W216" s="21">
        <f t="shared" ref="W216:W344" si="30">ROUND(U216-V216,2)</f>
        <v>0</v>
      </c>
      <c r="X216" s="25">
        <f t="shared" ref="X216:X345" si="31">ROUND(T216*IF(W216=0,1,W216),3)</f>
        <v>0</v>
      </c>
    </row>
    <row r="217" spans="2:24" s="46" customFormat="1" ht="12" customHeight="1">
      <c r="B217" s="62"/>
      <c r="C217" s="62"/>
      <c r="D217" s="47" t="str">
        <f t="shared" si="27"/>
        <v>Mise en place d'un échafaudage tubulaire fixe.</v>
      </c>
      <c r="E217" s="47"/>
      <c r="F217" s="47"/>
      <c r="G217" s="197"/>
      <c r="H217" s="65" t="str">
        <f t="shared" si="28"/>
        <v>A</v>
      </c>
      <c r="I217" s="17"/>
      <c r="J217" s="17"/>
      <c r="K217" s="17"/>
      <c r="L217" s="17"/>
      <c r="M217" s="18"/>
      <c r="N217" s="19"/>
      <c r="O217" s="20"/>
      <c r="P217" s="21"/>
      <c r="Q217" s="21"/>
      <c r="R217" s="21"/>
      <c r="S217" s="21"/>
      <c r="T217" s="22">
        <f t="shared" si="29"/>
        <v>0</v>
      </c>
      <c r="U217" s="23"/>
      <c r="V217" s="24"/>
      <c r="W217" s="21">
        <f t="shared" si="30"/>
        <v>0</v>
      </c>
      <c r="X217" s="25">
        <f t="shared" si="31"/>
        <v>0</v>
      </c>
    </row>
    <row r="218" spans="2:24" s="46" customFormat="1" ht="12" customHeight="1">
      <c r="B218" s="62"/>
      <c r="C218" s="62"/>
      <c r="D218" s="47" t="str">
        <f t="shared" si="27"/>
        <v>Mise en place d'un échafaudage tubulaire fixe.</v>
      </c>
      <c r="E218" s="47"/>
      <c r="F218" s="47"/>
      <c r="G218" s="197"/>
      <c r="H218" s="65" t="str">
        <f t="shared" si="28"/>
        <v>A</v>
      </c>
      <c r="I218" s="17"/>
      <c r="J218" s="17"/>
      <c r="K218" s="17"/>
      <c r="L218" s="17"/>
      <c r="M218" s="18"/>
      <c r="N218" s="19"/>
      <c r="O218" s="20"/>
      <c r="P218" s="21"/>
      <c r="Q218" s="21"/>
      <c r="R218" s="21"/>
      <c r="S218" s="21"/>
      <c r="T218" s="22">
        <f t="shared" si="29"/>
        <v>0</v>
      </c>
      <c r="U218" s="23"/>
      <c r="V218" s="24"/>
      <c r="W218" s="21">
        <f t="shared" si="30"/>
        <v>0</v>
      </c>
      <c r="X218" s="25">
        <f t="shared" si="31"/>
        <v>0</v>
      </c>
    </row>
    <row r="219" spans="2:24" s="46" customFormat="1" ht="12" customHeight="1">
      <c r="B219" s="62"/>
      <c r="C219" s="62"/>
      <c r="D219" s="47" t="str">
        <f t="shared" si="27"/>
        <v>Mise en place d'un échafaudage tubulaire fixe.</v>
      </c>
      <c r="E219" s="47"/>
      <c r="F219" s="47"/>
      <c r="G219" s="197"/>
      <c r="H219" s="65" t="str">
        <f t="shared" si="28"/>
        <v>A</v>
      </c>
      <c r="I219" s="17"/>
      <c r="J219" s="17"/>
      <c r="K219" s="17"/>
      <c r="L219" s="17"/>
      <c r="M219" s="18"/>
      <c r="N219" s="19"/>
      <c r="O219" s="20"/>
      <c r="P219" s="21"/>
      <c r="Q219" s="21"/>
      <c r="R219" s="21"/>
      <c r="S219" s="21"/>
      <c r="T219" s="22">
        <f t="shared" si="29"/>
        <v>0</v>
      </c>
      <c r="U219" s="23"/>
      <c r="V219" s="24"/>
      <c r="W219" s="21">
        <f t="shared" si="30"/>
        <v>0</v>
      </c>
      <c r="X219" s="25">
        <f t="shared" si="31"/>
        <v>0</v>
      </c>
    </row>
    <row r="220" spans="2:24" s="46" customFormat="1" ht="12" customHeight="1">
      <c r="B220" s="62"/>
      <c r="C220" s="62"/>
      <c r="D220" s="47" t="str">
        <f t="shared" si="27"/>
        <v>Mise en place d'un échafaudage tubulaire fixe.</v>
      </c>
      <c r="E220" s="47"/>
      <c r="F220" s="47"/>
      <c r="G220" s="197"/>
      <c r="H220" s="65" t="str">
        <f t="shared" si="28"/>
        <v>A</v>
      </c>
      <c r="I220" s="17"/>
      <c r="J220" s="17"/>
      <c r="K220" s="17"/>
      <c r="L220" s="17"/>
      <c r="M220" s="18"/>
      <c r="N220" s="19"/>
      <c r="O220" s="20"/>
      <c r="P220" s="21"/>
      <c r="Q220" s="21"/>
      <c r="R220" s="21"/>
      <c r="S220" s="21"/>
      <c r="T220" s="22">
        <f t="shared" si="29"/>
        <v>0</v>
      </c>
      <c r="U220" s="23"/>
      <c r="V220" s="24"/>
      <c r="W220" s="21">
        <f t="shared" si="30"/>
        <v>0</v>
      </c>
      <c r="X220" s="25">
        <f t="shared" si="31"/>
        <v>0</v>
      </c>
    </row>
    <row r="221" spans="2:24" s="46" customFormat="1" ht="12" customHeight="1">
      <c r="B221" s="62"/>
      <c r="C221" s="62"/>
      <c r="D221" s="47" t="str">
        <f t="shared" si="27"/>
        <v>Mise en place d'un échafaudage tubulaire fixe.</v>
      </c>
      <c r="E221" s="47"/>
      <c r="F221" s="47"/>
      <c r="G221" s="197"/>
      <c r="H221" s="65" t="str">
        <f t="shared" si="28"/>
        <v>A</v>
      </c>
      <c r="I221" s="17"/>
      <c r="J221" s="17"/>
      <c r="K221" s="17"/>
      <c r="L221" s="17"/>
      <c r="M221" s="18"/>
      <c r="N221" s="19"/>
      <c r="O221" s="20"/>
      <c r="P221" s="21"/>
      <c r="Q221" s="21"/>
      <c r="R221" s="21"/>
      <c r="S221" s="21"/>
      <c r="T221" s="22">
        <f t="shared" si="29"/>
        <v>0</v>
      </c>
      <c r="U221" s="23"/>
      <c r="V221" s="24"/>
      <c r="W221" s="21">
        <f t="shared" si="30"/>
        <v>0</v>
      </c>
      <c r="X221" s="25">
        <f t="shared" si="31"/>
        <v>0</v>
      </c>
    </row>
    <row r="222" spans="2:24" s="46" customFormat="1" ht="12" customHeight="1">
      <c r="B222" s="62"/>
      <c r="C222" s="62"/>
      <c r="D222" s="47" t="str">
        <f t="shared" si="27"/>
        <v>Mise en place d'un échafaudage tubulaire fixe.</v>
      </c>
      <c r="E222" s="47"/>
      <c r="F222" s="47"/>
      <c r="G222" s="197"/>
      <c r="H222" s="65" t="str">
        <f t="shared" si="28"/>
        <v>A</v>
      </c>
      <c r="I222" s="17"/>
      <c r="J222" s="17"/>
      <c r="K222" s="17"/>
      <c r="L222" s="17"/>
      <c r="M222" s="18"/>
      <c r="N222" s="19"/>
      <c r="O222" s="20"/>
      <c r="P222" s="21"/>
      <c r="Q222" s="21"/>
      <c r="R222" s="21"/>
      <c r="S222" s="21"/>
      <c r="T222" s="22">
        <f t="shared" si="29"/>
        <v>0</v>
      </c>
      <c r="U222" s="23"/>
      <c r="V222" s="24"/>
      <c r="W222" s="21">
        <f t="shared" si="30"/>
        <v>0</v>
      </c>
      <c r="X222" s="25">
        <f t="shared" si="31"/>
        <v>0</v>
      </c>
    </row>
    <row r="223" spans="2:24" s="46" customFormat="1" ht="12" customHeight="1">
      <c r="B223" s="62"/>
      <c r="C223" s="62"/>
      <c r="D223" s="47" t="str">
        <f t="shared" si="27"/>
        <v>Mise en place d'un échafaudage tubulaire fixe.</v>
      </c>
      <c r="E223" s="47"/>
      <c r="F223" s="47"/>
      <c r="G223" s="197"/>
      <c r="H223" s="65" t="str">
        <f t="shared" si="28"/>
        <v>A</v>
      </c>
      <c r="I223" s="17"/>
      <c r="J223" s="17"/>
      <c r="K223" s="17"/>
      <c r="L223" s="17"/>
      <c r="M223" s="18"/>
      <c r="N223" s="19"/>
      <c r="O223" s="20"/>
      <c r="P223" s="21"/>
      <c r="Q223" s="21"/>
      <c r="R223" s="21"/>
      <c r="S223" s="21"/>
      <c r="T223" s="22">
        <f t="shared" si="29"/>
        <v>0</v>
      </c>
      <c r="U223" s="23"/>
      <c r="V223" s="24"/>
      <c r="W223" s="21">
        <f t="shared" si="30"/>
        <v>0</v>
      </c>
      <c r="X223" s="25">
        <f t="shared" si="31"/>
        <v>0</v>
      </c>
    </row>
    <row r="224" spans="2:24" s="46" customFormat="1" ht="12" customHeight="1">
      <c r="B224" s="62"/>
      <c r="C224" s="62"/>
      <c r="D224" s="47" t="str">
        <f t="shared" si="27"/>
        <v>Mise en place d'un échafaudage tubulaire fixe.</v>
      </c>
      <c r="E224" s="47"/>
      <c r="F224" s="47"/>
      <c r="G224" s="197"/>
      <c r="H224" s="65" t="str">
        <f t="shared" si="28"/>
        <v>A</v>
      </c>
      <c r="I224" s="17"/>
      <c r="J224" s="17"/>
      <c r="K224" s="17"/>
      <c r="L224" s="17"/>
      <c r="M224" s="18"/>
      <c r="N224" s="19"/>
      <c r="O224" s="20"/>
      <c r="P224" s="21"/>
      <c r="Q224" s="21"/>
      <c r="R224" s="21"/>
      <c r="S224" s="21"/>
      <c r="T224" s="22">
        <f t="shared" si="29"/>
        <v>0</v>
      </c>
      <c r="U224" s="23"/>
      <c r="V224" s="24"/>
      <c r="W224" s="21">
        <f t="shared" si="30"/>
        <v>0</v>
      </c>
      <c r="X224" s="25">
        <f t="shared" si="31"/>
        <v>0</v>
      </c>
    </row>
    <row r="225" spans="2:24" s="46" customFormat="1" ht="12" customHeight="1">
      <c r="B225" s="62"/>
      <c r="C225" s="62"/>
      <c r="D225" s="47" t="str">
        <f t="shared" si="27"/>
        <v>Mise en place d'un échafaudage tubulaire fixe.</v>
      </c>
      <c r="E225" s="47"/>
      <c r="F225" s="47"/>
      <c r="G225" s="197"/>
      <c r="H225" s="65" t="str">
        <f t="shared" si="28"/>
        <v>A</v>
      </c>
      <c r="I225" s="17"/>
      <c r="J225" s="17"/>
      <c r="K225" s="17"/>
      <c r="L225" s="17"/>
      <c r="M225" s="18"/>
      <c r="N225" s="19"/>
      <c r="O225" s="20"/>
      <c r="P225" s="21"/>
      <c r="Q225" s="21"/>
      <c r="R225" s="21"/>
      <c r="S225" s="21"/>
      <c r="T225" s="22">
        <f t="shared" si="29"/>
        <v>0</v>
      </c>
      <c r="U225" s="23"/>
      <c r="V225" s="24"/>
      <c r="W225" s="21">
        <f t="shared" si="30"/>
        <v>0</v>
      </c>
      <c r="X225" s="25">
        <f t="shared" si="31"/>
        <v>0</v>
      </c>
    </row>
    <row r="226" spans="2:24" s="46" customFormat="1" ht="12" customHeight="1">
      <c r="B226" s="62"/>
      <c r="C226" s="62"/>
      <c r="D226" s="47" t="str">
        <f t="shared" si="27"/>
        <v>Mise en place d'un échafaudage tubulaire fixe.</v>
      </c>
      <c r="E226" s="47"/>
      <c r="F226" s="47"/>
      <c r="G226" s="197"/>
      <c r="H226" s="65" t="str">
        <f t="shared" si="28"/>
        <v>A</v>
      </c>
      <c r="I226" s="17"/>
      <c r="J226" s="17"/>
      <c r="K226" s="17"/>
      <c r="L226" s="17"/>
      <c r="M226" s="18"/>
      <c r="N226" s="19"/>
      <c r="O226" s="20"/>
      <c r="P226" s="21"/>
      <c r="Q226" s="21"/>
      <c r="R226" s="21"/>
      <c r="S226" s="21"/>
      <c r="T226" s="22">
        <f t="shared" si="29"/>
        <v>0</v>
      </c>
      <c r="U226" s="23"/>
      <c r="V226" s="24"/>
      <c r="W226" s="21">
        <f t="shared" si="30"/>
        <v>0</v>
      </c>
      <c r="X226" s="25">
        <f t="shared" si="31"/>
        <v>0</v>
      </c>
    </row>
    <row r="227" spans="2:24" s="46" customFormat="1" ht="12" customHeight="1">
      <c r="B227" s="62"/>
      <c r="C227" s="62"/>
      <c r="D227" s="47" t="str">
        <f t="shared" si="27"/>
        <v>Mise en place d'un échafaudage tubulaire fixe.</v>
      </c>
      <c r="E227" s="47"/>
      <c r="F227" s="47"/>
      <c r="G227" s="197"/>
      <c r="H227" s="65" t="str">
        <f t="shared" si="28"/>
        <v>A</v>
      </c>
      <c r="I227" s="17"/>
      <c r="J227" s="17"/>
      <c r="K227" s="17"/>
      <c r="L227" s="17"/>
      <c r="M227" s="18"/>
      <c r="N227" s="19"/>
      <c r="O227" s="20"/>
      <c r="P227" s="21"/>
      <c r="Q227" s="21"/>
      <c r="R227" s="21"/>
      <c r="S227" s="21"/>
      <c r="T227" s="22">
        <f t="shared" si="29"/>
        <v>0</v>
      </c>
      <c r="U227" s="23"/>
      <c r="V227" s="24"/>
      <c r="W227" s="21">
        <f t="shared" si="30"/>
        <v>0</v>
      </c>
      <c r="X227" s="25">
        <f t="shared" si="31"/>
        <v>0</v>
      </c>
    </row>
    <row r="228" spans="2:24" s="46" customFormat="1" ht="12" customHeight="1">
      <c r="B228" s="62"/>
      <c r="C228" s="62"/>
      <c r="D228" s="47" t="str">
        <f t="shared" si="27"/>
        <v>Mise en place d'un échafaudage tubulaire fixe.</v>
      </c>
      <c r="E228" s="47"/>
      <c r="F228" s="47"/>
      <c r="G228" s="197"/>
      <c r="H228" s="65" t="str">
        <f t="shared" si="28"/>
        <v>A</v>
      </c>
      <c r="I228" s="17"/>
      <c r="J228" s="17"/>
      <c r="K228" s="17"/>
      <c r="L228" s="17"/>
      <c r="M228" s="18"/>
      <c r="N228" s="19"/>
      <c r="O228" s="20"/>
      <c r="P228" s="21"/>
      <c r="Q228" s="21"/>
      <c r="R228" s="21"/>
      <c r="S228" s="21"/>
      <c r="T228" s="22">
        <f t="shared" si="29"/>
        <v>0</v>
      </c>
      <c r="U228" s="23"/>
      <c r="V228" s="24"/>
      <c r="W228" s="21">
        <f t="shared" si="30"/>
        <v>0</v>
      </c>
      <c r="X228" s="25">
        <f t="shared" si="31"/>
        <v>0</v>
      </c>
    </row>
    <row r="229" spans="2:24" s="46" customFormat="1" ht="12" customHeight="1">
      <c r="B229" s="62"/>
      <c r="C229" s="62"/>
      <c r="D229" s="47" t="str">
        <f t="shared" si="27"/>
        <v>Mise en place d'un échafaudage tubulaire fixe.</v>
      </c>
      <c r="E229" s="47"/>
      <c r="F229" s="47"/>
      <c r="G229" s="197"/>
      <c r="H229" s="65" t="str">
        <f t="shared" si="28"/>
        <v>A</v>
      </c>
      <c r="I229" s="17"/>
      <c r="J229" s="17"/>
      <c r="K229" s="17"/>
      <c r="L229" s="17"/>
      <c r="M229" s="18"/>
      <c r="N229" s="19"/>
      <c r="O229" s="20"/>
      <c r="P229" s="21"/>
      <c r="Q229" s="21"/>
      <c r="R229" s="21"/>
      <c r="S229" s="21"/>
      <c r="T229" s="22">
        <f t="shared" si="29"/>
        <v>0</v>
      </c>
      <c r="U229" s="23"/>
      <c r="V229" s="24"/>
      <c r="W229" s="21">
        <f t="shared" si="30"/>
        <v>0</v>
      </c>
      <c r="X229" s="25">
        <f t="shared" si="31"/>
        <v>0</v>
      </c>
    </row>
    <row r="230" spans="2:24" s="46" customFormat="1" ht="12" customHeight="1">
      <c r="B230" s="62"/>
      <c r="C230" s="62"/>
      <c r="D230" s="47" t="str">
        <f t="shared" si="27"/>
        <v>Mise en place d'un échafaudage tubulaire fixe.</v>
      </c>
      <c r="E230" s="47"/>
      <c r="F230" s="47"/>
      <c r="G230" s="197"/>
      <c r="H230" s="65" t="str">
        <f t="shared" si="28"/>
        <v>A</v>
      </c>
      <c r="I230" s="17"/>
      <c r="J230" s="17"/>
      <c r="K230" s="17"/>
      <c r="L230" s="17"/>
      <c r="M230" s="18"/>
      <c r="N230" s="19"/>
      <c r="O230" s="20"/>
      <c r="P230" s="21"/>
      <c r="Q230" s="21"/>
      <c r="R230" s="21"/>
      <c r="S230" s="21"/>
      <c r="T230" s="22">
        <f t="shared" si="29"/>
        <v>0</v>
      </c>
      <c r="U230" s="23"/>
      <c r="V230" s="24"/>
      <c r="W230" s="21">
        <f t="shared" si="30"/>
        <v>0</v>
      </c>
      <c r="X230" s="25">
        <f t="shared" si="31"/>
        <v>0</v>
      </c>
    </row>
    <row r="231" spans="2:24" s="46" customFormat="1" ht="12" customHeight="1">
      <c r="B231" s="62"/>
      <c r="C231" s="62"/>
      <c r="D231" s="47" t="str">
        <f t="shared" si="27"/>
        <v>Mise en place d'un échafaudage tubulaire fixe.</v>
      </c>
      <c r="E231" s="47"/>
      <c r="F231" s="47"/>
      <c r="G231" s="197"/>
      <c r="H231" s="65" t="str">
        <f t="shared" si="28"/>
        <v>A</v>
      </c>
      <c r="I231" s="17"/>
      <c r="J231" s="17"/>
      <c r="K231" s="17"/>
      <c r="L231" s="17"/>
      <c r="M231" s="18"/>
      <c r="N231" s="19"/>
      <c r="O231" s="20"/>
      <c r="P231" s="21"/>
      <c r="Q231" s="21"/>
      <c r="R231" s="21"/>
      <c r="S231" s="21"/>
      <c r="T231" s="22">
        <f t="shared" si="29"/>
        <v>0</v>
      </c>
      <c r="U231" s="23"/>
      <c r="V231" s="24"/>
      <c r="W231" s="21">
        <f t="shared" si="30"/>
        <v>0</v>
      </c>
      <c r="X231" s="25">
        <f t="shared" si="31"/>
        <v>0</v>
      </c>
    </row>
    <row r="232" spans="2:24" s="46" customFormat="1" ht="12" customHeight="1">
      <c r="B232" s="62"/>
      <c r="C232" s="62"/>
      <c r="D232" s="47" t="str">
        <f t="shared" si="27"/>
        <v>Mise en place d'un échafaudage tubulaire fixe.</v>
      </c>
      <c r="E232" s="47"/>
      <c r="F232" s="47"/>
      <c r="G232" s="197"/>
      <c r="H232" s="65" t="str">
        <f t="shared" si="28"/>
        <v>A</v>
      </c>
      <c r="I232" s="17"/>
      <c r="J232" s="17"/>
      <c r="K232" s="17"/>
      <c r="L232" s="17"/>
      <c r="M232" s="18"/>
      <c r="N232" s="19"/>
      <c r="O232" s="20"/>
      <c r="P232" s="21"/>
      <c r="Q232" s="21"/>
      <c r="R232" s="21"/>
      <c r="S232" s="21"/>
      <c r="T232" s="22">
        <f t="shared" si="29"/>
        <v>0</v>
      </c>
      <c r="U232" s="23"/>
      <c r="V232" s="24"/>
      <c r="W232" s="21">
        <f t="shared" si="30"/>
        <v>0</v>
      </c>
      <c r="X232" s="25">
        <f t="shared" si="31"/>
        <v>0</v>
      </c>
    </row>
    <row r="233" spans="2:24" s="46" customFormat="1" ht="12" customHeight="1">
      <c r="B233" s="62"/>
      <c r="C233" s="62"/>
      <c r="D233" s="47" t="str">
        <f t="shared" si="27"/>
        <v>Mise en place d'un échafaudage tubulaire fixe.</v>
      </c>
      <c r="E233" s="47"/>
      <c r="F233" s="47"/>
      <c r="G233" s="197"/>
      <c r="H233" s="65" t="str">
        <f t="shared" si="28"/>
        <v>A</v>
      </c>
      <c r="I233" s="17"/>
      <c r="J233" s="17"/>
      <c r="K233" s="17"/>
      <c r="L233" s="17"/>
      <c r="M233" s="18"/>
      <c r="N233" s="19"/>
      <c r="O233" s="20"/>
      <c r="P233" s="21"/>
      <c r="Q233" s="21"/>
      <c r="R233" s="21"/>
      <c r="S233" s="21"/>
      <c r="T233" s="22">
        <f t="shared" si="29"/>
        <v>0</v>
      </c>
      <c r="U233" s="23"/>
      <c r="V233" s="24"/>
      <c r="W233" s="21">
        <f t="shared" si="30"/>
        <v>0</v>
      </c>
      <c r="X233" s="25">
        <f t="shared" si="31"/>
        <v>0</v>
      </c>
    </row>
    <row r="234" spans="2:24" s="46" customFormat="1" ht="12" customHeight="1">
      <c r="B234" s="62"/>
      <c r="C234" s="62"/>
      <c r="D234" s="47" t="str">
        <f t="shared" si="27"/>
        <v>Mise en place d'un échafaudage tubulaire fixe.</v>
      </c>
      <c r="E234" s="47"/>
      <c r="F234" s="47"/>
      <c r="G234" s="197"/>
      <c r="H234" s="65" t="str">
        <f t="shared" si="28"/>
        <v>A</v>
      </c>
      <c r="I234" s="17"/>
      <c r="J234" s="17"/>
      <c r="K234" s="17"/>
      <c r="L234" s="17"/>
      <c r="M234" s="18"/>
      <c r="N234" s="19"/>
      <c r="O234" s="20"/>
      <c r="P234" s="21"/>
      <c r="Q234" s="21"/>
      <c r="R234" s="21"/>
      <c r="S234" s="21"/>
      <c r="T234" s="22">
        <f t="shared" si="29"/>
        <v>0</v>
      </c>
      <c r="U234" s="23"/>
      <c r="V234" s="24"/>
      <c r="W234" s="21">
        <f t="shared" si="30"/>
        <v>0</v>
      </c>
      <c r="X234" s="25">
        <f t="shared" si="31"/>
        <v>0</v>
      </c>
    </row>
    <row r="235" spans="2:24" s="46" customFormat="1" ht="12" customHeight="1">
      <c r="B235" s="62"/>
      <c r="C235" s="62"/>
      <c r="D235" s="47" t="str">
        <f t="shared" si="27"/>
        <v>Mise en place d'un échafaudage tubulaire fixe.</v>
      </c>
      <c r="E235" s="47"/>
      <c r="F235" s="47"/>
      <c r="G235" s="197"/>
      <c r="H235" s="65" t="str">
        <f t="shared" si="28"/>
        <v>A</v>
      </c>
      <c r="I235" s="17"/>
      <c r="J235" s="17"/>
      <c r="K235" s="17"/>
      <c r="L235" s="17"/>
      <c r="M235" s="18"/>
      <c r="N235" s="19"/>
      <c r="O235" s="20"/>
      <c r="P235" s="21"/>
      <c r="Q235" s="21"/>
      <c r="R235" s="21"/>
      <c r="S235" s="21"/>
      <c r="T235" s="22">
        <f t="shared" si="29"/>
        <v>0</v>
      </c>
      <c r="U235" s="23"/>
      <c r="V235" s="24"/>
      <c r="W235" s="21">
        <f t="shared" si="30"/>
        <v>0</v>
      </c>
      <c r="X235" s="25">
        <f t="shared" si="31"/>
        <v>0</v>
      </c>
    </row>
    <row r="236" spans="2:24" s="46" customFormat="1" ht="12" customHeight="1">
      <c r="B236" s="62"/>
      <c r="C236" s="62"/>
      <c r="D236" s="47" t="str">
        <f t="shared" si="27"/>
        <v>Mise en place d'un échafaudage tubulaire fixe.</v>
      </c>
      <c r="E236" s="47"/>
      <c r="F236" s="47"/>
      <c r="G236" s="197"/>
      <c r="H236" s="65" t="str">
        <f t="shared" si="28"/>
        <v>A</v>
      </c>
      <c r="I236" s="17"/>
      <c r="J236" s="17"/>
      <c r="K236" s="17"/>
      <c r="L236" s="17"/>
      <c r="M236" s="18"/>
      <c r="N236" s="19"/>
      <c r="O236" s="20"/>
      <c r="P236" s="21"/>
      <c r="Q236" s="21"/>
      <c r="R236" s="21"/>
      <c r="S236" s="21"/>
      <c r="T236" s="22">
        <f t="shared" si="29"/>
        <v>0</v>
      </c>
      <c r="U236" s="23"/>
      <c r="V236" s="24"/>
      <c r="W236" s="21">
        <f t="shared" si="30"/>
        <v>0</v>
      </c>
      <c r="X236" s="25">
        <f t="shared" si="31"/>
        <v>0</v>
      </c>
    </row>
    <row r="237" spans="2:24" s="46" customFormat="1" ht="12" customHeight="1">
      <c r="B237" s="62"/>
      <c r="C237" s="62"/>
      <c r="D237" s="47" t="str">
        <f t="shared" si="27"/>
        <v>Mise en place d'un échafaudage tubulaire fixe.</v>
      </c>
      <c r="E237" s="47"/>
      <c r="F237" s="47"/>
      <c r="G237" s="197"/>
      <c r="H237" s="65" t="str">
        <f t="shared" si="28"/>
        <v>A</v>
      </c>
      <c r="I237" s="17"/>
      <c r="J237" s="17"/>
      <c r="K237" s="17"/>
      <c r="L237" s="17"/>
      <c r="M237" s="18"/>
      <c r="N237" s="19"/>
      <c r="O237" s="20"/>
      <c r="P237" s="21"/>
      <c r="Q237" s="21"/>
      <c r="R237" s="21"/>
      <c r="S237" s="21"/>
      <c r="T237" s="22">
        <f t="shared" si="29"/>
        <v>0</v>
      </c>
      <c r="U237" s="23"/>
      <c r="V237" s="24"/>
      <c r="W237" s="21">
        <f t="shared" si="30"/>
        <v>0</v>
      </c>
      <c r="X237" s="25">
        <f t="shared" si="31"/>
        <v>0</v>
      </c>
    </row>
    <row r="238" spans="2:24" s="46" customFormat="1" ht="12" customHeight="1">
      <c r="B238" s="62"/>
      <c r="C238" s="62"/>
      <c r="D238" s="47" t="str">
        <f t="shared" si="27"/>
        <v>Mise en place d'un échafaudage tubulaire fixe.</v>
      </c>
      <c r="E238" s="47"/>
      <c r="F238" s="47"/>
      <c r="G238" s="197"/>
      <c r="H238" s="65" t="str">
        <f t="shared" si="28"/>
        <v>A</v>
      </c>
      <c r="I238" s="17"/>
      <c r="J238" s="17"/>
      <c r="K238" s="17"/>
      <c r="L238" s="17"/>
      <c r="M238" s="18"/>
      <c r="N238" s="19"/>
      <c r="O238" s="20"/>
      <c r="P238" s="21"/>
      <c r="Q238" s="21"/>
      <c r="R238" s="21"/>
      <c r="S238" s="21"/>
      <c r="T238" s="22">
        <f t="shared" si="29"/>
        <v>0</v>
      </c>
      <c r="U238" s="23"/>
      <c r="V238" s="24"/>
      <c r="W238" s="21">
        <f t="shared" si="30"/>
        <v>0</v>
      </c>
      <c r="X238" s="25">
        <f t="shared" si="31"/>
        <v>0</v>
      </c>
    </row>
    <row r="239" spans="2:24" s="46" customFormat="1" ht="12" customHeight="1">
      <c r="B239" s="62"/>
      <c r="C239" s="62"/>
      <c r="D239" s="47" t="str">
        <f t="shared" si="27"/>
        <v>Mise en place d'un échafaudage tubulaire fixe.</v>
      </c>
      <c r="E239" s="47"/>
      <c r="F239" s="47"/>
      <c r="G239" s="197"/>
      <c r="H239" s="65" t="str">
        <f t="shared" si="28"/>
        <v>A</v>
      </c>
      <c r="I239" s="17"/>
      <c r="J239" s="17"/>
      <c r="K239" s="17"/>
      <c r="L239" s="17"/>
      <c r="M239" s="18"/>
      <c r="N239" s="19"/>
      <c r="O239" s="20"/>
      <c r="P239" s="21"/>
      <c r="Q239" s="21"/>
      <c r="R239" s="21"/>
      <c r="S239" s="21"/>
      <c r="T239" s="22">
        <f t="shared" si="29"/>
        <v>0</v>
      </c>
      <c r="U239" s="23"/>
      <c r="V239" s="24"/>
      <c r="W239" s="21">
        <f t="shared" si="30"/>
        <v>0</v>
      </c>
      <c r="X239" s="25">
        <f t="shared" si="31"/>
        <v>0</v>
      </c>
    </row>
    <row r="240" spans="2:24" s="46" customFormat="1" ht="12" customHeight="1">
      <c r="B240" s="62"/>
      <c r="C240" s="62"/>
      <c r="D240" s="47" t="str">
        <f t="shared" si="27"/>
        <v>Mise en place d'un échafaudage tubulaire fixe.</v>
      </c>
      <c r="E240" s="47"/>
      <c r="F240" s="47"/>
      <c r="G240" s="197"/>
      <c r="H240" s="65" t="str">
        <f t="shared" si="28"/>
        <v>A</v>
      </c>
      <c r="I240" s="17"/>
      <c r="J240" s="17"/>
      <c r="K240" s="17"/>
      <c r="L240" s="17"/>
      <c r="M240" s="18"/>
      <c r="N240" s="19"/>
      <c r="O240" s="20"/>
      <c r="P240" s="21"/>
      <c r="Q240" s="21"/>
      <c r="R240" s="21"/>
      <c r="S240" s="21"/>
      <c r="T240" s="22">
        <f t="shared" si="29"/>
        <v>0</v>
      </c>
      <c r="U240" s="23"/>
      <c r="V240" s="24"/>
      <c r="W240" s="21">
        <f t="shared" si="30"/>
        <v>0</v>
      </c>
      <c r="X240" s="25">
        <f t="shared" si="31"/>
        <v>0</v>
      </c>
    </row>
    <row r="241" spans="2:24" s="46" customFormat="1" ht="12" customHeight="1">
      <c r="B241" s="62"/>
      <c r="C241" s="62"/>
      <c r="D241" s="47" t="str">
        <f t="shared" si="27"/>
        <v>Mise en place d'un échafaudage tubulaire fixe.</v>
      </c>
      <c r="E241" s="47"/>
      <c r="F241" s="47"/>
      <c r="G241" s="197"/>
      <c r="H241" s="65" t="str">
        <f t="shared" si="28"/>
        <v>A</v>
      </c>
      <c r="I241" s="17"/>
      <c r="J241" s="17"/>
      <c r="K241" s="17"/>
      <c r="L241" s="17"/>
      <c r="M241" s="18"/>
      <c r="N241" s="19"/>
      <c r="O241" s="20"/>
      <c r="P241" s="21"/>
      <c r="Q241" s="21"/>
      <c r="R241" s="21"/>
      <c r="S241" s="21"/>
      <c r="T241" s="22">
        <f t="shared" si="29"/>
        <v>0</v>
      </c>
      <c r="U241" s="23"/>
      <c r="V241" s="24"/>
      <c r="W241" s="21">
        <f t="shared" si="30"/>
        <v>0</v>
      </c>
      <c r="X241" s="25">
        <f t="shared" si="31"/>
        <v>0</v>
      </c>
    </row>
    <row r="242" spans="2:24" s="46" customFormat="1" ht="12" customHeight="1">
      <c r="B242" s="62"/>
      <c r="C242" s="62"/>
      <c r="D242" s="47" t="str">
        <f t="shared" si="27"/>
        <v>Mise en place d'un échafaudage tubulaire fixe.</v>
      </c>
      <c r="E242" s="47"/>
      <c r="F242" s="47"/>
      <c r="G242" s="197"/>
      <c r="H242" s="65" t="str">
        <f t="shared" si="28"/>
        <v>A</v>
      </c>
      <c r="I242" s="17"/>
      <c r="J242" s="17"/>
      <c r="K242" s="17"/>
      <c r="L242" s="17"/>
      <c r="M242" s="18"/>
      <c r="N242" s="19"/>
      <c r="O242" s="20"/>
      <c r="P242" s="21"/>
      <c r="Q242" s="21"/>
      <c r="R242" s="21"/>
      <c r="S242" s="21"/>
      <c r="T242" s="22">
        <f t="shared" si="29"/>
        <v>0</v>
      </c>
      <c r="U242" s="23"/>
      <c r="V242" s="24"/>
      <c r="W242" s="21">
        <f t="shared" si="30"/>
        <v>0</v>
      </c>
      <c r="X242" s="25">
        <f t="shared" si="31"/>
        <v>0</v>
      </c>
    </row>
    <row r="243" spans="2:24" s="46" customFormat="1" ht="12" customHeight="1">
      <c r="B243" s="62"/>
      <c r="C243" s="62"/>
      <c r="D243" s="47" t="str">
        <f t="shared" si="27"/>
        <v>Mise en place d'un échafaudage tubulaire fixe.</v>
      </c>
      <c r="E243" s="47"/>
      <c r="F243" s="47"/>
      <c r="G243" s="197"/>
      <c r="H243" s="65" t="str">
        <f t="shared" si="28"/>
        <v>A</v>
      </c>
      <c r="I243" s="17"/>
      <c r="J243" s="17"/>
      <c r="K243" s="17"/>
      <c r="L243" s="17"/>
      <c r="M243" s="18"/>
      <c r="N243" s="19"/>
      <c r="O243" s="20"/>
      <c r="P243" s="21"/>
      <c r="Q243" s="21"/>
      <c r="R243" s="21"/>
      <c r="S243" s="21"/>
      <c r="T243" s="22">
        <f t="shared" si="29"/>
        <v>0</v>
      </c>
      <c r="U243" s="23"/>
      <c r="V243" s="24"/>
      <c r="W243" s="21">
        <f t="shared" si="30"/>
        <v>0</v>
      </c>
      <c r="X243" s="25">
        <f t="shared" si="31"/>
        <v>0</v>
      </c>
    </row>
    <row r="244" spans="2:24" s="46" customFormat="1" ht="12" customHeight="1">
      <c r="B244" s="62"/>
      <c r="C244" s="62"/>
      <c r="D244" s="47" t="str">
        <f t="shared" si="27"/>
        <v>Mise en place d'un échafaudage tubulaire fixe.</v>
      </c>
      <c r="E244" s="47"/>
      <c r="F244" s="47"/>
      <c r="G244" s="197"/>
      <c r="H244" s="65" t="str">
        <f t="shared" si="28"/>
        <v>A</v>
      </c>
      <c r="I244" s="17"/>
      <c r="J244" s="17"/>
      <c r="K244" s="17"/>
      <c r="L244" s="17"/>
      <c r="M244" s="18"/>
      <c r="N244" s="19"/>
      <c r="O244" s="20"/>
      <c r="P244" s="21"/>
      <c r="Q244" s="21"/>
      <c r="R244" s="21"/>
      <c r="S244" s="21"/>
      <c r="T244" s="22">
        <f t="shared" si="29"/>
        <v>0</v>
      </c>
      <c r="U244" s="23"/>
      <c r="V244" s="24"/>
      <c r="W244" s="21">
        <f t="shared" si="30"/>
        <v>0</v>
      </c>
      <c r="X244" s="25">
        <f t="shared" si="31"/>
        <v>0</v>
      </c>
    </row>
    <row r="245" spans="2:24" s="46" customFormat="1" ht="12" customHeight="1">
      <c r="B245" s="62"/>
      <c r="C245" s="62"/>
      <c r="D245" s="47" t="str">
        <f t="shared" si="27"/>
        <v>Mise en place d'un échafaudage tubulaire fixe.</v>
      </c>
      <c r="E245" s="47"/>
      <c r="F245" s="47"/>
      <c r="G245" s="197"/>
      <c r="H245" s="65" t="str">
        <f t="shared" si="28"/>
        <v>A</v>
      </c>
      <c r="I245" s="17"/>
      <c r="J245" s="17"/>
      <c r="K245" s="17"/>
      <c r="L245" s="17"/>
      <c r="M245" s="18"/>
      <c r="N245" s="19"/>
      <c r="O245" s="20"/>
      <c r="P245" s="21"/>
      <c r="Q245" s="21"/>
      <c r="R245" s="21"/>
      <c r="S245" s="21"/>
      <c r="T245" s="22">
        <f t="shared" si="29"/>
        <v>0</v>
      </c>
      <c r="U245" s="23"/>
      <c r="V245" s="24"/>
      <c r="W245" s="21">
        <f t="shared" si="30"/>
        <v>0</v>
      </c>
      <c r="X245" s="25">
        <f t="shared" si="31"/>
        <v>0</v>
      </c>
    </row>
    <row r="246" spans="2:24" s="46" customFormat="1" ht="12" customHeight="1">
      <c r="B246" s="62"/>
      <c r="C246" s="62"/>
      <c r="D246" s="47" t="str">
        <f t="shared" si="27"/>
        <v>Mise en place d'un échafaudage tubulaire fixe.</v>
      </c>
      <c r="E246" s="47"/>
      <c r="F246" s="47"/>
      <c r="G246" s="197"/>
      <c r="H246" s="65" t="str">
        <f t="shared" si="28"/>
        <v>A</v>
      </c>
      <c r="I246" s="17"/>
      <c r="J246" s="17"/>
      <c r="K246" s="17"/>
      <c r="L246" s="17"/>
      <c r="M246" s="18"/>
      <c r="N246" s="19"/>
      <c r="O246" s="20"/>
      <c r="P246" s="21"/>
      <c r="Q246" s="21"/>
      <c r="R246" s="21"/>
      <c r="S246" s="21"/>
      <c r="T246" s="22">
        <f t="shared" si="29"/>
        <v>0</v>
      </c>
      <c r="U246" s="23"/>
      <c r="V246" s="24"/>
      <c r="W246" s="21">
        <f t="shared" si="30"/>
        <v>0</v>
      </c>
      <c r="X246" s="25">
        <f t="shared" si="31"/>
        <v>0</v>
      </c>
    </row>
    <row r="247" spans="2:24" s="46" customFormat="1" ht="12" customHeight="1">
      <c r="B247" s="62"/>
      <c r="C247" s="62"/>
      <c r="D247" s="47" t="str">
        <f t="shared" si="27"/>
        <v>Mise en place d'un échafaudage tubulaire fixe.</v>
      </c>
      <c r="E247" s="47"/>
      <c r="F247" s="47"/>
      <c r="G247" s="197"/>
      <c r="H247" s="65" t="str">
        <f t="shared" si="28"/>
        <v>A</v>
      </c>
      <c r="I247" s="17"/>
      <c r="J247" s="17"/>
      <c r="K247" s="17"/>
      <c r="L247" s="17"/>
      <c r="M247" s="18"/>
      <c r="N247" s="19"/>
      <c r="O247" s="20"/>
      <c r="P247" s="21"/>
      <c r="Q247" s="21"/>
      <c r="R247" s="21"/>
      <c r="S247" s="21"/>
      <c r="T247" s="22">
        <f t="shared" si="29"/>
        <v>0</v>
      </c>
      <c r="U247" s="23"/>
      <c r="V247" s="24"/>
      <c r="W247" s="21">
        <f t="shared" si="30"/>
        <v>0</v>
      </c>
      <c r="X247" s="25">
        <f t="shared" si="31"/>
        <v>0</v>
      </c>
    </row>
    <row r="248" spans="2:24" s="46" customFormat="1" ht="12" customHeight="1">
      <c r="B248" s="62"/>
      <c r="C248" s="62"/>
      <c r="D248" s="47" t="str">
        <f t="shared" si="27"/>
        <v>Mise en place d'un échafaudage tubulaire fixe.</v>
      </c>
      <c r="E248" s="47"/>
      <c r="F248" s="47"/>
      <c r="G248" s="197"/>
      <c r="H248" s="65" t="str">
        <f t="shared" si="28"/>
        <v>A</v>
      </c>
      <c r="I248" s="17"/>
      <c r="J248" s="17"/>
      <c r="K248" s="17"/>
      <c r="L248" s="17"/>
      <c r="M248" s="18"/>
      <c r="N248" s="19"/>
      <c r="O248" s="20"/>
      <c r="P248" s="21"/>
      <c r="Q248" s="21"/>
      <c r="R248" s="21"/>
      <c r="S248" s="21"/>
      <c r="T248" s="22">
        <f t="shared" si="29"/>
        <v>0</v>
      </c>
      <c r="U248" s="23"/>
      <c r="V248" s="24"/>
      <c r="W248" s="21">
        <f t="shared" si="30"/>
        <v>0</v>
      </c>
      <c r="X248" s="25">
        <f t="shared" si="31"/>
        <v>0</v>
      </c>
    </row>
    <row r="249" spans="2:24" s="46" customFormat="1" ht="12" customHeight="1">
      <c r="B249" s="62"/>
      <c r="C249" s="62"/>
      <c r="D249" s="47" t="str">
        <f t="shared" si="27"/>
        <v>Mise en place d'un échafaudage tubulaire fixe.</v>
      </c>
      <c r="E249" s="47"/>
      <c r="F249" s="47"/>
      <c r="G249" s="197"/>
      <c r="H249" s="65" t="str">
        <f t="shared" si="28"/>
        <v>A</v>
      </c>
      <c r="I249" s="17"/>
      <c r="J249" s="17"/>
      <c r="K249" s="17"/>
      <c r="L249" s="17"/>
      <c r="M249" s="18"/>
      <c r="N249" s="19"/>
      <c r="O249" s="20"/>
      <c r="P249" s="21"/>
      <c r="Q249" s="21"/>
      <c r="R249" s="21"/>
      <c r="S249" s="21"/>
      <c r="T249" s="22">
        <f t="shared" si="29"/>
        <v>0</v>
      </c>
      <c r="U249" s="23"/>
      <c r="V249" s="24"/>
      <c r="W249" s="21">
        <f t="shared" si="30"/>
        <v>0</v>
      </c>
      <c r="X249" s="25">
        <f t="shared" si="31"/>
        <v>0</v>
      </c>
    </row>
    <row r="250" spans="2:24" s="46" customFormat="1" ht="12" customHeight="1">
      <c r="B250" s="62"/>
      <c r="C250" s="62"/>
      <c r="D250" s="47" t="str">
        <f t="shared" si="27"/>
        <v>Mise en place d'un échafaudage tubulaire fixe.</v>
      </c>
      <c r="E250" s="47"/>
      <c r="F250" s="47"/>
      <c r="G250" s="197"/>
      <c r="H250" s="65" t="str">
        <f t="shared" si="28"/>
        <v>A</v>
      </c>
      <c r="I250" s="17"/>
      <c r="J250" s="17"/>
      <c r="K250" s="17"/>
      <c r="L250" s="17"/>
      <c r="M250" s="18"/>
      <c r="N250" s="19"/>
      <c r="O250" s="20"/>
      <c r="P250" s="21"/>
      <c r="Q250" s="21"/>
      <c r="R250" s="21"/>
      <c r="S250" s="21"/>
      <c r="T250" s="22">
        <f t="shared" si="29"/>
        <v>0</v>
      </c>
      <c r="U250" s="23"/>
      <c r="V250" s="24"/>
      <c r="W250" s="21">
        <f t="shared" si="30"/>
        <v>0</v>
      </c>
      <c r="X250" s="25">
        <f t="shared" si="31"/>
        <v>0</v>
      </c>
    </row>
    <row r="251" spans="2:24" s="46" customFormat="1" ht="12" customHeight="1">
      <c r="B251" s="62"/>
      <c r="C251" s="62"/>
      <c r="D251" s="47" t="str">
        <f t="shared" si="27"/>
        <v>Mise en place d'un échafaudage tubulaire fixe.</v>
      </c>
      <c r="E251" s="47"/>
      <c r="F251" s="47"/>
      <c r="G251" s="197"/>
      <c r="H251" s="65" t="str">
        <f t="shared" si="28"/>
        <v>A</v>
      </c>
      <c r="I251" s="17"/>
      <c r="J251" s="17"/>
      <c r="K251" s="17"/>
      <c r="L251" s="17"/>
      <c r="M251" s="18"/>
      <c r="N251" s="19"/>
      <c r="O251" s="20"/>
      <c r="P251" s="21"/>
      <c r="Q251" s="21"/>
      <c r="R251" s="21"/>
      <c r="S251" s="21"/>
      <c r="T251" s="22">
        <f t="shared" si="29"/>
        <v>0</v>
      </c>
      <c r="U251" s="23"/>
      <c r="V251" s="24"/>
      <c r="W251" s="21">
        <f t="shared" si="30"/>
        <v>0</v>
      </c>
      <c r="X251" s="25">
        <f t="shared" si="31"/>
        <v>0</v>
      </c>
    </row>
    <row r="252" spans="2:24" s="46" customFormat="1" ht="12" customHeight="1">
      <c r="B252" s="62"/>
      <c r="C252" s="62"/>
      <c r="D252" s="47" t="str">
        <f t="shared" si="27"/>
        <v>Mise en place d'un échafaudage tubulaire fixe.</v>
      </c>
      <c r="E252" s="47"/>
      <c r="F252" s="47"/>
      <c r="G252" s="197"/>
      <c r="H252" s="65" t="str">
        <f t="shared" si="28"/>
        <v>A</v>
      </c>
      <c r="I252" s="17"/>
      <c r="J252" s="17"/>
      <c r="K252" s="17"/>
      <c r="L252" s="17"/>
      <c r="M252" s="18"/>
      <c r="N252" s="19"/>
      <c r="O252" s="20"/>
      <c r="P252" s="21"/>
      <c r="Q252" s="21"/>
      <c r="R252" s="21"/>
      <c r="S252" s="21"/>
      <c r="T252" s="22">
        <f t="shared" si="29"/>
        <v>0</v>
      </c>
      <c r="U252" s="23"/>
      <c r="V252" s="24"/>
      <c r="W252" s="21">
        <f t="shared" si="30"/>
        <v>0</v>
      </c>
      <c r="X252" s="25">
        <f t="shared" si="31"/>
        <v>0</v>
      </c>
    </row>
    <row r="253" spans="2:24" s="46" customFormat="1" ht="12" customHeight="1">
      <c r="B253" s="62"/>
      <c r="C253" s="62"/>
      <c r="D253" s="47" t="str">
        <f t="shared" si="27"/>
        <v>Mise en place d'un échafaudage tubulaire fixe.</v>
      </c>
      <c r="E253" s="47"/>
      <c r="F253" s="47"/>
      <c r="G253" s="197"/>
      <c r="H253" s="65" t="str">
        <f t="shared" si="28"/>
        <v>A</v>
      </c>
      <c r="I253" s="17"/>
      <c r="J253" s="17"/>
      <c r="K253" s="17"/>
      <c r="L253" s="17"/>
      <c r="M253" s="18"/>
      <c r="N253" s="19"/>
      <c r="O253" s="20"/>
      <c r="P253" s="21"/>
      <c r="Q253" s="21"/>
      <c r="R253" s="21"/>
      <c r="S253" s="21"/>
      <c r="T253" s="22">
        <f t="shared" si="29"/>
        <v>0</v>
      </c>
      <c r="U253" s="23"/>
      <c r="V253" s="24"/>
      <c r="W253" s="21">
        <f t="shared" si="30"/>
        <v>0</v>
      </c>
      <c r="X253" s="25">
        <f t="shared" si="31"/>
        <v>0</v>
      </c>
    </row>
    <row r="254" spans="2:24" s="46" customFormat="1" ht="12" customHeight="1">
      <c r="B254" s="62"/>
      <c r="C254" s="62"/>
      <c r="D254" s="47" t="str">
        <f t="shared" si="27"/>
        <v>Mise en place d'un échafaudage tubulaire fixe.</v>
      </c>
      <c r="E254" s="47"/>
      <c r="F254" s="47"/>
      <c r="G254" s="197"/>
      <c r="H254" s="65" t="str">
        <f t="shared" si="28"/>
        <v>A</v>
      </c>
      <c r="I254" s="17"/>
      <c r="J254" s="17"/>
      <c r="K254" s="17"/>
      <c r="L254" s="17"/>
      <c r="M254" s="18"/>
      <c r="N254" s="19"/>
      <c r="O254" s="20"/>
      <c r="P254" s="21"/>
      <c r="Q254" s="21"/>
      <c r="R254" s="21"/>
      <c r="S254" s="21"/>
      <c r="T254" s="22">
        <f t="shared" si="29"/>
        <v>0</v>
      </c>
      <c r="U254" s="23"/>
      <c r="V254" s="24"/>
      <c r="W254" s="21">
        <f t="shared" si="30"/>
        <v>0</v>
      </c>
      <c r="X254" s="25">
        <f t="shared" si="31"/>
        <v>0</v>
      </c>
    </row>
    <row r="255" spans="2:24" s="46" customFormat="1" ht="12" customHeight="1">
      <c r="B255" s="62"/>
      <c r="C255" s="62"/>
      <c r="D255" s="47" t="str">
        <f t="shared" si="27"/>
        <v>Mise en place d'un échafaudage tubulaire fixe.</v>
      </c>
      <c r="E255" s="47"/>
      <c r="F255" s="47"/>
      <c r="G255" s="197"/>
      <c r="H255" s="65" t="str">
        <f t="shared" si="28"/>
        <v>A</v>
      </c>
      <c r="I255" s="17"/>
      <c r="J255" s="17"/>
      <c r="K255" s="17"/>
      <c r="L255" s="17"/>
      <c r="M255" s="18"/>
      <c r="N255" s="19"/>
      <c r="O255" s="20"/>
      <c r="P255" s="21"/>
      <c r="Q255" s="21"/>
      <c r="R255" s="21"/>
      <c r="S255" s="21"/>
      <c r="T255" s="22">
        <f t="shared" si="29"/>
        <v>0</v>
      </c>
      <c r="U255" s="23"/>
      <c r="V255" s="24"/>
      <c r="W255" s="21">
        <f t="shared" si="30"/>
        <v>0</v>
      </c>
      <c r="X255" s="25">
        <f t="shared" si="31"/>
        <v>0</v>
      </c>
    </row>
    <row r="256" spans="2:24" s="46" customFormat="1" ht="12" customHeight="1">
      <c r="B256" s="62"/>
      <c r="C256" s="62"/>
      <c r="D256" s="47" t="str">
        <f t="shared" si="27"/>
        <v>Mise en place d'un échafaudage tubulaire fixe.</v>
      </c>
      <c r="E256" s="47"/>
      <c r="F256" s="47"/>
      <c r="G256" s="197"/>
      <c r="H256" s="65" t="str">
        <f t="shared" si="28"/>
        <v>A</v>
      </c>
      <c r="I256" s="17"/>
      <c r="J256" s="17"/>
      <c r="K256" s="17"/>
      <c r="L256" s="17"/>
      <c r="M256" s="18"/>
      <c r="N256" s="19"/>
      <c r="O256" s="20"/>
      <c r="P256" s="21"/>
      <c r="Q256" s="21"/>
      <c r="R256" s="21"/>
      <c r="S256" s="21"/>
      <c r="T256" s="22">
        <f>ROUND((IF(P256=0,1,P256)+Q256)*N256*IF(O256=0,1,O256)*IF(R256=0,1,R256)*IF(S256=0,1,S256),2)</f>
        <v>0</v>
      </c>
      <c r="U256" s="23"/>
      <c r="V256" s="24"/>
      <c r="W256" s="21">
        <f>ROUND(U256-V256,2)</f>
        <v>0</v>
      </c>
      <c r="X256" s="25">
        <f>ROUND(T256*IF(W256=0,1,W256),3)</f>
        <v>0</v>
      </c>
    </row>
    <row r="257" spans="2:24" s="46" customFormat="1" ht="12" customHeight="1">
      <c r="B257" s="62"/>
      <c r="C257" s="62"/>
      <c r="D257" s="47" t="str">
        <f t="shared" si="27"/>
        <v>Mise en place d'un échafaudage tubulaire fixe.</v>
      </c>
      <c r="E257" s="47"/>
      <c r="F257" s="47"/>
      <c r="G257" s="197"/>
      <c r="H257" s="65" t="str">
        <f t="shared" si="28"/>
        <v>A</v>
      </c>
      <c r="I257" s="17"/>
      <c r="J257" s="17"/>
      <c r="K257" s="17"/>
      <c r="L257" s="17"/>
      <c r="M257" s="18"/>
      <c r="N257" s="19"/>
      <c r="O257" s="20"/>
      <c r="P257" s="21"/>
      <c r="Q257" s="21"/>
      <c r="R257" s="21"/>
      <c r="S257" s="21"/>
      <c r="T257" s="22">
        <f t="shared" ref="T257:T262" si="32">ROUND((IF(P257=0,1,P257)+Q257)*N257*IF(O257=0,1,O257)*IF(R257=0,1,R257)*IF(S257=0,1,S257),2)</f>
        <v>0</v>
      </c>
      <c r="U257" s="23"/>
      <c r="V257" s="24"/>
      <c r="W257" s="21">
        <f t="shared" ref="W257:W262" si="33">ROUND(U257-V257,2)</f>
        <v>0</v>
      </c>
      <c r="X257" s="25">
        <f t="shared" ref="X257:X262" si="34">ROUND(T257*IF(W257=0,1,W257),3)</f>
        <v>0</v>
      </c>
    </row>
    <row r="258" spans="2:24" s="46" customFormat="1" ht="12" customHeight="1">
      <c r="B258" s="62"/>
      <c r="C258" s="62"/>
      <c r="D258" s="47" t="str">
        <f t="shared" si="27"/>
        <v>Mise en place d'un échafaudage tubulaire fixe.</v>
      </c>
      <c r="E258" s="47"/>
      <c r="F258" s="47"/>
      <c r="G258" s="197"/>
      <c r="H258" s="65" t="str">
        <f t="shared" si="28"/>
        <v>A</v>
      </c>
      <c r="I258" s="17"/>
      <c r="J258" s="17"/>
      <c r="K258" s="17"/>
      <c r="L258" s="17"/>
      <c r="M258" s="18"/>
      <c r="N258" s="19"/>
      <c r="O258" s="20"/>
      <c r="P258" s="21"/>
      <c r="Q258" s="21"/>
      <c r="R258" s="21"/>
      <c r="S258" s="21"/>
      <c r="T258" s="22">
        <f t="shared" si="32"/>
        <v>0</v>
      </c>
      <c r="U258" s="23"/>
      <c r="V258" s="24"/>
      <c r="W258" s="21">
        <f t="shared" si="33"/>
        <v>0</v>
      </c>
      <c r="X258" s="25">
        <f t="shared" si="34"/>
        <v>0</v>
      </c>
    </row>
    <row r="259" spans="2:24" s="46" customFormat="1" ht="12" customHeight="1">
      <c r="B259" s="62"/>
      <c r="C259" s="62"/>
      <c r="D259" s="47" t="str">
        <f t="shared" si="27"/>
        <v>Mise en place d'un échafaudage tubulaire fixe.</v>
      </c>
      <c r="E259" s="47"/>
      <c r="F259" s="47"/>
      <c r="G259" s="197"/>
      <c r="H259" s="65" t="str">
        <f t="shared" si="28"/>
        <v>A</v>
      </c>
      <c r="I259" s="17"/>
      <c r="J259" s="17"/>
      <c r="K259" s="17"/>
      <c r="L259" s="17"/>
      <c r="M259" s="18"/>
      <c r="N259" s="19"/>
      <c r="O259" s="20"/>
      <c r="P259" s="21"/>
      <c r="Q259" s="21"/>
      <c r="R259" s="21"/>
      <c r="S259" s="21"/>
      <c r="T259" s="22">
        <f t="shared" si="32"/>
        <v>0</v>
      </c>
      <c r="U259" s="23"/>
      <c r="V259" s="24"/>
      <c r="W259" s="21">
        <f t="shared" si="33"/>
        <v>0</v>
      </c>
      <c r="X259" s="25">
        <f t="shared" si="34"/>
        <v>0</v>
      </c>
    </row>
    <row r="260" spans="2:24" s="46" customFormat="1" ht="12" customHeight="1">
      <c r="B260" s="62"/>
      <c r="C260" s="62"/>
      <c r="D260" s="47" t="str">
        <f t="shared" si="27"/>
        <v>Mise en place d'un échafaudage tubulaire fixe.</v>
      </c>
      <c r="E260" s="47"/>
      <c r="F260" s="47"/>
      <c r="G260" s="197"/>
      <c r="H260" s="65" t="str">
        <f t="shared" si="28"/>
        <v>A</v>
      </c>
      <c r="I260" s="17"/>
      <c r="J260" s="17"/>
      <c r="K260" s="17"/>
      <c r="L260" s="17"/>
      <c r="M260" s="18"/>
      <c r="N260" s="19"/>
      <c r="O260" s="20"/>
      <c r="P260" s="21"/>
      <c r="Q260" s="21"/>
      <c r="R260" s="21"/>
      <c r="S260" s="21"/>
      <c r="T260" s="22">
        <f t="shared" si="32"/>
        <v>0</v>
      </c>
      <c r="U260" s="23"/>
      <c r="V260" s="24"/>
      <c r="W260" s="21">
        <f t="shared" si="33"/>
        <v>0</v>
      </c>
      <c r="X260" s="25">
        <f t="shared" si="34"/>
        <v>0</v>
      </c>
    </row>
    <row r="261" spans="2:24" s="46" customFormat="1" ht="12" customHeight="1">
      <c r="B261" s="62"/>
      <c r="C261" s="62"/>
      <c r="D261" s="47" t="str">
        <f t="shared" si="27"/>
        <v>Mise en place d'un échafaudage tubulaire fixe.</v>
      </c>
      <c r="E261" s="47"/>
      <c r="F261" s="47"/>
      <c r="G261" s="197"/>
      <c r="H261" s="65" t="str">
        <f t="shared" si="28"/>
        <v>A</v>
      </c>
      <c r="I261" s="17"/>
      <c r="J261" s="17"/>
      <c r="K261" s="17"/>
      <c r="L261" s="17"/>
      <c r="M261" s="18"/>
      <c r="N261" s="19"/>
      <c r="O261" s="20"/>
      <c r="P261" s="21"/>
      <c r="Q261" s="21"/>
      <c r="R261" s="21"/>
      <c r="S261" s="21"/>
      <c r="T261" s="22">
        <f t="shared" si="32"/>
        <v>0</v>
      </c>
      <c r="U261" s="23"/>
      <c r="V261" s="24"/>
      <c r="W261" s="21">
        <f t="shared" si="33"/>
        <v>0</v>
      </c>
      <c r="X261" s="25">
        <f t="shared" si="34"/>
        <v>0</v>
      </c>
    </row>
    <row r="262" spans="2:24" s="46" customFormat="1" ht="12" customHeight="1">
      <c r="B262" s="62"/>
      <c r="C262" s="62"/>
      <c r="D262" s="47" t="str">
        <f t="shared" si="27"/>
        <v>Mise en place d'un échafaudage tubulaire fixe.</v>
      </c>
      <c r="E262" s="47"/>
      <c r="F262" s="47"/>
      <c r="G262" s="197"/>
      <c r="H262" s="65" t="str">
        <f t="shared" si="28"/>
        <v>A</v>
      </c>
      <c r="I262" s="17"/>
      <c r="J262" s="17"/>
      <c r="K262" s="17"/>
      <c r="L262" s="17"/>
      <c r="M262" s="18"/>
      <c r="N262" s="19"/>
      <c r="O262" s="20"/>
      <c r="P262" s="21"/>
      <c r="Q262" s="21"/>
      <c r="R262" s="21"/>
      <c r="S262" s="21"/>
      <c r="T262" s="22">
        <f t="shared" si="32"/>
        <v>0</v>
      </c>
      <c r="U262" s="23"/>
      <c r="V262" s="24"/>
      <c r="W262" s="21">
        <f t="shared" si="33"/>
        <v>0</v>
      </c>
      <c r="X262" s="25">
        <f t="shared" si="34"/>
        <v>0</v>
      </c>
    </row>
    <row r="263" spans="2:24" s="46" customFormat="1" ht="12" customHeight="1">
      <c r="B263" s="62"/>
      <c r="C263" s="62"/>
      <c r="D263" s="47" t="str">
        <f t="shared" si="27"/>
        <v>Mise en place d'un échafaudage tubulaire fixe.</v>
      </c>
      <c r="E263" s="47"/>
      <c r="F263" s="47"/>
      <c r="G263" s="197"/>
      <c r="H263" s="65" t="str">
        <f t="shared" si="28"/>
        <v>A</v>
      </c>
      <c r="I263" s="17"/>
      <c r="J263" s="17"/>
      <c r="K263" s="17"/>
      <c r="L263" s="17"/>
      <c r="M263" s="18"/>
      <c r="N263" s="19"/>
      <c r="O263" s="20"/>
      <c r="P263" s="21"/>
      <c r="Q263" s="21"/>
      <c r="R263" s="21"/>
      <c r="S263" s="21"/>
      <c r="T263" s="22">
        <f>ROUND((IF(P263=0,1,P263)+Q263)*N263*IF(O263=0,1,O263)*IF(R263=0,1,R263)*IF(S263=0,1,S263),2)</f>
        <v>0</v>
      </c>
      <c r="U263" s="23"/>
      <c r="V263" s="24"/>
      <c r="W263" s="21">
        <f>ROUND(U263-V263,2)</f>
        <v>0</v>
      </c>
      <c r="X263" s="25">
        <f>ROUND(T263*IF(W263=0,1,W263),3)</f>
        <v>0</v>
      </c>
    </row>
    <row r="264" spans="2:24" s="46" customFormat="1" ht="12" customHeight="1">
      <c r="B264" s="62"/>
      <c r="C264" s="62"/>
      <c r="D264" s="47" t="str">
        <f t="shared" si="27"/>
        <v>Mise en place d'un échafaudage tubulaire fixe.</v>
      </c>
      <c r="E264" s="47"/>
      <c r="F264" s="47"/>
      <c r="G264" s="197"/>
      <c r="H264" s="65" t="str">
        <f t="shared" si="28"/>
        <v>A</v>
      </c>
      <c r="I264" s="17"/>
      <c r="J264" s="17"/>
      <c r="K264" s="17"/>
      <c r="L264" s="17"/>
      <c r="M264" s="18"/>
      <c r="N264" s="19"/>
      <c r="O264" s="20"/>
      <c r="P264" s="21"/>
      <c r="Q264" s="21"/>
      <c r="R264" s="21"/>
      <c r="S264" s="21"/>
      <c r="T264" s="22">
        <f t="shared" ref="T264:T268" si="35">ROUND((IF(P264=0,1,P264)+Q264)*N264*IF(O264=0,1,O264)*IF(R264=0,1,R264)*IF(S264=0,1,S264),2)</f>
        <v>0</v>
      </c>
      <c r="U264" s="23"/>
      <c r="V264" s="24"/>
      <c r="W264" s="21">
        <f t="shared" ref="W264:W268" si="36">ROUND(U264-V264,2)</f>
        <v>0</v>
      </c>
      <c r="X264" s="25">
        <f t="shared" ref="X264:X268" si="37">ROUND(T264*IF(W264=0,1,W264),3)</f>
        <v>0</v>
      </c>
    </row>
    <row r="265" spans="2:24" s="46" customFormat="1" ht="12" customHeight="1">
      <c r="B265" s="62"/>
      <c r="C265" s="62"/>
      <c r="D265" s="47" t="str">
        <f t="shared" si="27"/>
        <v>Mise en place d'un échafaudage tubulaire fixe.</v>
      </c>
      <c r="E265" s="47"/>
      <c r="F265" s="47"/>
      <c r="G265" s="197"/>
      <c r="H265" s="65" t="str">
        <f t="shared" si="28"/>
        <v>A</v>
      </c>
      <c r="I265" s="17"/>
      <c r="J265" s="17"/>
      <c r="K265" s="17"/>
      <c r="L265" s="17"/>
      <c r="M265" s="18"/>
      <c r="N265" s="19"/>
      <c r="O265" s="20"/>
      <c r="P265" s="21"/>
      <c r="Q265" s="21"/>
      <c r="R265" s="21"/>
      <c r="S265" s="21"/>
      <c r="T265" s="22">
        <f t="shared" si="35"/>
        <v>0</v>
      </c>
      <c r="U265" s="23"/>
      <c r="V265" s="24"/>
      <c r="W265" s="21">
        <f t="shared" si="36"/>
        <v>0</v>
      </c>
      <c r="X265" s="25">
        <f t="shared" si="37"/>
        <v>0</v>
      </c>
    </row>
    <row r="266" spans="2:24" s="46" customFormat="1" ht="12" customHeight="1">
      <c r="B266" s="62"/>
      <c r="C266" s="62"/>
      <c r="D266" s="47" t="str">
        <f t="shared" si="27"/>
        <v>Mise en place d'un échafaudage tubulaire fixe.</v>
      </c>
      <c r="E266" s="47"/>
      <c r="F266" s="47"/>
      <c r="G266" s="197"/>
      <c r="H266" s="65" t="str">
        <f t="shared" si="28"/>
        <v>A</v>
      </c>
      <c r="I266" s="17"/>
      <c r="J266" s="17"/>
      <c r="K266" s="17"/>
      <c r="L266" s="17"/>
      <c r="M266" s="18"/>
      <c r="N266" s="19"/>
      <c r="O266" s="20"/>
      <c r="P266" s="21"/>
      <c r="Q266" s="21"/>
      <c r="R266" s="21"/>
      <c r="S266" s="21"/>
      <c r="T266" s="22">
        <f t="shared" si="35"/>
        <v>0</v>
      </c>
      <c r="U266" s="23"/>
      <c r="V266" s="24"/>
      <c r="W266" s="21">
        <f t="shared" si="36"/>
        <v>0</v>
      </c>
      <c r="X266" s="25">
        <f t="shared" si="37"/>
        <v>0</v>
      </c>
    </row>
    <row r="267" spans="2:24" s="46" customFormat="1" ht="12" customHeight="1">
      <c r="B267" s="62"/>
      <c r="C267" s="62"/>
      <c r="D267" s="47" t="str">
        <f t="shared" si="27"/>
        <v>Mise en place d'un échafaudage tubulaire fixe.</v>
      </c>
      <c r="E267" s="47"/>
      <c r="F267" s="47"/>
      <c r="G267" s="197"/>
      <c r="H267" s="65" t="str">
        <f t="shared" si="28"/>
        <v>A</v>
      </c>
      <c r="I267" s="17"/>
      <c r="J267" s="17"/>
      <c r="K267" s="17"/>
      <c r="L267" s="17"/>
      <c r="M267" s="18"/>
      <c r="N267" s="19"/>
      <c r="O267" s="20"/>
      <c r="P267" s="21"/>
      <c r="Q267" s="21"/>
      <c r="R267" s="21"/>
      <c r="S267" s="21"/>
      <c r="T267" s="22">
        <f t="shared" si="35"/>
        <v>0</v>
      </c>
      <c r="U267" s="23"/>
      <c r="V267" s="24"/>
      <c r="W267" s="21">
        <f t="shared" si="36"/>
        <v>0</v>
      </c>
      <c r="X267" s="25">
        <f t="shared" si="37"/>
        <v>0</v>
      </c>
    </row>
    <row r="268" spans="2:24" s="46" customFormat="1" ht="12" customHeight="1">
      <c r="B268" s="62"/>
      <c r="C268" s="62"/>
      <c r="D268" s="47" t="str">
        <f t="shared" si="27"/>
        <v>Mise en place d'un échafaudage tubulaire fixe.</v>
      </c>
      <c r="E268" s="47"/>
      <c r="F268" s="47"/>
      <c r="G268" s="197"/>
      <c r="H268" s="65" t="str">
        <f t="shared" si="28"/>
        <v>A</v>
      </c>
      <c r="I268" s="17"/>
      <c r="J268" s="17"/>
      <c r="K268" s="17"/>
      <c r="L268" s="17"/>
      <c r="M268" s="18"/>
      <c r="N268" s="19"/>
      <c r="O268" s="20"/>
      <c r="P268" s="21"/>
      <c r="Q268" s="21"/>
      <c r="R268" s="21"/>
      <c r="S268" s="21"/>
      <c r="T268" s="22">
        <f t="shared" si="35"/>
        <v>0</v>
      </c>
      <c r="U268" s="23"/>
      <c r="V268" s="24"/>
      <c r="W268" s="21">
        <f t="shared" si="36"/>
        <v>0</v>
      </c>
      <c r="X268" s="25">
        <f t="shared" si="37"/>
        <v>0</v>
      </c>
    </row>
    <row r="269" spans="2:24" s="46" customFormat="1" ht="12" customHeight="1">
      <c r="B269" s="62"/>
      <c r="C269" s="62"/>
      <c r="D269" s="47" t="str">
        <f t="shared" si="27"/>
        <v>Mise en place d'un échafaudage tubulaire fixe.</v>
      </c>
      <c r="E269" s="47"/>
      <c r="F269" s="47"/>
      <c r="G269" s="197"/>
      <c r="H269" s="65" t="str">
        <f t="shared" si="28"/>
        <v>A</v>
      </c>
      <c r="I269" s="17"/>
      <c r="J269" s="17"/>
      <c r="K269" s="17"/>
      <c r="L269" s="17"/>
      <c r="M269" s="18"/>
      <c r="N269" s="19"/>
      <c r="O269" s="20"/>
      <c r="P269" s="21"/>
      <c r="Q269" s="21"/>
      <c r="R269" s="21"/>
      <c r="S269" s="21"/>
      <c r="T269" s="22">
        <f>ROUND((IF(P269=0,1,P269)+Q269)*N269*IF(O269=0,1,O269)*IF(R269=0,1,R269)*IF(S269=0,1,S269),2)</f>
        <v>0</v>
      </c>
      <c r="U269" s="23"/>
      <c r="V269" s="24"/>
      <c r="W269" s="21">
        <f>ROUND(U269-V269,2)</f>
        <v>0</v>
      </c>
      <c r="X269" s="25">
        <f>ROUND(T269*IF(W269=0,1,W269),3)</f>
        <v>0</v>
      </c>
    </row>
    <row r="270" spans="2:24" s="46" customFormat="1" ht="12" customHeight="1">
      <c r="B270" s="62"/>
      <c r="C270" s="62"/>
      <c r="D270" s="47" t="str">
        <f t="shared" si="27"/>
        <v>Mise en place d'un échafaudage tubulaire fixe.</v>
      </c>
      <c r="E270" s="47"/>
      <c r="F270" s="47"/>
      <c r="G270" s="197"/>
      <c r="H270" s="65" t="str">
        <f t="shared" si="28"/>
        <v>A</v>
      </c>
      <c r="I270" s="17"/>
      <c r="J270" s="17"/>
      <c r="K270" s="17"/>
      <c r="L270" s="17"/>
      <c r="M270" s="18"/>
      <c r="N270" s="19"/>
      <c r="O270" s="20"/>
      <c r="P270" s="21"/>
      <c r="Q270" s="21"/>
      <c r="R270" s="21"/>
      <c r="S270" s="21"/>
      <c r="T270" s="22">
        <f t="shared" ref="T270:T293" si="38">ROUND((IF(P270=0,1,P270)+Q270)*N270*IF(O270=0,1,O270)*IF(R270=0,1,R270)*IF(S270=0,1,S270),2)</f>
        <v>0</v>
      </c>
      <c r="U270" s="23"/>
      <c r="V270" s="24"/>
      <c r="W270" s="21">
        <f t="shared" ref="W270:W293" si="39">ROUND(U270-V270,2)</f>
        <v>0</v>
      </c>
      <c r="X270" s="25">
        <f t="shared" ref="X270:X293" si="40">ROUND(T270*IF(W270=0,1,W270),3)</f>
        <v>0</v>
      </c>
    </row>
    <row r="271" spans="2:24" s="46" customFormat="1" ht="12" customHeight="1">
      <c r="B271" s="62"/>
      <c r="C271" s="62"/>
      <c r="D271" s="47" t="str">
        <f t="shared" si="27"/>
        <v>Mise en place d'un échafaudage tubulaire fixe.</v>
      </c>
      <c r="E271" s="47"/>
      <c r="F271" s="47"/>
      <c r="G271" s="197"/>
      <c r="H271" s="65" t="str">
        <f t="shared" si="28"/>
        <v>A</v>
      </c>
      <c r="I271" s="17"/>
      <c r="J271" s="17"/>
      <c r="K271" s="17"/>
      <c r="L271" s="17"/>
      <c r="M271" s="18"/>
      <c r="N271" s="19"/>
      <c r="O271" s="20"/>
      <c r="P271" s="21"/>
      <c r="Q271" s="21"/>
      <c r="R271" s="21"/>
      <c r="S271" s="21"/>
      <c r="T271" s="22">
        <f t="shared" si="38"/>
        <v>0</v>
      </c>
      <c r="U271" s="23"/>
      <c r="V271" s="24"/>
      <c r="W271" s="21">
        <f t="shared" si="39"/>
        <v>0</v>
      </c>
      <c r="X271" s="25">
        <f t="shared" si="40"/>
        <v>0</v>
      </c>
    </row>
    <row r="272" spans="2:24" s="46" customFormat="1" ht="12" customHeight="1">
      <c r="B272" s="62"/>
      <c r="C272" s="62"/>
      <c r="D272" s="47" t="str">
        <f t="shared" si="27"/>
        <v>Mise en place d'un échafaudage tubulaire fixe.</v>
      </c>
      <c r="E272" s="47"/>
      <c r="F272" s="47"/>
      <c r="G272" s="197"/>
      <c r="H272" s="65" t="str">
        <f t="shared" si="28"/>
        <v>A</v>
      </c>
      <c r="I272" s="17"/>
      <c r="J272" s="17"/>
      <c r="K272" s="17"/>
      <c r="L272" s="17"/>
      <c r="M272" s="18"/>
      <c r="N272" s="19"/>
      <c r="O272" s="20"/>
      <c r="P272" s="21"/>
      <c r="Q272" s="21"/>
      <c r="R272" s="21"/>
      <c r="S272" s="21"/>
      <c r="T272" s="22">
        <f t="shared" si="38"/>
        <v>0</v>
      </c>
      <c r="U272" s="23"/>
      <c r="V272" s="24"/>
      <c r="W272" s="21">
        <f t="shared" si="39"/>
        <v>0</v>
      </c>
      <c r="X272" s="25">
        <f t="shared" si="40"/>
        <v>0</v>
      </c>
    </row>
    <row r="273" spans="2:24" s="46" customFormat="1" ht="12" customHeight="1">
      <c r="B273" s="62"/>
      <c r="C273" s="62"/>
      <c r="D273" s="47" t="str">
        <f t="shared" si="27"/>
        <v>Mise en place d'un échafaudage tubulaire fixe.</v>
      </c>
      <c r="E273" s="47"/>
      <c r="F273" s="47"/>
      <c r="G273" s="197"/>
      <c r="H273" s="65" t="str">
        <f t="shared" si="28"/>
        <v>A</v>
      </c>
      <c r="I273" s="17"/>
      <c r="J273" s="17"/>
      <c r="K273" s="17"/>
      <c r="L273" s="17"/>
      <c r="M273" s="18"/>
      <c r="N273" s="19"/>
      <c r="O273" s="20"/>
      <c r="P273" s="21"/>
      <c r="Q273" s="21"/>
      <c r="R273" s="21"/>
      <c r="S273" s="21"/>
      <c r="T273" s="22">
        <f t="shared" si="38"/>
        <v>0</v>
      </c>
      <c r="U273" s="23"/>
      <c r="V273" s="24"/>
      <c r="W273" s="21">
        <f t="shared" si="39"/>
        <v>0</v>
      </c>
      <c r="X273" s="25">
        <f t="shared" si="40"/>
        <v>0</v>
      </c>
    </row>
    <row r="274" spans="2:24" s="46" customFormat="1" ht="12" customHeight="1">
      <c r="B274" s="62"/>
      <c r="C274" s="62"/>
      <c r="D274" s="47" t="str">
        <f t="shared" ref="D274:D328" si="41">IF(G274=0,D273,G274)</f>
        <v>Mise en place d'un échafaudage tubulaire fixe.</v>
      </c>
      <c r="E274" s="47"/>
      <c r="F274" s="47"/>
      <c r="G274" s="197"/>
      <c r="H274" s="65" t="str">
        <f t="shared" si="28"/>
        <v>A</v>
      </c>
      <c r="I274" s="17"/>
      <c r="J274" s="17"/>
      <c r="K274" s="17"/>
      <c r="L274" s="17"/>
      <c r="M274" s="18"/>
      <c r="N274" s="19"/>
      <c r="O274" s="20"/>
      <c r="P274" s="21"/>
      <c r="Q274" s="21"/>
      <c r="R274" s="21"/>
      <c r="S274" s="21"/>
      <c r="T274" s="22">
        <f t="shared" si="38"/>
        <v>0</v>
      </c>
      <c r="U274" s="23"/>
      <c r="V274" s="24"/>
      <c r="W274" s="21">
        <f t="shared" si="39"/>
        <v>0</v>
      </c>
      <c r="X274" s="25">
        <f t="shared" si="40"/>
        <v>0</v>
      </c>
    </row>
    <row r="275" spans="2:24" s="46" customFormat="1" ht="12" customHeight="1">
      <c r="B275" s="62"/>
      <c r="C275" s="62"/>
      <c r="D275" s="47" t="str">
        <f t="shared" si="41"/>
        <v>Mise en place d'un échafaudage tubulaire fixe.</v>
      </c>
      <c r="E275" s="47"/>
      <c r="F275" s="47"/>
      <c r="G275" s="197"/>
      <c r="H275" s="65" t="str">
        <f t="shared" ref="H275:H328" si="42">H274</f>
        <v>A</v>
      </c>
      <c r="I275" s="17"/>
      <c r="J275" s="17"/>
      <c r="K275" s="17"/>
      <c r="L275" s="17"/>
      <c r="M275" s="18"/>
      <c r="N275" s="19"/>
      <c r="O275" s="20"/>
      <c r="P275" s="21"/>
      <c r="Q275" s="21"/>
      <c r="R275" s="21"/>
      <c r="S275" s="21"/>
      <c r="T275" s="22">
        <f t="shared" si="38"/>
        <v>0</v>
      </c>
      <c r="U275" s="23"/>
      <c r="V275" s="24"/>
      <c r="W275" s="21">
        <f t="shared" si="39"/>
        <v>0</v>
      </c>
      <c r="X275" s="25">
        <f t="shared" si="40"/>
        <v>0</v>
      </c>
    </row>
    <row r="276" spans="2:24" s="46" customFormat="1" ht="12" customHeight="1">
      <c r="B276" s="62"/>
      <c r="C276" s="62"/>
      <c r="D276" s="47" t="str">
        <f t="shared" si="41"/>
        <v>Mise en place d'un échafaudage tubulaire fixe.</v>
      </c>
      <c r="E276" s="47"/>
      <c r="F276" s="47"/>
      <c r="G276" s="197"/>
      <c r="H276" s="65" t="str">
        <f t="shared" si="42"/>
        <v>A</v>
      </c>
      <c r="I276" s="17"/>
      <c r="J276" s="17"/>
      <c r="K276" s="17"/>
      <c r="L276" s="17"/>
      <c r="M276" s="18"/>
      <c r="N276" s="19"/>
      <c r="O276" s="20"/>
      <c r="P276" s="21"/>
      <c r="Q276" s="21"/>
      <c r="R276" s="21"/>
      <c r="S276" s="21"/>
      <c r="T276" s="22">
        <f t="shared" si="38"/>
        <v>0</v>
      </c>
      <c r="U276" s="23"/>
      <c r="V276" s="24"/>
      <c r="W276" s="21">
        <f t="shared" si="39"/>
        <v>0</v>
      </c>
      <c r="X276" s="25">
        <f t="shared" si="40"/>
        <v>0</v>
      </c>
    </row>
    <row r="277" spans="2:24" s="46" customFormat="1" ht="12" customHeight="1">
      <c r="B277" s="62"/>
      <c r="C277" s="62"/>
      <c r="D277" s="47" t="str">
        <f t="shared" si="41"/>
        <v>Mise en place d'un échafaudage tubulaire fixe.</v>
      </c>
      <c r="E277" s="47"/>
      <c r="F277" s="47"/>
      <c r="G277" s="197"/>
      <c r="H277" s="65" t="str">
        <f t="shared" si="42"/>
        <v>A</v>
      </c>
      <c r="I277" s="17"/>
      <c r="J277" s="17"/>
      <c r="K277" s="17"/>
      <c r="L277" s="17"/>
      <c r="M277" s="18"/>
      <c r="N277" s="19"/>
      <c r="O277" s="20"/>
      <c r="P277" s="21"/>
      <c r="Q277" s="21"/>
      <c r="R277" s="21"/>
      <c r="S277" s="21"/>
      <c r="T277" s="22">
        <f t="shared" si="38"/>
        <v>0</v>
      </c>
      <c r="U277" s="23"/>
      <c r="V277" s="24"/>
      <c r="W277" s="21">
        <f t="shared" si="39"/>
        <v>0</v>
      </c>
      <c r="X277" s="25">
        <f t="shared" si="40"/>
        <v>0</v>
      </c>
    </row>
    <row r="278" spans="2:24" s="46" customFormat="1" ht="12" customHeight="1">
      <c r="B278" s="62"/>
      <c r="C278" s="62"/>
      <c r="D278" s="47" t="str">
        <f t="shared" si="41"/>
        <v>Mise en place d'un échafaudage tubulaire fixe.</v>
      </c>
      <c r="E278" s="47"/>
      <c r="F278" s="47"/>
      <c r="G278" s="197"/>
      <c r="H278" s="65" t="str">
        <f t="shared" si="42"/>
        <v>A</v>
      </c>
      <c r="I278" s="17"/>
      <c r="J278" s="17"/>
      <c r="K278" s="17"/>
      <c r="L278" s="17"/>
      <c r="M278" s="18"/>
      <c r="N278" s="19"/>
      <c r="O278" s="20"/>
      <c r="P278" s="21"/>
      <c r="Q278" s="21"/>
      <c r="R278" s="21"/>
      <c r="S278" s="21"/>
      <c r="T278" s="22">
        <f t="shared" si="38"/>
        <v>0</v>
      </c>
      <c r="U278" s="23"/>
      <c r="V278" s="24"/>
      <c r="W278" s="21">
        <f t="shared" si="39"/>
        <v>0</v>
      </c>
      <c r="X278" s="25">
        <f t="shared" si="40"/>
        <v>0</v>
      </c>
    </row>
    <row r="279" spans="2:24" s="46" customFormat="1" ht="12" customHeight="1">
      <c r="B279" s="62"/>
      <c r="C279" s="62"/>
      <c r="D279" s="47" t="str">
        <f t="shared" si="41"/>
        <v>Mise en place d'un échafaudage tubulaire fixe.</v>
      </c>
      <c r="E279" s="47"/>
      <c r="F279" s="47"/>
      <c r="G279" s="197"/>
      <c r="H279" s="65" t="str">
        <f t="shared" si="42"/>
        <v>A</v>
      </c>
      <c r="I279" s="17"/>
      <c r="J279" s="17"/>
      <c r="K279" s="17"/>
      <c r="L279" s="17"/>
      <c r="M279" s="18"/>
      <c r="N279" s="19"/>
      <c r="O279" s="20"/>
      <c r="P279" s="21"/>
      <c r="Q279" s="21"/>
      <c r="R279" s="21"/>
      <c r="S279" s="21"/>
      <c r="T279" s="22">
        <f t="shared" si="38"/>
        <v>0</v>
      </c>
      <c r="U279" s="23"/>
      <c r="V279" s="24"/>
      <c r="W279" s="21">
        <f t="shared" si="39"/>
        <v>0</v>
      </c>
      <c r="X279" s="25">
        <f t="shared" si="40"/>
        <v>0</v>
      </c>
    </row>
    <row r="280" spans="2:24" s="46" customFormat="1" ht="12" customHeight="1">
      <c r="B280" s="62"/>
      <c r="C280" s="62"/>
      <c r="D280" s="47" t="str">
        <f t="shared" si="41"/>
        <v>Mise en place d'un échafaudage tubulaire fixe.</v>
      </c>
      <c r="E280" s="47"/>
      <c r="F280" s="47"/>
      <c r="G280" s="197"/>
      <c r="H280" s="65" t="str">
        <f t="shared" si="42"/>
        <v>A</v>
      </c>
      <c r="I280" s="17"/>
      <c r="J280" s="17"/>
      <c r="K280" s="17"/>
      <c r="L280" s="17"/>
      <c r="M280" s="18"/>
      <c r="N280" s="19"/>
      <c r="O280" s="20"/>
      <c r="P280" s="21"/>
      <c r="Q280" s="21"/>
      <c r="R280" s="21"/>
      <c r="S280" s="21"/>
      <c r="T280" s="22">
        <f t="shared" si="38"/>
        <v>0</v>
      </c>
      <c r="U280" s="23"/>
      <c r="V280" s="24"/>
      <c r="W280" s="21">
        <f t="shared" si="39"/>
        <v>0</v>
      </c>
      <c r="X280" s="25">
        <f t="shared" si="40"/>
        <v>0</v>
      </c>
    </row>
    <row r="281" spans="2:24" s="46" customFormat="1" ht="12" customHeight="1">
      <c r="B281" s="62"/>
      <c r="C281" s="62"/>
      <c r="D281" s="47" t="str">
        <f t="shared" si="41"/>
        <v>Mise en place d'un échafaudage tubulaire fixe.</v>
      </c>
      <c r="E281" s="47"/>
      <c r="F281" s="47"/>
      <c r="G281" s="197"/>
      <c r="H281" s="65" t="str">
        <f t="shared" si="42"/>
        <v>A</v>
      </c>
      <c r="I281" s="17"/>
      <c r="J281" s="17"/>
      <c r="K281" s="17"/>
      <c r="L281" s="17"/>
      <c r="M281" s="18"/>
      <c r="N281" s="19"/>
      <c r="O281" s="20"/>
      <c r="P281" s="21"/>
      <c r="Q281" s="21"/>
      <c r="R281" s="21"/>
      <c r="S281" s="21"/>
      <c r="T281" s="22">
        <f t="shared" si="38"/>
        <v>0</v>
      </c>
      <c r="U281" s="23"/>
      <c r="V281" s="24"/>
      <c r="W281" s="21">
        <f t="shared" si="39"/>
        <v>0</v>
      </c>
      <c r="X281" s="25">
        <f t="shared" si="40"/>
        <v>0</v>
      </c>
    </row>
    <row r="282" spans="2:24" s="46" customFormat="1" ht="12" customHeight="1">
      <c r="B282" s="62"/>
      <c r="C282" s="62"/>
      <c r="D282" s="47" t="str">
        <f t="shared" si="41"/>
        <v>Mise en place d'un échafaudage tubulaire fixe.</v>
      </c>
      <c r="E282" s="47"/>
      <c r="F282" s="47"/>
      <c r="G282" s="197"/>
      <c r="H282" s="65" t="str">
        <f t="shared" si="42"/>
        <v>A</v>
      </c>
      <c r="I282" s="17"/>
      <c r="J282" s="17"/>
      <c r="K282" s="17"/>
      <c r="L282" s="17"/>
      <c r="M282" s="18"/>
      <c r="N282" s="19"/>
      <c r="O282" s="20"/>
      <c r="P282" s="21"/>
      <c r="Q282" s="21"/>
      <c r="R282" s="21"/>
      <c r="S282" s="21"/>
      <c r="T282" s="22">
        <f t="shared" si="38"/>
        <v>0</v>
      </c>
      <c r="U282" s="23"/>
      <c r="V282" s="24"/>
      <c r="W282" s="21">
        <f t="shared" si="39"/>
        <v>0</v>
      </c>
      <c r="X282" s="25">
        <f t="shared" si="40"/>
        <v>0</v>
      </c>
    </row>
    <row r="283" spans="2:24" s="46" customFormat="1" ht="12" customHeight="1">
      <c r="B283" s="62"/>
      <c r="C283" s="62"/>
      <c r="D283" s="47" t="str">
        <f t="shared" si="41"/>
        <v>Mise en place d'un échafaudage tubulaire fixe.</v>
      </c>
      <c r="E283" s="47"/>
      <c r="F283" s="47"/>
      <c r="G283" s="197"/>
      <c r="H283" s="65" t="str">
        <f t="shared" si="42"/>
        <v>A</v>
      </c>
      <c r="I283" s="17"/>
      <c r="J283" s="17"/>
      <c r="K283" s="17"/>
      <c r="L283" s="17"/>
      <c r="M283" s="18"/>
      <c r="N283" s="19"/>
      <c r="O283" s="20"/>
      <c r="P283" s="21"/>
      <c r="Q283" s="21"/>
      <c r="R283" s="21"/>
      <c r="S283" s="21"/>
      <c r="T283" s="22">
        <f t="shared" si="38"/>
        <v>0</v>
      </c>
      <c r="U283" s="23"/>
      <c r="V283" s="24"/>
      <c r="W283" s="21">
        <f t="shared" si="39"/>
        <v>0</v>
      </c>
      <c r="X283" s="25">
        <f t="shared" si="40"/>
        <v>0</v>
      </c>
    </row>
    <row r="284" spans="2:24" s="46" customFormat="1" ht="12" customHeight="1">
      <c r="B284" s="62"/>
      <c r="C284" s="62"/>
      <c r="D284" s="47" t="str">
        <f t="shared" si="41"/>
        <v>Mise en place d'un échafaudage tubulaire fixe.</v>
      </c>
      <c r="E284" s="47"/>
      <c r="F284" s="47"/>
      <c r="G284" s="197"/>
      <c r="H284" s="65" t="str">
        <f t="shared" si="42"/>
        <v>A</v>
      </c>
      <c r="I284" s="17"/>
      <c r="J284" s="17"/>
      <c r="K284" s="17"/>
      <c r="L284" s="17"/>
      <c r="M284" s="18"/>
      <c r="N284" s="19"/>
      <c r="O284" s="20"/>
      <c r="P284" s="21"/>
      <c r="Q284" s="21"/>
      <c r="R284" s="21"/>
      <c r="S284" s="21"/>
      <c r="T284" s="22">
        <f t="shared" si="38"/>
        <v>0</v>
      </c>
      <c r="U284" s="23"/>
      <c r="V284" s="24"/>
      <c r="W284" s="21">
        <f t="shared" si="39"/>
        <v>0</v>
      </c>
      <c r="X284" s="25">
        <f t="shared" si="40"/>
        <v>0</v>
      </c>
    </row>
    <row r="285" spans="2:24" s="46" customFormat="1" ht="12" customHeight="1">
      <c r="B285" s="62"/>
      <c r="C285" s="62"/>
      <c r="D285" s="47" t="str">
        <f t="shared" si="41"/>
        <v>Mise en place d'un échafaudage tubulaire fixe.</v>
      </c>
      <c r="E285" s="47"/>
      <c r="F285" s="47"/>
      <c r="G285" s="197"/>
      <c r="H285" s="65" t="str">
        <f t="shared" si="42"/>
        <v>A</v>
      </c>
      <c r="I285" s="17"/>
      <c r="J285" s="17"/>
      <c r="K285" s="17"/>
      <c r="L285" s="17"/>
      <c r="M285" s="18"/>
      <c r="N285" s="19"/>
      <c r="O285" s="20"/>
      <c r="P285" s="21"/>
      <c r="Q285" s="21"/>
      <c r="R285" s="21"/>
      <c r="S285" s="21"/>
      <c r="T285" s="22">
        <f t="shared" si="38"/>
        <v>0</v>
      </c>
      <c r="U285" s="23"/>
      <c r="V285" s="24"/>
      <c r="W285" s="21">
        <f t="shared" si="39"/>
        <v>0</v>
      </c>
      <c r="X285" s="25">
        <f t="shared" si="40"/>
        <v>0</v>
      </c>
    </row>
    <row r="286" spans="2:24" s="46" customFormat="1" ht="12" customHeight="1">
      <c r="B286" s="62"/>
      <c r="C286" s="62"/>
      <c r="D286" s="47" t="str">
        <f t="shared" si="41"/>
        <v>Mise en place d'un échafaudage tubulaire fixe.</v>
      </c>
      <c r="E286" s="47"/>
      <c r="F286" s="47"/>
      <c r="G286" s="197"/>
      <c r="H286" s="65" t="str">
        <f t="shared" si="42"/>
        <v>A</v>
      </c>
      <c r="I286" s="17"/>
      <c r="J286" s="17"/>
      <c r="K286" s="17"/>
      <c r="L286" s="17"/>
      <c r="M286" s="18"/>
      <c r="N286" s="19"/>
      <c r="O286" s="20"/>
      <c r="P286" s="21"/>
      <c r="Q286" s="21"/>
      <c r="R286" s="21"/>
      <c r="S286" s="21"/>
      <c r="T286" s="22">
        <f t="shared" si="38"/>
        <v>0</v>
      </c>
      <c r="U286" s="23"/>
      <c r="V286" s="24"/>
      <c r="W286" s="21">
        <f t="shared" si="39"/>
        <v>0</v>
      </c>
      <c r="X286" s="25">
        <f t="shared" si="40"/>
        <v>0</v>
      </c>
    </row>
    <row r="287" spans="2:24" s="46" customFormat="1" ht="12" customHeight="1">
      <c r="B287" s="62"/>
      <c r="C287" s="62"/>
      <c r="D287" s="47" t="str">
        <f t="shared" si="41"/>
        <v>Mise en place d'un échafaudage tubulaire fixe.</v>
      </c>
      <c r="E287" s="47"/>
      <c r="F287" s="47"/>
      <c r="G287" s="197"/>
      <c r="H287" s="65" t="str">
        <f t="shared" si="42"/>
        <v>A</v>
      </c>
      <c r="I287" s="17"/>
      <c r="J287" s="17"/>
      <c r="K287" s="17"/>
      <c r="L287" s="17"/>
      <c r="M287" s="18"/>
      <c r="N287" s="19"/>
      <c r="O287" s="20"/>
      <c r="P287" s="21"/>
      <c r="Q287" s="21"/>
      <c r="R287" s="21"/>
      <c r="S287" s="21"/>
      <c r="T287" s="22">
        <f t="shared" si="38"/>
        <v>0</v>
      </c>
      <c r="U287" s="23"/>
      <c r="V287" s="24"/>
      <c r="W287" s="21">
        <f t="shared" si="39"/>
        <v>0</v>
      </c>
      <c r="X287" s="25">
        <f t="shared" si="40"/>
        <v>0</v>
      </c>
    </row>
    <row r="288" spans="2:24" s="46" customFormat="1" ht="12" customHeight="1">
      <c r="B288" s="62"/>
      <c r="C288" s="62"/>
      <c r="D288" s="47" t="str">
        <f t="shared" si="41"/>
        <v>Mise en place d'un échafaudage tubulaire fixe.</v>
      </c>
      <c r="E288" s="47"/>
      <c r="F288" s="47"/>
      <c r="G288" s="197"/>
      <c r="H288" s="65" t="str">
        <f t="shared" si="42"/>
        <v>A</v>
      </c>
      <c r="I288" s="17"/>
      <c r="J288" s="17"/>
      <c r="K288" s="17"/>
      <c r="L288" s="17"/>
      <c r="M288" s="18"/>
      <c r="N288" s="19"/>
      <c r="O288" s="20"/>
      <c r="P288" s="21"/>
      <c r="Q288" s="21"/>
      <c r="R288" s="21"/>
      <c r="S288" s="21"/>
      <c r="T288" s="22">
        <f t="shared" si="38"/>
        <v>0</v>
      </c>
      <c r="U288" s="23"/>
      <c r="V288" s="24"/>
      <c r="W288" s="21">
        <f t="shared" si="39"/>
        <v>0</v>
      </c>
      <c r="X288" s="25">
        <f t="shared" si="40"/>
        <v>0</v>
      </c>
    </row>
    <row r="289" spans="2:24" s="46" customFormat="1" ht="12" customHeight="1">
      <c r="B289" s="62"/>
      <c r="C289" s="62"/>
      <c r="D289" s="47" t="str">
        <f t="shared" si="41"/>
        <v>Mise en place d'un échafaudage tubulaire fixe.</v>
      </c>
      <c r="E289" s="47"/>
      <c r="F289" s="47"/>
      <c r="G289" s="197"/>
      <c r="H289" s="65" t="str">
        <f t="shared" si="42"/>
        <v>A</v>
      </c>
      <c r="I289" s="17"/>
      <c r="J289" s="17"/>
      <c r="K289" s="17"/>
      <c r="L289" s="17"/>
      <c r="M289" s="18"/>
      <c r="N289" s="19"/>
      <c r="O289" s="20"/>
      <c r="P289" s="21"/>
      <c r="Q289" s="21"/>
      <c r="R289" s="21"/>
      <c r="S289" s="21"/>
      <c r="T289" s="22">
        <f t="shared" si="38"/>
        <v>0</v>
      </c>
      <c r="U289" s="23"/>
      <c r="V289" s="24"/>
      <c r="W289" s="21">
        <f t="shared" si="39"/>
        <v>0</v>
      </c>
      <c r="X289" s="25">
        <f t="shared" si="40"/>
        <v>0</v>
      </c>
    </row>
    <row r="290" spans="2:24" s="46" customFormat="1" ht="12" customHeight="1">
      <c r="B290" s="62"/>
      <c r="C290" s="62"/>
      <c r="D290" s="47" t="str">
        <f t="shared" si="41"/>
        <v>Mise en place d'un échafaudage tubulaire fixe.</v>
      </c>
      <c r="E290" s="47"/>
      <c r="F290" s="47"/>
      <c r="G290" s="197"/>
      <c r="H290" s="65" t="str">
        <f t="shared" si="42"/>
        <v>A</v>
      </c>
      <c r="I290" s="17"/>
      <c r="J290" s="17"/>
      <c r="K290" s="17"/>
      <c r="L290" s="17"/>
      <c r="M290" s="18"/>
      <c r="N290" s="19"/>
      <c r="O290" s="20"/>
      <c r="P290" s="21"/>
      <c r="Q290" s="21"/>
      <c r="R290" s="21"/>
      <c r="S290" s="21"/>
      <c r="T290" s="22">
        <f t="shared" si="38"/>
        <v>0</v>
      </c>
      <c r="U290" s="23"/>
      <c r="V290" s="24"/>
      <c r="W290" s="21">
        <f t="shared" si="39"/>
        <v>0</v>
      </c>
      <c r="X290" s="25">
        <f t="shared" si="40"/>
        <v>0</v>
      </c>
    </row>
    <row r="291" spans="2:24" s="46" customFormat="1" ht="12" customHeight="1">
      <c r="B291" s="62"/>
      <c r="C291" s="62"/>
      <c r="D291" s="47" t="str">
        <f t="shared" si="41"/>
        <v>Mise en place d'un échafaudage tubulaire fixe.</v>
      </c>
      <c r="E291" s="47"/>
      <c r="F291" s="47"/>
      <c r="G291" s="197"/>
      <c r="H291" s="65" t="str">
        <f t="shared" si="42"/>
        <v>A</v>
      </c>
      <c r="I291" s="17"/>
      <c r="J291" s="17"/>
      <c r="K291" s="17"/>
      <c r="L291" s="17"/>
      <c r="M291" s="18"/>
      <c r="N291" s="19"/>
      <c r="O291" s="20"/>
      <c r="P291" s="21"/>
      <c r="Q291" s="21"/>
      <c r="R291" s="21"/>
      <c r="S291" s="21"/>
      <c r="T291" s="22">
        <f t="shared" si="38"/>
        <v>0</v>
      </c>
      <c r="U291" s="23"/>
      <c r="V291" s="24"/>
      <c r="W291" s="21">
        <f t="shared" si="39"/>
        <v>0</v>
      </c>
      <c r="X291" s="25">
        <f t="shared" si="40"/>
        <v>0</v>
      </c>
    </row>
    <row r="292" spans="2:24" s="46" customFormat="1" ht="12" customHeight="1">
      <c r="B292" s="62"/>
      <c r="C292" s="62"/>
      <c r="D292" s="47" t="str">
        <f t="shared" si="41"/>
        <v>Mise en place d'un échafaudage tubulaire fixe.</v>
      </c>
      <c r="E292" s="47"/>
      <c r="F292" s="47"/>
      <c r="G292" s="197"/>
      <c r="H292" s="65" t="str">
        <f t="shared" si="42"/>
        <v>A</v>
      </c>
      <c r="I292" s="17"/>
      <c r="J292" s="17"/>
      <c r="K292" s="17"/>
      <c r="L292" s="17"/>
      <c r="M292" s="18"/>
      <c r="N292" s="19"/>
      <c r="O292" s="20"/>
      <c r="P292" s="21"/>
      <c r="Q292" s="21"/>
      <c r="R292" s="21"/>
      <c r="S292" s="21"/>
      <c r="T292" s="22">
        <f t="shared" si="38"/>
        <v>0</v>
      </c>
      <c r="U292" s="23"/>
      <c r="V292" s="24"/>
      <c r="W292" s="21">
        <f t="shared" si="39"/>
        <v>0</v>
      </c>
      <c r="X292" s="25">
        <f t="shared" si="40"/>
        <v>0</v>
      </c>
    </row>
    <row r="293" spans="2:24" s="46" customFormat="1" ht="12" customHeight="1">
      <c r="B293" s="62"/>
      <c r="C293" s="62"/>
      <c r="D293" s="47" t="str">
        <f t="shared" si="41"/>
        <v>Mise en place d'un échafaudage tubulaire fixe.</v>
      </c>
      <c r="E293" s="47"/>
      <c r="F293" s="47"/>
      <c r="G293" s="197"/>
      <c r="H293" s="65" t="str">
        <f t="shared" si="42"/>
        <v>A</v>
      </c>
      <c r="I293" s="17"/>
      <c r="J293" s="17"/>
      <c r="K293" s="17"/>
      <c r="L293" s="17"/>
      <c r="M293" s="18"/>
      <c r="N293" s="19"/>
      <c r="O293" s="20"/>
      <c r="P293" s="21"/>
      <c r="Q293" s="21"/>
      <c r="R293" s="21"/>
      <c r="S293" s="21"/>
      <c r="T293" s="22">
        <f t="shared" si="38"/>
        <v>0</v>
      </c>
      <c r="U293" s="23"/>
      <c r="V293" s="24"/>
      <c r="W293" s="21">
        <f t="shared" si="39"/>
        <v>0</v>
      </c>
      <c r="X293" s="25">
        <f t="shared" si="40"/>
        <v>0</v>
      </c>
    </row>
    <row r="294" spans="2:24" s="46" customFormat="1" ht="12" customHeight="1">
      <c r="B294" s="62"/>
      <c r="C294" s="62"/>
      <c r="D294" s="47" t="str">
        <f t="shared" si="41"/>
        <v>Mise en place d'un échafaudage tubulaire fixe.</v>
      </c>
      <c r="E294" s="47"/>
      <c r="F294" s="47"/>
      <c r="G294" s="197"/>
      <c r="H294" s="65" t="str">
        <f t="shared" si="42"/>
        <v>A</v>
      </c>
      <c r="I294" s="17"/>
      <c r="J294" s="17"/>
      <c r="K294" s="17"/>
      <c r="L294" s="17"/>
      <c r="M294" s="18"/>
      <c r="N294" s="19"/>
      <c r="O294" s="20"/>
      <c r="P294" s="21"/>
      <c r="Q294" s="21"/>
      <c r="R294" s="21"/>
      <c r="S294" s="21"/>
      <c r="T294" s="22">
        <f>ROUND((IF(P294=0,1,P294)+Q294)*N294*IF(O294=0,1,O294)*IF(R294=0,1,R294)*IF(S294=0,1,S294),2)</f>
        <v>0</v>
      </c>
      <c r="U294" s="23"/>
      <c r="V294" s="24"/>
      <c r="W294" s="21">
        <f>ROUND(U294-V294,2)</f>
        <v>0</v>
      </c>
      <c r="X294" s="25">
        <f>ROUND(T294*IF(W294=0,1,W294),3)</f>
        <v>0</v>
      </c>
    </row>
    <row r="295" spans="2:24" s="46" customFormat="1" ht="12" customHeight="1">
      <c r="B295" s="62"/>
      <c r="C295" s="62"/>
      <c r="D295" s="47" t="str">
        <f t="shared" si="41"/>
        <v>Mise en place d'un échafaudage tubulaire fixe.</v>
      </c>
      <c r="E295" s="47"/>
      <c r="F295" s="47"/>
      <c r="G295" s="197"/>
      <c r="H295" s="65" t="str">
        <f t="shared" si="42"/>
        <v>A</v>
      </c>
      <c r="I295" s="17"/>
      <c r="J295" s="17"/>
      <c r="K295" s="17"/>
      <c r="L295" s="17"/>
      <c r="M295" s="18"/>
      <c r="N295" s="19"/>
      <c r="O295" s="20"/>
      <c r="P295" s="21"/>
      <c r="Q295" s="21"/>
      <c r="R295" s="21"/>
      <c r="S295" s="21"/>
      <c r="T295" s="22">
        <f t="shared" ref="T295:T298" si="43">ROUND((IF(P295=0,1,P295)+Q295)*N295*IF(O295=0,1,O295)*IF(R295=0,1,R295)*IF(S295=0,1,S295),2)</f>
        <v>0</v>
      </c>
      <c r="U295" s="23"/>
      <c r="V295" s="24"/>
      <c r="W295" s="21">
        <f t="shared" ref="W295:W298" si="44">ROUND(U295-V295,2)</f>
        <v>0</v>
      </c>
      <c r="X295" s="25">
        <f t="shared" ref="X295:X298" si="45">ROUND(T295*IF(W295=0,1,W295),3)</f>
        <v>0</v>
      </c>
    </row>
    <row r="296" spans="2:24" s="46" customFormat="1" ht="12" customHeight="1">
      <c r="B296" s="62"/>
      <c r="C296" s="62"/>
      <c r="D296" s="47" t="str">
        <f t="shared" si="41"/>
        <v>Mise en place d'un échafaudage tubulaire fixe.</v>
      </c>
      <c r="E296" s="47"/>
      <c r="F296" s="47"/>
      <c r="G296" s="197"/>
      <c r="H296" s="65" t="str">
        <f t="shared" si="42"/>
        <v>A</v>
      </c>
      <c r="I296" s="17"/>
      <c r="J296" s="17"/>
      <c r="K296" s="17"/>
      <c r="L296" s="17"/>
      <c r="M296" s="18"/>
      <c r="N296" s="19"/>
      <c r="O296" s="20"/>
      <c r="P296" s="21"/>
      <c r="Q296" s="21"/>
      <c r="R296" s="21"/>
      <c r="S296" s="21"/>
      <c r="T296" s="22">
        <f t="shared" si="43"/>
        <v>0</v>
      </c>
      <c r="U296" s="23"/>
      <c r="V296" s="24"/>
      <c r="W296" s="21">
        <f t="shared" si="44"/>
        <v>0</v>
      </c>
      <c r="X296" s="25">
        <f t="shared" si="45"/>
        <v>0</v>
      </c>
    </row>
    <row r="297" spans="2:24" s="46" customFormat="1" ht="12" customHeight="1">
      <c r="B297" s="62"/>
      <c r="C297" s="62"/>
      <c r="D297" s="47" t="str">
        <f t="shared" si="41"/>
        <v>Mise en place d'un échafaudage tubulaire fixe.</v>
      </c>
      <c r="E297" s="47"/>
      <c r="F297" s="47"/>
      <c r="G297" s="197"/>
      <c r="H297" s="65" t="str">
        <f t="shared" si="42"/>
        <v>A</v>
      </c>
      <c r="I297" s="17"/>
      <c r="J297" s="17"/>
      <c r="K297" s="17"/>
      <c r="L297" s="17"/>
      <c r="M297" s="18"/>
      <c r="N297" s="19"/>
      <c r="O297" s="20"/>
      <c r="P297" s="21"/>
      <c r="Q297" s="21"/>
      <c r="R297" s="21"/>
      <c r="S297" s="21"/>
      <c r="T297" s="22">
        <f t="shared" si="43"/>
        <v>0</v>
      </c>
      <c r="U297" s="23"/>
      <c r="V297" s="24"/>
      <c r="W297" s="21">
        <f t="shared" si="44"/>
        <v>0</v>
      </c>
      <c r="X297" s="25">
        <f t="shared" si="45"/>
        <v>0</v>
      </c>
    </row>
    <row r="298" spans="2:24" s="46" customFormat="1" ht="12" customHeight="1">
      <c r="B298" s="62"/>
      <c r="C298" s="62"/>
      <c r="D298" s="47" t="str">
        <f t="shared" si="41"/>
        <v>Mise en place d'un échafaudage tubulaire fixe.</v>
      </c>
      <c r="E298" s="47"/>
      <c r="F298" s="47"/>
      <c r="G298" s="197"/>
      <c r="H298" s="65" t="str">
        <f t="shared" si="42"/>
        <v>A</v>
      </c>
      <c r="I298" s="17"/>
      <c r="J298" s="17"/>
      <c r="K298" s="17"/>
      <c r="L298" s="17"/>
      <c r="M298" s="18"/>
      <c r="N298" s="19"/>
      <c r="O298" s="20"/>
      <c r="P298" s="21"/>
      <c r="Q298" s="21"/>
      <c r="R298" s="21"/>
      <c r="S298" s="21"/>
      <c r="T298" s="22">
        <f t="shared" si="43"/>
        <v>0</v>
      </c>
      <c r="U298" s="23"/>
      <c r="V298" s="24"/>
      <c r="W298" s="21">
        <f t="shared" si="44"/>
        <v>0</v>
      </c>
      <c r="X298" s="25">
        <f t="shared" si="45"/>
        <v>0</v>
      </c>
    </row>
    <row r="299" spans="2:24" s="46" customFormat="1" ht="12" customHeight="1">
      <c r="B299" s="62"/>
      <c r="C299" s="62"/>
      <c r="D299" s="47" t="str">
        <f t="shared" si="41"/>
        <v>Mise en place d'un échafaudage tubulaire fixe.</v>
      </c>
      <c r="E299" s="47"/>
      <c r="F299" s="47"/>
      <c r="G299" s="197"/>
      <c r="H299" s="65" t="str">
        <f t="shared" si="42"/>
        <v>A</v>
      </c>
      <c r="I299" s="17"/>
      <c r="J299" s="17"/>
      <c r="K299" s="17"/>
      <c r="L299" s="17"/>
      <c r="M299" s="18"/>
      <c r="N299" s="19"/>
      <c r="O299" s="20"/>
      <c r="P299" s="21"/>
      <c r="Q299" s="21"/>
      <c r="R299" s="21"/>
      <c r="S299" s="21"/>
      <c r="T299" s="22">
        <f>ROUND((IF(P299=0,1,P299)+Q299)*N299*IF(O299=0,1,O299)*IF(R299=0,1,R299)*IF(S299=0,1,S299),2)</f>
        <v>0</v>
      </c>
      <c r="U299" s="23"/>
      <c r="V299" s="24"/>
      <c r="W299" s="21">
        <f>ROUND(U299-V299,2)</f>
        <v>0</v>
      </c>
      <c r="X299" s="25">
        <f>ROUND(T299*IF(W299=0,1,W299),3)</f>
        <v>0</v>
      </c>
    </row>
    <row r="300" spans="2:24" s="46" customFormat="1" ht="12" customHeight="1">
      <c r="B300" s="62"/>
      <c r="C300" s="62"/>
      <c r="D300" s="47" t="str">
        <f t="shared" si="41"/>
        <v>Mise en place d'un échafaudage tubulaire fixe.</v>
      </c>
      <c r="E300" s="47"/>
      <c r="F300" s="47"/>
      <c r="G300" s="197"/>
      <c r="H300" s="65" t="str">
        <f t="shared" si="42"/>
        <v>A</v>
      </c>
      <c r="I300" s="17"/>
      <c r="J300" s="17"/>
      <c r="K300" s="17"/>
      <c r="L300" s="17"/>
      <c r="M300" s="18"/>
      <c r="N300" s="19"/>
      <c r="O300" s="20"/>
      <c r="P300" s="21"/>
      <c r="Q300" s="21"/>
      <c r="R300" s="21"/>
      <c r="S300" s="21"/>
      <c r="T300" s="22">
        <f t="shared" ref="T300:T343" si="46">ROUND((IF(P300=0,1,P300)+Q300)*N300*IF(O300=0,1,O300)*IF(R300=0,1,R300)*IF(S300=0,1,S300),2)</f>
        <v>0</v>
      </c>
      <c r="U300" s="23"/>
      <c r="V300" s="24"/>
      <c r="W300" s="21">
        <f t="shared" ref="W300:W343" si="47">ROUND(U300-V300,2)</f>
        <v>0</v>
      </c>
      <c r="X300" s="25">
        <f t="shared" ref="X300:X343" si="48">ROUND(T300*IF(W300=0,1,W300),3)</f>
        <v>0</v>
      </c>
    </row>
    <row r="301" spans="2:24" s="46" customFormat="1" ht="12" customHeight="1">
      <c r="B301" s="62"/>
      <c r="C301" s="62"/>
      <c r="D301" s="47" t="str">
        <f t="shared" si="41"/>
        <v>Mise en place d'un échafaudage tubulaire fixe.</v>
      </c>
      <c r="E301" s="47"/>
      <c r="F301" s="47"/>
      <c r="G301" s="197"/>
      <c r="H301" s="65" t="str">
        <f t="shared" si="42"/>
        <v>A</v>
      </c>
      <c r="I301" s="17"/>
      <c r="J301" s="17"/>
      <c r="K301" s="17"/>
      <c r="L301" s="17"/>
      <c r="M301" s="18"/>
      <c r="N301" s="19"/>
      <c r="O301" s="20"/>
      <c r="P301" s="21"/>
      <c r="Q301" s="21"/>
      <c r="R301" s="21"/>
      <c r="S301" s="21"/>
      <c r="T301" s="22">
        <f t="shared" si="46"/>
        <v>0</v>
      </c>
      <c r="U301" s="23"/>
      <c r="V301" s="24"/>
      <c r="W301" s="21">
        <f t="shared" si="47"/>
        <v>0</v>
      </c>
      <c r="X301" s="25">
        <f t="shared" si="48"/>
        <v>0</v>
      </c>
    </row>
    <row r="302" spans="2:24" s="46" customFormat="1" ht="12" customHeight="1">
      <c r="B302" s="62"/>
      <c r="C302" s="62"/>
      <c r="D302" s="47" t="str">
        <f t="shared" si="41"/>
        <v>Mise en place d'un échafaudage tubulaire fixe.</v>
      </c>
      <c r="E302" s="47"/>
      <c r="F302" s="47"/>
      <c r="G302" s="197"/>
      <c r="H302" s="65" t="str">
        <f t="shared" si="42"/>
        <v>A</v>
      </c>
      <c r="I302" s="17"/>
      <c r="J302" s="17"/>
      <c r="K302" s="17"/>
      <c r="L302" s="17"/>
      <c r="M302" s="18"/>
      <c r="N302" s="19"/>
      <c r="O302" s="20"/>
      <c r="P302" s="21"/>
      <c r="Q302" s="21"/>
      <c r="R302" s="21"/>
      <c r="S302" s="21"/>
      <c r="T302" s="22">
        <f t="shared" si="46"/>
        <v>0</v>
      </c>
      <c r="U302" s="23"/>
      <c r="V302" s="24"/>
      <c r="W302" s="21">
        <f t="shared" si="47"/>
        <v>0</v>
      </c>
      <c r="X302" s="25">
        <f t="shared" si="48"/>
        <v>0</v>
      </c>
    </row>
    <row r="303" spans="2:24" s="46" customFormat="1" ht="12" customHeight="1">
      <c r="B303" s="62"/>
      <c r="C303" s="62"/>
      <c r="D303" s="47" t="str">
        <f t="shared" si="41"/>
        <v>Mise en place d'un échafaudage tubulaire fixe.</v>
      </c>
      <c r="E303" s="47"/>
      <c r="F303" s="47"/>
      <c r="G303" s="197"/>
      <c r="H303" s="65" t="str">
        <f t="shared" si="42"/>
        <v>A</v>
      </c>
      <c r="I303" s="17"/>
      <c r="J303" s="17"/>
      <c r="K303" s="17"/>
      <c r="L303" s="17"/>
      <c r="M303" s="18"/>
      <c r="N303" s="19"/>
      <c r="O303" s="20"/>
      <c r="P303" s="21"/>
      <c r="Q303" s="21"/>
      <c r="R303" s="21"/>
      <c r="S303" s="21"/>
      <c r="T303" s="22">
        <f t="shared" si="46"/>
        <v>0</v>
      </c>
      <c r="U303" s="23"/>
      <c r="V303" s="24"/>
      <c r="W303" s="21">
        <f t="shared" si="47"/>
        <v>0</v>
      </c>
      <c r="X303" s="25">
        <f t="shared" si="48"/>
        <v>0</v>
      </c>
    </row>
    <row r="304" spans="2:24" s="46" customFormat="1" ht="12" customHeight="1">
      <c r="B304" s="62"/>
      <c r="C304" s="62"/>
      <c r="D304" s="47" t="str">
        <f t="shared" si="41"/>
        <v>Mise en place d'un échafaudage tubulaire fixe.</v>
      </c>
      <c r="E304" s="47"/>
      <c r="F304" s="47"/>
      <c r="G304" s="197"/>
      <c r="H304" s="65" t="str">
        <f t="shared" si="42"/>
        <v>A</v>
      </c>
      <c r="I304" s="17"/>
      <c r="J304" s="17"/>
      <c r="K304" s="17"/>
      <c r="L304" s="17"/>
      <c r="M304" s="18"/>
      <c r="N304" s="19"/>
      <c r="O304" s="20"/>
      <c r="P304" s="21"/>
      <c r="Q304" s="21"/>
      <c r="R304" s="21"/>
      <c r="S304" s="21"/>
      <c r="T304" s="22">
        <f t="shared" si="46"/>
        <v>0</v>
      </c>
      <c r="U304" s="23"/>
      <c r="V304" s="24"/>
      <c r="W304" s="21">
        <f t="shared" si="47"/>
        <v>0</v>
      </c>
      <c r="X304" s="25">
        <f t="shared" si="48"/>
        <v>0</v>
      </c>
    </row>
    <row r="305" spans="2:24" s="46" customFormat="1" ht="12" customHeight="1">
      <c r="B305" s="62"/>
      <c r="C305" s="62"/>
      <c r="D305" s="47" t="str">
        <f t="shared" si="41"/>
        <v>Mise en place d'un échafaudage tubulaire fixe.</v>
      </c>
      <c r="E305" s="47"/>
      <c r="F305" s="47"/>
      <c r="G305" s="197"/>
      <c r="H305" s="65" t="str">
        <f t="shared" si="42"/>
        <v>A</v>
      </c>
      <c r="I305" s="17"/>
      <c r="J305" s="17"/>
      <c r="K305" s="17"/>
      <c r="L305" s="17"/>
      <c r="M305" s="18"/>
      <c r="N305" s="19"/>
      <c r="O305" s="20"/>
      <c r="P305" s="21"/>
      <c r="Q305" s="21"/>
      <c r="R305" s="21"/>
      <c r="S305" s="21"/>
      <c r="T305" s="22">
        <f t="shared" si="46"/>
        <v>0</v>
      </c>
      <c r="U305" s="23"/>
      <c r="V305" s="24"/>
      <c r="W305" s="21">
        <f t="shared" si="47"/>
        <v>0</v>
      </c>
      <c r="X305" s="25">
        <f t="shared" si="48"/>
        <v>0</v>
      </c>
    </row>
    <row r="306" spans="2:24" s="46" customFormat="1" ht="12" customHeight="1">
      <c r="B306" s="62"/>
      <c r="C306" s="62"/>
      <c r="D306" s="47" t="str">
        <f t="shared" si="41"/>
        <v>Mise en place d'un échafaudage tubulaire fixe.</v>
      </c>
      <c r="E306" s="47"/>
      <c r="F306" s="47"/>
      <c r="G306" s="197"/>
      <c r="H306" s="65" t="str">
        <f t="shared" si="42"/>
        <v>A</v>
      </c>
      <c r="I306" s="17"/>
      <c r="J306" s="17"/>
      <c r="K306" s="17"/>
      <c r="L306" s="17"/>
      <c r="M306" s="18"/>
      <c r="N306" s="19"/>
      <c r="O306" s="20"/>
      <c r="P306" s="21"/>
      <c r="Q306" s="21"/>
      <c r="R306" s="21"/>
      <c r="S306" s="21"/>
      <c r="T306" s="22">
        <f t="shared" si="46"/>
        <v>0</v>
      </c>
      <c r="U306" s="23"/>
      <c r="V306" s="24"/>
      <c r="W306" s="21">
        <f t="shared" si="47"/>
        <v>0</v>
      </c>
      <c r="X306" s="25">
        <f t="shared" si="48"/>
        <v>0</v>
      </c>
    </row>
    <row r="307" spans="2:24" s="46" customFormat="1" ht="12" customHeight="1">
      <c r="B307" s="62"/>
      <c r="C307" s="62"/>
      <c r="D307" s="47" t="str">
        <f t="shared" si="41"/>
        <v>Mise en place d'un échafaudage tubulaire fixe.</v>
      </c>
      <c r="E307" s="47"/>
      <c r="F307" s="47"/>
      <c r="G307" s="197"/>
      <c r="H307" s="65" t="str">
        <f t="shared" si="42"/>
        <v>A</v>
      </c>
      <c r="I307" s="17"/>
      <c r="J307" s="17"/>
      <c r="K307" s="17"/>
      <c r="L307" s="17"/>
      <c r="M307" s="18"/>
      <c r="N307" s="19"/>
      <c r="O307" s="20"/>
      <c r="P307" s="21"/>
      <c r="Q307" s="21"/>
      <c r="R307" s="21"/>
      <c r="S307" s="21"/>
      <c r="T307" s="22">
        <f t="shared" si="46"/>
        <v>0</v>
      </c>
      <c r="U307" s="23"/>
      <c r="V307" s="24"/>
      <c r="W307" s="21">
        <f t="shared" si="47"/>
        <v>0</v>
      </c>
      <c r="X307" s="25">
        <f t="shared" si="48"/>
        <v>0</v>
      </c>
    </row>
    <row r="308" spans="2:24" s="46" customFormat="1" ht="12" customHeight="1">
      <c r="B308" s="62"/>
      <c r="C308" s="62"/>
      <c r="D308" s="47" t="str">
        <f t="shared" si="41"/>
        <v>Mise en place d'un échafaudage tubulaire fixe.</v>
      </c>
      <c r="E308" s="47"/>
      <c r="F308" s="47"/>
      <c r="G308" s="197"/>
      <c r="H308" s="65" t="str">
        <f t="shared" si="42"/>
        <v>A</v>
      </c>
      <c r="I308" s="17"/>
      <c r="J308" s="17"/>
      <c r="K308" s="17"/>
      <c r="L308" s="17"/>
      <c r="M308" s="18"/>
      <c r="N308" s="19"/>
      <c r="O308" s="20"/>
      <c r="P308" s="21"/>
      <c r="Q308" s="21"/>
      <c r="R308" s="21"/>
      <c r="S308" s="21"/>
      <c r="T308" s="22">
        <f t="shared" si="46"/>
        <v>0</v>
      </c>
      <c r="U308" s="23"/>
      <c r="V308" s="24"/>
      <c r="W308" s="21">
        <f t="shared" si="47"/>
        <v>0</v>
      </c>
      <c r="X308" s="25">
        <f t="shared" si="48"/>
        <v>0</v>
      </c>
    </row>
    <row r="309" spans="2:24" s="46" customFormat="1" ht="12" customHeight="1">
      <c r="B309" s="62"/>
      <c r="C309" s="62"/>
      <c r="D309" s="47" t="str">
        <f t="shared" si="41"/>
        <v>Mise en place d'un échafaudage tubulaire fixe.</v>
      </c>
      <c r="E309" s="47"/>
      <c r="F309" s="47"/>
      <c r="G309" s="197"/>
      <c r="H309" s="65" t="str">
        <f t="shared" si="42"/>
        <v>A</v>
      </c>
      <c r="I309" s="17"/>
      <c r="J309" s="17"/>
      <c r="K309" s="17"/>
      <c r="L309" s="17"/>
      <c r="M309" s="18"/>
      <c r="N309" s="19"/>
      <c r="O309" s="20"/>
      <c r="P309" s="21"/>
      <c r="Q309" s="21"/>
      <c r="R309" s="21"/>
      <c r="S309" s="21"/>
      <c r="T309" s="22">
        <f t="shared" si="46"/>
        <v>0</v>
      </c>
      <c r="U309" s="23"/>
      <c r="V309" s="24"/>
      <c r="W309" s="21">
        <f t="shared" si="47"/>
        <v>0</v>
      </c>
      <c r="X309" s="25">
        <f t="shared" si="48"/>
        <v>0</v>
      </c>
    </row>
    <row r="310" spans="2:24" s="46" customFormat="1" ht="12" customHeight="1">
      <c r="B310" s="62"/>
      <c r="C310" s="62"/>
      <c r="D310" s="47" t="str">
        <f t="shared" si="41"/>
        <v>Mise en place d'un échafaudage tubulaire fixe.</v>
      </c>
      <c r="E310" s="47"/>
      <c r="F310" s="47"/>
      <c r="G310" s="197"/>
      <c r="H310" s="65" t="str">
        <f t="shared" si="42"/>
        <v>A</v>
      </c>
      <c r="I310" s="17"/>
      <c r="J310" s="17"/>
      <c r="K310" s="17"/>
      <c r="L310" s="17"/>
      <c r="M310" s="18"/>
      <c r="N310" s="19"/>
      <c r="O310" s="20"/>
      <c r="P310" s="21"/>
      <c r="Q310" s="21"/>
      <c r="R310" s="21"/>
      <c r="S310" s="21"/>
      <c r="T310" s="22">
        <f t="shared" si="46"/>
        <v>0</v>
      </c>
      <c r="U310" s="23"/>
      <c r="V310" s="24"/>
      <c r="W310" s="21">
        <f t="shared" si="47"/>
        <v>0</v>
      </c>
      <c r="X310" s="25">
        <f t="shared" si="48"/>
        <v>0</v>
      </c>
    </row>
    <row r="311" spans="2:24" s="46" customFormat="1" ht="12" customHeight="1">
      <c r="B311" s="62"/>
      <c r="C311" s="62"/>
      <c r="D311" s="47" t="str">
        <f t="shared" si="41"/>
        <v>Mise en place d'un échafaudage tubulaire fixe.</v>
      </c>
      <c r="E311" s="47"/>
      <c r="F311" s="47"/>
      <c r="G311" s="197"/>
      <c r="H311" s="65" t="str">
        <f t="shared" si="42"/>
        <v>A</v>
      </c>
      <c r="I311" s="17"/>
      <c r="J311" s="17"/>
      <c r="K311" s="17"/>
      <c r="L311" s="17"/>
      <c r="M311" s="18"/>
      <c r="N311" s="19"/>
      <c r="O311" s="20"/>
      <c r="P311" s="21"/>
      <c r="Q311" s="21"/>
      <c r="R311" s="21"/>
      <c r="S311" s="21"/>
      <c r="T311" s="22">
        <f t="shared" si="46"/>
        <v>0</v>
      </c>
      <c r="U311" s="23"/>
      <c r="V311" s="24"/>
      <c r="W311" s="21">
        <f t="shared" si="47"/>
        <v>0</v>
      </c>
      <c r="X311" s="25">
        <f t="shared" si="48"/>
        <v>0</v>
      </c>
    </row>
    <row r="312" spans="2:24" s="46" customFormat="1" ht="12" customHeight="1">
      <c r="B312" s="62"/>
      <c r="C312" s="62"/>
      <c r="D312" s="47" t="str">
        <f t="shared" si="41"/>
        <v>Mise en place d'un échafaudage tubulaire fixe.</v>
      </c>
      <c r="E312" s="47"/>
      <c r="F312" s="47"/>
      <c r="G312" s="197"/>
      <c r="H312" s="65" t="str">
        <f t="shared" si="42"/>
        <v>A</v>
      </c>
      <c r="I312" s="17"/>
      <c r="J312" s="17"/>
      <c r="K312" s="17"/>
      <c r="L312" s="17"/>
      <c r="M312" s="18"/>
      <c r="N312" s="19"/>
      <c r="O312" s="20"/>
      <c r="P312" s="21"/>
      <c r="Q312" s="21"/>
      <c r="R312" s="21"/>
      <c r="S312" s="21"/>
      <c r="T312" s="22">
        <f t="shared" si="46"/>
        <v>0</v>
      </c>
      <c r="U312" s="23"/>
      <c r="V312" s="24"/>
      <c r="W312" s="21">
        <f t="shared" si="47"/>
        <v>0</v>
      </c>
      <c r="X312" s="25">
        <f t="shared" si="48"/>
        <v>0</v>
      </c>
    </row>
    <row r="313" spans="2:24" s="46" customFormat="1" ht="12" customHeight="1">
      <c r="B313" s="62"/>
      <c r="C313" s="62"/>
      <c r="D313" s="47" t="str">
        <f t="shared" si="41"/>
        <v>Mise en place d'un échafaudage tubulaire fixe.</v>
      </c>
      <c r="E313" s="47"/>
      <c r="F313" s="47"/>
      <c r="G313" s="197"/>
      <c r="H313" s="65" t="str">
        <f t="shared" si="42"/>
        <v>A</v>
      </c>
      <c r="I313" s="17"/>
      <c r="J313" s="17"/>
      <c r="K313" s="17"/>
      <c r="L313" s="17"/>
      <c r="M313" s="18"/>
      <c r="N313" s="19"/>
      <c r="O313" s="20"/>
      <c r="P313" s="21"/>
      <c r="Q313" s="21"/>
      <c r="R313" s="21"/>
      <c r="S313" s="21"/>
      <c r="T313" s="22">
        <f t="shared" si="46"/>
        <v>0</v>
      </c>
      <c r="U313" s="23"/>
      <c r="V313" s="24"/>
      <c r="W313" s="21">
        <f t="shared" si="47"/>
        <v>0</v>
      </c>
      <c r="X313" s="25">
        <f t="shared" si="48"/>
        <v>0</v>
      </c>
    </row>
    <row r="314" spans="2:24" s="46" customFormat="1" ht="12" customHeight="1">
      <c r="B314" s="62"/>
      <c r="C314" s="62"/>
      <c r="D314" s="47" t="str">
        <f t="shared" si="41"/>
        <v>Mise en place d'un échafaudage tubulaire fixe.</v>
      </c>
      <c r="E314" s="47"/>
      <c r="F314" s="47"/>
      <c r="G314" s="197"/>
      <c r="H314" s="65" t="str">
        <f t="shared" si="42"/>
        <v>A</v>
      </c>
      <c r="I314" s="17"/>
      <c r="J314" s="17"/>
      <c r="K314" s="17"/>
      <c r="L314" s="17"/>
      <c r="M314" s="18"/>
      <c r="N314" s="19"/>
      <c r="O314" s="20"/>
      <c r="P314" s="21"/>
      <c r="Q314" s="21"/>
      <c r="R314" s="21"/>
      <c r="S314" s="21"/>
      <c r="T314" s="22">
        <f t="shared" si="46"/>
        <v>0</v>
      </c>
      <c r="U314" s="23"/>
      <c r="V314" s="24"/>
      <c r="W314" s="21">
        <f t="shared" si="47"/>
        <v>0</v>
      </c>
      <c r="X314" s="25">
        <f t="shared" si="48"/>
        <v>0</v>
      </c>
    </row>
    <row r="315" spans="2:24" s="46" customFormat="1" ht="12" customHeight="1">
      <c r="B315" s="62"/>
      <c r="C315" s="62"/>
      <c r="D315" s="47" t="str">
        <f t="shared" si="41"/>
        <v>Mise en place d'un échafaudage tubulaire fixe.</v>
      </c>
      <c r="E315" s="47"/>
      <c r="F315" s="47"/>
      <c r="G315" s="197"/>
      <c r="H315" s="65" t="str">
        <f t="shared" si="42"/>
        <v>A</v>
      </c>
      <c r="I315" s="17"/>
      <c r="J315" s="17"/>
      <c r="K315" s="17"/>
      <c r="L315" s="17"/>
      <c r="M315" s="18"/>
      <c r="N315" s="19"/>
      <c r="O315" s="20"/>
      <c r="P315" s="21"/>
      <c r="Q315" s="21"/>
      <c r="R315" s="21"/>
      <c r="S315" s="21"/>
      <c r="T315" s="22">
        <f t="shared" si="46"/>
        <v>0</v>
      </c>
      <c r="U315" s="23"/>
      <c r="V315" s="24"/>
      <c r="W315" s="21">
        <f t="shared" si="47"/>
        <v>0</v>
      </c>
      <c r="X315" s="25">
        <f t="shared" si="48"/>
        <v>0</v>
      </c>
    </row>
    <row r="316" spans="2:24" s="46" customFormat="1" ht="12" customHeight="1">
      <c r="B316" s="62"/>
      <c r="C316" s="62"/>
      <c r="D316" s="47" t="str">
        <f t="shared" si="41"/>
        <v>Mise en place d'un échafaudage tubulaire fixe.</v>
      </c>
      <c r="E316" s="47"/>
      <c r="F316" s="47"/>
      <c r="G316" s="197"/>
      <c r="H316" s="65" t="str">
        <f t="shared" si="42"/>
        <v>A</v>
      </c>
      <c r="I316" s="17"/>
      <c r="J316" s="17"/>
      <c r="K316" s="17"/>
      <c r="L316" s="17"/>
      <c r="M316" s="18"/>
      <c r="N316" s="19"/>
      <c r="O316" s="20"/>
      <c r="P316" s="21"/>
      <c r="Q316" s="21"/>
      <c r="R316" s="21"/>
      <c r="S316" s="21"/>
      <c r="T316" s="22">
        <f t="shared" si="46"/>
        <v>0</v>
      </c>
      <c r="U316" s="23"/>
      <c r="V316" s="24"/>
      <c r="W316" s="21">
        <f t="shared" si="47"/>
        <v>0</v>
      </c>
      <c r="X316" s="25">
        <f t="shared" si="48"/>
        <v>0</v>
      </c>
    </row>
    <row r="317" spans="2:24" s="46" customFormat="1" ht="12" customHeight="1">
      <c r="B317" s="62"/>
      <c r="C317" s="62"/>
      <c r="D317" s="47" t="str">
        <f t="shared" si="41"/>
        <v>Mise en place d'un échafaudage tubulaire fixe.</v>
      </c>
      <c r="E317" s="47"/>
      <c r="F317" s="47"/>
      <c r="G317" s="197"/>
      <c r="H317" s="65" t="str">
        <f t="shared" si="42"/>
        <v>A</v>
      </c>
      <c r="I317" s="17"/>
      <c r="J317" s="17"/>
      <c r="K317" s="17"/>
      <c r="L317" s="17"/>
      <c r="M317" s="18"/>
      <c r="N317" s="19"/>
      <c r="O317" s="20"/>
      <c r="P317" s="21"/>
      <c r="Q317" s="21"/>
      <c r="R317" s="21"/>
      <c r="S317" s="21"/>
      <c r="T317" s="22">
        <f t="shared" si="46"/>
        <v>0</v>
      </c>
      <c r="U317" s="23"/>
      <c r="V317" s="24"/>
      <c r="W317" s="21">
        <f t="shared" si="47"/>
        <v>0</v>
      </c>
      <c r="X317" s="25">
        <f t="shared" si="48"/>
        <v>0</v>
      </c>
    </row>
    <row r="318" spans="2:24" s="46" customFormat="1" ht="12" customHeight="1">
      <c r="B318" s="62"/>
      <c r="C318" s="62"/>
      <c r="D318" s="47" t="str">
        <f t="shared" si="41"/>
        <v>Mise en place d'un échafaudage tubulaire fixe.</v>
      </c>
      <c r="E318" s="47"/>
      <c r="F318" s="47"/>
      <c r="G318" s="197"/>
      <c r="H318" s="65" t="str">
        <f t="shared" si="42"/>
        <v>A</v>
      </c>
      <c r="I318" s="17"/>
      <c r="J318" s="17"/>
      <c r="K318" s="17"/>
      <c r="L318" s="17"/>
      <c r="M318" s="18"/>
      <c r="N318" s="19"/>
      <c r="O318" s="20"/>
      <c r="P318" s="21"/>
      <c r="Q318" s="21"/>
      <c r="R318" s="21"/>
      <c r="S318" s="21"/>
      <c r="T318" s="22">
        <f t="shared" si="46"/>
        <v>0</v>
      </c>
      <c r="U318" s="23"/>
      <c r="V318" s="24"/>
      <c r="W318" s="21">
        <f t="shared" si="47"/>
        <v>0</v>
      </c>
      <c r="X318" s="25">
        <f t="shared" si="48"/>
        <v>0</v>
      </c>
    </row>
    <row r="319" spans="2:24" s="46" customFormat="1" ht="12" customHeight="1">
      <c r="B319" s="62"/>
      <c r="C319" s="62"/>
      <c r="D319" s="47" t="str">
        <f t="shared" si="41"/>
        <v>Mise en place d'un échafaudage tubulaire fixe.</v>
      </c>
      <c r="E319" s="47"/>
      <c r="F319" s="47"/>
      <c r="G319" s="197"/>
      <c r="H319" s="65" t="str">
        <f t="shared" si="42"/>
        <v>A</v>
      </c>
      <c r="I319" s="17"/>
      <c r="J319" s="17"/>
      <c r="K319" s="17"/>
      <c r="L319" s="17"/>
      <c r="M319" s="18"/>
      <c r="N319" s="19"/>
      <c r="O319" s="20"/>
      <c r="P319" s="21"/>
      <c r="Q319" s="21"/>
      <c r="R319" s="21"/>
      <c r="S319" s="21"/>
      <c r="T319" s="22">
        <f t="shared" si="46"/>
        <v>0</v>
      </c>
      <c r="U319" s="23"/>
      <c r="V319" s="24"/>
      <c r="W319" s="21">
        <f t="shared" si="47"/>
        <v>0</v>
      </c>
      <c r="X319" s="25">
        <f t="shared" si="48"/>
        <v>0</v>
      </c>
    </row>
    <row r="320" spans="2:24" s="46" customFormat="1" ht="12" customHeight="1">
      <c r="B320" s="62"/>
      <c r="C320" s="62"/>
      <c r="D320" s="47" t="str">
        <f t="shared" si="41"/>
        <v>Mise en place d'un échafaudage tubulaire fixe.</v>
      </c>
      <c r="E320" s="47"/>
      <c r="F320" s="47"/>
      <c r="G320" s="197"/>
      <c r="H320" s="65" t="str">
        <f t="shared" si="42"/>
        <v>A</v>
      </c>
      <c r="I320" s="17"/>
      <c r="J320" s="17"/>
      <c r="K320" s="17"/>
      <c r="L320" s="17"/>
      <c r="M320" s="18"/>
      <c r="N320" s="19"/>
      <c r="O320" s="20"/>
      <c r="P320" s="21"/>
      <c r="Q320" s="21"/>
      <c r="R320" s="21"/>
      <c r="S320" s="21"/>
      <c r="T320" s="22">
        <f t="shared" si="46"/>
        <v>0</v>
      </c>
      <c r="U320" s="23"/>
      <c r="V320" s="24"/>
      <c r="W320" s="21">
        <f t="shared" si="47"/>
        <v>0</v>
      </c>
      <c r="X320" s="25">
        <f t="shared" si="48"/>
        <v>0</v>
      </c>
    </row>
    <row r="321" spans="2:24" s="46" customFormat="1" ht="12" customHeight="1">
      <c r="B321" s="62"/>
      <c r="C321" s="62"/>
      <c r="D321" s="47" t="str">
        <f t="shared" si="41"/>
        <v>Mise en place d'un échafaudage tubulaire fixe.</v>
      </c>
      <c r="E321" s="47"/>
      <c r="F321" s="47"/>
      <c r="G321" s="197"/>
      <c r="H321" s="65" t="str">
        <f t="shared" si="42"/>
        <v>A</v>
      </c>
      <c r="I321" s="17"/>
      <c r="J321" s="17"/>
      <c r="K321" s="17"/>
      <c r="L321" s="17"/>
      <c r="M321" s="18"/>
      <c r="N321" s="19"/>
      <c r="O321" s="20"/>
      <c r="P321" s="21"/>
      <c r="Q321" s="21"/>
      <c r="R321" s="21"/>
      <c r="S321" s="21"/>
      <c r="T321" s="22">
        <f t="shared" si="46"/>
        <v>0</v>
      </c>
      <c r="U321" s="23"/>
      <c r="V321" s="24"/>
      <c r="W321" s="21">
        <f t="shared" si="47"/>
        <v>0</v>
      </c>
      <c r="X321" s="25">
        <f t="shared" si="48"/>
        <v>0</v>
      </c>
    </row>
    <row r="322" spans="2:24" s="46" customFormat="1" ht="12" customHeight="1">
      <c r="B322" s="62"/>
      <c r="C322" s="62"/>
      <c r="D322" s="47" t="str">
        <f t="shared" si="41"/>
        <v>Mise en place d'un échafaudage tubulaire fixe.</v>
      </c>
      <c r="E322" s="47"/>
      <c r="F322" s="47"/>
      <c r="G322" s="197"/>
      <c r="H322" s="65" t="str">
        <f t="shared" si="42"/>
        <v>A</v>
      </c>
      <c r="I322" s="17"/>
      <c r="J322" s="17"/>
      <c r="K322" s="17"/>
      <c r="L322" s="17"/>
      <c r="M322" s="18"/>
      <c r="N322" s="19"/>
      <c r="O322" s="20"/>
      <c r="P322" s="21"/>
      <c r="Q322" s="21"/>
      <c r="R322" s="21"/>
      <c r="S322" s="21"/>
      <c r="T322" s="22">
        <f t="shared" si="46"/>
        <v>0</v>
      </c>
      <c r="U322" s="23"/>
      <c r="V322" s="24"/>
      <c r="W322" s="21">
        <f t="shared" si="47"/>
        <v>0</v>
      </c>
      <c r="X322" s="25">
        <f t="shared" si="48"/>
        <v>0</v>
      </c>
    </row>
    <row r="323" spans="2:24" s="46" customFormat="1" ht="12" customHeight="1">
      <c r="B323" s="62"/>
      <c r="C323" s="62"/>
      <c r="D323" s="47" t="str">
        <f t="shared" si="41"/>
        <v>Mise en place d'un échafaudage tubulaire fixe.</v>
      </c>
      <c r="E323" s="47"/>
      <c r="F323" s="47"/>
      <c r="G323" s="197"/>
      <c r="H323" s="65" t="str">
        <f t="shared" si="42"/>
        <v>A</v>
      </c>
      <c r="I323" s="17"/>
      <c r="J323" s="17"/>
      <c r="K323" s="17"/>
      <c r="L323" s="17"/>
      <c r="M323" s="18"/>
      <c r="N323" s="19"/>
      <c r="O323" s="20"/>
      <c r="P323" s="21"/>
      <c r="Q323" s="21"/>
      <c r="R323" s="21"/>
      <c r="S323" s="21"/>
      <c r="T323" s="22">
        <f t="shared" si="46"/>
        <v>0</v>
      </c>
      <c r="U323" s="23"/>
      <c r="V323" s="24"/>
      <c r="W323" s="21">
        <f t="shared" si="47"/>
        <v>0</v>
      </c>
      <c r="X323" s="25">
        <f t="shared" si="48"/>
        <v>0</v>
      </c>
    </row>
    <row r="324" spans="2:24" s="46" customFormat="1" ht="12" customHeight="1">
      <c r="B324" s="62"/>
      <c r="C324" s="62"/>
      <c r="D324" s="47" t="str">
        <f t="shared" si="41"/>
        <v>Mise en place d'un échafaudage tubulaire fixe.</v>
      </c>
      <c r="E324" s="47"/>
      <c r="F324" s="47"/>
      <c r="G324" s="197"/>
      <c r="H324" s="65" t="str">
        <f t="shared" si="42"/>
        <v>A</v>
      </c>
      <c r="I324" s="17"/>
      <c r="J324" s="17"/>
      <c r="K324" s="17"/>
      <c r="L324" s="17"/>
      <c r="M324" s="18"/>
      <c r="N324" s="19"/>
      <c r="O324" s="20"/>
      <c r="P324" s="21"/>
      <c r="Q324" s="21"/>
      <c r="R324" s="21"/>
      <c r="S324" s="21"/>
      <c r="T324" s="22">
        <f t="shared" si="46"/>
        <v>0</v>
      </c>
      <c r="U324" s="23"/>
      <c r="V324" s="24"/>
      <c r="W324" s="21">
        <f t="shared" si="47"/>
        <v>0</v>
      </c>
      <c r="X324" s="25">
        <f t="shared" si="48"/>
        <v>0</v>
      </c>
    </row>
    <row r="325" spans="2:24" s="46" customFormat="1" ht="12" customHeight="1">
      <c r="B325" s="62"/>
      <c r="C325" s="62"/>
      <c r="D325" s="47" t="str">
        <f t="shared" si="41"/>
        <v>Mise en place d'un échafaudage tubulaire fixe.</v>
      </c>
      <c r="E325" s="47"/>
      <c r="F325" s="47"/>
      <c r="G325" s="197"/>
      <c r="H325" s="65" t="str">
        <f t="shared" si="42"/>
        <v>A</v>
      </c>
      <c r="I325" s="17"/>
      <c r="J325" s="17"/>
      <c r="K325" s="17"/>
      <c r="L325" s="17"/>
      <c r="M325" s="18"/>
      <c r="N325" s="19"/>
      <c r="O325" s="20"/>
      <c r="P325" s="21"/>
      <c r="Q325" s="21"/>
      <c r="R325" s="21"/>
      <c r="S325" s="21"/>
      <c r="T325" s="22">
        <f t="shared" si="46"/>
        <v>0</v>
      </c>
      <c r="U325" s="23"/>
      <c r="V325" s="24"/>
      <c r="W325" s="21">
        <f t="shared" si="47"/>
        <v>0</v>
      </c>
      <c r="X325" s="25">
        <f t="shared" si="48"/>
        <v>0</v>
      </c>
    </row>
    <row r="326" spans="2:24" s="46" customFormat="1" ht="12" customHeight="1">
      <c r="B326" s="62"/>
      <c r="C326" s="62"/>
      <c r="D326" s="47" t="str">
        <f t="shared" si="41"/>
        <v>Mise en place d'un échafaudage tubulaire fixe.</v>
      </c>
      <c r="E326" s="47"/>
      <c r="F326" s="47"/>
      <c r="G326" s="197"/>
      <c r="H326" s="65" t="str">
        <f t="shared" si="42"/>
        <v>A</v>
      </c>
      <c r="I326" s="17"/>
      <c r="J326" s="17"/>
      <c r="K326" s="17"/>
      <c r="L326" s="17"/>
      <c r="M326" s="18"/>
      <c r="N326" s="19"/>
      <c r="O326" s="20"/>
      <c r="P326" s="21"/>
      <c r="Q326" s="21"/>
      <c r="R326" s="21"/>
      <c r="S326" s="21"/>
      <c r="T326" s="22">
        <f t="shared" si="46"/>
        <v>0</v>
      </c>
      <c r="U326" s="23"/>
      <c r="V326" s="24"/>
      <c r="W326" s="21">
        <f t="shared" si="47"/>
        <v>0</v>
      </c>
      <c r="X326" s="25">
        <f t="shared" si="48"/>
        <v>0</v>
      </c>
    </row>
    <row r="327" spans="2:24" s="46" customFormat="1" ht="12" customHeight="1">
      <c r="B327" s="62"/>
      <c r="C327" s="62"/>
      <c r="D327" s="47" t="str">
        <f t="shared" si="41"/>
        <v>Mise en place d'un échafaudage tubulaire fixe.</v>
      </c>
      <c r="E327" s="47"/>
      <c r="F327" s="47"/>
      <c r="G327" s="197"/>
      <c r="H327" s="65" t="str">
        <f t="shared" si="42"/>
        <v>A</v>
      </c>
      <c r="I327" s="17"/>
      <c r="J327" s="17"/>
      <c r="K327" s="17"/>
      <c r="L327" s="17"/>
      <c r="M327" s="18"/>
      <c r="N327" s="19"/>
      <c r="O327" s="20"/>
      <c r="P327" s="21"/>
      <c r="Q327" s="21"/>
      <c r="R327" s="21"/>
      <c r="S327" s="21"/>
      <c r="T327" s="22">
        <f t="shared" si="46"/>
        <v>0</v>
      </c>
      <c r="U327" s="23"/>
      <c r="V327" s="24"/>
      <c r="W327" s="21">
        <f t="shared" si="47"/>
        <v>0</v>
      </c>
      <c r="X327" s="25">
        <f t="shared" si="48"/>
        <v>0</v>
      </c>
    </row>
    <row r="328" spans="2:24" s="46" customFormat="1" ht="12" customHeight="1">
      <c r="B328" s="62"/>
      <c r="C328" s="62"/>
      <c r="D328" s="47" t="str">
        <f t="shared" si="41"/>
        <v>Mise en place d'un échafaudage tubulaire fixe.</v>
      </c>
      <c r="E328" s="47"/>
      <c r="F328" s="47"/>
      <c r="G328" s="197"/>
      <c r="H328" s="65" t="str">
        <f t="shared" si="42"/>
        <v>A</v>
      </c>
      <c r="I328" s="17"/>
      <c r="J328" s="17"/>
      <c r="K328" s="17"/>
      <c r="L328" s="17"/>
      <c r="M328" s="18"/>
      <c r="N328" s="19"/>
      <c r="O328" s="20"/>
      <c r="P328" s="21"/>
      <c r="Q328" s="21"/>
      <c r="R328" s="21"/>
      <c r="S328" s="21"/>
      <c r="T328" s="22">
        <f t="shared" si="46"/>
        <v>0</v>
      </c>
      <c r="U328" s="23"/>
      <c r="V328" s="24"/>
      <c r="W328" s="21">
        <f t="shared" si="47"/>
        <v>0</v>
      </c>
      <c r="X328" s="25">
        <f t="shared" si="48"/>
        <v>0</v>
      </c>
    </row>
    <row r="329" spans="2:24" s="46" customFormat="1" ht="12" customHeight="1">
      <c r="B329" s="62"/>
      <c r="C329" s="62"/>
      <c r="D329" s="47" t="str">
        <f t="shared" ref="D329:D344" si="49">IF(G329=0,D328,G329)</f>
        <v>Mise en place d'un échafaudage tubulaire fixe.</v>
      </c>
      <c r="E329" s="47"/>
      <c r="F329" s="47"/>
      <c r="G329" s="197"/>
      <c r="H329" s="65" t="str">
        <f t="shared" ref="H329:H344" si="50">H328</f>
        <v>A</v>
      </c>
      <c r="I329" s="17"/>
      <c r="J329" s="17"/>
      <c r="K329" s="17"/>
      <c r="L329" s="17"/>
      <c r="M329" s="18"/>
      <c r="N329" s="19"/>
      <c r="O329" s="20"/>
      <c r="P329" s="21"/>
      <c r="Q329" s="21"/>
      <c r="R329" s="21"/>
      <c r="S329" s="21"/>
      <c r="T329" s="22">
        <f t="shared" ref="T329:T335" si="51">ROUND((IF(P329=0,1,P329)+Q329)*N329*IF(O329=0,1,O329)*IF(R329=0,1,R329)*IF(S329=0,1,S329),2)</f>
        <v>0</v>
      </c>
      <c r="U329" s="23"/>
      <c r="V329" s="24"/>
      <c r="W329" s="21">
        <f t="shared" ref="W329:W335" si="52">ROUND(U329-V329,2)</f>
        <v>0</v>
      </c>
      <c r="X329" s="25">
        <f t="shared" ref="X329:X335" si="53">ROUND(T329*IF(W329=0,1,W329),3)</f>
        <v>0</v>
      </c>
    </row>
    <row r="330" spans="2:24" s="46" customFormat="1" ht="12" customHeight="1">
      <c r="B330" s="62"/>
      <c r="C330" s="62"/>
      <c r="D330" s="47" t="str">
        <f t="shared" si="49"/>
        <v>Mise en place d'un échafaudage tubulaire fixe.</v>
      </c>
      <c r="E330" s="47"/>
      <c r="F330" s="47"/>
      <c r="G330" s="197"/>
      <c r="H330" s="65" t="str">
        <f t="shared" si="50"/>
        <v>A</v>
      </c>
      <c r="I330" s="17"/>
      <c r="J330" s="17"/>
      <c r="K330" s="17"/>
      <c r="L330" s="17"/>
      <c r="M330" s="18"/>
      <c r="N330" s="19"/>
      <c r="O330" s="20"/>
      <c r="P330" s="21"/>
      <c r="Q330" s="21"/>
      <c r="R330" s="21"/>
      <c r="S330" s="21"/>
      <c r="T330" s="22">
        <f t="shared" si="51"/>
        <v>0</v>
      </c>
      <c r="U330" s="23"/>
      <c r="V330" s="24"/>
      <c r="W330" s="21">
        <f t="shared" si="52"/>
        <v>0</v>
      </c>
      <c r="X330" s="25">
        <f t="shared" si="53"/>
        <v>0</v>
      </c>
    </row>
    <row r="331" spans="2:24" s="46" customFormat="1" ht="12" customHeight="1">
      <c r="B331" s="62"/>
      <c r="C331" s="62"/>
      <c r="D331" s="47" t="str">
        <f t="shared" si="49"/>
        <v>Mise en place d'un échafaudage tubulaire fixe.</v>
      </c>
      <c r="E331" s="47"/>
      <c r="F331" s="47"/>
      <c r="G331" s="197"/>
      <c r="H331" s="65" t="str">
        <f t="shared" si="50"/>
        <v>A</v>
      </c>
      <c r="I331" s="17"/>
      <c r="J331" s="17"/>
      <c r="K331" s="17"/>
      <c r="L331" s="17"/>
      <c r="M331" s="18"/>
      <c r="N331" s="19"/>
      <c r="O331" s="20"/>
      <c r="P331" s="21"/>
      <c r="Q331" s="21"/>
      <c r="R331" s="21"/>
      <c r="S331" s="21"/>
      <c r="T331" s="22">
        <f t="shared" si="51"/>
        <v>0</v>
      </c>
      <c r="U331" s="23"/>
      <c r="V331" s="24"/>
      <c r="W331" s="21">
        <f t="shared" si="52"/>
        <v>0</v>
      </c>
      <c r="X331" s="25">
        <f t="shared" si="53"/>
        <v>0</v>
      </c>
    </row>
    <row r="332" spans="2:24" s="46" customFormat="1" ht="12" customHeight="1">
      <c r="B332" s="62"/>
      <c r="C332" s="62"/>
      <c r="D332" s="47" t="str">
        <f t="shared" si="49"/>
        <v>Mise en place d'un échafaudage tubulaire fixe.</v>
      </c>
      <c r="E332" s="47"/>
      <c r="F332" s="47"/>
      <c r="G332" s="197"/>
      <c r="H332" s="65" t="str">
        <f t="shared" si="50"/>
        <v>A</v>
      </c>
      <c r="I332" s="17"/>
      <c r="J332" s="17"/>
      <c r="K332" s="17"/>
      <c r="L332" s="17"/>
      <c r="M332" s="18"/>
      <c r="N332" s="19"/>
      <c r="O332" s="20"/>
      <c r="P332" s="21"/>
      <c r="Q332" s="21"/>
      <c r="R332" s="21"/>
      <c r="S332" s="21"/>
      <c r="T332" s="22">
        <f t="shared" si="51"/>
        <v>0</v>
      </c>
      <c r="U332" s="23"/>
      <c r="V332" s="24"/>
      <c r="W332" s="21">
        <f t="shared" si="52"/>
        <v>0</v>
      </c>
      <c r="X332" s="25">
        <f t="shared" si="53"/>
        <v>0</v>
      </c>
    </row>
    <row r="333" spans="2:24" s="46" customFormat="1" ht="12" customHeight="1">
      <c r="B333" s="62"/>
      <c r="C333" s="62"/>
      <c r="D333" s="47" t="str">
        <f t="shared" si="49"/>
        <v>Mise en place d'un échafaudage tubulaire fixe.</v>
      </c>
      <c r="E333" s="47"/>
      <c r="F333" s="47"/>
      <c r="G333" s="197"/>
      <c r="H333" s="65" t="str">
        <f t="shared" si="50"/>
        <v>A</v>
      </c>
      <c r="I333" s="17"/>
      <c r="J333" s="17"/>
      <c r="K333" s="17"/>
      <c r="L333" s="17"/>
      <c r="M333" s="18"/>
      <c r="N333" s="19"/>
      <c r="O333" s="20"/>
      <c r="P333" s="21"/>
      <c r="Q333" s="21"/>
      <c r="R333" s="21"/>
      <c r="S333" s="21"/>
      <c r="T333" s="22">
        <f t="shared" si="51"/>
        <v>0</v>
      </c>
      <c r="U333" s="23"/>
      <c r="V333" s="24"/>
      <c r="W333" s="21">
        <f t="shared" si="52"/>
        <v>0</v>
      </c>
      <c r="X333" s="25">
        <f t="shared" si="53"/>
        <v>0</v>
      </c>
    </row>
    <row r="334" spans="2:24" s="46" customFormat="1" ht="12" customHeight="1">
      <c r="B334" s="62"/>
      <c r="C334" s="62"/>
      <c r="D334" s="47" t="str">
        <f t="shared" si="49"/>
        <v>Mise en place d'un échafaudage tubulaire fixe.</v>
      </c>
      <c r="E334" s="47"/>
      <c r="F334" s="47"/>
      <c r="G334" s="197"/>
      <c r="H334" s="65" t="str">
        <f t="shared" si="50"/>
        <v>A</v>
      </c>
      <c r="I334" s="17"/>
      <c r="J334" s="17"/>
      <c r="K334" s="17"/>
      <c r="L334" s="17"/>
      <c r="M334" s="18"/>
      <c r="N334" s="19"/>
      <c r="O334" s="20"/>
      <c r="P334" s="21"/>
      <c r="Q334" s="21"/>
      <c r="R334" s="21"/>
      <c r="S334" s="21"/>
      <c r="T334" s="22">
        <f t="shared" si="51"/>
        <v>0</v>
      </c>
      <c r="U334" s="23"/>
      <c r="V334" s="24"/>
      <c r="W334" s="21">
        <f t="shared" si="52"/>
        <v>0</v>
      </c>
      <c r="X334" s="25">
        <f t="shared" si="53"/>
        <v>0</v>
      </c>
    </row>
    <row r="335" spans="2:24" s="46" customFormat="1" ht="12" customHeight="1">
      <c r="B335" s="62"/>
      <c r="C335" s="62"/>
      <c r="D335" s="47" t="str">
        <f t="shared" si="49"/>
        <v>Mise en place d'un échafaudage tubulaire fixe.</v>
      </c>
      <c r="E335" s="47"/>
      <c r="F335" s="47"/>
      <c r="G335" s="197"/>
      <c r="H335" s="65" t="str">
        <f t="shared" si="50"/>
        <v>A</v>
      </c>
      <c r="I335" s="17"/>
      <c r="J335" s="17"/>
      <c r="K335" s="17"/>
      <c r="L335" s="17"/>
      <c r="M335" s="18"/>
      <c r="N335" s="19"/>
      <c r="O335" s="20"/>
      <c r="P335" s="21"/>
      <c r="Q335" s="21"/>
      <c r="R335" s="21"/>
      <c r="S335" s="21"/>
      <c r="T335" s="22">
        <f t="shared" si="51"/>
        <v>0</v>
      </c>
      <c r="U335" s="23"/>
      <c r="V335" s="24"/>
      <c r="W335" s="21">
        <f t="shared" si="52"/>
        <v>0</v>
      </c>
      <c r="X335" s="25">
        <f t="shared" si="53"/>
        <v>0</v>
      </c>
    </row>
    <row r="336" spans="2:24" s="46" customFormat="1" ht="12" customHeight="1">
      <c r="B336" s="62"/>
      <c r="C336" s="62"/>
      <c r="D336" s="47" t="str">
        <f t="shared" si="49"/>
        <v>Mise en place d'un échafaudage tubulaire fixe.</v>
      </c>
      <c r="E336" s="47"/>
      <c r="F336" s="47"/>
      <c r="G336" s="197"/>
      <c r="H336" s="65" t="str">
        <f t="shared" si="50"/>
        <v>A</v>
      </c>
      <c r="I336" s="17"/>
      <c r="J336" s="17"/>
      <c r="K336" s="17"/>
      <c r="L336" s="17"/>
      <c r="M336" s="18"/>
      <c r="N336" s="19"/>
      <c r="O336" s="20"/>
      <c r="P336" s="21"/>
      <c r="Q336" s="21"/>
      <c r="R336" s="21"/>
      <c r="S336" s="21"/>
      <c r="T336" s="22">
        <f t="shared" si="46"/>
        <v>0</v>
      </c>
      <c r="U336" s="23"/>
      <c r="V336" s="24"/>
      <c r="W336" s="21">
        <f t="shared" si="47"/>
        <v>0</v>
      </c>
      <c r="X336" s="25">
        <f t="shared" si="48"/>
        <v>0</v>
      </c>
    </row>
    <row r="337" spans="2:25" s="46" customFormat="1" ht="12" customHeight="1">
      <c r="B337" s="62"/>
      <c r="C337" s="62"/>
      <c r="D337" s="47" t="str">
        <f t="shared" si="49"/>
        <v>Mise en place d'un échafaudage tubulaire fixe.</v>
      </c>
      <c r="E337" s="47"/>
      <c r="F337" s="47"/>
      <c r="G337" s="197"/>
      <c r="H337" s="65" t="str">
        <f t="shared" si="50"/>
        <v>A</v>
      </c>
      <c r="I337" s="17"/>
      <c r="J337" s="17"/>
      <c r="K337" s="17"/>
      <c r="L337" s="17"/>
      <c r="M337" s="18"/>
      <c r="N337" s="19"/>
      <c r="O337" s="20"/>
      <c r="P337" s="21"/>
      <c r="Q337" s="21"/>
      <c r="R337" s="21"/>
      <c r="S337" s="21"/>
      <c r="T337" s="22">
        <f t="shared" si="46"/>
        <v>0</v>
      </c>
      <c r="U337" s="23"/>
      <c r="V337" s="24"/>
      <c r="W337" s="21">
        <f t="shared" si="47"/>
        <v>0</v>
      </c>
      <c r="X337" s="25">
        <f t="shared" si="48"/>
        <v>0</v>
      </c>
    </row>
    <row r="338" spans="2:25" s="46" customFormat="1" ht="12" customHeight="1">
      <c r="B338" s="62"/>
      <c r="C338" s="62"/>
      <c r="D338" s="47" t="str">
        <f t="shared" si="49"/>
        <v>Mise en place d'un échafaudage tubulaire fixe.</v>
      </c>
      <c r="E338" s="47"/>
      <c r="F338" s="47"/>
      <c r="G338" s="197"/>
      <c r="H338" s="65" t="str">
        <f t="shared" si="50"/>
        <v>A</v>
      </c>
      <c r="I338" s="17"/>
      <c r="J338" s="17"/>
      <c r="K338" s="17"/>
      <c r="L338" s="17"/>
      <c r="M338" s="18"/>
      <c r="N338" s="19"/>
      <c r="O338" s="20"/>
      <c r="P338" s="21"/>
      <c r="Q338" s="21"/>
      <c r="R338" s="21"/>
      <c r="S338" s="21"/>
      <c r="T338" s="22">
        <f t="shared" si="46"/>
        <v>0</v>
      </c>
      <c r="U338" s="23"/>
      <c r="V338" s="24"/>
      <c r="W338" s="21">
        <f t="shared" si="47"/>
        <v>0</v>
      </c>
      <c r="X338" s="25">
        <f t="shared" si="48"/>
        <v>0</v>
      </c>
    </row>
    <row r="339" spans="2:25" s="46" customFormat="1" ht="12" customHeight="1">
      <c r="B339" s="62"/>
      <c r="C339" s="62"/>
      <c r="D339" s="47" t="str">
        <f t="shared" si="49"/>
        <v>Mise en place d'un échafaudage tubulaire fixe.</v>
      </c>
      <c r="E339" s="47"/>
      <c r="F339" s="47"/>
      <c r="G339" s="197"/>
      <c r="H339" s="65" t="str">
        <f t="shared" si="50"/>
        <v>A</v>
      </c>
      <c r="I339" s="17"/>
      <c r="J339" s="17"/>
      <c r="K339" s="17"/>
      <c r="L339" s="17"/>
      <c r="M339" s="18"/>
      <c r="N339" s="19"/>
      <c r="O339" s="20"/>
      <c r="P339" s="21"/>
      <c r="Q339" s="21"/>
      <c r="R339" s="21"/>
      <c r="S339" s="21"/>
      <c r="T339" s="22">
        <f t="shared" si="46"/>
        <v>0</v>
      </c>
      <c r="U339" s="23"/>
      <c r="V339" s="24"/>
      <c r="W339" s="21">
        <f t="shared" si="47"/>
        <v>0</v>
      </c>
      <c r="X339" s="25">
        <f t="shared" si="48"/>
        <v>0</v>
      </c>
    </row>
    <row r="340" spans="2:25" s="46" customFormat="1" ht="12" customHeight="1">
      <c r="B340" s="62"/>
      <c r="C340" s="62"/>
      <c r="D340" s="47" t="str">
        <f t="shared" si="49"/>
        <v>Mise en place d'un échafaudage tubulaire fixe.</v>
      </c>
      <c r="E340" s="47"/>
      <c r="F340" s="47"/>
      <c r="G340" s="197"/>
      <c r="H340" s="65" t="str">
        <f t="shared" si="50"/>
        <v>A</v>
      </c>
      <c r="I340" s="17"/>
      <c r="J340" s="17"/>
      <c r="K340" s="17"/>
      <c r="L340" s="17"/>
      <c r="M340" s="18"/>
      <c r="N340" s="19"/>
      <c r="O340" s="20"/>
      <c r="P340" s="21"/>
      <c r="Q340" s="21"/>
      <c r="R340" s="21"/>
      <c r="S340" s="21"/>
      <c r="T340" s="22">
        <f t="shared" si="46"/>
        <v>0</v>
      </c>
      <c r="U340" s="23"/>
      <c r="V340" s="24"/>
      <c r="W340" s="21">
        <f t="shared" si="47"/>
        <v>0</v>
      </c>
      <c r="X340" s="25">
        <f t="shared" si="48"/>
        <v>0</v>
      </c>
    </row>
    <row r="341" spans="2:25" s="46" customFormat="1" ht="12" customHeight="1">
      <c r="B341" s="62"/>
      <c r="C341" s="62"/>
      <c r="D341" s="47" t="str">
        <f t="shared" si="49"/>
        <v>Mise en place d'un échafaudage tubulaire fixe.</v>
      </c>
      <c r="E341" s="47"/>
      <c r="F341" s="47"/>
      <c r="G341" s="197"/>
      <c r="H341" s="65" t="str">
        <f t="shared" si="50"/>
        <v>A</v>
      </c>
      <c r="I341" s="17"/>
      <c r="J341" s="17"/>
      <c r="K341" s="17"/>
      <c r="L341" s="17"/>
      <c r="M341" s="18"/>
      <c r="N341" s="19"/>
      <c r="O341" s="20"/>
      <c r="P341" s="21"/>
      <c r="Q341" s="21"/>
      <c r="R341" s="21"/>
      <c r="S341" s="21"/>
      <c r="T341" s="22">
        <f t="shared" si="46"/>
        <v>0</v>
      </c>
      <c r="U341" s="23"/>
      <c r="V341" s="24"/>
      <c r="W341" s="21">
        <f t="shared" si="47"/>
        <v>0</v>
      </c>
      <c r="X341" s="25">
        <f t="shared" si="48"/>
        <v>0</v>
      </c>
    </row>
    <row r="342" spans="2:25" s="46" customFormat="1" ht="12" customHeight="1">
      <c r="B342" s="62"/>
      <c r="C342" s="62"/>
      <c r="D342" s="47" t="str">
        <f t="shared" si="49"/>
        <v>Mise en place d'un échafaudage tubulaire fixe.</v>
      </c>
      <c r="E342" s="47"/>
      <c r="F342" s="47"/>
      <c r="G342" s="197"/>
      <c r="H342" s="65" t="str">
        <f t="shared" si="50"/>
        <v>A</v>
      </c>
      <c r="I342" s="17"/>
      <c r="J342" s="17"/>
      <c r="K342" s="17"/>
      <c r="L342" s="17"/>
      <c r="M342" s="18"/>
      <c r="N342" s="19"/>
      <c r="O342" s="20"/>
      <c r="P342" s="21"/>
      <c r="Q342" s="21"/>
      <c r="R342" s="21"/>
      <c r="S342" s="21"/>
      <c r="T342" s="22">
        <f t="shared" si="46"/>
        <v>0</v>
      </c>
      <c r="U342" s="23"/>
      <c r="V342" s="24"/>
      <c r="W342" s="21">
        <f t="shared" si="47"/>
        <v>0</v>
      </c>
      <c r="X342" s="25">
        <f t="shared" si="48"/>
        <v>0</v>
      </c>
    </row>
    <row r="343" spans="2:25" s="46" customFormat="1" ht="12" customHeight="1">
      <c r="B343" s="62"/>
      <c r="C343" s="62"/>
      <c r="D343" s="47" t="str">
        <f t="shared" si="49"/>
        <v>Mise en place d'un échafaudage tubulaire fixe.</v>
      </c>
      <c r="E343" s="47"/>
      <c r="F343" s="47"/>
      <c r="G343" s="197"/>
      <c r="H343" s="65" t="str">
        <f t="shared" si="50"/>
        <v>A</v>
      </c>
      <c r="I343" s="17"/>
      <c r="J343" s="17"/>
      <c r="K343" s="17"/>
      <c r="L343" s="17"/>
      <c r="M343" s="18"/>
      <c r="N343" s="19"/>
      <c r="O343" s="20"/>
      <c r="P343" s="21"/>
      <c r="Q343" s="21"/>
      <c r="R343" s="21"/>
      <c r="S343" s="21"/>
      <c r="T343" s="22">
        <f t="shared" si="46"/>
        <v>0</v>
      </c>
      <c r="U343" s="23"/>
      <c r="V343" s="24"/>
      <c r="W343" s="21">
        <f t="shared" si="47"/>
        <v>0</v>
      </c>
      <c r="X343" s="25">
        <f t="shared" si="48"/>
        <v>0</v>
      </c>
    </row>
    <row r="344" spans="2:25" s="46" customFormat="1" ht="12" customHeight="1">
      <c r="B344" s="62"/>
      <c r="C344" s="62"/>
      <c r="D344" s="47" t="str">
        <f t="shared" si="49"/>
        <v>Mise en place d'un échafaudage tubulaire fixe.</v>
      </c>
      <c r="E344" s="47"/>
      <c r="F344" s="47"/>
      <c r="G344" s="197"/>
      <c r="H344" s="65" t="str">
        <f t="shared" si="50"/>
        <v>A</v>
      </c>
      <c r="I344" s="17"/>
      <c r="J344" s="17"/>
      <c r="K344" s="17"/>
      <c r="L344" s="17"/>
      <c r="M344" s="18"/>
      <c r="N344" s="19"/>
      <c r="O344" s="20"/>
      <c r="P344" s="21"/>
      <c r="Q344" s="21"/>
      <c r="R344" s="21"/>
      <c r="S344" s="21"/>
      <c r="T344" s="22">
        <f t="shared" si="29"/>
        <v>0</v>
      </c>
      <c r="U344" s="23"/>
      <c r="V344" s="24"/>
      <c r="W344" s="21">
        <f t="shared" si="30"/>
        <v>0</v>
      </c>
      <c r="X344" s="25">
        <f t="shared" si="31"/>
        <v>0</v>
      </c>
    </row>
    <row r="345" spans="2:25" s="46" customFormat="1" ht="12" customHeight="1">
      <c r="B345" s="62"/>
      <c r="C345" s="62"/>
      <c r="G345" s="71"/>
      <c r="H345" s="83"/>
      <c r="I345" s="27"/>
      <c r="J345" s="27"/>
      <c r="K345" s="27"/>
      <c r="L345" s="27"/>
      <c r="M345" s="28"/>
      <c r="N345" s="29"/>
      <c r="O345" s="30"/>
      <c r="P345" s="31"/>
      <c r="Q345" s="31"/>
      <c r="R345" s="31"/>
      <c r="S345" s="31"/>
      <c r="T345" s="32">
        <f t="shared" si="29"/>
        <v>0</v>
      </c>
      <c r="U345" s="31"/>
      <c r="V345" s="81"/>
      <c r="W345" s="31">
        <f>U345-V345</f>
        <v>0</v>
      </c>
      <c r="X345" s="82">
        <f t="shared" si="31"/>
        <v>0</v>
      </c>
    </row>
    <row r="346" spans="2:25">
      <c r="G346" s="46"/>
      <c r="H346" s="46"/>
      <c r="I346" s="46"/>
      <c r="J346" s="46"/>
      <c r="K346" s="46"/>
      <c r="L346" s="46"/>
      <c r="M346" s="46"/>
      <c r="U346" s="48"/>
      <c r="V346" s="48"/>
      <c r="W346" s="48"/>
      <c r="X346" s="48"/>
      <c r="Y346" s="48"/>
    </row>
    <row r="347" spans="2:25" ht="15">
      <c r="E347" s="69" t="str">
        <f>ADDRESS(E348,3,4,1)</f>
        <v>C353</v>
      </c>
      <c r="F347" s="69" t="str">
        <f>ADDRESS(F348,3,4,1)</f>
        <v>C362</v>
      </c>
      <c r="G347" s="46"/>
      <c r="H347" s="46"/>
      <c r="I347" s="46"/>
      <c r="J347" s="46"/>
      <c r="K347" s="46"/>
      <c r="L347" s="46"/>
      <c r="M347" s="46"/>
      <c r="U347" s="48"/>
      <c r="V347" s="48"/>
      <c r="W347" s="48"/>
      <c r="X347" s="48"/>
      <c r="Y347" s="48"/>
    </row>
    <row r="348" spans="2:25">
      <c r="E348" s="70">
        <f>IF($G$12=0,0,VLOOKUP(G12,B349:F350,4,FALSE))</f>
        <v>353</v>
      </c>
      <c r="F348" s="70">
        <f>IF($G$12=0,0,VLOOKUP(G12,B349:F350,5,FALSE))</f>
        <v>362</v>
      </c>
      <c r="G348" s="46"/>
      <c r="H348" s="46"/>
      <c r="I348" s="46"/>
      <c r="J348" s="46"/>
      <c r="K348" s="46"/>
      <c r="L348" s="46"/>
      <c r="M348" s="46"/>
      <c r="U348" s="48"/>
      <c r="V348" s="48"/>
      <c r="W348" s="48"/>
      <c r="X348" s="48"/>
      <c r="Y348" s="48"/>
    </row>
    <row r="349" spans="2:25" ht="15">
      <c r="B349" s="57" t="s">
        <v>269</v>
      </c>
      <c r="C349" s="57"/>
      <c r="D349" s="69">
        <f>COUNTIF($B$354:$B$376,B349)</f>
        <v>9</v>
      </c>
      <c r="E349" s="69">
        <f>ROW(B353)</f>
        <v>353</v>
      </c>
      <c r="F349" s="69">
        <f>D349+E349</f>
        <v>362</v>
      </c>
      <c r="G349" s="46"/>
      <c r="H349" s="46"/>
      <c r="I349" s="46"/>
      <c r="J349" s="46"/>
      <c r="K349" s="46"/>
      <c r="L349" s="46"/>
      <c r="M349" s="46"/>
      <c r="U349" s="48"/>
      <c r="V349" s="48"/>
      <c r="W349" s="48"/>
      <c r="X349" s="48"/>
      <c r="Y349" s="48"/>
    </row>
    <row r="350" spans="2:25" ht="15">
      <c r="B350" s="57" t="s">
        <v>63</v>
      </c>
      <c r="C350" s="57"/>
      <c r="D350" s="69">
        <f>COUNTIF($B$354:$B$376,B350)</f>
        <v>14</v>
      </c>
      <c r="E350" s="69">
        <f>F349+1</f>
        <v>363</v>
      </c>
      <c r="F350" s="69">
        <f>F349+D350</f>
        <v>376</v>
      </c>
      <c r="G350" s="46"/>
      <c r="H350" s="46"/>
      <c r="I350" s="46"/>
      <c r="J350" s="46"/>
      <c r="K350" s="46"/>
      <c r="L350" s="46"/>
      <c r="M350" s="46"/>
      <c r="U350" s="48"/>
      <c r="V350" s="48"/>
      <c r="W350" s="48"/>
      <c r="X350" s="48"/>
      <c r="Y350" s="48"/>
    </row>
    <row r="351" spans="2:25">
      <c r="G351" s="46"/>
      <c r="H351" s="46"/>
      <c r="I351" s="46"/>
      <c r="J351" s="46"/>
      <c r="K351" s="46"/>
      <c r="L351" s="46"/>
      <c r="M351" s="46"/>
      <c r="U351" s="48"/>
      <c r="V351" s="48"/>
      <c r="W351" s="48"/>
      <c r="X351" s="48"/>
      <c r="Y351" s="48"/>
    </row>
    <row r="352" spans="2:25" ht="15">
      <c r="E352" s="69" t="str">
        <f>ADDRESS(E353,7,4,1)</f>
        <v>G463</v>
      </c>
      <c r="F352" s="69" t="str">
        <f>ADDRESS(F353,7,4,1)</f>
        <v>G480</v>
      </c>
      <c r="G352" s="46"/>
      <c r="H352" s="46"/>
      <c r="I352" s="46"/>
      <c r="J352" s="46"/>
      <c r="K352" s="46"/>
      <c r="L352" s="46"/>
      <c r="M352" s="46"/>
      <c r="U352" s="48"/>
      <c r="V352" s="48"/>
      <c r="W352" s="48"/>
      <c r="X352" s="48"/>
      <c r="Y352" s="48"/>
    </row>
    <row r="353" spans="2:25">
      <c r="E353" s="70">
        <f>IF($G$12=0,0,VLOOKUP(G13,C354:F376,3,FALSE))</f>
        <v>463</v>
      </c>
      <c r="F353" s="70">
        <f>IF($G$12=0,0,VLOOKUP(G13,C354:F376,4,FALSE))</f>
        <v>480</v>
      </c>
      <c r="G353" s="46"/>
      <c r="H353" s="46"/>
      <c r="I353" s="46"/>
      <c r="J353" s="46"/>
      <c r="K353" s="46"/>
      <c r="L353" s="46"/>
      <c r="M353" s="46"/>
      <c r="U353" s="48"/>
      <c r="V353" s="48"/>
      <c r="W353" s="48"/>
      <c r="X353" s="48"/>
      <c r="Y353" s="48"/>
    </row>
    <row r="354" spans="2:25" ht="15">
      <c r="B354" s="57" t="s">
        <v>269</v>
      </c>
      <c r="C354" s="57" t="s">
        <v>273</v>
      </c>
      <c r="D354" s="68">
        <f>COUNTIFS($B$379:$B$695,B354,$C$379:$C$695,C354)</f>
        <v>15</v>
      </c>
      <c r="E354" s="69">
        <f>ROW(B378)</f>
        <v>378</v>
      </c>
      <c r="F354" s="69">
        <f>D354+E354</f>
        <v>393</v>
      </c>
    </row>
    <row r="355" spans="2:25" ht="15">
      <c r="B355" s="57" t="s">
        <v>269</v>
      </c>
      <c r="C355" s="57" t="s">
        <v>162</v>
      </c>
      <c r="D355" s="68">
        <f t="shared" ref="D355:D376" si="54">COUNTIFS($B$379:$B$695,B355,$C$379:$C$695,C355)</f>
        <v>15</v>
      </c>
      <c r="E355" s="69">
        <f t="shared" ref="E355" si="55">F354+1</f>
        <v>394</v>
      </c>
      <c r="F355" s="69">
        <f>F354+D355</f>
        <v>408</v>
      </c>
    </row>
    <row r="356" spans="2:25" ht="15">
      <c r="B356" s="57" t="s">
        <v>269</v>
      </c>
      <c r="C356" s="57" t="s">
        <v>163</v>
      </c>
      <c r="D356" s="68">
        <f t="shared" si="54"/>
        <v>5</v>
      </c>
      <c r="E356" s="69">
        <f t="shared" ref="E356" si="56">F355+1</f>
        <v>409</v>
      </c>
      <c r="F356" s="69">
        <f t="shared" ref="F356" si="57">F355+D356</f>
        <v>413</v>
      </c>
    </row>
    <row r="357" spans="2:25" ht="15">
      <c r="B357" s="57" t="s">
        <v>269</v>
      </c>
      <c r="C357" s="57" t="s">
        <v>173</v>
      </c>
      <c r="D357" s="68">
        <f t="shared" si="54"/>
        <v>16</v>
      </c>
      <c r="E357" s="69">
        <f t="shared" ref="E357:E376" si="58">F356+1</f>
        <v>414</v>
      </c>
      <c r="F357" s="69">
        <f t="shared" ref="F357:F376" si="59">F356+D357</f>
        <v>429</v>
      </c>
    </row>
    <row r="358" spans="2:25" ht="15">
      <c r="B358" s="57" t="s">
        <v>269</v>
      </c>
      <c r="C358" s="57" t="s">
        <v>172</v>
      </c>
      <c r="D358" s="68">
        <f t="shared" si="54"/>
        <v>4</v>
      </c>
      <c r="E358" s="69">
        <f t="shared" si="58"/>
        <v>430</v>
      </c>
      <c r="F358" s="69">
        <f t="shared" si="59"/>
        <v>433</v>
      </c>
    </row>
    <row r="359" spans="2:25" ht="15">
      <c r="B359" s="57" t="s">
        <v>269</v>
      </c>
      <c r="C359" s="57" t="s">
        <v>170</v>
      </c>
      <c r="D359" s="68">
        <f t="shared" si="54"/>
        <v>7</v>
      </c>
      <c r="E359" s="69">
        <f t="shared" si="58"/>
        <v>434</v>
      </c>
      <c r="F359" s="69">
        <f t="shared" si="59"/>
        <v>440</v>
      </c>
    </row>
    <row r="360" spans="2:25" ht="15">
      <c r="B360" s="57" t="s">
        <v>269</v>
      </c>
      <c r="C360" s="57" t="s">
        <v>274</v>
      </c>
      <c r="D360" s="68">
        <f t="shared" si="54"/>
        <v>22</v>
      </c>
      <c r="E360" s="69">
        <f t="shared" si="58"/>
        <v>441</v>
      </c>
      <c r="F360" s="69">
        <f t="shared" si="59"/>
        <v>462</v>
      </c>
    </row>
    <row r="361" spans="2:25" ht="15">
      <c r="B361" s="57" t="s">
        <v>269</v>
      </c>
      <c r="C361" s="57" t="s">
        <v>374</v>
      </c>
      <c r="D361" s="68">
        <f t="shared" si="54"/>
        <v>18</v>
      </c>
      <c r="E361" s="69">
        <f t="shared" si="58"/>
        <v>463</v>
      </c>
      <c r="F361" s="69">
        <f t="shared" si="59"/>
        <v>480</v>
      </c>
    </row>
    <row r="362" spans="2:25" ht="15">
      <c r="B362" s="57" t="s">
        <v>269</v>
      </c>
      <c r="C362" s="57" t="s">
        <v>171</v>
      </c>
      <c r="D362" s="68">
        <f t="shared" si="54"/>
        <v>19</v>
      </c>
      <c r="E362" s="69">
        <f t="shared" si="58"/>
        <v>481</v>
      </c>
      <c r="F362" s="69">
        <f t="shared" si="59"/>
        <v>499</v>
      </c>
    </row>
    <row r="363" spans="2:25" ht="15">
      <c r="B363" s="57" t="s">
        <v>63</v>
      </c>
      <c r="C363" s="57" t="s">
        <v>396</v>
      </c>
      <c r="D363" s="68">
        <f t="shared" si="54"/>
        <v>15</v>
      </c>
      <c r="E363" s="69">
        <f t="shared" si="58"/>
        <v>500</v>
      </c>
      <c r="F363" s="69">
        <f t="shared" si="59"/>
        <v>514</v>
      </c>
    </row>
    <row r="364" spans="2:25" ht="15">
      <c r="B364" s="57" t="s">
        <v>63</v>
      </c>
      <c r="C364" s="57" t="s">
        <v>397</v>
      </c>
      <c r="D364" s="68">
        <f t="shared" si="54"/>
        <v>26</v>
      </c>
      <c r="E364" s="69">
        <f t="shared" si="58"/>
        <v>515</v>
      </c>
      <c r="F364" s="69">
        <f t="shared" si="59"/>
        <v>540</v>
      </c>
      <c r="X364" s="55"/>
      <c r="Y364" s="55"/>
    </row>
    <row r="365" spans="2:25" ht="15">
      <c r="B365" s="57" t="s">
        <v>63</v>
      </c>
      <c r="C365" s="57" t="s">
        <v>245</v>
      </c>
      <c r="D365" s="68">
        <f t="shared" si="54"/>
        <v>18</v>
      </c>
      <c r="E365" s="69">
        <f t="shared" si="58"/>
        <v>541</v>
      </c>
      <c r="F365" s="69">
        <f t="shared" si="59"/>
        <v>558</v>
      </c>
      <c r="X365" s="55"/>
      <c r="Y365" s="55"/>
    </row>
    <row r="366" spans="2:25" ht="15">
      <c r="B366" s="57" t="s">
        <v>63</v>
      </c>
      <c r="C366" s="57" t="s">
        <v>229</v>
      </c>
      <c r="D366" s="68">
        <f t="shared" si="54"/>
        <v>49</v>
      </c>
      <c r="E366" s="69">
        <f t="shared" si="58"/>
        <v>559</v>
      </c>
      <c r="F366" s="69">
        <f t="shared" si="59"/>
        <v>607</v>
      </c>
      <c r="X366" s="55"/>
      <c r="Y366" s="55"/>
    </row>
    <row r="367" spans="2:25" ht="15">
      <c r="B367" s="57" t="s">
        <v>63</v>
      </c>
      <c r="C367" s="57" t="s">
        <v>266</v>
      </c>
      <c r="D367" s="68">
        <f t="shared" si="54"/>
        <v>5</v>
      </c>
      <c r="E367" s="69">
        <f t="shared" si="58"/>
        <v>608</v>
      </c>
      <c r="F367" s="69">
        <f t="shared" si="59"/>
        <v>612</v>
      </c>
    </row>
    <row r="368" spans="2:25" ht="15">
      <c r="B368" s="57" t="s">
        <v>63</v>
      </c>
      <c r="C368" s="57" t="s">
        <v>267</v>
      </c>
      <c r="D368" s="68">
        <f t="shared" si="54"/>
        <v>26</v>
      </c>
      <c r="E368" s="69">
        <f t="shared" si="58"/>
        <v>613</v>
      </c>
      <c r="F368" s="69">
        <f t="shared" si="59"/>
        <v>638</v>
      </c>
    </row>
    <row r="369" spans="2:24" ht="15">
      <c r="B369" s="57" t="s">
        <v>63</v>
      </c>
      <c r="C369" s="57" t="s">
        <v>78</v>
      </c>
      <c r="D369" s="68">
        <f t="shared" si="54"/>
        <v>3</v>
      </c>
      <c r="E369" s="69">
        <f t="shared" si="58"/>
        <v>639</v>
      </c>
      <c r="F369" s="69">
        <f t="shared" si="59"/>
        <v>641</v>
      </c>
    </row>
    <row r="370" spans="2:24" ht="15">
      <c r="B370" s="57" t="s">
        <v>63</v>
      </c>
      <c r="C370" s="57" t="s">
        <v>386</v>
      </c>
      <c r="D370" s="68">
        <f t="shared" si="54"/>
        <v>4</v>
      </c>
      <c r="E370" s="69">
        <f t="shared" si="58"/>
        <v>642</v>
      </c>
      <c r="F370" s="69">
        <f t="shared" si="59"/>
        <v>645</v>
      </c>
    </row>
    <row r="371" spans="2:24" ht="15">
      <c r="B371" s="57" t="s">
        <v>63</v>
      </c>
      <c r="C371" s="57" t="s">
        <v>270</v>
      </c>
      <c r="D371" s="68">
        <f t="shared" si="54"/>
        <v>10</v>
      </c>
      <c r="E371" s="69">
        <f t="shared" si="58"/>
        <v>646</v>
      </c>
      <c r="F371" s="69">
        <f t="shared" si="59"/>
        <v>655</v>
      </c>
    </row>
    <row r="372" spans="2:24" ht="15">
      <c r="B372" s="57" t="s">
        <v>63</v>
      </c>
      <c r="C372" s="57" t="s">
        <v>271</v>
      </c>
      <c r="D372" s="68">
        <f t="shared" si="54"/>
        <v>14</v>
      </c>
      <c r="E372" s="69">
        <f t="shared" si="58"/>
        <v>656</v>
      </c>
      <c r="F372" s="69">
        <f t="shared" si="59"/>
        <v>669</v>
      </c>
    </row>
    <row r="373" spans="2:24" ht="15">
      <c r="B373" s="57" t="s">
        <v>63</v>
      </c>
      <c r="C373" s="57" t="s">
        <v>272</v>
      </c>
      <c r="D373" s="68">
        <f t="shared" si="54"/>
        <v>11</v>
      </c>
      <c r="E373" s="69">
        <f t="shared" si="58"/>
        <v>670</v>
      </c>
      <c r="F373" s="69">
        <f t="shared" si="59"/>
        <v>680</v>
      </c>
    </row>
    <row r="374" spans="2:24" ht="15">
      <c r="B374" s="57" t="s">
        <v>63</v>
      </c>
      <c r="C374" s="57" t="s">
        <v>384</v>
      </c>
      <c r="D374" s="68">
        <f t="shared" si="54"/>
        <v>10</v>
      </c>
      <c r="E374" s="69">
        <f t="shared" si="58"/>
        <v>681</v>
      </c>
      <c r="F374" s="69">
        <f t="shared" si="59"/>
        <v>690</v>
      </c>
    </row>
    <row r="375" spans="2:24" ht="15">
      <c r="B375" s="57" t="s">
        <v>63</v>
      </c>
      <c r="C375" s="57" t="s">
        <v>395</v>
      </c>
      <c r="D375" s="68">
        <f t="shared" si="54"/>
        <v>2</v>
      </c>
      <c r="E375" s="69">
        <f t="shared" si="58"/>
        <v>691</v>
      </c>
      <c r="F375" s="69">
        <f t="shared" si="59"/>
        <v>692</v>
      </c>
    </row>
    <row r="376" spans="2:24" ht="15">
      <c r="B376" s="57" t="s">
        <v>63</v>
      </c>
      <c r="C376" s="57" t="s">
        <v>385</v>
      </c>
      <c r="D376" s="68">
        <f t="shared" si="54"/>
        <v>3</v>
      </c>
      <c r="E376" s="69">
        <f t="shared" si="58"/>
        <v>693</v>
      </c>
      <c r="F376" s="69">
        <f t="shared" si="59"/>
        <v>695</v>
      </c>
    </row>
    <row r="377" spans="2:24">
      <c r="G377" s="46"/>
      <c r="H377" s="46"/>
      <c r="I377" s="46"/>
      <c r="J377" s="46"/>
      <c r="K377" s="46"/>
      <c r="L377" s="46"/>
      <c r="M377" s="46"/>
      <c r="U377" s="48"/>
      <c r="V377" s="49"/>
      <c r="W377" s="49"/>
      <c r="X377" s="33">
        <f t="shared" ref="X377:X378" si="60">ROUND(T377*W377,3)</f>
        <v>0</v>
      </c>
    </row>
    <row r="378" spans="2:24" s="42" customFormat="1" ht="20.25" customHeight="1">
      <c r="B378" s="60"/>
      <c r="C378" s="60"/>
      <c r="G378" s="50" t="s">
        <v>43</v>
      </c>
      <c r="H378" s="66" t="s">
        <v>240</v>
      </c>
      <c r="I378" s="66" t="s">
        <v>241</v>
      </c>
      <c r="J378" s="66" t="s">
        <v>242</v>
      </c>
      <c r="K378" s="67" t="s">
        <v>243</v>
      </c>
      <c r="L378" s="67" t="s">
        <v>244</v>
      </c>
      <c r="M378" s="67" t="s">
        <v>409</v>
      </c>
      <c r="N378" s="51"/>
      <c r="U378" s="52"/>
      <c r="V378" s="53"/>
      <c r="W378" s="53"/>
      <c r="X378" s="33">
        <f t="shared" si="60"/>
        <v>0</v>
      </c>
    </row>
    <row r="379" spans="2:24">
      <c r="B379" s="57" t="s">
        <v>269</v>
      </c>
      <c r="C379" s="57" t="s">
        <v>273</v>
      </c>
      <c r="D379" s="76"/>
      <c r="E379" s="76"/>
      <c r="G379" s="63" t="s">
        <v>161</v>
      </c>
      <c r="H379" s="1"/>
      <c r="N379" s="45"/>
      <c r="P379" s="48"/>
      <c r="Q379" s="49"/>
      <c r="R379" s="49"/>
      <c r="S379" s="33">
        <f t="shared" ref="S379:S380" si="61">ROUND(O379*R379,3)</f>
        <v>0</v>
      </c>
      <c r="T379" s="77"/>
      <c r="U379" s="77"/>
      <c r="V379" s="45"/>
      <c r="W379" s="45"/>
      <c r="X379" s="45"/>
    </row>
    <row r="380" spans="2:24">
      <c r="B380" s="57" t="s">
        <v>269</v>
      </c>
      <c r="C380" s="57" t="s">
        <v>273</v>
      </c>
      <c r="D380" s="76">
        <f t="shared" ref="D380:E399" si="62">SUMIFS($S$17:$S$345,$A$17:$A$345,$G380,$C$17:$C$345,D$349)</f>
        <v>0</v>
      </c>
      <c r="E380" s="76">
        <f t="shared" si="62"/>
        <v>0</v>
      </c>
      <c r="G380" s="76" t="s">
        <v>93</v>
      </c>
      <c r="H380" s="54">
        <f t="shared" ref="H380:L395" si="63">SUMIFS($X$17:$X$345,$D$17:$D$345,$G380,$H$17:$H$345,H$378)</f>
        <v>0</v>
      </c>
      <c r="I380" s="54">
        <f t="shared" si="63"/>
        <v>0</v>
      </c>
      <c r="J380" s="54">
        <f t="shared" si="63"/>
        <v>0</v>
      </c>
      <c r="K380" s="54">
        <f t="shared" si="63"/>
        <v>0</v>
      </c>
      <c r="L380" s="54">
        <f t="shared" si="63"/>
        <v>0</v>
      </c>
      <c r="M380" s="54">
        <f>SUM(H380:L380)</f>
        <v>0</v>
      </c>
      <c r="N380" s="78" t="s">
        <v>94</v>
      </c>
      <c r="P380" s="55"/>
      <c r="Q380" s="49"/>
      <c r="R380" s="49"/>
      <c r="S380" s="33">
        <f t="shared" si="61"/>
        <v>0</v>
      </c>
      <c r="T380" s="77"/>
      <c r="U380" s="77"/>
      <c r="V380" s="45"/>
      <c r="W380" s="45"/>
      <c r="X380" s="45"/>
    </row>
    <row r="381" spans="2:24">
      <c r="B381" s="57" t="s">
        <v>269</v>
      </c>
      <c r="C381" s="57" t="s">
        <v>273</v>
      </c>
      <c r="D381" s="76">
        <f t="shared" si="62"/>
        <v>0</v>
      </c>
      <c r="E381" s="76">
        <f t="shared" si="62"/>
        <v>0</v>
      </c>
      <c r="G381" s="76" t="s">
        <v>95</v>
      </c>
      <c r="H381" s="54">
        <f t="shared" si="63"/>
        <v>0</v>
      </c>
      <c r="I381" s="54">
        <f t="shared" si="63"/>
        <v>0</v>
      </c>
      <c r="J381" s="54">
        <f t="shared" si="63"/>
        <v>0</v>
      </c>
      <c r="K381" s="54">
        <f t="shared" si="63"/>
        <v>0</v>
      </c>
      <c r="L381" s="54">
        <f t="shared" si="63"/>
        <v>0</v>
      </c>
      <c r="M381" s="54">
        <f t="shared" ref="M381:M444" si="64">SUM(H381:L381)</f>
        <v>0</v>
      </c>
      <c r="N381" s="78" t="s">
        <v>96</v>
      </c>
      <c r="P381" s="55"/>
      <c r="Q381" s="55"/>
      <c r="R381" s="55"/>
      <c r="S381" s="56"/>
      <c r="T381" s="77"/>
      <c r="U381" s="77"/>
      <c r="V381" s="45"/>
      <c r="W381" s="45"/>
      <c r="X381" s="45"/>
    </row>
    <row r="382" spans="2:24">
      <c r="B382" s="57" t="s">
        <v>269</v>
      </c>
      <c r="C382" s="57" t="s">
        <v>273</v>
      </c>
      <c r="D382" s="76">
        <f t="shared" si="62"/>
        <v>0</v>
      </c>
      <c r="E382" s="76">
        <f t="shared" si="62"/>
        <v>0</v>
      </c>
      <c r="G382" s="76" t="s">
        <v>97</v>
      </c>
      <c r="H382" s="54">
        <f t="shared" si="63"/>
        <v>0</v>
      </c>
      <c r="I382" s="54">
        <f t="shared" si="63"/>
        <v>0</v>
      </c>
      <c r="J382" s="54">
        <f t="shared" si="63"/>
        <v>0</v>
      </c>
      <c r="K382" s="54">
        <f t="shared" si="63"/>
        <v>0</v>
      </c>
      <c r="L382" s="54">
        <f t="shared" si="63"/>
        <v>0</v>
      </c>
      <c r="M382" s="54">
        <f t="shared" si="64"/>
        <v>0</v>
      </c>
      <c r="N382" s="78" t="s">
        <v>96</v>
      </c>
      <c r="P382" s="55"/>
      <c r="Q382" s="55"/>
      <c r="R382" s="55"/>
      <c r="S382" s="56"/>
      <c r="T382" s="77"/>
      <c r="U382" s="77"/>
      <c r="V382" s="45"/>
      <c r="W382" s="45"/>
      <c r="X382" s="45"/>
    </row>
    <row r="383" spans="2:24">
      <c r="B383" s="57" t="s">
        <v>269</v>
      </c>
      <c r="C383" s="57" t="s">
        <v>273</v>
      </c>
      <c r="D383" s="76">
        <f t="shared" si="62"/>
        <v>0</v>
      </c>
      <c r="E383" s="76">
        <f t="shared" si="62"/>
        <v>0</v>
      </c>
      <c r="G383" s="76" t="s">
        <v>98</v>
      </c>
      <c r="H383" s="54">
        <f t="shared" si="63"/>
        <v>0</v>
      </c>
      <c r="I383" s="54">
        <f t="shared" si="63"/>
        <v>0</v>
      </c>
      <c r="J383" s="54">
        <f t="shared" si="63"/>
        <v>0</v>
      </c>
      <c r="K383" s="54">
        <f t="shared" si="63"/>
        <v>0</v>
      </c>
      <c r="L383" s="54">
        <f t="shared" si="63"/>
        <v>0</v>
      </c>
      <c r="M383" s="54">
        <f t="shared" si="64"/>
        <v>0</v>
      </c>
      <c r="N383" s="78" t="s">
        <v>40</v>
      </c>
      <c r="P383" s="55"/>
      <c r="Q383" s="55"/>
      <c r="R383" s="55"/>
      <c r="S383" s="56"/>
      <c r="T383" s="77"/>
      <c r="U383" s="77"/>
      <c r="V383" s="45"/>
      <c r="W383" s="45"/>
      <c r="X383" s="45"/>
    </row>
    <row r="384" spans="2:24">
      <c r="B384" s="57" t="s">
        <v>269</v>
      </c>
      <c r="C384" s="57" t="s">
        <v>273</v>
      </c>
      <c r="D384" s="76">
        <f t="shared" si="62"/>
        <v>0</v>
      </c>
      <c r="E384" s="76">
        <f t="shared" si="62"/>
        <v>0</v>
      </c>
      <c r="G384" s="76" t="s">
        <v>99</v>
      </c>
      <c r="H384" s="54">
        <f t="shared" si="63"/>
        <v>0</v>
      </c>
      <c r="I384" s="54">
        <f t="shared" si="63"/>
        <v>0</v>
      </c>
      <c r="J384" s="54">
        <f t="shared" si="63"/>
        <v>0</v>
      </c>
      <c r="K384" s="54">
        <f t="shared" si="63"/>
        <v>0</v>
      </c>
      <c r="L384" s="54">
        <f t="shared" si="63"/>
        <v>0</v>
      </c>
      <c r="M384" s="54">
        <f t="shared" si="64"/>
        <v>0</v>
      </c>
      <c r="N384" s="78" t="s">
        <v>40</v>
      </c>
      <c r="P384" s="55"/>
      <c r="Q384" s="55"/>
      <c r="R384" s="55"/>
      <c r="S384" s="56"/>
      <c r="T384" s="77"/>
      <c r="U384" s="77"/>
      <c r="V384" s="45"/>
      <c r="W384" s="45"/>
      <c r="X384" s="45"/>
    </row>
    <row r="385" spans="2:24">
      <c r="B385" s="57" t="s">
        <v>269</v>
      </c>
      <c r="C385" s="57" t="s">
        <v>273</v>
      </c>
      <c r="D385" s="76">
        <f t="shared" si="62"/>
        <v>0</v>
      </c>
      <c r="E385" s="76">
        <f t="shared" si="62"/>
        <v>0</v>
      </c>
      <c r="G385" s="76" t="s">
        <v>184</v>
      </c>
      <c r="H385" s="54">
        <f t="shared" si="63"/>
        <v>0</v>
      </c>
      <c r="I385" s="54">
        <f t="shared" si="63"/>
        <v>0</v>
      </c>
      <c r="J385" s="54">
        <f t="shared" si="63"/>
        <v>0</v>
      </c>
      <c r="K385" s="54">
        <f t="shared" si="63"/>
        <v>0</v>
      </c>
      <c r="L385" s="54">
        <f t="shared" si="63"/>
        <v>0</v>
      </c>
      <c r="M385" s="54">
        <f t="shared" si="64"/>
        <v>0</v>
      </c>
      <c r="N385" s="78" t="s">
        <v>41</v>
      </c>
      <c r="P385" s="55"/>
      <c r="Q385" s="55"/>
      <c r="R385" s="55"/>
      <c r="S385" s="56"/>
      <c r="T385" s="77"/>
      <c r="U385" s="77"/>
      <c r="V385" s="45"/>
      <c r="W385" s="45"/>
      <c r="X385" s="45"/>
    </row>
    <row r="386" spans="2:24">
      <c r="B386" s="57" t="s">
        <v>269</v>
      </c>
      <c r="C386" s="57" t="s">
        <v>273</v>
      </c>
      <c r="D386" s="76">
        <f t="shared" si="62"/>
        <v>0</v>
      </c>
      <c r="E386" s="76">
        <f t="shared" si="62"/>
        <v>0</v>
      </c>
      <c r="G386" s="76" t="s">
        <v>100</v>
      </c>
      <c r="H386" s="54">
        <f t="shared" si="63"/>
        <v>0</v>
      </c>
      <c r="I386" s="54">
        <f t="shared" si="63"/>
        <v>0</v>
      </c>
      <c r="J386" s="54">
        <f t="shared" si="63"/>
        <v>0</v>
      </c>
      <c r="K386" s="54">
        <f t="shared" si="63"/>
        <v>0</v>
      </c>
      <c r="L386" s="54">
        <f t="shared" si="63"/>
        <v>0</v>
      </c>
      <c r="M386" s="54">
        <f t="shared" si="64"/>
        <v>0</v>
      </c>
      <c r="N386" s="78" t="s">
        <v>41</v>
      </c>
      <c r="P386" s="55"/>
      <c r="Q386" s="55"/>
      <c r="R386" s="55"/>
      <c r="S386" s="56"/>
      <c r="T386" s="77"/>
      <c r="U386" s="77"/>
      <c r="V386" s="45"/>
      <c r="W386" s="45"/>
      <c r="X386" s="45"/>
    </row>
    <row r="387" spans="2:24">
      <c r="B387" s="57" t="s">
        <v>269</v>
      </c>
      <c r="C387" s="57" t="s">
        <v>273</v>
      </c>
      <c r="D387" s="76">
        <f t="shared" si="62"/>
        <v>0</v>
      </c>
      <c r="E387" s="76">
        <f t="shared" si="62"/>
        <v>0</v>
      </c>
      <c r="G387" s="76" t="s">
        <v>101</v>
      </c>
      <c r="H387" s="54">
        <f t="shared" si="63"/>
        <v>0</v>
      </c>
      <c r="I387" s="54">
        <f t="shared" si="63"/>
        <v>0</v>
      </c>
      <c r="J387" s="54">
        <f t="shared" si="63"/>
        <v>0</v>
      </c>
      <c r="K387" s="54">
        <f t="shared" si="63"/>
        <v>0</v>
      </c>
      <c r="L387" s="54">
        <f t="shared" si="63"/>
        <v>0</v>
      </c>
      <c r="M387" s="54">
        <f t="shared" si="64"/>
        <v>0</v>
      </c>
      <c r="N387" s="78" t="s">
        <v>96</v>
      </c>
      <c r="P387" s="55"/>
      <c r="Q387" s="55"/>
      <c r="R387" s="55"/>
      <c r="S387" s="56"/>
      <c r="T387" s="77"/>
      <c r="U387" s="77"/>
      <c r="V387" s="45"/>
      <c r="W387" s="45"/>
      <c r="X387" s="45"/>
    </row>
    <row r="388" spans="2:24">
      <c r="B388" s="57" t="s">
        <v>269</v>
      </c>
      <c r="C388" s="57" t="s">
        <v>273</v>
      </c>
      <c r="D388" s="76">
        <f t="shared" si="62"/>
        <v>0</v>
      </c>
      <c r="E388" s="76">
        <f t="shared" si="62"/>
        <v>0</v>
      </c>
      <c r="G388" s="76" t="s">
        <v>102</v>
      </c>
      <c r="H388" s="54">
        <f t="shared" si="63"/>
        <v>0</v>
      </c>
      <c r="I388" s="54">
        <f t="shared" si="63"/>
        <v>0</v>
      </c>
      <c r="J388" s="54">
        <f t="shared" si="63"/>
        <v>0</v>
      </c>
      <c r="K388" s="54">
        <f t="shared" si="63"/>
        <v>0</v>
      </c>
      <c r="L388" s="54">
        <f t="shared" si="63"/>
        <v>0</v>
      </c>
      <c r="M388" s="54">
        <f t="shared" si="64"/>
        <v>0</v>
      </c>
      <c r="N388" s="78" t="s">
        <v>96</v>
      </c>
      <c r="P388" s="55"/>
      <c r="Q388" s="55"/>
      <c r="R388" s="55"/>
      <c r="S388" s="56"/>
      <c r="T388" s="77"/>
      <c r="U388" s="77"/>
      <c r="V388" s="45"/>
      <c r="W388" s="45"/>
      <c r="X388" s="45"/>
    </row>
    <row r="389" spans="2:24">
      <c r="B389" s="57" t="s">
        <v>269</v>
      </c>
      <c r="C389" s="57" t="s">
        <v>273</v>
      </c>
      <c r="D389" s="76">
        <f t="shared" si="62"/>
        <v>0</v>
      </c>
      <c r="E389" s="76">
        <f t="shared" si="62"/>
        <v>0</v>
      </c>
      <c r="G389" s="76" t="s">
        <v>103</v>
      </c>
      <c r="H389" s="54">
        <f t="shared" si="63"/>
        <v>0</v>
      </c>
      <c r="I389" s="54">
        <f t="shared" si="63"/>
        <v>0</v>
      </c>
      <c r="J389" s="54">
        <f t="shared" si="63"/>
        <v>0</v>
      </c>
      <c r="K389" s="54">
        <f t="shared" si="63"/>
        <v>0</v>
      </c>
      <c r="L389" s="54">
        <f t="shared" si="63"/>
        <v>0</v>
      </c>
      <c r="M389" s="54">
        <f t="shared" si="64"/>
        <v>0</v>
      </c>
      <c r="N389" s="78" t="s">
        <v>96</v>
      </c>
      <c r="P389" s="55"/>
      <c r="Q389" s="55"/>
      <c r="R389" s="55"/>
      <c r="S389" s="56"/>
      <c r="T389" s="77"/>
      <c r="U389" s="77"/>
      <c r="V389" s="45"/>
      <c r="W389" s="45"/>
      <c r="X389" s="45"/>
    </row>
    <row r="390" spans="2:24">
      <c r="B390" s="57" t="s">
        <v>269</v>
      </c>
      <c r="C390" s="57" t="s">
        <v>273</v>
      </c>
      <c r="D390" s="76">
        <f t="shared" si="62"/>
        <v>0</v>
      </c>
      <c r="E390" s="76">
        <f t="shared" si="62"/>
        <v>0</v>
      </c>
      <c r="G390" s="76" t="s">
        <v>104</v>
      </c>
      <c r="H390" s="54">
        <f t="shared" ref="H390:L405" si="65">SUMIFS($X$17:$X$345,$D$17:$D$345,$G390,$H$17:$H$345,H$378)</f>
        <v>0</v>
      </c>
      <c r="I390" s="54">
        <f t="shared" si="65"/>
        <v>0</v>
      </c>
      <c r="J390" s="54">
        <f t="shared" si="65"/>
        <v>0</v>
      </c>
      <c r="K390" s="54">
        <f t="shared" si="65"/>
        <v>0</v>
      </c>
      <c r="L390" s="54">
        <f t="shared" si="63"/>
        <v>0</v>
      </c>
      <c r="M390" s="54">
        <f t="shared" si="64"/>
        <v>0</v>
      </c>
      <c r="N390" s="78" t="s">
        <v>96</v>
      </c>
      <c r="P390" s="55"/>
      <c r="Q390" s="55"/>
      <c r="R390" s="55"/>
      <c r="S390" s="56"/>
      <c r="T390" s="77"/>
      <c r="U390" s="77"/>
      <c r="V390" s="45"/>
      <c r="W390" s="45"/>
      <c r="X390" s="45"/>
    </row>
    <row r="391" spans="2:24">
      <c r="B391" s="57" t="s">
        <v>269</v>
      </c>
      <c r="C391" s="57" t="s">
        <v>273</v>
      </c>
      <c r="D391" s="76">
        <f t="shared" si="62"/>
        <v>0</v>
      </c>
      <c r="E391" s="76">
        <f t="shared" si="62"/>
        <v>0</v>
      </c>
      <c r="G391" s="76" t="s">
        <v>105</v>
      </c>
      <c r="H391" s="54">
        <f t="shared" si="65"/>
        <v>0</v>
      </c>
      <c r="I391" s="54">
        <f t="shared" si="65"/>
        <v>0</v>
      </c>
      <c r="J391" s="54">
        <f t="shared" si="65"/>
        <v>0</v>
      </c>
      <c r="K391" s="54">
        <f t="shared" si="65"/>
        <v>0</v>
      </c>
      <c r="L391" s="54">
        <f t="shared" si="63"/>
        <v>0</v>
      </c>
      <c r="M391" s="54">
        <f t="shared" si="64"/>
        <v>0</v>
      </c>
      <c r="N391" s="78" t="s">
        <v>40</v>
      </c>
      <c r="P391" s="55"/>
      <c r="Q391" s="55"/>
      <c r="R391" s="55"/>
      <c r="S391" s="56"/>
      <c r="T391" s="77"/>
      <c r="U391" s="77"/>
      <c r="V391" s="45"/>
      <c r="W391" s="45"/>
      <c r="X391" s="45"/>
    </row>
    <row r="392" spans="2:24">
      <c r="B392" s="57" t="s">
        <v>269</v>
      </c>
      <c r="C392" s="57" t="s">
        <v>273</v>
      </c>
      <c r="D392" s="76">
        <f t="shared" si="62"/>
        <v>0</v>
      </c>
      <c r="E392" s="76">
        <f t="shared" si="62"/>
        <v>0</v>
      </c>
      <c r="G392" s="76" t="s">
        <v>106</v>
      </c>
      <c r="H392" s="54">
        <f t="shared" si="65"/>
        <v>0</v>
      </c>
      <c r="I392" s="54">
        <f t="shared" si="65"/>
        <v>0</v>
      </c>
      <c r="J392" s="54">
        <f t="shared" si="65"/>
        <v>0</v>
      </c>
      <c r="K392" s="54">
        <f t="shared" si="65"/>
        <v>0</v>
      </c>
      <c r="L392" s="54">
        <f t="shared" si="63"/>
        <v>0</v>
      </c>
      <c r="M392" s="54">
        <f t="shared" si="64"/>
        <v>0</v>
      </c>
      <c r="N392" s="78" t="s">
        <v>94</v>
      </c>
      <c r="P392" s="55"/>
      <c r="Q392" s="55"/>
      <c r="R392" s="55"/>
      <c r="S392" s="56"/>
      <c r="T392" s="77"/>
      <c r="U392" s="77"/>
      <c r="V392" s="45"/>
      <c r="W392" s="45"/>
      <c r="X392" s="45"/>
    </row>
    <row r="393" spans="2:24">
      <c r="B393" s="57" t="s">
        <v>269</v>
      </c>
      <c r="C393" s="57" t="s">
        <v>273</v>
      </c>
      <c r="D393" s="76">
        <f t="shared" si="62"/>
        <v>0</v>
      </c>
      <c r="E393" s="76">
        <f t="shared" si="62"/>
        <v>0</v>
      </c>
      <c r="G393" s="76" t="s">
        <v>107</v>
      </c>
      <c r="H393" s="54">
        <f t="shared" si="65"/>
        <v>0</v>
      </c>
      <c r="I393" s="54">
        <f t="shared" si="65"/>
        <v>0</v>
      </c>
      <c r="J393" s="54">
        <f t="shared" si="65"/>
        <v>0</v>
      </c>
      <c r="K393" s="54">
        <f t="shared" si="65"/>
        <v>0</v>
      </c>
      <c r="L393" s="54">
        <f t="shared" si="63"/>
        <v>0</v>
      </c>
      <c r="M393" s="54">
        <f t="shared" si="64"/>
        <v>0</v>
      </c>
      <c r="N393" s="78" t="s">
        <v>94</v>
      </c>
      <c r="P393" s="55"/>
      <c r="Q393" s="55"/>
      <c r="R393" s="55"/>
      <c r="S393" s="56"/>
      <c r="T393" s="77"/>
      <c r="U393" s="77"/>
      <c r="V393" s="45"/>
      <c r="W393" s="45"/>
      <c r="X393" s="45"/>
    </row>
    <row r="394" spans="2:24">
      <c r="B394" s="57" t="s">
        <v>269</v>
      </c>
      <c r="C394" s="57" t="s">
        <v>162</v>
      </c>
      <c r="D394" s="76">
        <f t="shared" si="62"/>
        <v>0</v>
      </c>
      <c r="E394" s="76">
        <f t="shared" si="62"/>
        <v>0</v>
      </c>
      <c r="G394" s="63" t="s">
        <v>162</v>
      </c>
      <c r="H394" s="54">
        <f t="shared" si="65"/>
        <v>0</v>
      </c>
      <c r="I394" s="54">
        <f t="shared" si="65"/>
        <v>0</v>
      </c>
      <c r="J394" s="54">
        <f t="shared" si="65"/>
        <v>0</v>
      </c>
      <c r="K394" s="54">
        <f t="shared" si="65"/>
        <v>0</v>
      </c>
      <c r="L394" s="54">
        <f t="shared" si="63"/>
        <v>0</v>
      </c>
      <c r="M394" s="54">
        <f t="shared" si="64"/>
        <v>0</v>
      </c>
      <c r="N394" s="79"/>
      <c r="P394" s="48"/>
      <c r="Q394" s="49"/>
      <c r="R394" s="49"/>
      <c r="S394" s="33">
        <f t="shared" ref="S394" si="66">ROUND(O394*R394,3)</f>
        <v>0</v>
      </c>
      <c r="T394" s="77"/>
      <c r="U394" s="77"/>
      <c r="V394" s="45"/>
      <c r="W394" s="45"/>
      <c r="X394" s="45"/>
    </row>
    <row r="395" spans="2:24">
      <c r="B395" s="57" t="s">
        <v>269</v>
      </c>
      <c r="C395" s="57" t="s">
        <v>162</v>
      </c>
      <c r="D395" s="76">
        <f t="shared" si="62"/>
        <v>0</v>
      </c>
      <c r="E395" s="76">
        <f t="shared" si="62"/>
        <v>0</v>
      </c>
      <c r="G395" s="76" t="s">
        <v>108</v>
      </c>
      <c r="H395" s="54">
        <f t="shared" si="65"/>
        <v>0</v>
      </c>
      <c r="I395" s="54">
        <f t="shared" si="65"/>
        <v>0</v>
      </c>
      <c r="J395" s="54">
        <f t="shared" si="65"/>
        <v>0</v>
      </c>
      <c r="K395" s="54">
        <f t="shared" si="65"/>
        <v>0</v>
      </c>
      <c r="L395" s="54">
        <f t="shared" si="63"/>
        <v>0</v>
      </c>
      <c r="M395" s="54">
        <f t="shared" si="64"/>
        <v>0</v>
      </c>
      <c r="N395" s="78" t="s">
        <v>40</v>
      </c>
      <c r="P395" s="55"/>
      <c r="Q395" s="55"/>
      <c r="R395" s="55"/>
      <c r="S395" s="56"/>
      <c r="T395" s="77"/>
      <c r="U395" s="77"/>
      <c r="V395" s="45"/>
      <c r="W395" s="45"/>
      <c r="X395" s="45"/>
    </row>
    <row r="396" spans="2:24">
      <c r="B396" s="57" t="s">
        <v>269</v>
      </c>
      <c r="C396" s="57" t="s">
        <v>162</v>
      </c>
      <c r="D396" s="76">
        <f t="shared" si="62"/>
        <v>0</v>
      </c>
      <c r="E396" s="76">
        <f t="shared" si="62"/>
        <v>0</v>
      </c>
      <c r="G396" s="76" t="s">
        <v>109</v>
      </c>
      <c r="H396" s="54">
        <f t="shared" si="65"/>
        <v>0</v>
      </c>
      <c r="I396" s="54">
        <f t="shared" si="65"/>
        <v>0</v>
      </c>
      <c r="J396" s="54">
        <f t="shared" si="65"/>
        <v>0</v>
      </c>
      <c r="K396" s="54">
        <f t="shared" si="65"/>
        <v>0</v>
      </c>
      <c r="L396" s="54">
        <f t="shared" si="65"/>
        <v>0</v>
      </c>
      <c r="M396" s="54">
        <f t="shared" si="64"/>
        <v>0</v>
      </c>
      <c r="N396" s="78" t="s">
        <v>40</v>
      </c>
      <c r="P396" s="55"/>
      <c r="Q396" s="55"/>
      <c r="R396" s="55"/>
      <c r="S396" s="56"/>
      <c r="T396" s="77"/>
      <c r="U396" s="77"/>
      <c r="V396" s="45"/>
      <c r="W396" s="45"/>
      <c r="X396" s="45"/>
    </row>
    <row r="397" spans="2:24">
      <c r="B397" s="57" t="s">
        <v>269</v>
      </c>
      <c r="C397" s="57" t="s">
        <v>162</v>
      </c>
      <c r="D397" s="76">
        <f t="shared" si="62"/>
        <v>0</v>
      </c>
      <c r="E397" s="76">
        <f t="shared" si="62"/>
        <v>0</v>
      </c>
      <c r="G397" s="76" t="s">
        <v>65</v>
      </c>
      <c r="H397" s="54">
        <f t="shared" si="65"/>
        <v>0</v>
      </c>
      <c r="I397" s="54">
        <f t="shared" si="65"/>
        <v>0</v>
      </c>
      <c r="J397" s="54">
        <f t="shared" si="65"/>
        <v>0</v>
      </c>
      <c r="K397" s="54">
        <f t="shared" si="65"/>
        <v>0</v>
      </c>
      <c r="L397" s="54">
        <f t="shared" si="65"/>
        <v>0</v>
      </c>
      <c r="M397" s="54">
        <f t="shared" si="64"/>
        <v>0</v>
      </c>
      <c r="N397" s="78" t="s">
        <v>40</v>
      </c>
      <c r="P397" s="55"/>
      <c r="Q397" s="55"/>
      <c r="R397" s="55"/>
      <c r="S397" s="56"/>
      <c r="T397" s="77"/>
      <c r="U397" s="77"/>
      <c r="V397" s="45"/>
      <c r="W397" s="45"/>
      <c r="X397" s="45"/>
    </row>
    <row r="398" spans="2:24">
      <c r="B398" s="57" t="s">
        <v>269</v>
      </c>
      <c r="C398" s="57" t="s">
        <v>162</v>
      </c>
      <c r="D398" s="76">
        <f t="shared" si="62"/>
        <v>0</v>
      </c>
      <c r="E398" s="76">
        <f t="shared" si="62"/>
        <v>0</v>
      </c>
      <c r="G398" s="76" t="s">
        <v>110</v>
      </c>
      <c r="H398" s="54">
        <f t="shared" si="65"/>
        <v>0</v>
      </c>
      <c r="I398" s="54">
        <f t="shared" si="65"/>
        <v>0</v>
      </c>
      <c r="J398" s="54">
        <f t="shared" si="65"/>
        <v>0</v>
      </c>
      <c r="K398" s="54">
        <f t="shared" si="65"/>
        <v>0</v>
      </c>
      <c r="L398" s="54">
        <f t="shared" si="65"/>
        <v>0</v>
      </c>
      <c r="M398" s="54">
        <f t="shared" si="64"/>
        <v>0</v>
      </c>
      <c r="N398" s="78" t="s">
        <v>40</v>
      </c>
      <c r="P398" s="55"/>
      <c r="Q398" s="55"/>
      <c r="R398" s="55"/>
      <c r="S398" s="56"/>
      <c r="T398" s="77"/>
      <c r="U398" s="77"/>
      <c r="V398" s="45"/>
      <c r="W398" s="45"/>
      <c r="X398" s="45"/>
    </row>
    <row r="399" spans="2:24">
      <c r="B399" s="57" t="s">
        <v>269</v>
      </c>
      <c r="C399" s="57" t="s">
        <v>162</v>
      </c>
      <c r="D399" s="76">
        <f t="shared" si="62"/>
        <v>0</v>
      </c>
      <c r="E399" s="76">
        <f t="shared" si="62"/>
        <v>0</v>
      </c>
      <c r="G399" s="76" t="s">
        <v>111</v>
      </c>
      <c r="H399" s="54">
        <f t="shared" si="65"/>
        <v>0</v>
      </c>
      <c r="I399" s="54">
        <f t="shared" si="65"/>
        <v>0</v>
      </c>
      <c r="J399" s="54">
        <f t="shared" si="65"/>
        <v>0</v>
      </c>
      <c r="K399" s="54">
        <f t="shared" si="65"/>
        <v>0</v>
      </c>
      <c r="L399" s="54">
        <f t="shared" si="65"/>
        <v>0</v>
      </c>
      <c r="M399" s="54">
        <f t="shared" si="64"/>
        <v>0</v>
      </c>
      <c r="N399" s="78" t="s">
        <v>40</v>
      </c>
      <c r="P399" s="55"/>
      <c r="Q399" s="55"/>
      <c r="R399" s="55"/>
      <c r="S399" s="56"/>
      <c r="T399" s="77"/>
      <c r="U399" s="77"/>
      <c r="V399" s="45"/>
      <c r="W399" s="45"/>
      <c r="X399" s="45"/>
    </row>
    <row r="400" spans="2:24">
      <c r="B400" s="57" t="s">
        <v>269</v>
      </c>
      <c r="C400" s="57" t="s">
        <v>162</v>
      </c>
      <c r="D400" s="76">
        <f t="shared" ref="D400:E419" si="67">SUMIFS($S$17:$S$345,$A$17:$A$345,$G400,$C$17:$C$345,D$349)</f>
        <v>0</v>
      </c>
      <c r="E400" s="76">
        <f t="shared" si="67"/>
        <v>0</v>
      </c>
      <c r="G400" s="76" t="s">
        <v>73</v>
      </c>
      <c r="H400" s="54">
        <f t="shared" ref="H400:L415" si="68">SUMIFS($X$17:$X$345,$D$17:$D$345,$G400,$H$17:$H$345,H$378)</f>
        <v>0</v>
      </c>
      <c r="I400" s="54">
        <f t="shared" si="68"/>
        <v>0</v>
      </c>
      <c r="J400" s="54">
        <f t="shared" si="68"/>
        <v>0</v>
      </c>
      <c r="K400" s="54">
        <f t="shared" si="68"/>
        <v>0</v>
      </c>
      <c r="L400" s="54">
        <f t="shared" si="65"/>
        <v>0</v>
      </c>
      <c r="M400" s="54">
        <f t="shared" si="64"/>
        <v>0</v>
      </c>
      <c r="N400" s="78" t="s">
        <v>40</v>
      </c>
      <c r="P400" s="55"/>
      <c r="Q400" s="55"/>
      <c r="R400" s="55"/>
      <c r="S400" s="56"/>
      <c r="T400" s="77"/>
      <c r="U400" s="77"/>
      <c r="V400" s="45"/>
      <c r="W400" s="45"/>
      <c r="X400" s="45"/>
    </row>
    <row r="401" spans="2:24">
      <c r="B401" s="57" t="s">
        <v>269</v>
      </c>
      <c r="C401" s="57" t="s">
        <v>162</v>
      </c>
      <c r="D401" s="76">
        <f t="shared" si="67"/>
        <v>0</v>
      </c>
      <c r="E401" s="76">
        <f t="shared" si="67"/>
        <v>0</v>
      </c>
      <c r="G401" s="76" t="s">
        <v>112</v>
      </c>
      <c r="H401" s="54">
        <f t="shared" si="68"/>
        <v>0</v>
      </c>
      <c r="I401" s="54">
        <f t="shared" si="68"/>
        <v>0</v>
      </c>
      <c r="J401" s="54">
        <f t="shared" si="68"/>
        <v>0</v>
      </c>
      <c r="K401" s="54">
        <f t="shared" si="68"/>
        <v>0</v>
      </c>
      <c r="L401" s="54">
        <f t="shared" si="65"/>
        <v>0</v>
      </c>
      <c r="M401" s="54">
        <f t="shared" si="64"/>
        <v>0</v>
      </c>
      <c r="N401" s="78" t="s">
        <v>40</v>
      </c>
      <c r="P401" s="55"/>
      <c r="Q401" s="55"/>
      <c r="R401" s="55"/>
      <c r="S401" s="56"/>
      <c r="T401" s="77"/>
      <c r="U401" s="77"/>
      <c r="V401" s="45"/>
      <c r="W401" s="45"/>
      <c r="X401" s="45"/>
    </row>
    <row r="402" spans="2:24">
      <c r="B402" s="57" t="s">
        <v>269</v>
      </c>
      <c r="C402" s="57" t="s">
        <v>162</v>
      </c>
      <c r="D402" s="76">
        <f t="shared" si="67"/>
        <v>0</v>
      </c>
      <c r="E402" s="76">
        <f t="shared" si="67"/>
        <v>0</v>
      </c>
      <c r="G402" s="76" t="s">
        <v>113</v>
      </c>
      <c r="H402" s="54">
        <f t="shared" si="68"/>
        <v>0</v>
      </c>
      <c r="I402" s="54">
        <f t="shared" si="68"/>
        <v>0</v>
      </c>
      <c r="J402" s="54">
        <f t="shared" si="68"/>
        <v>0</v>
      </c>
      <c r="K402" s="54">
        <f t="shared" si="68"/>
        <v>0</v>
      </c>
      <c r="L402" s="54">
        <f t="shared" si="65"/>
        <v>0</v>
      </c>
      <c r="M402" s="54">
        <f t="shared" si="64"/>
        <v>0</v>
      </c>
      <c r="N402" s="78" t="s">
        <v>41</v>
      </c>
      <c r="P402" s="55"/>
      <c r="Q402" s="55"/>
      <c r="R402" s="55"/>
      <c r="S402" s="56"/>
      <c r="T402" s="77"/>
      <c r="U402" s="77"/>
      <c r="V402" s="45"/>
      <c r="W402" s="45"/>
      <c r="X402" s="45"/>
    </row>
    <row r="403" spans="2:24">
      <c r="B403" s="57" t="s">
        <v>269</v>
      </c>
      <c r="C403" s="57" t="s">
        <v>162</v>
      </c>
      <c r="D403" s="76">
        <f t="shared" si="67"/>
        <v>0</v>
      </c>
      <c r="E403" s="76">
        <f t="shared" si="67"/>
        <v>0</v>
      </c>
      <c r="G403" s="76" t="s">
        <v>114</v>
      </c>
      <c r="H403" s="54">
        <f t="shared" si="68"/>
        <v>0</v>
      </c>
      <c r="I403" s="54">
        <f t="shared" si="68"/>
        <v>0</v>
      </c>
      <c r="J403" s="54">
        <f t="shared" si="68"/>
        <v>0</v>
      </c>
      <c r="K403" s="54">
        <f t="shared" si="68"/>
        <v>0</v>
      </c>
      <c r="L403" s="54">
        <f t="shared" si="65"/>
        <v>0</v>
      </c>
      <c r="M403" s="54">
        <f t="shared" si="64"/>
        <v>0</v>
      </c>
      <c r="N403" s="78" t="s">
        <v>40</v>
      </c>
      <c r="P403" s="55"/>
      <c r="Q403" s="55"/>
      <c r="R403" s="55"/>
      <c r="S403" s="56"/>
      <c r="T403" s="77"/>
      <c r="U403" s="77"/>
      <c r="V403" s="45"/>
      <c r="W403" s="45"/>
      <c r="X403" s="45"/>
    </row>
    <row r="404" spans="2:24">
      <c r="B404" s="57" t="s">
        <v>269</v>
      </c>
      <c r="C404" s="57" t="s">
        <v>162</v>
      </c>
      <c r="D404" s="76">
        <f t="shared" si="67"/>
        <v>0</v>
      </c>
      <c r="E404" s="76">
        <f t="shared" si="67"/>
        <v>0</v>
      </c>
      <c r="G404" s="76" t="s">
        <v>164</v>
      </c>
      <c r="H404" s="54">
        <f t="shared" si="68"/>
        <v>0</v>
      </c>
      <c r="I404" s="54">
        <f t="shared" si="68"/>
        <v>0</v>
      </c>
      <c r="J404" s="54">
        <f t="shared" si="68"/>
        <v>0</v>
      </c>
      <c r="K404" s="54">
        <f t="shared" si="68"/>
        <v>0</v>
      </c>
      <c r="L404" s="54">
        <f t="shared" si="65"/>
        <v>0</v>
      </c>
      <c r="M404" s="54">
        <f t="shared" si="64"/>
        <v>0</v>
      </c>
      <c r="N404" s="78" t="s">
        <v>94</v>
      </c>
      <c r="P404" s="55"/>
      <c r="Q404" s="55"/>
      <c r="R404" s="55"/>
      <c r="S404" s="56"/>
      <c r="T404" s="77"/>
      <c r="U404" s="77"/>
      <c r="V404" s="45"/>
      <c r="W404" s="45"/>
      <c r="X404" s="45"/>
    </row>
    <row r="405" spans="2:24">
      <c r="B405" s="57" t="s">
        <v>269</v>
      </c>
      <c r="C405" s="57" t="s">
        <v>162</v>
      </c>
      <c r="D405" s="76">
        <f t="shared" si="67"/>
        <v>0</v>
      </c>
      <c r="E405" s="76">
        <f t="shared" si="67"/>
        <v>0</v>
      </c>
      <c r="G405" s="76" t="s">
        <v>165</v>
      </c>
      <c r="H405" s="54">
        <f t="shared" si="68"/>
        <v>0</v>
      </c>
      <c r="I405" s="54">
        <f t="shared" si="68"/>
        <v>0</v>
      </c>
      <c r="J405" s="54">
        <f t="shared" si="68"/>
        <v>0</v>
      </c>
      <c r="K405" s="54">
        <f t="shared" si="68"/>
        <v>0</v>
      </c>
      <c r="L405" s="54">
        <f t="shared" si="65"/>
        <v>0</v>
      </c>
      <c r="M405" s="54">
        <f t="shared" si="64"/>
        <v>0</v>
      </c>
      <c r="N405" s="78" t="s">
        <v>94</v>
      </c>
      <c r="P405" s="55"/>
      <c r="Q405" s="55"/>
      <c r="R405" s="55"/>
      <c r="S405" s="56"/>
      <c r="T405" s="77"/>
      <c r="U405" s="77"/>
      <c r="V405" s="45"/>
      <c r="W405" s="45"/>
      <c r="X405" s="45"/>
    </row>
    <row r="406" spans="2:24">
      <c r="B406" s="57" t="s">
        <v>269</v>
      </c>
      <c r="C406" s="57" t="s">
        <v>162</v>
      </c>
      <c r="D406" s="76">
        <f t="shared" si="67"/>
        <v>0</v>
      </c>
      <c r="E406" s="76">
        <f t="shared" si="67"/>
        <v>0</v>
      </c>
      <c r="G406" s="76" t="s">
        <v>166</v>
      </c>
      <c r="H406" s="54">
        <f t="shared" si="68"/>
        <v>0</v>
      </c>
      <c r="I406" s="54">
        <f t="shared" si="68"/>
        <v>0</v>
      </c>
      <c r="J406" s="54">
        <f t="shared" si="68"/>
        <v>0</v>
      </c>
      <c r="K406" s="54">
        <f t="shared" si="68"/>
        <v>0</v>
      </c>
      <c r="L406" s="54">
        <f t="shared" si="68"/>
        <v>0</v>
      </c>
      <c r="M406" s="54">
        <f t="shared" si="64"/>
        <v>0</v>
      </c>
      <c r="N406" s="78" t="s">
        <v>94</v>
      </c>
      <c r="P406" s="55"/>
      <c r="Q406" s="55"/>
      <c r="R406" s="55"/>
      <c r="S406" s="56"/>
      <c r="T406" s="77"/>
      <c r="U406" s="77"/>
      <c r="V406" s="45"/>
      <c r="W406" s="45"/>
      <c r="X406" s="45"/>
    </row>
    <row r="407" spans="2:24">
      <c r="B407" s="57" t="s">
        <v>269</v>
      </c>
      <c r="C407" s="57" t="s">
        <v>162</v>
      </c>
      <c r="D407" s="76">
        <f t="shared" si="67"/>
        <v>0</v>
      </c>
      <c r="E407" s="76">
        <f t="shared" si="67"/>
        <v>0</v>
      </c>
      <c r="G407" s="76" t="s">
        <v>167</v>
      </c>
      <c r="H407" s="54">
        <f t="shared" si="68"/>
        <v>0</v>
      </c>
      <c r="I407" s="54">
        <f t="shared" si="68"/>
        <v>0</v>
      </c>
      <c r="J407" s="54">
        <f t="shared" si="68"/>
        <v>0</v>
      </c>
      <c r="K407" s="54">
        <f t="shared" si="68"/>
        <v>0</v>
      </c>
      <c r="L407" s="54">
        <f t="shared" si="68"/>
        <v>0</v>
      </c>
      <c r="M407" s="54">
        <f t="shared" si="64"/>
        <v>0</v>
      </c>
      <c r="N407" s="78" t="s">
        <v>94</v>
      </c>
      <c r="P407" s="55"/>
      <c r="Q407" s="55"/>
      <c r="R407" s="55"/>
      <c r="S407" s="56"/>
      <c r="T407" s="77"/>
      <c r="U407" s="77"/>
      <c r="V407" s="45"/>
      <c r="W407" s="45"/>
      <c r="X407" s="45"/>
    </row>
    <row r="408" spans="2:24">
      <c r="B408" s="57" t="s">
        <v>269</v>
      </c>
      <c r="C408" s="57" t="s">
        <v>162</v>
      </c>
      <c r="D408" s="76">
        <f t="shared" si="67"/>
        <v>0</v>
      </c>
      <c r="E408" s="76">
        <f t="shared" si="67"/>
        <v>0</v>
      </c>
      <c r="G408" s="76" t="s">
        <v>151</v>
      </c>
      <c r="H408" s="54">
        <f t="shared" si="68"/>
        <v>0</v>
      </c>
      <c r="I408" s="54">
        <f t="shared" si="68"/>
        <v>0</v>
      </c>
      <c r="J408" s="54">
        <f t="shared" si="68"/>
        <v>0</v>
      </c>
      <c r="K408" s="54">
        <f t="shared" si="68"/>
        <v>0</v>
      </c>
      <c r="L408" s="54">
        <f t="shared" si="68"/>
        <v>0</v>
      </c>
      <c r="M408" s="54">
        <f t="shared" si="64"/>
        <v>0</v>
      </c>
      <c r="N408" s="78" t="s">
        <v>94</v>
      </c>
      <c r="P408" s="55"/>
      <c r="Q408" s="55"/>
      <c r="R408" s="55"/>
      <c r="S408" s="56"/>
      <c r="T408" s="77"/>
      <c r="U408" s="77"/>
      <c r="V408" s="45"/>
      <c r="W408" s="45"/>
      <c r="X408" s="45"/>
    </row>
    <row r="409" spans="2:24">
      <c r="B409" s="57" t="s">
        <v>269</v>
      </c>
      <c r="C409" s="57" t="s">
        <v>163</v>
      </c>
      <c r="D409" s="76">
        <f t="shared" si="67"/>
        <v>0</v>
      </c>
      <c r="E409" s="76">
        <f t="shared" si="67"/>
        <v>0</v>
      </c>
      <c r="G409" s="63" t="s">
        <v>163</v>
      </c>
      <c r="H409" s="54">
        <f t="shared" si="68"/>
        <v>0</v>
      </c>
      <c r="I409" s="54">
        <f t="shared" si="68"/>
        <v>0</v>
      </c>
      <c r="J409" s="54">
        <f t="shared" si="68"/>
        <v>0</v>
      </c>
      <c r="K409" s="54">
        <f t="shared" si="68"/>
        <v>0</v>
      </c>
      <c r="L409" s="54">
        <f t="shared" si="68"/>
        <v>0</v>
      </c>
      <c r="M409" s="54">
        <f t="shared" si="64"/>
        <v>0</v>
      </c>
      <c r="N409" s="79"/>
      <c r="P409" s="48"/>
      <c r="Q409" s="49"/>
      <c r="R409" s="49"/>
      <c r="S409" s="33">
        <f t="shared" ref="S409" si="69">ROUND(O409*R409,3)</f>
        <v>0</v>
      </c>
      <c r="T409" s="77"/>
      <c r="U409" s="77"/>
      <c r="V409" s="45"/>
      <c r="W409" s="45"/>
      <c r="X409" s="45"/>
    </row>
    <row r="410" spans="2:24">
      <c r="B410" s="57" t="s">
        <v>269</v>
      </c>
      <c r="C410" s="57" t="s">
        <v>163</v>
      </c>
      <c r="D410" s="76">
        <f t="shared" si="67"/>
        <v>0</v>
      </c>
      <c r="E410" s="76">
        <f t="shared" si="67"/>
        <v>0</v>
      </c>
      <c r="G410" s="76" t="s">
        <v>168</v>
      </c>
      <c r="H410" s="54">
        <f t="shared" ref="H410:L425" si="70">SUMIFS($X$17:$X$345,$D$17:$D$345,$G410,$H$17:$H$345,H$378)</f>
        <v>0</v>
      </c>
      <c r="I410" s="54">
        <f t="shared" si="70"/>
        <v>0</v>
      </c>
      <c r="J410" s="54">
        <f t="shared" si="70"/>
        <v>0</v>
      </c>
      <c r="K410" s="54">
        <f t="shared" si="70"/>
        <v>0</v>
      </c>
      <c r="L410" s="54">
        <f t="shared" si="68"/>
        <v>0</v>
      </c>
      <c r="M410" s="54">
        <f t="shared" si="64"/>
        <v>0</v>
      </c>
      <c r="N410" s="78" t="s">
        <v>41</v>
      </c>
      <c r="P410" s="55"/>
      <c r="Q410" s="55"/>
      <c r="R410" s="55"/>
      <c r="S410" s="56"/>
      <c r="T410" s="77"/>
      <c r="U410" s="77"/>
      <c r="V410" s="45"/>
      <c r="W410" s="45"/>
      <c r="X410" s="45"/>
    </row>
    <row r="411" spans="2:24">
      <c r="B411" s="57" t="s">
        <v>269</v>
      </c>
      <c r="C411" s="57" t="s">
        <v>163</v>
      </c>
      <c r="D411" s="76">
        <f t="shared" si="67"/>
        <v>0</v>
      </c>
      <c r="E411" s="76">
        <f t="shared" si="67"/>
        <v>0</v>
      </c>
      <c r="G411" s="76" t="s">
        <v>169</v>
      </c>
      <c r="H411" s="54">
        <f t="shared" si="70"/>
        <v>0</v>
      </c>
      <c r="I411" s="54">
        <f t="shared" si="70"/>
        <v>0</v>
      </c>
      <c r="J411" s="54">
        <f t="shared" si="70"/>
        <v>0</v>
      </c>
      <c r="K411" s="54">
        <f t="shared" si="70"/>
        <v>0</v>
      </c>
      <c r="L411" s="54">
        <f t="shared" si="68"/>
        <v>0</v>
      </c>
      <c r="M411" s="54">
        <f t="shared" si="64"/>
        <v>0</v>
      </c>
      <c r="N411" s="78" t="s">
        <v>40</v>
      </c>
      <c r="P411" s="55"/>
      <c r="Q411" s="55"/>
      <c r="R411" s="55"/>
      <c r="S411" s="56"/>
      <c r="T411" s="77"/>
      <c r="U411" s="77"/>
      <c r="V411" s="45"/>
      <c r="W411" s="45"/>
      <c r="X411" s="45"/>
    </row>
    <row r="412" spans="2:24">
      <c r="B412" s="57" t="s">
        <v>269</v>
      </c>
      <c r="C412" s="57" t="s">
        <v>163</v>
      </c>
      <c r="D412" s="76">
        <f t="shared" si="67"/>
        <v>0</v>
      </c>
      <c r="E412" s="76">
        <f t="shared" si="67"/>
        <v>0</v>
      </c>
      <c r="G412" s="76" t="s">
        <v>186</v>
      </c>
      <c r="H412" s="54">
        <f t="shared" si="70"/>
        <v>0</v>
      </c>
      <c r="I412" s="54">
        <f t="shared" si="70"/>
        <v>0</v>
      </c>
      <c r="J412" s="54">
        <f t="shared" si="70"/>
        <v>0</v>
      </c>
      <c r="K412" s="54">
        <f t="shared" si="70"/>
        <v>0</v>
      </c>
      <c r="L412" s="54">
        <f t="shared" si="68"/>
        <v>0</v>
      </c>
      <c r="M412" s="54">
        <f t="shared" si="64"/>
        <v>0</v>
      </c>
      <c r="N412" s="78" t="s">
        <v>40</v>
      </c>
      <c r="P412" s="55"/>
      <c r="Q412" s="55"/>
      <c r="R412" s="55"/>
      <c r="S412" s="56"/>
      <c r="T412" s="77"/>
      <c r="U412" s="77"/>
      <c r="V412" s="45"/>
      <c r="W412" s="45"/>
      <c r="X412" s="45"/>
    </row>
    <row r="413" spans="2:24">
      <c r="B413" s="57" t="s">
        <v>269</v>
      </c>
      <c r="C413" s="57" t="s">
        <v>163</v>
      </c>
      <c r="D413" s="76">
        <f t="shared" si="67"/>
        <v>0</v>
      </c>
      <c r="E413" s="76">
        <f t="shared" si="67"/>
        <v>0</v>
      </c>
      <c r="G413" s="76" t="s">
        <v>115</v>
      </c>
      <c r="H413" s="54">
        <f t="shared" si="70"/>
        <v>0</v>
      </c>
      <c r="I413" s="54">
        <f t="shared" si="70"/>
        <v>0</v>
      </c>
      <c r="J413" s="54">
        <f t="shared" si="70"/>
        <v>0</v>
      </c>
      <c r="K413" s="54">
        <f t="shared" si="70"/>
        <v>0</v>
      </c>
      <c r="L413" s="54">
        <f t="shared" si="68"/>
        <v>0</v>
      </c>
      <c r="M413" s="54">
        <f t="shared" si="64"/>
        <v>0</v>
      </c>
      <c r="N413" s="78" t="s">
        <v>94</v>
      </c>
      <c r="P413" s="55"/>
      <c r="Q413" s="55"/>
      <c r="R413" s="55"/>
      <c r="S413" s="56"/>
      <c r="T413" s="77"/>
      <c r="U413" s="77"/>
      <c r="V413" s="45"/>
      <c r="W413" s="45"/>
      <c r="X413" s="45"/>
    </row>
    <row r="414" spans="2:24">
      <c r="B414" s="57" t="s">
        <v>269</v>
      </c>
      <c r="C414" s="57" t="s">
        <v>173</v>
      </c>
      <c r="D414" s="76">
        <f t="shared" si="67"/>
        <v>0</v>
      </c>
      <c r="E414" s="76">
        <f t="shared" si="67"/>
        <v>0</v>
      </c>
      <c r="G414" s="63" t="s">
        <v>173</v>
      </c>
      <c r="H414" s="54">
        <f t="shared" si="70"/>
        <v>0</v>
      </c>
      <c r="I414" s="54">
        <f t="shared" si="70"/>
        <v>0</v>
      </c>
      <c r="J414" s="54">
        <f t="shared" si="70"/>
        <v>0</v>
      </c>
      <c r="K414" s="54">
        <f t="shared" si="70"/>
        <v>0</v>
      </c>
      <c r="L414" s="54">
        <f t="shared" si="68"/>
        <v>0</v>
      </c>
      <c r="M414" s="54">
        <f t="shared" si="64"/>
        <v>0</v>
      </c>
      <c r="N414" s="79"/>
      <c r="P414" s="48"/>
      <c r="Q414" s="49"/>
      <c r="R414" s="49"/>
      <c r="S414" s="33">
        <f t="shared" ref="S414" si="71">ROUND(O414*R414,3)</f>
        <v>0</v>
      </c>
      <c r="T414" s="77"/>
      <c r="U414" s="77"/>
      <c r="V414" s="45"/>
      <c r="W414" s="45"/>
      <c r="X414" s="45"/>
    </row>
    <row r="415" spans="2:24">
      <c r="B415" s="57" t="s">
        <v>269</v>
      </c>
      <c r="C415" s="57" t="s">
        <v>173</v>
      </c>
      <c r="D415" s="76">
        <f t="shared" si="67"/>
        <v>0</v>
      </c>
      <c r="E415" s="76">
        <f t="shared" si="67"/>
        <v>0</v>
      </c>
      <c r="G415" s="76" t="s">
        <v>130</v>
      </c>
      <c r="H415" s="54">
        <f t="shared" si="70"/>
        <v>0</v>
      </c>
      <c r="I415" s="54">
        <f t="shared" si="70"/>
        <v>0</v>
      </c>
      <c r="J415" s="54">
        <f t="shared" si="70"/>
        <v>0</v>
      </c>
      <c r="K415" s="54">
        <f t="shared" si="70"/>
        <v>0</v>
      </c>
      <c r="L415" s="54">
        <f t="shared" si="68"/>
        <v>0</v>
      </c>
      <c r="M415" s="54">
        <f t="shared" si="64"/>
        <v>0</v>
      </c>
      <c r="N415" s="78" t="s">
        <v>40</v>
      </c>
      <c r="P415" s="55"/>
      <c r="Q415" s="55"/>
      <c r="R415" s="55"/>
      <c r="S415" s="56"/>
      <c r="T415" s="77"/>
      <c r="U415" s="77"/>
      <c r="V415" s="45"/>
      <c r="W415" s="45"/>
      <c r="X415" s="45"/>
    </row>
    <row r="416" spans="2:24">
      <c r="B416" s="57" t="s">
        <v>269</v>
      </c>
      <c r="C416" s="57" t="s">
        <v>173</v>
      </c>
      <c r="D416" s="76">
        <f t="shared" si="67"/>
        <v>0</v>
      </c>
      <c r="E416" s="76">
        <f t="shared" si="67"/>
        <v>0</v>
      </c>
      <c r="G416" s="76" t="s">
        <v>179</v>
      </c>
      <c r="H416" s="54">
        <f t="shared" si="70"/>
        <v>0</v>
      </c>
      <c r="I416" s="54">
        <f t="shared" si="70"/>
        <v>0</v>
      </c>
      <c r="J416" s="54">
        <f t="shared" si="70"/>
        <v>0</v>
      </c>
      <c r="K416" s="54">
        <f t="shared" si="70"/>
        <v>0</v>
      </c>
      <c r="L416" s="54">
        <f t="shared" si="70"/>
        <v>0</v>
      </c>
      <c r="M416" s="54">
        <f t="shared" si="64"/>
        <v>0</v>
      </c>
      <c r="N416" s="78" t="s">
        <v>41</v>
      </c>
      <c r="P416" s="55"/>
      <c r="Q416" s="55"/>
      <c r="R416" s="55"/>
      <c r="S416" s="56"/>
      <c r="T416" s="77"/>
      <c r="U416" s="77"/>
      <c r="V416" s="45"/>
      <c r="W416" s="45"/>
      <c r="X416" s="45"/>
    </row>
    <row r="417" spans="2:24">
      <c r="B417" s="57" t="s">
        <v>269</v>
      </c>
      <c r="C417" s="57" t="s">
        <v>173</v>
      </c>
      <c r="D417" s="76">
        <f t="shared" si="67"/>
        <v>0</v>
      </c>
      <c r="E417" s="76">
        <f t="shared" si="67"/>
        <v>0</v>
      </c>
      <c r="G417" s="76" t="s">
        <v>131</v>
      </c>
      <c r="H417" s="54">
        <f t="shared" si="70"/>
        <v>0</v>
      </c>
      <c r="I417" s="54">
        <f t="shared" si="70"/>
        <v>0</v>
      </c>
      <c r="J417" s="54">
        <f t="shared" si="70"/>
        <v>0</v>
      </c>
      <c r="K417" s="54">
        <f t="shared" si="70"/>
        <v>0</v>
      </c>
      <c r="L417" s="54">
        <f t="shared" si="70"/>
        <v>0</v>
      </c>
      <c r="M417" s="54">
        <f t="shared" si="64"/>
        <v>0</v>
      </c>
      <c r="N417" s="78" t="s">
        <v>41</v>
      </c>
      <c r="P417" s="55"/>
      <c r="Q417" s="55"/>
      <c r="R417" s="55"/>
      <c r="S417" s="56"/>
      <c r="T417" s="77"/>
      <c r="U417" s="77"/>
      <c r="V417" s="45"/>
      <c r="W417" s="45"/>
      <c r="X417" s="45"/>
    </row>
    <row r="418" spans="2:24">
      <c r="B418" s="57" t="s">
        <v>269</v>
      </c>
      <c r="C418" s="57" t="s">
        <v>173</v>
      </c>
      <c r="D418" s="76">
        <f t="shared" si="67"/>
        <v>0</v>
      </c>
      <c r="E418" s="76">
        <f t="shared" si="67"/>
        <v>0</v>
      </c>
      <c r="G418" s="76" t="s">
        <v>132</v>
      </c>
      <c r="H418" s="54">
        <f t="shared" si="70"/>
        <v>0</v>
      </c>
      <c r="I418" s="54">
        <f t="shared" si="70"/>
        <v>0</v>
      </c>
      <c r="J418" s="54">
        <f t="shared" si="70"/>
        <v>0</v>
      </c>
      <c r="K418" s="54">
        <f t="shared" si="70"/>
        <v>0</v>
      </c>
      <c r="L418" s="54">
        <f t="shared" si="70"/>
        <v>0</v>
      </c>
      <c r="M418" s="54">
        <f t="shared" si="64"/>
        <v>0</v>
      </c>
      <c r="N418" s="78" t="s">
        <v>41</v>
      </c>
      <c r="P418" s="55"/>
      <c r="Q418" s="55"/>
      <c r="R418" s="55"/>
      <c r="S418" s="56"/>
      <c r="T418" s="77"/>
      <c r="U418" s="77"/>
      <c r="V418" s="45"/>
      <c r="W418" s="45"/>
      <c r="X418" s="45"/>
    </row>
    <row r="419" spans="2:24">
      <c r="B419" s="57" t="s">
        <v>269</v>
      </c>
      <c r="C419" s="57" t="s">
        <v>173</v>
      </c>
      <c r="D419" s="76">
        <f t="shared" si="67"/>
        <v>0</v>
      </c>
      <c r="E419" s="76">
        <f t="shared" si="67"/>
        <v>0</v>
      </c>
      <c r="G419" s="76" t="s">
        <v>178</v>
      </c>
      <c r="H419" s="54">
        <f t="shared" si="70"/>
        <v>0</v>
      </c>
      <c r="I419" s="54">
        <f t="shared" si="70"/>
        <v>0</v>
      </c>
      <c r="J419" s="54">
        <f t="shared" si="70"/>
        <v>0</v>
      </c>
      <c r="K419" s="54">
        <f t="shared" si="70"/>
        <v>0</v>
      </c>
      <c r="L419" s="54">
        <f t="shared" si="70"/>
        <v>0</v>
      </c>
      <c r="M419" s="54">
        <f t="shared" si="64"/>
        <v>0</v>
      </c>
      <c r="N419" s="78" t="s">
        <v>40</v>
      </c>
      <c r="P419" s="55"/>
      <c r="Q419" s="55"/>
      <c r="R419" s="55"/>
      <c r="S419" s="56"/>
      <c r="T419" s="77"/>
      <c r="U419" s="77"/>
      <c r="V419" s="45"/>
      <c r="W419" s="45"/>
      <c r="X419" s="45"/>
    </row>
    <row r="420" spans="2:24">
      <c r="B420" s="57" t="s">
        <v>269</v>
      </c>
      <c r="C420" s="57" t="s">
        <v>173</v>
      </c>
      <c r="D420" s="76">
        <f t="shared" ref="D420:E439" si="72">SUMIFS($S$17:$S$345,$A$17:$A$345,$G420,$C$17:$C$345,D$349)</f>
        <v>0</v>
      </c>
      <c r="E420" s="76">
        <f t="shared" si="72"/>
        <v>0</v>
      </c>
      <c r="G420" s="76" t="s">
        <v>133</v>
      </c>
      <c r="H420" s="54">
        <f t="shared" ref="H420:L435" si="73">SUMIFS($X$17:$X$345,$D$17:$D$345,$G420,$H$17:$H$345,H$378)</f>
        <v>0</v>
      </c>
      <c r="I420" s="54">
        <f t="shared" si="73"/>
        <v>0</v>
      </c>
      <c r="J420" s="54">
        <f t="shared" si="73"/>
        <v>0</v>
      </c>
      <c r="K420" s="54">
        <f t="shared" si="73"/>
        <v>0</v>
      </c>
      <c r="L420" s="54">
        <f t="shared" si="70"/>
        <v>0</v>
      </c>
      <c r="M420" s="54">
        <f t="shared" si="64"/>
        <v>0</v>
      </c>
      <c r="N420" s="78" t="s">
        <v>40</v>
      </c>
      <c r="P420" s="55"/>
      <c r="Q420" s="55"/>
      <c r="R420" s="55"/>
      <c r="S420" s="56"/>
      <c r="T420" s="77"/>
      <c r="U420" s="77"/>
      <c r="V420" s="45"/>
      <c r="W420" s="45"/>
      <c r="X420" s="45"/>
    </row>
    <row r="421" spans="2:24">
      <c r="B421" s="57" t="s">
        <v>269</v>
      </c>
      <c r="C421" s="57" t="s">
        <v>173</v>
      </c>
      <c r="D421" s="76">
        <f t="shared" si="72"/>
        <v>0</v>
      </c>
      <c r="E421" s="76">
        <f t="shared" si="72"/>
        <v>0</v>
      </c>
      <c r="G421" s="76" t="s">
        <v>134</v>
      </c>
      <c r="H421" s="54">
        <f t="shared" si="73"/>
        <v>0</v>
      </c>
      <c r="I421" s="54">
        <f t="shared" si="73"/>
        <v>0</v>
      </c>
      <c r="J421" s="54">
        <f t="shared" si="73"/>
        <v>0</v>
      </c>
      <c r="K421" s="54">
        <f t="shared" si="73"/>
        <v>0</v>
      </c>
      <c r="L421" s="54">
        <f t="shared" si="70"/>
        <v>0</v>
      </c>
      <c r="M421" s="54">
        <f t="shared" si="64"/>
        <v>0</v>
      </c>
      <c r="N421" s="78" t="s">
        <v>40</v>
      </c>
      <c r="P421" s="55"/>
      <c r="Q421" s="55"/>
      <c r="R421" s="55"/>
      <c r="S421" s="56"/>
      <c r="T421" s="77"/>
      <c r="U421" s="77"/>
      <c r="V421" s="45"/>
      <c r="W421" s="45"/>
      <c r="X421" s="45"/>
    </row>
    <row r="422" spans="2:24">
      <c r="B422" s="57" t="s">
        <v>269</v>
      </c>
      <c r="C422" s="57" t="s">
        <v>173</v>
      </c>
      <c r="D422" s="76">
        <f t="shared" si="72"/>
        <v>0</v>
      </c>
      <c r="E422" s="76">
        <f t="shared" si="72"/>
        <v>0</v>
      </c>
      <c r="G422" s="76" t="s">
        <v>135</v>
      </c>
      <c r="H422" s="54">
        <f t="shared" si="73"/>
        <v>0</v>
      </c>
      <c r="I422" s="54">
        <f t="shared" si="73"/>
        <v>0</v>
      </c>
      <c r="J422" s="54">
        <f t="shared" si="73"/>
        <v>0</v>
      </c>
      <c r="K422" s="54">
        <f t="shared" si="73"/>
        <v>0</v>
      </c>
      <c r="L422" s="54">
        <f t="shared" si="70"/>
        <v>0</v>
      </c>
      <c r="M422" s="54">
        <f t="shared" si="64"/>
        <v>0</v>
      </c>
      <c r="N422" s="78" t="s">
        <v>40</v>
      </c>
      <c r="P422" s="55"/>
      <c r="Q422" s="55"/>
      <c r="R422" s="55"/>
      <c r="S422" s="56"/>
      <c r="T422" s="77"/>
      <c r="U422" s="77"/>
      <c r="V422" s="45"/>
      <c r="W422" s="45"/>
      <c r="X422" s="45"/>
    </row>
    <row r="423" spans="2:24">
      <c r="B423" s="57" t="s">
        <v>269</v>
      </c>
      <c r="C423" s="57" t="s">
        <v>173</v>
      </c>
      <c r="D423" s="76">
        <f t="shared" si="72"/>
        <v>0</v>
      </c>
      <c r="E423" s="76">
        <f t="shared" si="72"/>
        <v>0</v>
      </c>
      <c r="G423" s="76" t="s">
        <v>116</v>
      </c>
      <c r="H423" s="54">
        <f t="shared" si="73"/>
        <v>0</v>
      </c>
      <c r="I423" s="54">
        <f t="shared" si="73"/>
        <v>0</v>
      </c>
      <c r="J423" s="54">
        <f t="shared" si="73"/>
        <v>0</v>
      </c>
      <c r="K423" s="54">
        <f t="shared" si="73"/>
        <v>0</v>
      </c>
      <c r="L423" s="54">
        <f t="shared" si="70"/>
        <v>0</v>
      </c>
      <c r="M423" s="54">
        <f t="shared" si="64"/>
        <v>0</v>
      </c>
      <c r="N423" s="78" t="s">
        <v>94</v>
      </c>
      <c r="P423" s="55"/>
      <c r="Q423" s="55"/>
      <c r="R423" s="55"/>
      <c r="S423" s="56"/>
      <c r="T423" s="77"/>
      <c r="U423" s="77"/>
      <c r="V423" s="45"/>
      <c r="W423" s="45"/>
      <c r="X423" s="45"/>
    </row>
    <row r="424" spans="2:24">
      <c r="B424" s="57" t="s">
        <v>269</v>
      </c>
      <c r="C424" s="57" t="s">
        <v>173</v>
      </c>
      <c r="D424" s="76">
        <f t="shared" si="72"/>
        <v>0</v>
      </c>
      <c r="E424" s="76">
        <f t="shared" si="72"/>
        <v>0</v>
      </c>
      <c r="G424" s="76" t="s">
        <v>117</v>
      </c>
      <c r="H424" s="54">
        <f t="shared" si="73"/>
        <v>0</v>
      </c>
      <c r="I424" s="54">
        <f t="shared" si="73"/>
        <v>0</v>
      </c>
      <c r="J424" s="54">
        <f t="shared" si="73"/>
        <v>0</v>
      </c>
      <c r="K424" s="54">
        <f t="shared" si="73"/>
        <v>0</v>
      </c>
      <c r="L424" s="54">
        <f t="shared" si="70"/>
        <v>0</v>
      </c>
      <c r="M424" s="54">
        <f t="shared" si="64"/>
        <v>0</v>
      </c>
      <c r="N424" s="78" t="s">
        <v>94</v>
      </c>
      <c r="P424" s="55"/>
      <c r="Q424" s="55"/>
      <c r="R424" s="55"/>
      <c r="S424" s="56"/>
      <c r="T424" s="77"/>
      <c r="U424" s="77"/>
      <c r="V424" s="45"/>
      <c r="W424" s="45"/>
      <c r="X424" s="45"/>
    </row>
    <row r="425" spans="2:24">
      <c r="B425" s="57" t="s">
        <v>269</v>
      </c>
      <c r="C425" s="57" t="s">
        <v>173</v>
      </c>
      <c r="D425" s="76">
        <f t="shared" si="72"/>
        <v>0</v>
      </c>
      <c r="E425" s="76">
        <f t="shared" si="72"/>
        <v>0</v>
      </c>
      <c r="G425" s="76" t="s">
        <v>118</v>
      </c>
      <c r="H425" s="54">
        <f t="shared" si="73"/>
        <v>0</v>
      </c>
      <c r="I425" s="54">
        <f t="shared" si="73"/>
        <v>0</v>
      </c>
      <c r="J425" s="54">
        <f t="shared" si="73"/>
        <v>0</v>
      </c>
      <c r="K425" s="54">
        <f t="shared" si="73"/>
        <v>0</v>
      </c>
      <c r="L425" s="54">
        <f t="shared" si="70"/>
        <v>0</v>
      </c>
      <c r="M425" s="54">
        <f t="shared" si="64"/>
        <v>0</v>
      </c>
      <c r="N425" s="78" t="s">
        <v>94</v>
      </c>
      <c r="P425" s="55"/>
      <c r="Q425" s="55"/>
      <c r="R425" s="55"/>
      <c r="S425" s="56"/>
      <c r="T425" s="77"/>
      <c r="U425" s="77"/>
      <c r="V425" s="45"/>
      <c r="W425" s="45"/>
      <c r="X425" s="45"/>
    </row>
    <row r="426" spans="2:24">
      <c r="B426" s="57" t="s">
        <v>269</v>
      </c>
      <c r="C426" s="57" t="s">
        <v>173</v>
      </c>
      <c r="D426" s="76">
        <f t="shared" si="72"/>
        <v>0</v>
      </c>
      <c r="E426" s="76">
        <f t="shared" si="72"/>
        <v>0</v>
      </c>
      <c r="G426" s="76" t="s">
        <v>119</v>
      </c>
      <c r="H426" s="54">
        <f t="shared" si="73"/>
        <v>0</v>
      </c>
      <c r="I426" s="54">
        <f t="shared" si="73"/>
        <v>0</v>
      </c>
      <c r="J426" s="54">
        <f t="shared" si="73"/>
        <v>0</v>
      </c>
      <c r="K426" s="54">
        <f t="shared" si="73"/>
        <v>0</v>
      </c>
      <c r="L426" s="54">
        <f t="shared" si="73"/>
        <v>0</v>
      </c>
      <c r="M426" s="54">
        <f t="shared" si="64"/>
        <v>0</v>
      </c>
      <c r="N426" s="78" t="s">
        <v>41</v>
      </c>
      <c r="P426" s="55"/>
      <c r="Q426" s="55"/>
      <c r="R426" s="55"/>
      <c r="S426" s="56"/>
      <c r="T426" s="77"/>
      <c r="U426" s="77"/>
      <c r="V426" s="45"/>
      <c r="W426" s="45"/>
      <c r="X426" s="45"/>
    </row>
    <row r="427" spans="2:24">
      <c r="B427" s="57" t="s">
        <v>269</v>
      </c>
      <c r="C427" s="57" t="s">
        <v>173</v>
      </c>
      <c r="D427" s="76">
        <f t="shared" si="72"/>
        <v>0</v>
      </c>
      <c r="E427" s="76">
        <f t="shared" si="72"/>
        <v>0</v>
      </c>
      <c r="G427" s="76" t="s">
        <v>120</v>
      </c>
      <c r="H427" s="54">
        <f t="shared" si="73"/>
        <v>0</v>
      </c>
      <c r="I427" s="54">
        <f t="shared" si="73"/>
        <v>0</v>
      </c>
      <c r="J427" s="54">
        <f t="shared" si="73"/>
        <v>0</v>
      </c>
      <c r="K427" s="54">
        <f t="shared" si="73"/>
        <v>0</v>
      </c>
      <c r="L427" s="54">
        <f t="shared" si="73"/>
        <v>0</v>
      </c>
      <c r="M427" s="54">
        <f t="shared" si="64"/>
        <v>0</v>
      </c>
      <c r="N427" s="78" t="s">
        <v>41</v>
      </c>
      <c r="P427" s="55"/>
      <c r="Q427" s="55"/>
      <c r="R427" s="55"/>
      <c r="S427" s="56"/>
      <c r="T427" s="77"/>
      <c r="U427" s="77"/>
      <c r="V427" s="45"/>
      <c r="W427" s="45"/>
      <c r="X427" s="45"/>
    </row>
    <row r="428" spans="2:24">
      <c r="B428" s="57" t="s">
        <v>269</v>
      </c>
      <c r="C428" s="57" t="s">
        <v>173</v>
      </c>
      <c r="D428" s="76">
        <f t="shared" si="72"/>
        <v>0</v>
      </c>
      <c r="E428" s="76">
        <f t="shared" si="72"/>
        <v>0</v>
      </c>
      <c r="G428" s="76" t="s">
        <v>180</v>
      </c>
      <c r="H428" s="54">
        <f t="shared" si="73"/>
        <v>0</v>
      </c>
      <c r="I428" s="54">
        <f t="shared" si="73"/>
        <v>0</v>
      </c>
      <c r="J428" s="54">
        <f t="shared" si="73"/>
        <v>0</v>
      </c>
      <c r="K428" s="54">
        <f t="shared" si="73"/>
        <v>0</v>
      </c>
      <c r="L428" s="54">
        <f t="shared" si="73"/>
        <v>0</v>
      </c>
      <c r="M428" s="54">
        <f t="shared" si="64"/>
        <v>0</v>
      </c>
      <c r="N428" s="78" t="s">
        <v>94</v>
      </c>
      <c r="P428" s="55"/>
      <c r="Q428" s="55"/>
      <c r="R428" s="55"/>
      <c r="S428" s="56"/>
      <c r="T428" s="77"/>
      <c r="U428" s="77"/>
      <c r="V428" s="45"/>
      <c r="W428" s="45"/>
      <c r="X428" s="45"/>
    </row>
    <row r="429" spans="2:24">
      <c r="B429" s="57" t="s">
        <v>269</v>
      </c>
      <c r="C429" s="57" t="s">
        <v>173</v>
      </c>
      <c r="D429" s="76">
        <f t="shared" si="72"/>
        <v>0</v>
      </c>
      <c r="E429" s="76">
        <f t="shared" si="72"/>
        <v>0</v>
      </c>
      <c r="G429" s="76" t="s">
        <v>121</v>
      </c>
      <c r="H429" s="54">
        <f t="shared" si="73"/>
        <v>0</v>
      </c>
      <c r="I429" s="54">
        <f t="shared" si="73"/>
        <v>0</v>
      </c>
      <c r="J429" s="54">
        <f t="shared" si="73"/>
        <v>0</v>
      </c>
      <c r="K429" s="54">
        <f t="shared" si="73"/>
        <v>0</v>
      </c>
      <c r="L429" s="54">
        <f t="shared" si="73"/>
        <v>0</v>
      </c>
      <c r="M429" s="54">
        <f t="shared" si="64"/>
        <v>0</v>
      </c>
      <c r="N429" s="78" t="s">
        <v>41</v>
      </c>
      <c r="P429" s="55"/>
      <c r="Q429" s="55"/>
      <c r="R429" s="55"/>
      <c r="S429" s="56"/>
      <c r="T429" s="77"/>
      <c r="U429" s="77"/>
      <c r="V429" s="45"/>
      <c r="W429" s="45"/>
      <c r="X429" s="45"/>
    </row>
    <row r="430" spans="2:24">
      <c r="B430" s="57" t="s">
        <v>269</v>
      </c>
      <c r="C430" s="57" t="s">
        <v>172</v>
      </c>
      <c r="D430" s="76">
        <f t="shared" si="72"/>
        <v>0</v>
      </c>
      <c r="E430" s="76">
        <f t="shared" si="72"/>
        <v>0</v>
      </c>
      <c r="G430" s="63" t="s">
        <v>172</v>
      </c>
      <c r="H430" s="54">
        <f t="shared" ref="H430:L445" si="74">SUMIFS($X$17:$X$345,$D$17:$D$345,$G430,$H$17:$H$345,H$378)</f>
        <v>0</v>
      </c>
      <c r="I430" s="54">
        <f t="shared" si="74"/>
        <v>0</v>
      </c>
      <c r="J430" s="54">
        <f t="shared" si="74"/>
        <v>0</v>
      </c>
      <c r="K430" s="54">
        <f t="shared" si="74"/>
        <v>0</v>
      </c>
      <c r="L430" s="54">
        <f t="shared" si="73"/>
        <v>0</v>
      </c>
      <c r="M430" s="54">
        <f t="shared" si="64"/>
        <v>0</v>
      </c>
      <c r="N430" s="79"/>
      <c r="P430" s="48"/>
      <c r="Q430" s="49"/>
      <c r="R430" s="49"/>
      <c r="S430" s="33">
        <f t="shared" ref="S430" si="75">ROUND(O430*R430,3)</f>
        <v>0</v>
      </c>
      <c r="T430" s="77"/>
      <c r="U430" s="77"/>
      <c r="V430" s="45"/>
      <c r="W430" s="45"/>
      <c r="X430" s="45"/>
    </row>
    <row r="431" spans="2:24">
      <c r="B431" s="57" t="s">
        <v>269</v>
      </c>
      <c r="C431" s="57" t="s">
        <v>172</v>
      </c>
      <c r="D431" s="76">
        <f t="shared" si="72"/>
        <v>0</v>
      </c>
      <c r="E431" s="76">
        <f t="shared" si="72"/>
        <v>0</v>
      </c>
      <c r="G431" s="76" t="s">
        <v>122</v>
      </c>
      <c r="H431" s="54">
        <f t="shared" si="74"/>
        <v>0</v>
      </c>
      <c r="I431" s="54">
        <f t="shared" si="74"/>
        <v>0</v>
      </c>
      <c r="J431" s="54">
        <f t="shared" si="74"/>
        <v>0</v>
      </c>
      <c r="K431" s="54">
        <f t="shared" si="74"/>
        <v>0</v>
      </c>
      <c r="L431" s="54">
        <f t="shared" si="73"/>
        <v>0</v>
      </c>
      <c r="M431" s="54">
        <f t="shared" si="64"/>
        <v>0</v>
      </c>
      <c r="N431" s="78" t="s">
        <v>123</v>
      </c>
      <c r="P431" s="55"/>
      <c r="Q431" s="55"/>
      <c r="R431" s="55"/>
      <c r="S431" s="56"/>
      <c r="T431" s="77"/>
      <c r="U431" s="77"/>
      <c r="V431" s="45"/>
      <c r="W431" s="45"/>
      <c r="X431" s="45"/>
    </row>
    <row r="432" spans="2:24">
      <c r="B432" s="57" t="s">
        <v>269</v>
      </c>
      <c r="C432" s="57" t="s">
        <v>172</v>
      </c>
      <c r="D432" s="76">
        <f t="shared" si="72"/>
        <v>0</v>
      </c>
      <c r="E432" s="76">
        <f t="shared" si="72"/>
        <v>0</v>
      </c>
      <c r="G432" s="76" t="s">
        <v>124</v>
      </c>
      <c r="H432" s="54">
        <f t="shared" si="74"/>
        <v>0</v>
      </c>
      <c r="I432" s="54">
        <f t="shared" si="74"/>
        <v>0</v>
      </c>
      <c r="J432" s="54">
        <f t="shared" si="74"/>
        <v>0</v>
      </c>
      <c r="K432" s="54">
        <f t="shared" si="74"/>
        <v>0</v>
      </c>
      <c r="L432" s="54">
        <f t="shared" si="73"/>
        <v>0</v>
      </c>
      <c r="M432" s="54">
        <f t="shared" si="64"/>
        <v>0</v>
      </c>
      <c r="N432" s="78" t="s">
        <v>123</v>
      </c>
      <c r="P432" s="55"/>
      <c r="Q432" s="55"/>
      <c r="R432" s="55"/>
      <c r="S432" s="56"/>
      <c r="T432" s="77"/>
      <c r="U432" s="77"/>
      <c r="V432" s="45"/>
      <c r="W432" s="45"/>
      <c r="X432" s="45"/>
    </row>
    <row r="433" spans="2:24">
      <c r="B433" s="57" t="s">
        <v>269</v>
      </c>
      <c r="C433" s="57" t="s">
        <v>172</v>
      </c>
      <c r="D433" s="76">
        <f t="shared" si="72"/>
        <v>0</v>
      </c>
      <c r="E433" s="76">
        <f t="shared" si="72"/>
        <v>0</v>
      </c>
      <c r="G433" s="76" t="s">
        <v>125</v>
      </c>
      <c r="H433" s="54">
        <f t="shared" si="74"/>
        <v>0</v>
      </c>
      <c r="I433" s="54">
        <f t="shared" si="74"/>
        <v>0</v>
      </c>
      <c r="J433" s="54">
        <f t="shared" si="74"/>
        <v>0</v>
      </c>
      <c r="K433" s="54">
        <f t="shared" si="74"/>
        <v>0</v>
      </c>
      <c r="L433" s="54">
        <f t="shared" si="73"/>
        <v>0</v>
      </c>
      <c r="M433" s="54">
        <f t="shared" si="64"/>
        <v>0</v>
      </c>
      <c r="N433" s="78" t="s">
        <v>123</v>
      </c>
      <c r="P433" s="55"/>
      <c r="Q433" s="55"/>
      <c r="R433" s="55"/>
      <c r="S433" s="56"/>
      <c r="T433" s="77"/>
      <c r="U433" s="77"/>
      <c r="V433" s="45"/>
      <c r="W433" s="45"/>
      <c r="X433" s="45"/>
    </row>
    <row r="434" spans="2:24">
      <c r="B434" s="57" t="s">
        <v>269</v>
      </c>
      <c r="C434" s="57" t="s">
        <v>170</v>
      </c>
      <c r="D434" s="76">
        <f t="shared" si="72"/>
        <v>0</v>
      </c>
      <c r="E434" s="76">
        <f t="shared" si="72"/>
        <v>0</v>
      </c>
      <c r="G434" s="63" t="s">
        <v>170</v>
      </c>
      <c r="H434" s="54">
        <f t="shared" si="74"/>
        <v>0</v>
      </c>
      <c r="I434" s="54">
        <f t="shared" si="74"/>
        <v>0</v>
      </c>
      <c r="J434" s="54">
        <f t="shared" si="74"/>
        <v>0</v>
      </c>
      <c r="K434" s="54">
        <f t="shared" si="74"/>
        <v>0</v>
      </c>
      <c r="L434" s="54">
        <f t="shared" si="73"/>
        <v>0</v>
      </c>
      <c r="M434" s="54">
        <f t="shared" si="64"/>
        <v>0</v>
      </c>
      <c r="N434" s="79"/>
      <c r="P434" s="48"/>
      <c r="Q434" s="49"/>
      <c r="R434" s="49"/>
      <c r="S434" s="33">
        <f t="shared" ref="S434" si="76">ROUND(O434*R434,3)</f>
        <v>0</v>
      </c>
      <c r="T434" s="77"/>
      <c r="U434" s="77"/>
      <c r="V434" s="45"/>
      <c r="W434" s="45"/>
      <c r="X434" s="45"/>
    </row>
    <row r="435" spans="2:24">
      <c r="B435" s="57" t="s">
        <v>269</v>
      </c>
      <c r="C435" s="57" t="s">
        <v>170</v>
      </c>
      <c r="D435" s="76">
        <f t="shared" si="72"/>
        <v>0</v>
      </c>
      <c r="E435" s="76">
        <f t="shared" si="72"/>
        <v>0</v>
      </c>
      <c r="G435" s="76" t="s">
        <v>126</v>
      </c>
      <c r="H435" s="54">
        <f t="shared" si="74"/>
        <v>0</v>
      </c>
      <c r="I435" s="54">
        <f t="shared" si="74"/>
        <v>0</v>
      </c>
      <c r="J435" s="54">
        <f t="shared" si="74"/>
        <v>0</v>
      </c>
      <c r="K435" s="54">
        <f t="shared" si="74"/>
        <v>0</v>
      </c>
      <c r="L435" s="54">
        <f t="shared" si="73"/>
        <v>0</v>
      </c>
      <c r="M435" s="54">
        <f t="shared" si="64"/>
        <v>0</v>
      </c>
      <c r="N435" s="78" t="s">
        <v>40</v>
      </c>
      <c r="P435" s="55"/>
      <c r="Q435" s="55"/>
      <c r="R435" s="55"/>
      <c r="S435" s="56"/>
      <c r="T435" s="77"/>
      <c r="U435" s="77"/>
      <c r="V435" s="45"/>
      <c r="W435" s="45"/>
      <c r="X435" s="45"/>
    </row>
    <row r="436" spans="2:24">
      <c r="B436" s="57" t="s">
        <v>269</v>
      </c>
      <c r="C436" s="57" t="s">
        <v>170</v>
      </c>
      <c r="D436" s="76">
        <f t="shared" si="72"/>
        <v>0</v>
      </c>
      <c r="E436" s="76">
        <f t="shared" si="72"/>
        <v>0</v>
      </c>
      <c r="G436" s="76" t="s">
        <v>127</v>
      </c>
      <c r="H436" s="54">
        <f t="shared" si="74"/>
        <v>0</v>
      </c>
      <c r="I436" s="54">
        <f t="shared" si="74"/>
        <v>0</v>
      </c>
      <c r="J436" s="54">
        <f t="shared" si="74"/>
        <v>0</v>
      </c>
      <c r="K436" s="54">
        <f t="shared" si="74"/>
        <v>0</v>
      </c>
      <c r="L436" s="54">
        <f t="shared" si="74"/>
        <v>0</v>
      </c>
      <c r="M436" s="54">
        <f t="shared" si="64"/>
        <v>0</v>
      </c>
      <c r="N436" s="78" t="s">
        <v>40</v>
      </c>
      <c r="P436" s="55"/>
      <c r="Q436" s="55"/>
      <c r="R436" s="55"/>
      <c r="S436" s="56"/>
      <c r="T436" s="77"/>
      <c r="U436" s="77"/>
      <c r="V436" s="45"/>
      <c r="W436" s="45"/>
      <c r="X436" s="45"/>
    </row>
    <row r="437" spans="2:24">
      <c r="B437" s="57" t="s">
        <v>269</v>
      </c>
      <c r="C437" s="57" t="s">
        <v>170</v>
      </c>
      <c r="D437" s="76">
        <f t="shared" si="72"/>
        <v>0</v>
      </c>
      <c r="E437" s="76">
        <f t="shared" si="72"/>
        <v>0</v>
      </c>
      <c r="G437" s="76" t="s">
        <v>128</v>
      </c>
      <c r="H437" s="54">
        <f t="shared" si="74"/>
        <v>0</v>
      </c>
      <c r="I437" s="54">
        <f t="shared" si="74"/>
        <v>0</v>
      </c>
      <c r="J437" s="54">
        <f t="shared" si="74"/>
        <v>0</v>
      </c>
      <c r="K437" s="54">
        <f t="shared" si="74"/>
        <v>0</v>
      </c>
      <c r="L437" s="54">
        <f t="shared" si="74"/>
        <v>0</v>
      </c>
      <c r="M437" s="54">
        <f t="shared" si="64"/>
        <v>0</v>
      </c>
      <c r="N437" s="78" t="s">
        <v>40</v>
      </c>
      <c r="P437" s="55"/>
      <c r="Q437" s="55"/>
      <c r="R437" s="55"/>
      <c r="S437" s="56"/>
      <c r="T437" s="77"/>
      <c r="U437" s="77"/>
      <c r="V437" s="45"/>
      <c r="W437" s="45"/>
      <c r="X437" s="45"/>
    </row>
    <row r="438" spans="2:24">
      <c r="B438" s="57" t="s">
        <v>269</v>
      </c>
      <c r="C438" s="57" t="s">
        <v>170</v>
      </c>
      <c r="D438" s="76">
        <f t="shared" si="72"/>
        <v>0</v>
      </c>
      <c r="E438" s="76">
        <f t="shared" si="72"/>
        <v>0</v>
      </c>
      <c r="G438" s="76" t="s">
        <v>129</v>
      </c>
      <c r="H438" s="54">
        <f t="shared" si="74"/>
        <v>0</v>
      </c>
      <c r="I438" s="54">
        <f t="shared" si="74"/>
        <v>0</v>
      </c>
      <c r="J438" s="54">
        <f t="shared" si="74"/>
        <v>0</v>
      </c>
      <c r="K438" s="54">
        <f t="shared" si="74"/>
        <v>0</v>
      </c>
      <c r="L438" s="54">
        <f t="shared" si="74"/>
        <v>0</v>
      </c>
      <c r="M438" s="54">
        <f t="shared" si="64"/>
        <v>0</v>
      </c>
      <c r="N438" s="78" t="s">
        <v>40</v>
      </c>
      <c r="P438" s="55"/>
      <c r="Q438" s="55"/>
      <c r="R438" s="55"/>
      <c r="S438" s="56"/>
      <c r="T438" s="77"/>
      <c r="U438" s="77"/>
      <c r="V438" s="45"/>
      <c r="W438" s="45"/>
      <c r="X438" s="45"/>
    </row>
    <row r="439" spans="2:24">
      <c r="B439" s="57" t="s">
        <v>269</v>
      </c>
      <c r="C439" s="57" t="s">
        <v>170</v>
      </c>
      <c r="D439" s="76">
        <f t="shared" si="72"/>
        <v>0</v>
      </c>
      <c r="E439" s="76">
        <f t="shared" si="72"/>
        <v>0</v>
      </c>
      <c r="G439" s="76" t="s">
        <v>176</v>
      </c>
      <c r="H439" s="54">
        <f t="shared" si="74"/>
        <v>0</v>
      </c>
      <c r="I439" s="54">
        <f t="shared" si="74"/>
        <v>0</v>
      </c>
      <c r="J439" s="54">
        <f t="shared" si="74"/>
        <v>0</v>
      </c>
      <c r="K439" s="54">
        <f t="shared" si="74"/>
        <v>0</v>
      </c>
      <c r="L439" s="54">
        <f t="shared" si="74"/>
        <v>0</v>
      </c>
      <c r="M439" s="54">
        <f t="shared" si="64"/>
        <v>0</v>
      </c>
      <c r="N439" s="78" t="s">
        <v>40</v>
      </c>
      <c r="P439" s="55"/>
      <c r="Q439" s="55"/>
      <c r="R439" s="55"/>
      <c r="S439" s="56"/>
      <c r="T439" s="77"/>
      <c r="U439" s="77"/>
      <c r="V439" s="45"/>
      <c r="W439" s="45"/>
      <c r="X439" s="45"/>
    </row>
    <row r="440" spans="2:24">
      <c r="B440" s="57" t="s">
        <v>269</v>
      </c>
      <c r="C440" s="57" t="s">
        <v>170</v>
      </c>
      <c r="D440" s="76">
        <f t="shared" ref="D440:E472" si="77">SUMIFS($S$17:$S$345,$A$17:$A$345,$G440,$C$17:$C$345,D$349)</f>
        <v>0</v>
      </c>
      <c r="E440" s="76">
        <f t="shared" si="77"/>
        <v>0</v>
      </c>
      <c r="G440" s="76" t="s">
        <v>177</v>
      </c>
      <c r="H440" s="54">
        <f t="shared" ref="H440:L455" si="78">SUMIFS($X$17:$X$345,$D$17:$D$345,$G440,$H$17:$H$345,H$378)</f>
        <v>0</v>
      </c>
      <c r="I440" s="54">
        <f t="shared" si="78"/>
        <v>0</v>
      </c>
      <c r="J440" s="54">
        <f t="shared" si="78"/>
        <v>0</v>
      </c>
      <c r="K440" s="54">
        <f t="shared" si="78"/>
        <v>0</v>
      </c>
      <c r="L440" s="54">
        <f t="shared" si="74"/>
        <v>0</v>
      </c>
      <c r="M440" s="54">
        <f t="shared" si="64"/>
        <v>0</v>
      </c>
      <c r="N440" s="78" t="s">
        <v>40</v>
      </c>
      <c r="P440" s="55"/>
      <c r="Q440" s="55"/>
      <c r="R440" s="55"/>
      <c r="S440" s="56"/>
      <c r="T440" s="77"/>
      <c r="U440" s="77"/>
      <c r="V440" s="45"/>
      <c r="W440" s="45"/>
      <c r="X440" s="45"/>
    </row>
    <row r="441" spans="2:24">
      <c r="B441" s="57" t="s">
        <v>269</v>
      </c>
      <c r="C441" s="57" t="s">
        <v>274</v>
      </c>
      <c r="D441" s="76">
        <f t="shared" si="77"/>
        <v>0</v>
      </c>
      <c r="E441" s="76">
        <f t="shared" si="77"/>
        <v>0</v>
      </c>
      <c r="G441" s="63" t="s">
        <v>75</v>
      </c>
      <c r="H441" s="54">
        <f t="shared" si="78"/>
        <v>0</v>
      </c>
      <c r="I441" s="54">
        <f t="shared" si="78"/>
        <v>0</v>
      </c>
      <c r="J441" s="54">
        <f t="shared" si="78"/>
        <v>0</v>
      </c>
      <c r="K441" s="54">
        <f t="shared" si="78"/>
        <v>0</v>
      </c>
      <c r="L441" s="54">
        <f t="shared" si="74"/>
        <v>0</v>
      </c>
      <c r="M441" s="54">
        <f t="shared" si="64"/>
        <v>0</v>
      </c>
      <c r="N441" s="79"/>
      <c r="P441" s="48"/>
      <c r="Q441" s="49"/>
      <c r="R441" s="49"/>
      <c r="S441" s="33">
        <f t="shared" ref="S441" si="79">ROUND(O441*R441,3)</f>
        <v>0</v>
      </c>
      <c r="T441" s="77"/>
      <c r="U441" s="77"/>
      <c r="V441" s="45"/>
      <c r="W441" s="45"/>
      <c r="X441" s="45"/>
    </row>
    <row r="442" spans="2:24">
      <c r="B442" s="57" t="s">
        <v>269</v>
      </c>
      <c r="C442" s="57" t="s">
        <v>274</v>
      </c>
      <c r="D442" s="76">
        <f t="shared" si="77"/>
        <v>0</v>
      </c>
      <c r="E442" s="76">
        <f t="shared" si="77"/>
        <v>0</v>
      </c>
      <c r="G442" s="76" t="s">
        <v>363</v>
      </c>
      <c r="H442" s="54">
        <f t="shared" si="78"/>
        <v>0</v>
      </c>
      <c r="I442" s="54">
        <f t="shared" si="78"/>
        <v>0</v>
      </c>
      <c r="J442" s="54">
        <f t="shared" si="78"/>
        <v>0</v>
      </c>
      <c r="K442" s="54">
        <f t="shared" si="78"/>
        <v>0</v>
      </c>
      <c r="L442" s="54">
        <f t="shared" si="74"/>
        <v>0</v>
      </c>
      <c r="M442" s="54">
        <f t="shared" si="64"/>
        <v>0</v>
      </c>
      <c r="N442" s="78" t="s">
        <v>40</v>
      </c>
      <c r="P442" s="55"/>
      <c r="Q442" s="55"/>
      <c r="R442" s="55"/>
      <c r="S442" s="56"/>
      <c r="T442" s="77"/>
      <c r="U442" s="77"/>
      <c r="V442" s="45"/>
      <c r="W442" s="45"/>
      <c r="X442" s="45"/>
    </row>
    <row r="443" spans="2:24">
      <c r="B443" s="57" t="s">
        <v>269</v>
      </c>
      <c r="C443" s="57" t="s">
        <v>274</v>
      </c>
      <c r="D443" s="76">
        <f t="shared" si="77"/>
        <v>0</v>
      </c>
      <c r="E443" s="76">
        <f t="shared" si="77"/>
        <v>0</v>
      </c>
      <c r="G443" s="76" t="s">
        <v>181</v>
      </c>
      <c r="H443" s="54">
        <f t="shared" si="78"/>
        <v>0</v>
      </c>
      <c r="I443" s="54">
        <f t="shared" si="78"/>
        <v>0</v>
      </c>
      <c r="J443" s="54">
        <f t="shared" si="78"/>
        <v>0</v>
      </c>
      <c r="K443" s="54">
        <f t="shared" si="78"/>
        <v>0</v>
      </c>
      <c r="L443" s="54">
        <f t="shared" si="74"/>
        <v>0</v>
      </c>
      <c r="M443" s="54">
        <f t="shared" si="64"/>
        <v>0</v>
      </c>
      <c r="N443" s="78" t="s">
        <v>40</v>
      </c>
      <c r="P443" s="55"/>
      <c r="Q443" s="55"/>
      <c r="R443" s="55"/>
      <c r="S443" s="56"/>
      <c r="T443" s="77"/>
      <c r="U443" s="77"/>
      <c r="V443" s="45"/>
      <c r="W443" s="45"/>
      <c r="X443" s="45"/>
    </row>
    <row r="444" spans="2:24">
      <c r="B444" s="57" t="s">
        <v>269</v>
      </c>
      <c r="C444" s="57" t="s">
        <v>274</v>
      </c>
      <c r="D444" s="76">
        <f t="shared" si="77"/>
        <v>0</v>
      </c>
      <c r="E444" s="76">
        <f t="shared" si="77"/>
        <v>0</v>
      </c>
      <c r="G444" s="76" t="s">
        <v>187</v>
      </c>
      <c r="H444" s="54">
        <f t="shared" si="78"/>
        <v>0</v>
      </c>
      <c r="I444" s="54">
        <f t="shared" si="78"/>
        <v>0</v>
      </c>
      <c r="J444" s="54">
        <f t="shared" si="78"/>
        <v>0</v>
      </c>
      <c r="K444" s="54">
        <f t="shared" si="78"/>
        <v>0</v>
      </c>
      <c r="L444" s="54">
        <f t="shared" si="74"/>
        <v>0</v>
      </c>
      <c r="M444" s="54">
        <f t="shared" si="64"/>
        <v>0</v>
      </c>
      <c r="N444" s="78" t="s">
        <v>40</v>
      </c>
      <c r="P444" s="55"/>
      <c r="Q444" s="55"/>
      <c r="R444" s="55"/>
      <c r="S444" s="56"/>
      <c r="T444" s="77"/>
      <c r="U444" s="77"/>
      <c r="V444" s="45"/>
      <c r="W444" s="45"/>
      <c r="X444" s="45"/>
    </row>
    <row r="445" spans="2:24">
      <c r="B445" s="57" t="s">
        <v>269</v>
      </c>
      <c r="C445" s="57" t="s">
        <v>274</v>
      </c>
      <c r="D445" s="76">
        <f t="shared" si="77"/>
        <v>0</v>
      </c>
      <c r="E445" s="76">
        <f t="shared" si="77"/>
        <v>0</v>
      </c>
      <c r="G445" s="76" t="s">
        <v>182</v>
      </c>
      <c r="H445" s="54">
        <f t="shared" si="78"/>
        <v>0</v>
      </c>
      <c r="I445" s="54">
        <f t="shared" si="78"/>
        <v>0</v>
      </c>
      <c r="J445" s="54">
        <f t="shared" si="78"/>
        <v>0</v>
      </c>
      <c r="K445" s="54">
        <f t="shared" si="78"/>
        <v>0</v>
      </c>
      <c r="L445" s="54">
        <f t="shared" si="74"/>
        <v>0</v>
      </c>
      <c r="M445" s="54">
        <f t="shared" ref="M445:M511" si="80">SUM(H445:L445)</f>
        <v>0</v>
      </c>
      <c r="N445" s="78" t="s">
        <v>40</v>
      </c>
      <c r="P445" s="55"/>
      <c r="Q445" s="55"/>
      <c r="R445" s="55"/>
      <c r="S445" s="56"/>
      <c r="T445" s="77"/>
      <c r="U445" s="77"/>
      <c r="V445" s="45"/>
      <c r="W445" s="45"/>
      <c r="X445" s="45"/>
    </row>
    <row r="446" spans="2:24">
      <c r="B446" s="57" t="s">
        <v>269</v>
      </c>
      <c r="C446" s="57" t="s">
        <v>274</v>
      </c>
      <c r="D446" s="76">
        <f t="shared" si="77"/>
        <v>0</v>
      </c>
      <c r="E446" s="76">
        <f t="shared" si="77"/>
        <v>0</v>
      </c>
      <c r="G446" s="76" t="s">
        <v>183</v>
      </c>
      <c r="H446" s="54">
        <f t="shared" si="78"/>
        <v>0</v>
      </c>
      <c r="I446" s="54">
        <f t="shared" si="78"/>
        <v>0</v>
      </c>
      <c r="J446" s="54">
        <f t="shared" si="78"/>
        <v>0</v>
      </c>
      <c r="K446" s="54">
        <f t="shared" si="78"/>
        <v>0</v>
      </c>
      <c r="L446" s="54">
        <f t="shared" si="78"/>
        <v>0</v>
      </c>
      <c r="M446" s="54">
        <f t="shared" si="80"/>
        <v>0</v>
      </c>
      <c r="N446" s="78" t="s">
        <v>40</v>
      </c>
      <c r="P446" s="55"/>
      <c r="Q446" s="55"/>
      <c r="R446" s="55"/>
      <c r="S446" s="56"/>
      <c r="T446" s="77"/>
      <c r="U446" s="77"/>
      <c r="V446" s="45"/>
      <c r="W446" s="45"/>
      <c r="X446" s="45"/>
    </row>
    <row r="447" spans="2:24">
      <c r="B447" s="57" t="s">
        <v>269</v>
      </c>
      <c r="C447" s="57" t="s">
        <v>274</v>
      </c>
      <c r="D447" s="76">
        <f t="shared" ref="D447:E450" si="81">SUMIFS($S$17:$S$345,$A$17:$A$345,$G447,$C$17:$C$345,D$349)</f>
        <v>0</v>
      </c>
      <c r="E447" s="76">
        <f t="shared" si="81"/>
        <v>0</v>
      </c>
      <c r="G447" s="76" t="s">
        <v>137</v>
      </c>
      <c r="H447" s="54">
        <f t="shared" si="78"/>
        <v>0</v>
      </c>
      <c r="I447" s="54">
        <f t="shared" si="78"/>
        <v>0</v>
      </c>
      <c r="J447" s="54">
        <f t="shared" si="78"/>
        <v>0</v>
      </c>
      <c r="K447" s="54">
        <f t="shared" si="78"/>
        <v>0</v>
      </c>
      <c r="L447" s="54">
        <f t="shared" si="78"/>
        <v>0</v>
      </c>
      <c r="M447" s="54">
        <f t="shared" si="80"/>
        <v>0</v>
      </c>
      <c r="N447" s="78" t="s">
        <v>40</v>
      </c>
      <c r="P447" s="55"/>
      <c r="Q447" s="55"/>
      <c r="R447" s="55"/>
      <c r="S447" s="56"/>
      <c r="T447" s="77"/>
      <c r="U447" s="77"/>
      <c r="V447" s="45"/>
      <c r="W447" s="45"/>
      <c r="X447" s="45"/>
    </row>
    <row r="448" spans="2:24">
      <c r="B448" s="57" t="s">
        <v>269</v>
      </c>
      <c r="C448" s="57" t="s">
        <v>274</v>
      </c>
      <c r="D448" s="76">
        <f t="shared" si="81"/>
        <v>0</v>
      </c>
      <c r="E448" s="76">
        <f t="shared" si="81"/>
        <v>0</v>
      </c>
      <c r="G448" s="76" t="s">
        <v>136</v>
      </c>
      <c r="H448" s="54">
        <f t="shared" si="78"/>
        <v>0</v>
      </c>
      <c r="I448" s="54">
        <f t="shared" si="78"/>
        <v>0</v>
      </c>
      <c r="J448" s="54">
        <f t="shared" si="78"/>
        <v>0</v>
      </c>
      <c r="K448" s="54">
        <f t="shared" si="78"/>
        <v>0</v>
      </c>
      <c r="L448" s="54">
        <f t="shared" si="78"/>
        <v>0</v>
      </c>
      <c r="M448" s="54">
        <f t="shared" si="80"/>
        <v>0</v>
      </c>
      <c r="N448" s="78" t="s">
        <v>40</v>
      </c>
      <c r="P448" s="55"/>
      <c r="Q448" s="55"/>
      <c r="R448" s="55"/>
      <c r="S448" s="56"/>
      <c r="T448" s="77"/>
      <c r="U448" s="77"/>
      <c r="V448" s="45"/>
      <c r="W448" s="45"/>
      <c r="X448" s="45"/>
    </row>
    <row r="449" spans="2:24">
      <c r="B449" s="57" t="s">
        <v>269</v>
      </c>
      <c r="C449" s="57" t="s">
        <v>274</v>
      </c>
      <c r="D449" s="76">
        <f t="shared" si="81"/>
        <v>0</v>
      </c>
      <c r="E449" s="76">
        <f t="shared" si="81"/>
        <v>0</v>
      </c>
      <c r="G449" s="76" t="s">
        <v>372</v>
      </c>
      <c r="H449" s="54">
        <f t="shared" si="78"/>
        <v>0</v>
      </c>
      <c r="I449" s="54">
        <f t="shared" si="78"/>
        <v>0</v>
      </c>
      <c r="J449" s="54">
        <f t="shared" si="78"/>
        <v>0</v>
      </c>
      <c r="K449" s="54">
        <f t="shared" si="78"/>
        <v>0</v>
      </c>
      <c r="L449" s="54">
        <f t="shared" si="78"/>
        <v>0</v>
      </c>
      <c r="M449" s="54">
        <f t="shared" si="80"/>
        <v>0</v>
      </c>
      <c r="N449" s="78" t="s">
        <v>40</v>
      </c>
      <c r="P449" s="55"/>
      <c r="Q449" s="55"/>
      <c r="R449" s="55"/>
      <c r="S449" s="56"/>
      <c r="T449" s="77"/>
      <c r="U449" s="77"/>
      <c r="V449" s="45"/>
      <c r="W449" s="45"/>
      <c r="X449" s="45"/>
    </row>
    <row r="450" spans="2:24">
      <c r="B450" s="57" t="s">
        <v>269</v>
      </c>
      <c r="C450" s="57" t="s">
        <v>274</v>
      </c>
      <c r="D450" s="76">
        <f t="shared" si="81"/>
        <v>0</v>
      </c>
      <c r="E450" s="76">
        <f t="shared" si="81"/>
        <v>0</v>
      </c>
      <c r="G450" s="76" t="s">
        <v>138</v>
      </c>
      <c r="H450" s="54">
        <f t="shared" ref="H450:L465" si="82">SUMIFS($X$17:$X$345,$D$17:$D$345,$G450,$H$17:$H$345,H$378)</f>
        <v>0</v>
      </c>
      <c r="I450" s="54">
        <f t="shared" si="82"/>
        <v>0</v>
      </c>
      <c r="J450" s="54">
        <f t="shared" si="82"/>
        <v>0</v>
      </c>
      <c r="K450" s="54">
        <f t="shared" si="82"/>
        <v>0</v>
      </c>
      <c r="L450" s="54">
        <f t="shared" si="78"/>
        <v>0</v>
      </c>
      <c r="M450" s="54">
        <f t="shared" si="80"/>
        <v>0</v>
      </c>
      <c r="N450" s="78" t="s">
        <v>40</v>
      </c>
      <c r="P450" s="55"/>
      <c r="Q450" s="55"/>
      <c r="R450" s="55"/>
      <c r="S450" s="56"/>
      <c r="T450" s="77"/>
      <c r="U450" s="77"/>
      <c r="V450" s="45"/>
      <c r="W450" s="45"/>
      <c r="X450" s="45"/>
    </row>
    <row r="451" spans="2:24">
      <c r="B451" s="57" t="s">
        <v>269</v>
      </c>
      <c r="C451" s="57" t="s">
        <v>274</v>
      </c>
      <c r="D451" s="76">
        <f t="shared" si="77"/>
        <v>0</v>
      </c>
      <c r="E451" s="76">
        <f t="shared" si="77"/>
        <v>0</v>
      </c>
      <c r="G451" s="76" t="s">
        <v>359</v>
      </c>
      <c r="H451" s="54">
        <f t="shared" si="82"/>
        <v>0</v>
      </c>
      <c r="I451" s="54">
        <f t="shared" si="82"/>
        <v>0</v>
      </c>
      <c r="J451" s="54">
        <f t="shared" si="82"/>
        <v>0</v>
      </c>
      <c r="K451" s="54">
        <f t="shared" si="82"/>
        <v>0</v>
      </c>
      <c r="L451" s="54">
        <f t="shared" si="78"/>
        <v>0</v>
      </c>
      <c r="M451" s="54">
        <f t="shared" si="80"/>
        <v>0</v>
      </c>
      <c r="N451" s="78" t="s">
        <v>40</v>
      </c>
      <c r="P451" s="55"/>
      <c r="Q451" s="55"/>
      <c r="R451" s="55"/>
      <c r="S451" s="56"/>
      <c r="T451" s="77"/>
      <c r="U451" s="77"/>
      <c r="V451" s="45"/>
      <c r="W451" s="45"/>
      <c r="X451" s="45"/>
    </row>
    <row r="452" spans="2:24">
      <c r="B452" s="57" t="s">
        <v>269</v>
      </c>
      <c r="C452" s="57" t="s">
        <v>274</v>
      </c>
      <c r="D452" s="76">
        <f t="shared" si="77"/>
        <v>0</v>
      </c>
      <c r="E452" s="76">
        <f t="shared" si="77"/>
        <v>0</v>
      </c>
      <c r="G452" s="76" t="s">
        <v>358</v>
      </c>
      <c r="H452" s="54">
        <f t="shared" si="82"/>
        <v>0</v>
      </c>
      <c r="I452" s="54">
        <f t="shared" si="82"/>
        <v>0</v>
      </c>
      <c r="J452" s="54">
        <f t="shared" si="82"/>
        <v>0</v>
      </c>
      <c r="K452" s="54">
        <f t="shared" si="82"/>
        <v>0</v>
      </c>
      <c r="L452" s="54">
        <f t="shared" si="78"/>
        <v>0</v>
      </c>
      <c r="M452" s="54">
        <f t="shared" si="80"/>
        <v>0</v>
      </c>
      <c r="N452" s="78" t="s">
        <v>40</v>
      </c>
      <c r="P452" s="55"/>
      <c r="Q452" s="55"/>
      <c r="R452" s="55"/>
      <c r="S452" s="56"/>
      <c r="T452" s="77"/>
      <c r="U452" s="77"/>
      <c r="V452" s="45"/>
      <c r="W452" s="45"/>
      <c r="X452" s="45"/>
    </row>
    <row r="453" spans="2:24">
      <c r="B453" s="57" t="s">
        <v>269</v>
      </c>
      <c r="C453" s="57" t="s">
        <v>274</v>
      </c>
      <c r="D453" s="76">
        <f t="shared" si="77"/>
        <v>0</v>
      </c>
      <c r="E453" s="76">
        <f t="shared" si="77"/>
        <v>0</v>
      </c>
      <c r="G453" s="76" t="s">
        <v>360</v>
      </c>
      <c r="H453" s="54">
        <f t="shared" si="82"/>
        <v>0</v>
      </c>
      <c r="I453" s="54">
        <f t="shared" si="82"/>
        <v>0</v>
      </c>
      <c r="J453" s="54">
        <f t="shared" si="82"/>
        <v>0</v>
      </c>
      <c r="K453" s="54">
        <f t="shared" si="82"/>
        <v>0</v>
      </c>
      <c r="L453" s="54">
        <f t="shared" si="78"/>
        <v>0</v>
      </c>
      <c r="M453" s="54">
        <f t="shared" si="80"/>
        <v>0</v>
      </c>
      <c r="N453" s="78" t="s">
        <v>40</v>
      </c>
      <c r="P453" s="55"/>
      <c r="Q453" s="55"/>
      <c r="R453" s="55"/>
      <c r="S453" s="56"/>
      <c r="T453" s="77"/>
      <c r="U453" s="77"/>
      <c r="V453" s="45"/>
      <c r="W453" s="45"/>
      <c r="X453" s="45"/>
    </row>
    <row r="454" spans="2:24">
      <c r="B454" s="57" t="s">
        <v>269</v>
      </c>
      <c r="C454" s="57" t="s">
        <v>274</v>
      </c>
      <c r="D454" s="76">
        <f t="shared" si="77"/>
        <v>0</v>
      </c>
      <c r="E454" s="76">
        <f t="shared" si="77"/>
        <v>0</v>
      </c>
      <c r="G454" s="76" t="s">
        <v>361</v>
      </c>
      <c r="H454" s="54">
        <f t="shared" si="82"/>
        <v>0</v>
      </c>
      <c r="I454" s="54">
        <f t="shared" si="82"/>
        <v>0</v>
      </c>
      <c r="J454" s="54">
        <f t="shared" si="82"/>
        <v>0</v>
      </c>
      <c r="K454" s="54">
        <f t="shared" si="82"/>
        <v>0</v>
      </c>
      <c r="L454" s="54">
        <f t="shared" si="78"/>
        <v>0</v>
      </c>
      <c r="M454" s="54">
        <f t="shared" si="80"/>
        <v>0</v>
      </c>
      <c r="N454" s="78" t="s">
        <v>40</v>
      </c>
      <c r="P454" s="55"/>
      <c r="Q454" s="55"/>
      <c r="R454" s="55"/>
      <c r="S454" s="56"/>
      <c r="T454" s="77"/>
      <c r="U454" s="77"/>
      <c r="V454" s="45"/>
      <c r="W454" s="45"/>
      <c r="X454" s="45"/>
    </row>
    <row r="455" spans="2:24">
      <c r="B455" s="57" t="s">
        <v>269</v>
      </c>
      <c r="C455" s="57" t="s">
        <v>274</v>
      </c>
      <c r="D455" s="76">
        <f t="shared" si="77"/>
        <v>0</v>
      </c>
      <c r="E455" s="76">
        <f t="shared" si="77"/>
        <v>0</v>
      </c>
      <c r="G455" s="76" t="s">
        <v>368</v>
      </c>
      <c r="H455" s="54">
        <f t="shared" si="82"/>
        <v>0</v>
      </c>
      <c r="I455" s="54">
        <f t="shared" si="82"/>
        <v>0</v>
      </c>
      <c r="J455" s="54">
        <f t="shared" si="82"/>
        <v>0</v>
      </c>
      <c r="K455" s="54">
        <f t="shared" si="82"/>
        <v>0</v>
      </c>
      <c r="L455" s="54">
        <f t="shared" si="78"/>
        <v>0</v>
      </c>
      <c r="M455" s="54">
        <f t="shared" si="80"/>
        <v>0</v>
      </c>
      <c r="N455" s="78" t="s">
        <v>41</v>
      </c>
      <c r="P455" s="55"/>
      <c r="Q455" s="55"/>
      <c r="R455" s="55"/>
      <c r="S455" s="56"/>
      <c r="T455" s="77"/>
      <c r="U455" s="77"/>
      <c r="V455" s="45"/>
      <c r="W455" s="45"/>
      <c r="X455" s="45"/>
    </row>
    <row r="456" spans="2:24">
      <c r="B456" s="57" t="s">
        <v>269</v>
      </c>
      <c r="C456" s="57" t="s">
        <v>274</v>
      </c>
      <c r="D456" s="76">
        <f t="shared" si="77"/>
        <v>0</v>
      </c>
      <c r="E456" s="76">
        <f t="shared" si="77"/>
        <v>0</v>
      </c>
      <c r="G456" s="76" t="s">
        <v>362</v>
      </c>
      <c r="H456" s="54">
        <f t="shared" si="82"/>
        <v>0</v>
      </c>
      <c r="I456" s="54">
        <f t="shared" si="82"/>
        <v>0</v>
      </c>
      <c r="J456" s="54">
        <f t="shared" si="82"/>
        <v>0</v>
      </c>
      <c r="K456" s="54">
        <f t="shared" si="82"/>
        <v>0</v>
      </c>
      <c r="L456" s="54">
        <f t="shared" si="82"/>
        <v>0</v>
      </c>
      <c r="M456" s="54">
        <f t="shared" si="80"/>
        <v>0</v>
      </c>
      <c r="N456" s="78" t="s">
        <v>40</v>
      </c>
      <c r="P456" s="55"/>
      <c r="Q456" s="55"/>
      <c r="R456" s="55"/>
      <c r="S456" s="56"/>
      <c r="T456" s="77"/>
      <c r="U456" s="77"/>
      <c r="V456" s="45"/>
      <c r="W456" s="45"/>
      <c r="X456" s="45"/>
    </row>
    <row r="457" spans="2:24">
      <c r="B457" s="57" t="s">
        <v>269</v>
      </c>
      <c r="C457" s="57" t="s">
        <v>274</v>
      </c>
      <c r="D457" s="76">
        <f t="shared" si="77"/>
        <v>0</v>
      </c>
      <c r="E457" s="76">
        <f t="shared" si="77"/>
        <v>0</v>
      </c>
      <c r="G457" s="76" t="s">
        <v>366</v>
      </c>
      <c r="H457" s="54">
        <f t="shared" si="82"/>
        <v>0</v>
      </c>
      <c r="I457" s="54">
        <f t="shared" si="82"/>
        <v>0</v>
      </c>
      <c r="J457" s="54">
        <f t="shared" si="82"/>
        <v>0</v>
      </c>
      <c r="K457" s="54">
        <f t="shared" si="82"/>
        <v>0</v>
      </c>
      <c r="L457" s="54">
        <f t="shared" si="82"/>
        <v>0</v>
      </c>
      <c r="M457" s="54">
        <f t="shared" si="80"/>
        <v>0</v>
      </c>
      <c r="N457" s="78" t="s">
        <v>40</v>
      </c>
      <c r="P457" s="55"/>
      <c r="Q457" s="55"/>
      <c r="R457" s="55"/>
      <c r="S457" s="56"/>
      <c r="T457" s="77"/>
      <c r="U457" s="77"/>
      <c r="V457" s="45"/>
      <c r="W457" s="45"/>
      <c r="X457" s="45"/>
    </row>
    <row r="458" spans="2:24">
      <c r="B458" s="57" t="s">
        <v>269</v>
      </c>
      <c r="C458" s="57" t="s">
        <v>274</v>
      </c>
      <c r="D458" s="76">
        <f t="shared" si="77"/>
        <v>0</v>
      </c>
      <c r="E458" s="76">
        <f t="shared" si="77"/>
        <v>0</v>
      </c>
      <c r="G458" s="76" t="s">
        <v>367</v>
      </c>
      <c r="H458" s="54">
        <f t="shared" si="82"/>
        <v>0</v>
      </c>
      <c r="I458" s="54">
        <f t="shared" si="82"/>
        <v>0</v>
      </c>
      <c r="J458" s="54">
        <f t="shared" si="82"/>
        <v>0</v>
      </c>
      <c r="K458" s="54">
        <f t="shared" si="82"/>
        <v>0</v>
      </c>
      <c r="L458" s="54">
        <f t="shared" si="82"/>
        <v>0</v>
      </c>
      <c r="M458" s="54">
        <f t="shared" si="80"/>
        <v>0</v>
      </c>
      <c r="N458" s="78" t="s">
        <v>40</v>
      </c>
      <c r="P458" s="55"/>
      <c r="Q458" s="55"/>
      <c r="R458" s="55"/>
      <c r="S458" s="56"/>
      <c r="T458" s="77"/>
      <c r="U458" s="77"/>
      <c r="V458" s="45"/>
      <c r="W458" s="45"/>
      <c r="X458" s="45"/>
    </row>
    <row r="459" spans="2:24">
      <c r="B459" s="57" t="s">
        <v>269</v>
      </c>
      <c r="C459" s="57" t="s">
        <v>274</v>
      </c>
      <c r="D459" s="76">
        <f t="shared" si="77"/>
        <v>0</v>
      </c>
      <c r="E459" s="76">
        <f t="shared" si="77"/>
        <v>0</v>
      </c>
      <c r="G459" s="76" t="s">
        <v>364</v>
      </c>
      <c r="H459" s="54">
        <f t="shared" si="82"/>
        <v>0</v>
      </c>
      <c r="I459" s="54">
        <f t="shared" si="82"/>
        <v>0</v>
      </c>
      <c r="J459" s="54">
        <f t="shared" si="82"/>
        <v>0</v>
      </c>
      <c r="K459" s="54">
        <f t="shared" si="82"/>
        <v>0</v>
      </c>
      <c r="L459" s="54">
        <f t="shared" si="82"/>
        <v>0</v>
      </c>
      <c r="M459" s="54">
        <f t="shared" si="80"/>
        <v>0</v>
      </c>
      <c r="N459" s="78" t="s">
        <v>40</v>
      </c>
      <c r="P459" s="55"/>
      <c r="Q459" s="55"/>
      <c r="R459" s="55"/>
      <c r="S459" s="56"/>
      <c r="T459" s="77"/>
      <c r="U459" s="77"/>
      <c r="V459" s="45"/>
      <c r="W459" s="45"/>
      <c r="X459" s="45"/>
    </row>
    <row r="460" spans="2:24">
      <c r="B460" s="57" t="s">
        <v>269</v>
      </c>
      <c r="C460" s="57" t="s">
        <v>274</v>
      </c>
      <c r="D460" s="76">
        <f t="shared" si="77"/>
        <v>0</v>
      </c>
      <c r="E460" s="76">
        <f t="shared" si="77"/>
        <v>0</v>
      </c>
      <c r="G460" s="76" t="s">
        <v>371</v>
      </c>
      <c r="H460" s="54">
        <f t="shared" ref="H460:L478" si="83">SUMIFS($X$17:$X$345,$D$17:$D$345,$G460,$H$17:$H$345,H$378)</f>
        <v>0</v>
      </c>
      <c r="I460" s="54">
        <f t="shared" si="83"/>
        <v>0</v>
      </c>
      <c r="J460" s="54">
        <f t="shared" si="83"/>
        <v>0</v>
      </c>
      <c r="K460" s="54">
        <f t="shared" si="83"/>
        <v>0</v>
      </c>
      <c r="L460" s="54">
        <f t="shared" si="82"/>
        <v>0</v>
      </c>
      <c r="M460" s="54">
        <f t="shared" si="80"/>
        <v>0</v>
      </c>
      <c r="N460" s="78" t="s">
        <v>40</v>
      </c>
      <c r="P460" s="55"/>
      <c r="Q460" s="55"/>
      <c r="R460" s="55"/>
      <c r="S460" s="56"/>
      <c r="T460" s="77"/>
      <c r="U460" s="77"/>
      <c r="V460" s="45"/>
      <c r="W460" s="45"/>
      <c r="X460" s="45"/>
    </row>
    <row r="461" spans="2:24">
      <c r="B461" s="57" t="s">
        <v>269</v>
      </c>
      <c r="C461" s="57" t="s">
        <v>274</v>
      </c>
      <c r="D461" s="76">
        <f t="shared" si="77"/>
        <v>0</v>
      </c>
      <c r="E461" s="76">
        <f t="shared" si="77"/>
        <v>0</v>
      </c>
      <c r="G461" s="76" t="s">
        <v>365</v>
      </c>
      <c r="H461" s="54">
        <f t="shared" si="83"/>
        <v>0</v>
      </c>
      <c r="I461" s="54">
        <f t="shared" si="83"/>
        <v>0</v>
      </c>
      <c r="J461" s="54">
        <f t="shared" si="83"/>
        <v>0</v>
      </c>
      <c r="K461" s="54">
        <f t="shared" si="83"/>
        <v>0</v>
      </c>
      <c r="L461" s="54">
        <f t="shared" si="82"/>
        <v>0</v>
      </c>
      <c r="M461" s="54">
        <f t="shared" si="80"/>
        <v>0</v>
      </c>
      <c r="N461" s="78" t="s">
        <v>40</v>
      </c>
      <c r="P461" s="55"/>
      <c r="Q461" s="55"/>
      <c r="R461" s="55"/>
      <c r="S461" s="56"/>
      <c r="T461" s="77"/>
      <c r="U461" s="77"/>
      <c r="V461" s="45"/>
      <c r="W461" s="45"/>
      <c r="X461" s="45"/>
    </row>
    <row r="462" spans="2:24">
      <c r="B462" s="57" t="s">
        <v>269</v>
      </c>
      <c r="C462" s="57" t="s">
        <v>274</v>
      </c>
      <c r="D462" s="76">
        <f t="shared" si="77"/>
        <v>0</v>
      </c>
      <c r="E462" s="76">
        <f t="shared" si="77"/>
        <v>0</v>
      </c>
      <c r="G462" s="76" t="s">
        <v>370</v>
      </c>
      <c r="H462" s="54">
        <f t="shared" si="83"/>
        <v>0</v>
      </c>
      <c r="I462" s="54">
        <f t="shared" si="83"/>
        <v>0</v>
      </c>
      <c r="J462" s="54">
        <f t="shared" si="83"/>
        <v>0</v>
      </c>
      <c r="K462" s="54">
        <f t="shared" si="83"/>
        <v>0</v>
      </c>
      <c r="L462" s="54">
        <f t="shared" si="82"/>
        <v>0</v>
      </c>
      <c r="M462" s="54">
        <f t="shared" si="80"/>
        <v>0</v>
      </c>
      <c r="N462" s="78" t="s">
        <v>41</v>
      </c>
      <c r="P462" s="55"/>
      <c r="Q462" s="55"/>
      <c r="R462" s="55"/>
      <c r="S462" s="56"/>
      <c r="T462" s="77"/>
      <c r="U462" s="77"/>
      <c r="V462" s="45"/>
      <c r="W462" s="45"/>
      <c r="X462" s="45"/>
    </row>
    <row r="463" spans="2:24">
      <c r="B463" s="57" t="s">
        <v>269</v>
      </c>
      <c r="C463" s="57" t="s">
        <v>374</v>
      </c>
      <c r="D463" s="76">
        <f t="shared" si="77"/>
        <v>0</v>
      </c>
      <c r="E463" s="76">
        <f t="shared" si="77"/>
        <v>0</v>
      </c>
      <c r="G463" s="63" t="s">
        <v>92</v>
      </c>
      <c r="H463" s="54">
        <f t="shared" si="83"/>
        <v>0</v>
      </c>
      <c r="I463" s="54">
        <f t="shared" si="83"/>
        <v>0</v>
      </c>
      <c r="J463" s="54">
        <f t="shared" si="83"/>
        <v>0</v>
      </c>
      <c r="K463" s="54">
        <f t="shared" si="83"/>
        <v>0</v>
      </c>
      <c r="L463" s="54">
        <f t="shared" si="82"/>
        <v>0</v>
      </c>
      <c r="M463" s="54">
        <f t="shared" si="80"/>
        <v>0</v>
      </c>
      <c r="N463" s="79"/>
      <c r="P463" s="48"/>
      <c r="Q463" s="49"/>
      <c r="R463" s="49"/>
      <c r="S463" s="33">
        <f t="shared" ref="S463" si="84">ROUND(O463*R463,3)</f>
        <v>0</v>
      </c>
      <c r="T463" s="77"/>
      <c r="U463" s="77"/>
      <c r="V463" s="45"/>
      <c r="W463" s="45"/>
      <c r="X463" s="45"/>
    </row>
    <row r="464" spans="2:24">
      <c r="B464" s="57" t="s">
        <v>269</v>
      </c>
      <c r="C464" s="57" t="s">
        <v>374</v>
      </c>
      <c r="D464" s="76">
        <f t="shared" si="77"/>
        <v>0</v>
      </c>
      <c r="E464" s="76">
        <f t="shared" si="77"/>
        <v>0</v>
      </c>
      <c r="G464" s="76" t="s">
        <v>139</v>
      </c>
      <c r="H464" s="54">
        <f t="shared" si="83"/>
        <v>0</v>
      </c>
      <c r="I464" s="54">
        <f t="shared" si="83"/>
        <v>0</v>
      </c>
      <c r="J464" s="54">
        <f t="shared" si="83"/>
        <v>0</v>
      </c>
      <c r="K464" s="54">
        <f t="shared" si="83"/>
        <v>0</v>
      </c>
      <c r="L464" s="54">
        <f t="shared" si="82"/>
        <v>0</v>
      </c>
      <c r="M464" s="54">
        <f t="shared" si="80"/>
        <v>0</v>
      </c>
      <c r="N464" s="78" t="s">
        <v>40</v>
      </c>
      <c r="P464" s="55"/>
      <c r="Q464" s="55"/>
      <c r="R464" s="55"/>
      <c r="S464" s="56"/>
      <c r="T464" s="77"/>
      <c r="U464" s="77"/>
      <c r="V464" s="45"/>
      <c r="W464" s="45"/>
      <c r="X464" s="45"/>
    </row>
    <row r="465" spans="2:24">
      <c r="B465" s="57" t="s">
        <v>269</v>
      </c>
      <c r="C465" s="57" t="s">
        <v>374</v>
      </c>
      <c r="D465" s="76">
        <f t="shared" si="77"/>
        <v>0</v>
      </c>
      <c r="E465" s="76">
        <f t="shared" si="77"/>
        <v>0</v>
      </c>
      <c r="G465" s="76" t="s">
        <v>140</v>
      </c>
      <c r="H465" s="54">
        <f t="shared" si="83"/>
        <v>0</v>
      </c>
      <c r="I465" s="54">
        <f t="shared" si="83"/>
        <v>0</v>
      </c>
      <c r="J465" s="54">
        <f t="shared" si="83"/>
        <v>0</v>
      </c>
      <c r="K465" s="54">
        <f t="shared" si="83"/>
        <v>0</v>
      </c>
      <c r="L465" s="54">
        <f t="shared" si="82"/>
        <v>0</v>
      </c>
      <c r="M465" s="54">
        <f t="shared" si="80"/>
        <v>0</v>
      </c>
      <c r="N465" s="78" t="s">
        <v>40</v>
      </c>
      <c r="P465" s="55"/>
      <c r="Q465" s="55"/>
      <c r="R465" s="55"/>
      <c r="S465" s="56"/>
      <c r="T465" s="77"/>
      <c r="U465" s="77"/>
      <c r="V465" s="45"/>
      <c r="W465" s="45"/>
      <c r="X465" s="45"/>
    </row>
    <row r="466" spans="2:24">
      <c r="B466" s="57" t="s">
        <v>269</v>
      </c>
      <c r="C466" s="57" t="s">
        <v>374</v>
      </c>
      <c r="D466" s="76">
        <f t="shared" si="77"/>
        <v>0</v>
      </c>
      <c r="E466" s="76">
        <f t="shared" si="77"/>
        <v>0</v>
      </c>
      <c r="G466" s="76" t="s">
        <v>174</v>
      </c>
      <c r="H466" s="54">
        <f t="shared" si="83"/>
        <v>0</v>
      </c>
      <c r="I466" s="54">
        <f t="shared" si="83"/>
        <v>0</v>
      </c>
      <c r="J466" s="54">
        <f t="shared" si="83"/>
        <v>0</v>
      </c>
      <c r="K466" s="54">
        <f t="shared" si="83"/>
        <v>0</v>
      </c>
      <c r="L466" s="54">
        <f t="shared" si="83"/>
        <v>0</v>
      </c>
      <c r="M466" s="54">
        <f t="shared" si="80"/>
        <v>0</v>
      </c>
      <c r="N466" s="78" t="s">
        <v>41</v>
      </c>
      <c r="P466" s="55"/>
      <c r="Q466" s="55"/>
      <c r="R466" s="55"/>
      <c r="S466" s="56"/>
      <c r="T466" s="77"/>
      <c r="U466" s="77"/>
      <c r="V466" s="45"/>
      <c r="W466" s="45"/>
      <c r="X466" s="45"/>
    </row>
    <row r="467" spans="2:24">
      <c r="B467" s="57" t="s">
        <v>269</v>
      </c>
      <c r="C467" s="57" t="s">
        <v>374</v>
      </c>
      <c r="D467" s="76">
        <f t="shared" si="77"/>
        <v>0</v>
      </c>
      <c r="E467" s="76">
        <f t="shared" si="77"/>
        <v>0</v>
      </c>
      <c r="G467" s="76" t="s">
        <v>369</v>
      </c>
      <c r="H467" s="54">
        <f t="shared" si="83"/>
        <v>0</v>
      </c>
      <c r="I467" s="54">
        <f t="shared" si="83"/>
        <v>0</v>
      </c>
      <c r="J467" s="54">
        <f t="shared" si="83"/>
        <v>0</v>
      </c>
      <c r="K467" s="54">
        <f t="shared" si="83"/>
        <v>0</v>
      </c>
      <c r="L467" s="54">
        <f t="shared" si="83"/>
        <v>0</v>
      </c>
      <c r="M467" s="54">
        <f t="shared" si="80"/>
        <v>0</v>
      </c>
      <c r="N467" s="78" t="s">
        <v>41</v>
      </c>
      <c r="P467" s="55"/>
      <c r="Q467" s="55"/>
      <c r="R467" s="55"/>
      <c r="S467" s="56"/>
      <c r="T467" s="77"/>
      <c r="U467" s="77"/>
      <c r="V467" s="45"/>
      <c r="W467" s="45"/>
      <c r="X467" s="45"/>
    </row>
    <row r="468" spans="2:24">
      <c r="B468" s="57" t="s">
        <v>269</v>
      </c>
      <c r="C468" s="57" t="s">
        <v>374</v>
      </c>
      <c r="D468" s="76">
        <f t="shared" si="77"/>
        <v>0</v>
      </c>
      <c r="E468" s="76">
        <f t="shared" si="77"/>
        <v>0</v>
      </c>
      <c r="G468" s="76" t="s">
        <v>141</v>
      </c>
      <c r="H468" s="54">
        <f t="shared" si="83"/>
        <v>0</v>
      </c>
      <c r="I468" s="54">
        <f t="shared" si="83"/>
        <v>0</v>
      </c>
      <c r="J468" s="54">
        <f t="shared" si="83"/>
        <v>0</v>
      </c>
      <c r="K468" s="54">
        <f t="shared" si="83"/>
        <v>0</v>
      </c>
      <c r="L468" s="54">
        <f t="shared" si="83"/>
        <v>0</v>
      </c>
      <c r="M468" s="54">
        <f t="shared" si="80"/>
        <v>0</v>
      </c>
      <c r="N468" s="78" t="s">
        <v>41</v>
      </c>
      <c r="P468" s="55"/>
      <c r="Q468" s="55"/>
      <c r="R468" s="55"/>
      <c r="S468" s="56"/>
      <c r="T468" s="77"/>
      <c r="U468" s="77"/>
      <c r="V468" s="45"/>
      <c r="W468" s="45"/>
      <c r="X468" s="45"/>
    </row>
    <row r="469" spans="2:24">
      <c r="B469" s="57" t="s">
        <v>269</v>
      </c>
      <c r="C469" s="57" t="s">
        <v>374</v>
      </c>
      <c r="D469" s="76">
        <f t="shared" si="77"/>
        <v>0</v>
      </c>
      <c r="E469" s="76">
        <f t="shared" si="77"/>
        <v>0</v>
      </c>
      <c r="G469" s="76" t="s">
        <v>175</v>
      </c>
      <c r="H469" s="54">
        <f t="shared" si="83"/>
        <v>0</v>
      </c>
      <c r="I469" s="54">
        <f t="shared" si="83"/>
        <v>0</v>
      </c>
      <c r="J469" s="54">
        <f t="shared" si="83"/>
        <v>0</v>
      </c>
      <c r="K469" s="54">
        <f t="shared" si="83"/>
        <v>0</v>
      </c>
      <c r="L469" s="54">
        <f t="shared" si="83"/>
        <v>0</v>
      </c>
      <c r="M469" s="54">
        <f t="shared" si="80"/>
        <v>0</v>
      </c>
      <c r="N469" s="78" t="s">
        <v>41</v>
      </c>
      <c r="P469" s="55"/>
      <c r="Q469" s="55"/>
      <c r="R469" s="55"/>
      <c r="S469" s="56"/>
      <c r="T469" s="77"/>
      <c r="U469" s="77"/>
      <c r="V469" s="45"/>
      <c r="W469" s="45"/>
      <c r="X469" s="45"/>
    </row>
    <row r="470" spans="2:24">
      <c r="B470" s="57" t="s">
        <v>269</v>
      </c>
      <c r="C470" s="57" t="s">
        <v>374</v>
      </c>
      <c r="D470" s="76">
        <f t="shared" si="77"/>
        <v>0</v>
      </c>
      <c r="E470" s="76">
        <f t="shared" si="77"/>
        <v>0</v>
      </c>
      <c r="G470" s="76" t="s">
        <v>376</v>
      </c>
      <c r="H470" s="54">
        <f t="shared" ref="H470:L488" si="85">SUMIFS($X$17:$X$345,$D$17:$D$345,$G470,$H$17:$H$345,H$378)</f>
        <v>0</v>
      </c>
      <c r="I470" s="54">
        <f t="shared" si="85"/>
        <v>0</v>
      </c>
      <c r="J470" s="54">
        <f t="shared" si="85"/>
        <v>0</v>
      </c>
      <c r="K470" s="54">
        <f t="shared" si="85"/>
        <v>0</v>
      </c>
      <c r="L470" s="54">
        <f t="shared" si="83"/>
        <v>0</v>
      </c>
      <c r="M470" s="54">
        <f t="shared" si="80"/>
        <v>0</v>
      </c>
      <c r="N470" s="78" t="s">
        <v>40</v>
      </c>
      <c r="P470" s="55"/>
      <c r="Q470" s="55"/>
      <c r="R470" s="55"/>
      <c r="S470" s="56"/>
      <c r="T470" s="77"/>
      <c r="U470" s="77"/>
      <c r="V470" s="45"/>
      <c r="W470" s="45"/>
      <c r="X470" s="45"/>
    </row>
    <row r="471" spans="2:24">
      <c r="B471" s="57" t="s">
        <v>269</v>
      </c>
      <c r="C471" s="57" t="s">
        <v>374</v>
      </c>
      <c r="D471" s="76">
        <f t="shared" si="77"/>
        <v>0</v>
      </c>
      <c r="E471" s="76">
        <f t="shared" si="77"/>
        <v>0</v>
      </c>
      <c r="G471" s="76" t="s">
        <v>142</v>
      </c>
      <c r="H471" s="54">
        <f t="shared" si="85"/>
        <v>0</v>
      </c>
      <c r="I471" s="54">
        <f t="shared" si="85"/>
        <v>0</v>
      </c>
      <c r="J471" s="54">
        <f t="shared" si="85"/>
        <v>0</v>
      </c>
      <c r="K471" s="54">
        <f t="shared" si="85"/>
        <v>0</v>
      </c>
      <c r="L471" s="54">
        <f t="shared" si="83"/>
        <v>0</v>
      </c>
      <c r="M471" s="54">
        <f t="shared" si="80"/>
        <v>0</v>
      </c>
      <c r="N471" s="78" t="s">
        <v>41</v>
      </c>
      <c r="P471" s="55"/>
      <c r="Q471" s="55"/>
      <c r="R471" s="55"/>
      <c r="S471" s="56"/>
      <c r="T471" s="77"/>
      <c r="U471" s="77"/>
      <c r="V471" s="45"/>
      <c r="W471" s="45"/>
      <c r="X471" s="45"/>
    </row>
    <row r="472" spans="2:24">
      <c r="B472" s="57" t="s">
        <v>269</v>
      </c>
      <c r="C472" s="57" t="s">
        <v>374</v>
      </c>
      <c r="D472" s="76">
        <f t="shared" si="77"/>
        <v>0</v>
      </c>
      <c r="E472" s="76">
        <f t="shared" si="77"/>
        <v>0</v>
      </c>
      <c r="G472" s="76" t="s">
        <v>415</v>
      </c>
      <c r="H472" s="54">
        <f t="shared" si="85"/>
        <v>0</v>
      </c>
      <c r="I472" s="54">
        <f t="shared" si="85"/>
        <v>0</v>
      </c>
      <c r="J472" s="54">
        <f t="shared" si="85"/>
        <v>0</v>
      </c>
      <c r="K472" s="54">
        <f t="shared" si="85"/>
        <v>0</v>
      </c>
      <c r="L472" s="54">
        <f t="shared" si="83"/>
        <v>0</v>
      </c>
      <c r="M472" s="54">
        <f t="shared" ref="M472" si="86">SUM(H472:L472)</f>
        <v>0</v>
      </c>
      <c r="N472" s="78" t="s">
        <v>41</v>
      </c>
      <c r="P472" s="55"/>
      <c r="Q472" s="55"/>
      <c r="R472" s="55"/>
      <c r="S472" s="56"/>
      <c r="T472" s="77"/>
      <c r="U472" s="77"/>
      <c r="V472" s="45"/>
      <c r="W472" s="45"/>
      <c r="X472" s="45"/>
    </row>
    <row r="473" spans="2:24">
      <c r="B473" s="57" t="s">
        <v>269</v>
      </c>
      <c r="C473" s="57" t="s">
        <v>374</v>
      </c>
      <c r="D473" s="76">
        <f t="shared" ref="D473:E499" si="87">SUMIFS($S$17:$S$345,$A$17:$A$345,$G473,$C$17:$C$345,D$349)</f>
        <v>0</v>
      </c>
      <c r="E473" s="76">
        <f t="shared" si="87"/>
        <v>0</v>
      </c>
      <c r="G473" s="76" t="s">
        <v>416</v>
      </c>
      <c r="H473" s="54">
        <f t="shared" si="85"/>
        <v>0</v>
      </c>
      <c r="I473" s="54">
        <f t="shared" si="85"/>
        <v>0</v>
      </c>
      <c r="J473" s="54">
        <f t="shared" si="85"/>
        <v>0</v>
      </c>
      <c r="K473" s="54">
        <f t="shared" si="85"/>
        <v>0</v>
      </c>
      <c r="L473" s="54">
        <f t="shared" si="83"/>
        <v>0</v>
      </c>
      <c r="M473" s="54">
        <f t="shared" si="80"/>
        <v>0</v>
      </c>
      <c r="N473" s="78" t="s">
        <v>41</v>
      </c>
      <c r="P473" s="55"/>
      <c r="Q473" s="55"/>
      <c r="R473" s="55"/>
      <c r="S473" s="56"/>
      <c r="T473" s="77"/>
      <c r="U473" s="77"/>
      <c r="V473" s="45"/>
      <c r="W473" s="45"/>
      <c r="X473" s="45"/>
    </row>
    <row r="474" spans="2:24">
      <c r="B474" s="57" t="s">
        <v>269</v>
      </c>
      <c r="C474" s="57" t="s">
        <v>374</v>
      </c>
      <c r="D474" s="76">
        <f t="shared" si="87"/>
        <v>0</v>
      </c>
      <c r="E474" s="76">
        <f t="shared" si="87"/>
        <v>0</v>
      </c>
      <c r="G474" s="76" t="s">
        <v>417</v>
      </c>
      <c r="H474" s="54">
        <f t="shared" si="85"/>
        <v>0</v>
      </c>
      <c r="I474" s="54">
        <f t="shared" si="85"/>
        <v>0</v>
      </c>
      <c r="J474" s="54">
        <f t="shared" si="85"/>
        <v>0</v>
      </c>
      <c r="K474" s="54">
        <f t="shared" si="85"/>
        <v>0</v>
      </c>
      <c r="L474" s="54">
        <f t="shared" si="83"/>
        <v>0</v>
      </c>
      <c r="M474" s="54">
        <f t="shared" ref="M474:M475" si="88">SUM(H474:L474)</f>
        <v>0</v>
      </c>
      <c r="N474" s="78" t="s">
        <v>41</v>
      </c>
      <c r="P474" s="55"/>
      <c r="Q474" s="55"/>
      <c r="R474" s="55"/>
      <c r="S474" s="56"/>
      <c r="T474" s="77"/>
      <c r="U474" s="77"/>
      <c r="V474" s="45"/>
      <c r="W474" s="45"/>
      <c r="X474" s="45"/>
    </row>
    <row r="475" spans="2:24">
      <c r="B475" s="57" t="s">
        <v>269</v>
      </c>
      <c r="C475" s="57" t="s">
        <v>374</v>
      </c>
      <c r="D475" s="76">
        <f t="shared" si="87"/>
        <v>0</v>
      </c>
      <c r="E475" s="76">
        <f t="shared" si="87"/>
        <v>0</v>
      </c>
      <c r="G475" s="76" t="s">
        <v>418</v>
      </c>
      <c r="H475" s="54">
        <f t="shared" si="85"/>
        <v>0</v>
      </c>
      <c r="I475" s="54">
        <f t="shared" si="85"/>
        <v>0</v>
      </c>
      <c r="J475" s="54">
        <f t="shared" si="85"/>
        <v>0</v>
      </c>
      <c r="K475" s="54">
        <f t="shared" si="85"/>
        <v>0</v>
      </c>
      <c r="L475" s="54">
        <f t="shared" si="83"/>
        <v>0</v>
      </c>
      <c r="M475" s="54">
        <f t="shared" si="88"/>
        <v>0</v>
      </c>
      <c r="N475" s="78" t="s">
        <v>41</v>
      </c>
      <c r="P475" s="55"/>
      <c r="Q475" s="55"/>
      <c r="R475" s="55"/>
      <c r="S475" s="56"/>
      <c r="T475" s="77"/>
      <c r="U475" s="77"/>
      <c r="V475" s="45"/>
      <c r="W475" s="45"/>
      <c r="X475" s="45"/>
    </row>
    <row r="476" spans="2:24">
      <c r="B476" s="57" t="s">
        <v>269</v>
      </c>
      <c r="C476" s="57" t="s">
        <v>374</v>
      </c>
      <c r="D476" s="76">
        <f t="shared" si="87"/>
        <v>0</v>
      </c>
      <c r="E476" s="76">
        <f t="shared" si="87"/>
        <v>0</v>
      </c>
      <c r="G476" s="76" t="s">
        <v>380</v>
      </c>
      <c r="H476" s="54">
        <f t="shared" si="85"/>
        <v>0</v>
      </c>
      <c r="I476" s="54">
        <f t="shared" si="85"/>
        <v>0</v>
      </c>
      <c r="J476" s="54">
        <f t="shared" si="85"/>
        <v>0</v>
      </c>
      <c r="K476" s="54">
        <f t="shared" si="85"/>
        <v>0</v>
      </c>
      <c r="L476" s="54">
        <f t="shared" si="83"/>
        <v>0</v>
      </c>
      <c r="M476" s="54">
        <f t="shared" si="80"/>
        <v>0</v>
      </c>
      <c r="N476" s="78" t="s">
        <v>40</v>
      </c>
      <c r="P476" s="55"/>
      <c r="Q476" s="55"/>
      <c r="R476" s="55"/>
      <c r="S476" s="56"/>
      <c r="T476" s="77"/>
      <c r="U476" s="77"/>
      <c r="V476" s="45"/>
      <c r="W476" s="45"/>
      <c r="X476" s="45"/>
    </row>
    <row r="477" spans="2:24">
      <c r="B477" s="57" t="s">
        <v>269</v>
      </c>
      <c r="C477" s="57" t="s">
        <v>374</v>
      </c>
      <c r="D477" s="76">
        <f t="shared" si="87"/>
        <v>0</v>
      </c>
      <c r="E477" s="76">
        <f t="shared" si="87"/>
        <v>0</v>
      </c>
      <c r="G477" s="76" t="s">
        <v>381</v>
      </c>
      <c r="H477" s="54">
        <f t="shared" si="85"/>
        <v>0</v>
      </c>
      <c r="I477" s="54">
        <f t="shared" si="85"/>
        <v>0</v>
      </c>
      <c r="J477" s="54">
        <f t="shared" si="85"/>
        <v>0</v>
      </c>
      <c r="K477" s="54">
        <f t="shared" si="85"/>
        <v>0</v>
      </c>
      <c r="L477" s="54">
        <f t="shared" si="83"/>
        <v>0</v>
      </c>
      <c r="M477" s="54">
        <f t="shared" si="80"/>
        <v>0</v>
      </c>
      <c r="N477" s="78" t="s">
        <v>40</v>
      </c>
      <c r="P477" s="55"/>
      <c r="Q477" s="55"/>
      <c r="R477" s="55"/>
      <c r="S477" s="56"/>
      <c r="T477" s="77"/>
      <c r="U477" s="77"/>
      <c r="V477" s="45"/>
      <c r="W477" s="45"/>
      <c r="X477" s="45"/>
    </row>
    <row r="478" spans="2:24">
      <c r="B478" s="57" t="s">
        <v>269</v>
      </c>
      <c r="C478" s="57" t="s">
        <v>374</v>
      </c>
      <c r="D478" s="76">
        <f t="shared" si="87"/>
        <v>0</v>
      </c>
      <c r="E478" s="76">
        <f t="shared" si="87"/>
        <v>0</v>
      </c>
      <c r="G478" s="76" t="s">
        <v>377</v>
      </c>
      <c r="H478" s="54">
        <f t="shared" si="85"/>
        <v>0</v>
      </c>
      <c r="I478" s="54">
        <f t="shared" si="85"/>
        <v>0</v>
      </c>
      <c r="J478" s="54">
        <f t="shared" si="85"/>
        <v>0</v>
      </c>
      <c r="K478" s="54">
        <f t="shared" si="85"/>
        <v>0</v>
      </c>
      <c r="L478" s="54">
        <f t="shared" si="83"/>
        <v>0</v>
      </c>
      <c r="M478" s="54">
        <f t="shared" si="80"/>
        <v>0</v>
      </c>
      <c r="N478" s="78" t="s">
        <v>40</v>
      </c>
      <c r="P478" s="55"/>
      <c r="Q478" s="55"/>
      <c r="R478" s="55"/>
      <c r="S478" s="56"/>
      <c r="T478" s="77"/>
      <c r="U478" s="77"/>
      <c r="V478" s="45"/>
      <c r="W478" s="45"/>
      <c r="X478" s="45"/>
    </row>
    <row r="479" spans="2:24">
      <c r="B479" s="57" t="s">
        <v>269</v>
      </c>
      <c r="C479" s="57" t="s">
        <v>374</v>
      </c>
      <c r="D479" s="76">
        <f t="shared" si="87"/>
        <v>0</v>
      </c>
      <c r="E479" s="76">
        <f t="shared" si="87"/>
        <v>0</v>
      </c>
      <c r="G479" s="76" t="s">
        <v>378</v>
      </c>
      <c r="H479" s="54">
        <f t="shared" si="85"/>
        <v>0</v>
      </c>
      <c r="I479" s="54">
        <f t="shared" si="85"/>
        <v>0</v>
      </c>
      <c r="J479" s="54">
        <f t="shared" si="85"/>
        <v>0</v>
      </c>
      <c r="K479" s="54">
        <f t="shared" si="85"/>
        <v>0</v>
      </c>
      <c r="L479" s="54">
        <f t="shared" si="85"/>
        <v>0</v>
      </c>
      <c r="M479" s="54">
        <f t="shared" si="80"/>
        <v>0</v>
      </c>
      <c r="N479" s="78" t="s">
        <v>40</v>
      </c>
      <c r="P479" s="55"/>
      <c r="Q479" s="55"/>
      <c r="R479" s="55"/>
      <c r="S479" s="56"/>
      <c r="T479" s="77"/>
      <c r="U479" s="77"/>
      <c r="V479" s="45"/>
      <c r="W479" s="45"/>
      <c r="X479" s="45"/>
    </row>
    <row r="480" spans="2:24">
      <c r="B480" s="57" t="s">
        <v>269</v>
      </c>
      <c r="C480" s="57" t="s">
        <v>374</v>
      </c>
      <c r="D480" s="76">
        <f t="shared" si="87"/>
        <v>0</v>
      </c>
      <c r="E480" s="76">
        <f t="shared" si="87"/>
        <v>0</v>
      </c>
      <c r="G480" s="76" t="s">
        <v>379</v>
      </c>
      <c r="H480" s="54">
        <f t="shared" si="85"/>
        <v>0</v>
      </c>
      <c r="I480" s="54">
        <f t="shared" si="85"/>
        <v>0</v>
      </c>
      <c r="J480" s="54">
        <f t="shared" si="85"/>
        <v>0</v>
      </c>
      <c r="K480" s="54">
        <f t="shared" si="85"/>
        <v>0</v>
      </c>
      <c r="L480" s="54">
        <f t="shared" si="85"/>
        <v>0</v>
      </c>
      <c r="M480" s="54">
        <f t="shared" si="80"/>
        <v>0</v>
      </c>
      <c r="N480" s="78" t="s">
        <v>40</v>
      </c>
      <c r="P480" s="55"/>
      <c r="Q480" s="55"/>
      <c r="R480" s="55"/>
      <c r="S480" s="56"/>
      <c r="T480" s="77"/>
      <c r="U480" s="77"/>
      <c r="V480" s="45"/>
      <c r="W480" s="45"/>
      <c r="X480" s="45"/>
    </row>
    <row r="481" spans="2:24">
      <c r="B481" s="57" t="s">
        <v>269</v>
      </c>
      <c r="C481" s="57" t="s">
        <v>171</v>
      </c>
      <c r="D481" s="76">
        <f t="shared" si="87"/>
        <v>0</v>
      </c>
      <c r="E481" s="76">
        <f t="shared" si="87"/>
        <v>0</v>
      </c>
      <c r="G481" s="63" t="s">
        <v>171</v>
      </c>
      <c r="H481" s="54">
        <f t="shared" si="85"/>
        <v>0</v>
      </c>
      <c r="I481" s="54">
        <f t="shared" si="85"/>
        <v>0</v>
      </c>
      <c r="J481" s="54">
        <f t="shared" si="85"/>
        <v>0</v>
      </c>
      <c r="K481" s="54">
        <f t="shared" si="85"/>
        <v>0</v>
      </c>
      <c r="L481" s="54">
        <f t="shared" si="85"/>
        <v>0</v>
      </c>
      <c r="M481" s="54">
        <f t="shared" si="80"/>
        <v>0</v>
      </c>
      <c r="N481" s="79"/>
      <c r="P481" s="48"/>
      <c r="Q481" s="49"/>
      <c r="R481" s="49"/>
      <c r="S481" s="33">
        <f t="shared" ref="S481" si="89">ROUND(O481*R481,3)</f>
        <v>0</v>
      </c>
      <c r="T481" s="77"/>
      <c r="U481" s="77"/>
      <c r="V481" s="45"/>
      <c r="W481" s="45"/>
      <c r="X481" s="45"/>
    </row>
    <row r="482" spans="2:24">
      <c r="B482" s="57" t="s">
        <v>269</v>
      </c>
      <c r="C482" s="57" t="s">
        <v>171</v>
      </c>
      <c r="D482" s="76">
        <f t="shared" si="87"/>
        <v>0</v>
      </c>
      <c r="E482" s="76">
        <f t="shared" si="87"/>
        <v>0</v>
      </c>
      <c r="G482" s="76" t="s">
        <v>143</v>
      </c>
      <c r="H482" s="54">
        <f t="shared" si="85"/>
        <v>0</v>
      </c>
      <c r="I482" s="54">
        <f t="shared" si="85"/>
        <v>0</v>
      </c>
      <c r="J482" s="54">
        <f t="shared" si="85"/>
        <v>0</v>
      </c>
      <c r="K482" s="54">
        <f t="shared" si="85"/>
        <v>0</v>
      </c>
      <c r="L482" s="54">
        <f t="shared" si="85"/>
        <v>0</v>
      </c>
      <c r="M482" s="54">
        <f t="shared" si="80"/>
        <v>0</v>
      </c>
      <c r="N482" s="78" t="s">
        <v>41</v>
      </c>
      <c r="P482" s="55"/>
      <c r="Q482" s="55"/>
      <c r="R482" s="55"/>
      <c r="S482" s="56"/>
      <c r="T482" s="77"/>
      <c r="U482" s="77"/>
      <c r="V482" s="45"/>
      <c r="W482" s="45"/>
      <c r="X482" s="45"/>
    </row>
    <row r="483" spans="2:24">
      <c r="B483" s="57" t="s">
        <v>269</v>
      </c>
      <c r="C483" s="57" t="s">
        <v>171</v>
      </c>
      <c r="D483" s="76">
        <f t="shared" si="87"/>
        <v>0</v>
      </c>
      <c r="E483" s="76">
        <f t="shared" si="87"/>
        <v>0</v>
      </c>
      <c r="G483" s="76" t="s">
        <v>144</v>
      </c>
      <c r="H483" s="54">
        <f t="shared" ref="H483:L498" si="90">SUMIFS($X$17:$X$345,$D$17:$D$345,$G483,$H$17:$H$345,H$378)</f>
        <v>0</v>
      </c>
      <c r="I483" s="54">
        <f t="shared" si="90"/>
        <v>0</v>
      </c>
      <c r="J483" s="54">
        <f t="shared" si="90"/>
        <v>0</v>
      </c>
      <c r="K483" s="54">
        <f t="shared" si="90"/>
        <v>0</v>
      </c>
      <c r="L483" s="54">
        <f t="shared" si="85"/>
        <v>0</v>
      </c>
      <c r="M483" s="54">
        <f t="shared" si="80"/>
        <v>0</v>
      </c>
      <c r="N483" s="78" t="s">
        <v>41</v>
      </c>
      <c r="P483" s="55"/>
      <c r="Q483" s="55"/>
      <c r="R483" s="55"/>
      <c r="S483" s="56"/>
      <c r="T483" s="77"/>
      <c r="U483" s="77"/>
      <c r="V483" s="45"/>
      <c r="W483" s="45"/>
      <c r="X483" s="45"/>
    </row>
    <row r="484" spans="2:24">
      <c r="B484" s="57" t="s">
        <v>269</v>
      </c>
      <c r="C484" s="57" t="s">
        <v>171</v>
      </c>
      <c r="D484" s="76">
        <f t="shared" si="87"/>
        <v>0</v>
      </c>
      <c r="E484" s="76">
        <f t="shared" si="87"/>
        <v>0</v>
      </c>
      <c r="G484" s="76" t="s">
        <v>145</v>
      </c>
      <c r="H484" s="54">
        <f t="shared" si="90"/>
        <v>0</v>
      </c>
      <c r="I484" s="54">
        <f t="shared" si="90"/>
        <v>0</v>
      </c>
      <c r="J484" s="54">
        <f t="shared" si="90"/>
        <v>0</v>
      </c>
      <c r="K484" s="54">
        <f t="shared" si="90"/>
        <v>0</v>
      </c>
      <c r="L484" s="54">
        <f t="shared" si="85"/>
        <v>0</v>
      </c>
      <c r="M484" s="54">
        <f t="shared" si="80"/>
        <v>0</v>
      </c>
      <c r="N484" s="78" t="s">
        <v>41</v>
      </c>
      <c r="P484" s="55"/>
      <c r="Q484" s="55"/>
      <c r="R484" s="55"/>
      <c r="S484" s="56"/>
      <c r="T484" s="77"/>
      <c r="U484" s="77"/>
      <c r="V484" s="45"/>
      <c r="W484" s="45"/>
      <c r="X484" s="45"/>
    </row>
    <row r="485" spans="2:24">
      <c r="B485" s="57" t="s">
        <v>269</v>
      </c>
      <c r="C485" s="57" t="s">
        <v>171</v>
      </c>
      <c r="D485" s="76">
        <f t="shared" si="87"/>
        <v>0</v>
      </c>
      <c r="E485" s="76">
        <f t="shared" si="87"/>
        <v>0</v>
      </c>
      <c r="G485" s="76" t="s">
        <v>185</v>
      </c>
      <c r="H485" s="54">
        <f t="shared" si="90"/>
        <v>0</v>
      </c>
      <c r="I485" s="54">
        <f t="shared" si="90"/>
        <v>0</v>
      </c>
      <c r="J485" s="54">
        <f t="shared" si="90"/>
        <v>0</v>
      </c>
      <c r="K485" s="54">
        <f t="shared" si="90"/>
        <v>0</v>
      </c>
      <c r="L485" s="54">
        <f t="shared" si="85"/>
        <v>0</v>
      </c>
      <c r="M485" s="54">
        <f t="shared" si="80"/>
        <v>0</v>
      </c>
      <c r="N485" s="78" t="s">
        <v>41</v>
      </c>
      <c r="P485" s="55"/>
      <c r="Q485" s="55"/>
      <c r="R485" s="55"/>
      <c r="S485" s="56"/>
      <c r="T485" s="77"/>
      <c r="U485" s="77"/>
      <c r="V485" s="45"/>
      <c r="W485" s="45"/>
      <c r="X485" s="45"/>
    </row>
    <row r="486" spans="2:24">
      <c r="B486" s="57" t="s">
        <v>269</v>
      </c>
      <c r="C486" s="57" t="s">
        <v>171</v>
      </c>
      <c r="D486" s="76">
        <f t="shared" si="87"/>
        <v>0</v>
      </c>
      <c r="E486" s="76">
        <f t="shared" si="87"/>
        <v>0</v>
      </c>
      <c r="G486" s="76" t="s">
        <v>146</v>
      </c>
      <c r="H486" s="54">
        <f t="shared" si="90"/>
        <v>0</v>
      </c>
      <c r="I486" s="54">
        <f t="shared" si="90"/>
        <v>0</v>
      </c>
      <c r="J486" s="54">
        <f t="shared" si="90"/>
        <v>0</v>
      </c>
      <c r="K486" s="54">
        <f t="shared" si="90"/>
        <v>0</v>
      </c>
      <c r="L486" s="54">
        <f t="shared" si="85"/>
        <v>0</v>
      </c>
      <c r="M486" s="54">
        <f t="shared" si="80"/>
        <v>0</v>
      </c>
      <c r="N486" s="78" t="s">
        <v>41</v>
      </c>
      <c r="P486" s="55"/>
      <c r="Q486" s="55"/>
      <c r="R486" s="55"/>
      <c r="S486" s="56"/>
      <c r="T486" s="77"/>
      <c r="U486" s="77"/>
      <c r="V486" s="45"/>
      <c r="W486" s="45"/>
      <c r="X486" s="45"/>
    </row>
    <row r="487" spans="2:24">
      <c r="B487" s="57" t="s">
        <v>269</v>
      </c>
      <c r="C487" s="57" t="s">
        <v>171</v>
      </c>
      <c r="D487" s="76">
        <f t="shared" si="87"/>
        <v>0</v>
      </c>
      <c r="E487" s="76">
        <f t="shared" si="87"/>
        <v>0</v>
      </c>
      <c r="G487" s="76" t="s">
        <v>147</v>
      </c>
      <c r="H487" s="54">
        <f t="shared" si="90"/>
        <v>0</v>
      </c>
      <c r="I487" s="54">
        <f t="shared" si="90"/>
        <v>0</v>
      </c>
      <c r="J487" s="54">
        <f t="shared" si="90"/>
        <v>0</v>
      </c>
      <c r="K487" s="54">
        <f t="shared" si="90"/>
        <v>0</v>
      </c>
      <c r="L487" s="54">
        <f t="shared" si="85"/>
        <v>0</v>
      </c>
      <c r="M487" s="54">
        <f t="shared" si="80"/>
        <v>0</v>
      </c>
      <c r="N487" s="78" t="s">
        <v>41</v>
      </c>
      <c r="P487" s="55"/>
      <c r="Q487" s="55"/>
      <c r="R487" s="55"/>
      <c r="S487" s="56"/>
      <c r="T487" s="77"/>
      <c r="U487" s="77"/>
      <c r="V487" s="45"/>
      <c r="W487" s="45"/>
      <c r="X487" s="45"/>
    </row>
    <row r="488" spans="2:24">
      <c r="B488" s="57" t="s">
        <v>269</v>
      </c>
      <c r="C488" s="57" t="s">
        <v>171</v>
      </c>
      <c r="D488" s="76">
        <f t="shared" si="87"/>
        <v>0</v>
      </c>
      <c r="E488" s="76">
        <f t="shared" si="87"/>
        <v>0</v>
      </c>
      <c r="G488" s="76" t="s">
        <v>148</v>
      </c>
      <c r="H488" s="54">
        <f t="shared" si="90"/>
        <v>0</v>
      </c>
      <c r="I488" s="54">
        <f t="shared" si="90"/>
        <v>0</v>
      </c>
      <c r="J488" s="54">
        <f t="shared" si="90"/>
        <v>0</v>
      </c>
      <c r="K488" s="54">
        <f t="shared" si="90"/>
        <v>0</v>
      </c>
      <c r="L488" s="54">
        <f t="shared" si="85"/>
        <v>0</v>
      </c>
      <c r="M488" s="54">
        <f t="shared" si="80"/>
        <v>0</v>
      </c>
      <c r="N488" s="78" t="s">
        <v>41</v>
      </c>
      <c r="P488" s="55"/>
      <c r="Q488" s="55"/>
      <c r="R488" s="55"/>
      <c r="S488" s="56"/>
      <c r="T488" s="77"/>
      <c r="U488" s="77"/>
      <c r="V488" s="45"/>
      <c r="W488" s="45"/>
      <c r="X488" s="45"/>
    </row>
    <row r="489" spans="2:24">
      <c r="B489" s="57" t="s">
        <v>269</v>
      </c>
      <c r="C489" s="57" t="s">
        <v>171</v>
      </c>
      <c r="D489" s="76">
        <f t="shared" si="87"/>
        <v>0</v>
      </c>
      <c r="E489" s="76">
        <f t="shared" si="87"/>
        <v>0</v>
      </c>
      <c r="G489" s="76" t="s">
        <v>149</v>
      </c>
      <c r="H489" s="54">
        <f t="shared" si="90"/>
        <v>0</v>
      </c>
      <c r="I489" s="54">
        <f t="shared" si="90"/>
        <v>0</v>
      </c>
      <c r="J489" s="54">
        <f t="shared" si="90"/>
        <v>0</v>
      </c>
      <c r="K489" s="54">
        <f t="shared" si="90"/>
        <v>0</v>
      </c>
      <c r="L489" s="54">
        <f t="shared" si="90"/>
        <v>0</v>
      </c>
      <c r="M489" s="54">
        <f t="shared" si="80"/>
        <v>0</v>
      </c>
      <c r="N489" s="78" t="s">
        <v>41</v>
      </c>
      <c r="P489" s="55"/>
      <c r="Q489" s="55"/>
      <c r="R489" s="55"/>
      <c r="S489" s="56"/>
      <c r="T489" s="77"/>
      <c r="U489" s="77"/>
      <c r="V489" s="45"/>
      <c r="W489" s="45"/>
      <c r="X489" s="45"/>
    </row>
    <row r="490" spans="2:24">
      <c r="B490" s="57" t="s">
        <v>269</v>
      </c>
      <c r="C490" s="57" t="s">
        <v>171</v>
      </c>
      <c r="D490" s="76">
        <f t="shared" si="87"/>
        <v>0</v>
      </c>
      <c r="E490" s="76">
        <f t="shared" si="87"/>
        <v>0</v>
      </c>
      <c r="G490" s="76" t="s">
        <v>150</v>
      </c>
      <c r="H490" s="54">
        <f t="shared" si="90"/>
        <v>0</v>
      </c>
      <c r="I490" s="54">
        <f t="shared" si="90"/>
        <v>0</v>
      </c>
      <c r="J490" s="54">
        <f t="shared" si="90"/>
        <v>0</v>
      </c>
      <c r="K490" s="54">
        <f t="shared" si="90"/>
        <v>0</v>
      </c>
      <c r="L490" s="54">
        <f t="shared" si="90"/>
        <v>0</v>
      </c>
      <c r="M490" s="54">
        <f t="shared" si="80"/>
        <v>0</v>
      </c>
      <c r="N490" s="78" t="s">
        <v>41</v>
      </c>
      <c r="P490" s="55"/>
      <c r="Q490" s="55"/>
      <c r="R490" s="55"/>
      <c r="S490" s="56"/>
      <c r="T490" s="77"/>
      <c r="U490" s="77"/>
      <c r="V490" s="45"/>
      <c r="W490" s="45"/>
      <c r="X490" s="45"/>
    </row>
    <row r="491" spans="2:24">
      <c r="B491" s="57" t="s">
        <v>269</v>
      </c>
      <c r="C491" s="57" t="s">
        <v>171</v>
      </c>
      <c r="D491" s="76">
        <f t="shared" si="87"/>
        <v>0</v>
      </c>
      <c r="E491" s="76">
        <f t="shared" si="87"/>
        <v>0</v>
      </c>
      <c r="G491" s="76" t="s">
        <v>152</v>
      </c>
      <c r="H491" s="54">
        <f t="shared" si="90"/>
        <v>0</v>
      </c>
      <c r="I491" s="54">
        <f t="shared" si="90"/>
        <v>0</v>
      </c>
      <c r="J491" s="54">
        <f t="shared" si="90"/>
        <v>0</v>
      </c>
      <c r="K491" s="54">
        <f t="shared" si="90"/>
        <v>0</v>
      </c>
      <c r="L491" s="54">
        <f t="shared" si="90"/>
        <v>0</v>
      </c>
      <c r="M491" s="54">
        <f t="shared" si="80"/>
        <v>0</v>
      </c>
      <c r="N491" s="78" t="s">
        <v>41</v>
      </c>
      <c r="P491" s="55"/>
      <c r="Q491" s="55"/>
      <c r="R491" s="55"/>
      <c r="S491" s="56"/>
      <c r="T491" s="77"/>
      <c r="U491" s="77"/>
      <c r="V491" s="45"/>
      <c r="W491" s="45"/>
      <c r="X491" s="45"/>
    </row>
    <row r="492" spans="2:24">
      <c r="B492" s="57" t="s">
        <v>269</v>
      </c>
      <c r="C492" s="57" t="s">
        <v>171</v>
      </c>
      <c r="D492" s="76">
        <f t="shared" si="87"/>
        <v>0</v>
      </c>
      <c r="E492" s="76">
        <f t="shared" si="87"/>
        <v>0</v>
      </c>
      <c r="G492" s="76" t="s">
        <v>153</v>
      </c>
      <c r="H492" s="54">
        <f t="shared" si="90"/>
        <v>0</v>
      </c>
      <c r="I492" s="54">
        <f t="shared" si="90"/>
        <v>0</v>
      </c>
      <c r="J492" s="54">
        <f t="shared" si="90"/>
        <v>0</v>
      </c>
      <c r="K492" s="54">
        <f t="shared" si="90"/>
        <v>0</v>
      </c>
      <c r="L492" s="54">
        <f t="shared" si="90"/>
        <v>0</v>
      </c>
      <c r="M492" s="54">
        <f t="shared" si="80"/>
        <v>0</v>
      </c>
      <c r="N492" s="78" t="s">
        <v>41</v>
      </c>
      <c r="P492" s="55"/>
      <c r="Q492" s="55"/>
      <c r="R492" s="55"/>
      <c r="S492" s="56"/>
      <c r="T492" s="77"/>
      <c r="U492" s="77"/>
      <c r="V492" s="45"/>
      <c r="W492" s="45"/>
      <c r="X492" s="45"/>
    </row>
    <row r="493" spans="2:24">
      <c r="B493" s="57" t="s">
        <v>269</v>
      </c>
      <c r="C493" s="57" t="s">
        <v>171</v>
      </c>
      <c r="D493" s="76">
        <f t="shared" si="87"/>
        <v>0</v>
      </c>
      <c r="E493" s="76">
        <f t="shared" si="87"/>
        <v>0</v>
      </c>
      <c r="G493" s="76" t="s">
        <v>154</v>
      </c>
      <c r="H493" s="54">
        <f t="shared" si="90"/>
        <v>0</v>
      </c>
      <c r="I493" s="54">
        <f t="shared" si="90"/>
        <v>0</v>
      </c>
      <c r="J493" s="54">
        <f t="shared" si="90"/>
        <v>0</v>
      </c>
      <c r="K493" s="54">
        <f t="shared" si="90"/>
        <v>0</v>
      </c>
      <c r="L493" s="54">
        <f t="shared" si="90"/>
        <v>0</v>
      </c>
      <c r="M493" s="54">
        <f t="shared" si="80"/>
        <v>0</v>
      </c>
      <c r="N493" s="78" t="s">
        <v>41</v>
      </c>
      <c r="P493" s="55"/>
      <c r="Q493" s="55"/>
      <c r="R493" s="55"/>
      <c r="S493" s="56"/>
      <c r="T493" s="77"/>
      <c r="U493" s="77"/>
      <c r="V493" s="45"/>
      <c r="W493" s="45"/>
      <c r="X493" s="45"/>
    </row>
    <row r="494" spans="2:24">
      <c r="B494" s="57" t="s">
        <v>269</v>
      </c>
      <c r="C494" s="57" t="s">
        <v>171</v>
      </c>
      <c r="D494" s="76">
        <f t="shared" si="87"/>
        <v>0</v>
      </c>
      <c r="E494" s="76">
        <f t="shared" si="87"/>
        <v>0</v>
      </c>
      <c r="G494" s="76" t="s">
        <v>155</v>
      </c>
      <c r="H494" s="54">
        <f t="shared" si="90"/>
        <v>0</v>
      </c>
      <c r="I494" s="54">
        <f t="shared" si="90"/>
        <v>0</v>
      </c>
      <c r="J494" s="54">
        <f t="shared" si="90"/>
        <v>0</v>
      </c>
      <c r="K494" s="54">
        <f t="shared" si="90"/>
        <v>0</v>
      </c>
      <c r="L494" s="54">
        <f t="shared" si="90"/>
        <v>0</v>
      </c>
      <c r="M494" s="54">
        <f t="shared" si="80"/>
        <v>0</v>
      </c>
      <c r="N494" s="78" t="s">
        <v>41</v>
      </c>
      <c r="P494" s="55"/>
      <c r="Q494" s="55"/>
      <c r="R494" s="55"/>
      <c r="S494" s="56"/>
      <c r="T494" s="77"/>
      <c r="U494" s="77"/>
      <c r="V494" s="45"/>
      <c r="W494" s="45"/>
      <c r="X494" s="45"/>
    </row>
    <row r="495" spans="2:24">
      <c r="B495" s="57" t="s">
        <v>269</v>
      </c>
      <c r="C495" s="57" t="s">
        <v>171</v>
      </c>
      <c r="D495" s="76">
        <f t="shared" si="87"/>
        <v>0</v>
      </c>
      <c r="E495" s="76">
        <f t="shared" si="87"/>
        <v>0</v>
      </c>
      <c r="G495" s="76" t="s">
        <v>156</v>
      </c>
      <c r="H495" s="54">
        <f t="shared" si="90"/>
        <v>0</v>
      </c>
      <c r="I495" s="54">
        <f t="shared" si="90"/>
        <v>0</v>
      </c>
      <c r="J495" s="54">
        <f t="shared" si="90"/>
        <v>0</v>
      </c>
      <c r="K495" s="54">
        <f t="shared" si="90"/>
        <v>0</v>
      </c>
      <c r="L495" s="54">
        <f t="shared" si="90"/>
        <v>0</v>
      </c>
      <c r="M495" s="54">
        <f t="shared" si="80"/>
        <v>0</v>
      </c>
      <c r="N495" s="78" t="s">
        <v>41</v>
      </c>
      <c r="P495" s="55"/>
      <c r="Q495" s="55"/>
      <c r="R495" s="55"/>
      <c r="S495" s="56"/>
      <c r="T495" s="77"/>
      <c r="U495" s="77"/>
      <c r="V495" s="45"/>
      <c r="W495" s="45"/>
      <c r="X495" s="45"/>
    </row>
    <row r="496" spans="2:24">
      <c r="B496" s="57" t="s">
        <v>269</v>
      </c>
      <c r="C496" s="57" t="s">
        <v>171</v>
      </c>
      <c r="D496" s="76">
        <f t="shared" si="87"/>
        <v>0</v>
      </c>
      <c r="E496" s="76">
        <f t="shared" si="87"/>
        <v>0</v>
      </c>
      <c r="G496" s="76" t="s">
        <v>157</v>
      </c>
      <c r="H496" s="54">
        <f t="shared" si="90"/>
        <v>0</v>
      </c>
      <c r="I496" s="54">
        <f t="shared" si="90"/>
        <v>0</v>
      </c>
      <c r="J496" s="54">
        <f t="shared" si="90"/>
        <v>0</v>
      </c>
      <c r="K496" s="54">
        <f t="shared" si="90"/>
        <v>0</v>
      </c>
      <c r="L496" s="54">
        <f t="shared" si="90"/>
        <v>0</v>
      </c>
      <c r="M496" s="54">
        <f t="shared" si="80"/>
        <v>0</v>
      </c>
      <c r="N496" s="78" t="s">
        <v>41</v>
      </c>
      <c r="P496" s="55"/>
      <c r="Q496" s="55"/>
      <c r="R496" s="55"/>
      <c r="S496" s="56"/>
      <c r="T496" s="77"/>
      <c r="U496" s="77"/>
      <c r="V496" s="45"/>
      <c r="W496" s="45"/>
      <c r="X496" s="45"/>
    </row>
    <row r="497" spans="2:24">
      <c r="B497" s="57" t="s">
        <v>269</v>
      </c>
      <c r="C497" s="57" t="s">
        <v>171</v>
      </c>
      <c r="D497" s="76">
        <f t="shared" si="87"/>
        <v>0</v>
      </c>
      <c r="E497" s="76">
        <f t="shared" si="87"/>
        <v>0</v>
      </c>
      <c r="G497" s="76" t="s">
        <v>158</v>
      </c>
      <c r="H497" s="54">
        <f t="shared" si="90"/>
        <v>0</v>
      </c>
      <c r="I497" s="54">
        <f t="shared" si="90"/>
        <v>0</v>
      </c>
      <c r="J497" s="54">
        <f t="shared" si="90"/>
        <v>0</v>
      </c>
      <c r="K497" s="54">
        <f t="shared" si="90"/>
        <v>0</v>
      </c>
      <c r="L497" s="54">
        <f t="shared" si="90"/>
        <v>0</v>
      </c>
      <c r="M497" s="54">
        <f t="shared" si="80"/>
        <v>0</v>
      </c>
      <c r="N497" s="78" t="s">
        <v>41</v>
      </c>
      <c r="P497" s="55"/>
      <c r="Q497" s="55"/>
      <c r="R497" s="55"/>
      <c r="S497" s="56"/>
      <c r="T497" s="77"/>
      <c r="U497" s="77"/>
      <c r="V497" s="45"/>
      <c r="W497" s="45"/>
      <c r="X497" s="45"/>
    </row>
    <row r="498" spans="2:24">
      <c r="B498" s="57" t="s">
        <v>269</v>
      </c>
      <c r="C498" s="57" t="s">
        <v>171</v>
      </c>
      <c r="D498" s="76">
        <f t="shared" si="87"/>
        <v>0</v>
      </c>
      <c r="E498" s="76">
        <f t="shared" si="87"/>
        <v>0</v>
      </c>
      <c r="G498" s="76" t="s">
        <v>159</v>
      </c>
      <c r="H498" s="54">
        <f t="shared" ref="H498:L529" si="91">SUMIFS($X$17:$X$345,$D$17:$D$345,$G498,$H$17:$H$345,H$378)</f>
        <v>0</v>
      </c>
      <c r="I498" s="54">
        <f t="shared" si="91"/>
        <v>0</v>
      </c>
      <c r="J498" s="54">
        <f t="shared" si="91"/>
        <v>0</v>
      </c>
      <c r="K498" s="54">
        <f t="shared" si="91"/>
        <v>0</v>
      </c>
      <c r="L498" s="54">
        <f t="shared" si="90"/>
        <v>0</v>
      </c>
      <c r="M498" s="54">
        <f t="shared" si="80"/>
        <v>0</v>
      </c>
      <c r="N498" s="78" t="s">
        <v>41</v>
      </c>
      <c r="P498" s="55"/>
      <c r="Q498" s="55"/>
      <c r="R498" s="55"/>
      <c r="S498" s="56"/>
      <c r="T498" s="77"/>
      <c r="U498" s="77"/>
      <c r="V498" s="45"/>
      <c r="W498" s="45"/>
      <c r="X498" s="45"/>
    </row>
    <row r="499" spans="2:24">
      <c r="B499" s="57" t="s">
        <v>269</v>
      </c>
      <c r="C499" s="57" t="s">
        <v>171</v>
      </c>
      <c r="D499" s="76">
        <f t="shared" si="87"/>
        <v>0</v>
      </c>
      <c r="E499" s="76">
        <f t="shared" si="87"/>
        <v>0</v>
      </c>
      <c r="G499" s="76" t="s">
        <v>160</v>
      </c>
      <c r="H499" s="54">
        <f t="shared" si="91"/>
        <v>0</v>
      </c>
      <c r="I499" s="54">
        <f t="shared" si="91"/>
        <v>0</v>
      </c>
      <c r="J499" s="54">
        <f t="shared" si="91"/>
        <v>0</v>
      </c>
      <c r="K499" s="54">
        <f t="shared" si="91"/>
        <v>0</v>
      </c>
      <c r="L499" s="54">
        <f t="shared" si="91"/>
        <v>0</v>
      </c>
      <c r="M499" s="54">
        <f t="shared" si="80"/>
        <v>0</v>
      </c>
      <c r="N499" s="78" t="s">
        <v>41</v>
      </c>
      <c r="P499" s="55"/>
      <c r="Q499" s="55"/>
      <c r="R499" s="55"/>
      <c r="S499" s="56"/>
      <c r="T499" s="77"/>
      <c r="U499" s="77"/>
      <c r="V499" s="45"/>
      <c r="W499" s="45"/>
      <c r="X499" s="45"/>
    </row>
    <row r="500" spans="2:24">
      <c r="B500" s="57" t="s">
        <v>63</v>
      </c>
      <c r="C500" s="57" t="s">
        <v>396</v>
      </c>
      <c r="D500" s="76"/>
      <c r="E500" s="76"/>
      <c r="G500" s="63" t="s">
        <v>161</v>
      </c>
      <c r="H500" s="54">
        <f t="shared" si="91"/>
        <v>0</v>
      </c>
      <c r="I500" s="54">
        <f t="shared" si="91"/>
        <v>0</v>
      </c>
      <c r="J500" s="54">
        <f t="shared" si="91"/>
        <v>0</v>
      </c>
      <c r="K500" s="54">
        <f t="shared" si="91"/>
        <v>0</v>
      </c>
      <c r="L500" s="54">
        <f t="shared" si="91"/>
        <v>0</v>
      </c>
      <c r="M500" s="54">
        <f t="shared" si="80"/>
        <v>0</v>
      </c>
    </row>
    <row r="501" spans="2:24">
      <c r="B501" s="57" t="s">
        <v>63</v>
      </c>
      <c r="C501" s="57" t="s">
        <v>396</v>
      </c>
      <c r="D501" s="76">
        <f t="shared" ref="D501:E514" si="92">SUMIFS($S$17:$S$345,$A$17:$A$345,$G501,$C$17:$C$345,D$349)</f>
        <v>0</v>
      </c>
      <c r="E501" s="76">
        <f t="shared" si="92"/>
        <v>0</v>
      </c>
      <c r="G501" s="76" t="s">
        <v>93</v>
      </c>
      <c r="H501" s="54">
        <f t="shared" si="91"/>
        <v>0</v>
      </c>
      <c r="I501" s="54">
        <f t="shared" si="91"/>
        <v>0</v>
      </c>
      <c r="J501" s="54">
        <f t="shared" si="91"/>
        <v>0</v>
      </c>
      <c r="K501" s="54">
        <f t="shared" si="91"/>
        <v>0</v>
      </c>
      <c r="L501" s="54">
        <f t="shared" si="91"/>
        <v>0</v>
      </c>
      <c r="M501" s="54">
        <f t="shared" si="80"/>
        <v>0</v>
      </c>
      <c r="N501" s="70" t="s">
        <v>94</v>
      </c>
    </row>
    <row r="502" spans="2:24">
      <c r="B502" s="57" t="s">
        <v>63</v>
      </c>
      <c r="C502" s="57" t="s">
        <v>396</v>
      </c>
      <c r="D502" s="76">
        <f t="shared" si="92"/>
        <v>0</v>
      </c>
      <c r="E502" s="76">
        <f t="shared" si="92"/>
        <v>0</v>
      </c>
      <c r="G502" s="76" t="s">
        <v>95</v>
      </c>
      <c r="H502" s="54">
        <f t="shared" si="91"/>
        <v>0</v>
      </c>
      <c r="I502" s="54">
        <f t="shared" si="91"/>
        <v>0</v>
      </c>
      <c r="J502" s="54">
        <f t="shared" si="91"/>
        <v>0</v>
      </c>
      <c r="K502" s="54">
        <f t="shared" si="91"/>
        <v>0</v>
      </c>
      <c r="L502" s="54">
        <f t="shared" si="91"/>
        <v>0</v>
      </c>
      <c r="M502" s="54">
        <f t="shared" si="80"/>
        <v>0</v>
      </c>
      <c r="N502" s="70" t="s">
        <v>96</v>
      </c>
    </row>
    <row r="503" spans="2:24">
      <c r="B503" s="57" t="s">
        <v>63</v>
      </c>
      <c r="C503" s="57" t="s">
        <v>396</v>
      </c>
      <c r="D503" s="76">
        <f t="shared" si="92"/>
        <v>0</v>
      </c>
      <c r="E503" s="76">
        <f t="shared" si="92"/>
        <v>0</v>
      </c>
      <c r="G503" s="76" t="s">
        <v>97</v>
      </c>
      <c r="H503" s="54">
        <f t="shared" si="91"/>
        <v>0</v>
      </c>
      <c r="I503" s="54">
        <f t="shared" si="91"/>
        <v>0</v>
      </c>
      <c r="J503" s="54">
        <f t="shared" si="91"/>
        <v>0</v>
      </c>
      <c r="K503" s="54">
        <f t="shared" si="91"/>
        <v>0</v>
      </c>
      <c r="L503" s="54">
        <f t="shared" si="91"/>
        <v>0</v>
      </c>
      <c r="M503" s="54">
        <f t="shared" si="80"/>
        <v>0</v>
      </c>
      <c r="N503" s="70" t="s">
        <v>96</v>
      </c>
    </row>
    <row r="504" spans="2:24">
      <c r="B504" s="57" t="s">
        <v>63</v>
      </c>
      <c r="C504" s="57" t="s">
        <v>396</v>
      </c>
      <c r="D504" s="76">
        <f t="shared" si="92"/>
        <v>0</v>
      </c>
      <c r="E504" s="76">
        <f t="shared" si="92"/>
        <v>0</v>
      </c>
      <c r="G504" s="76" t="s">
        <v>98</v>
      </c>
      <c r="H504" s="54">
        <f t="shared" si="91"/>
        <v>0</v>
      </c>
      <c r="I504" s="54">
        <f t="shared" si="91"/>
        <v>0</v>
      </c>
      <c r="J504" s="54">
        <f t="shared" si="91"/>
        <v>0</v>
      </c>
      <c r="K504" s="54">
        <f t="shared" si="91"/>
        <v>0</v>
      </c>
      <c r="L504" s="54">
        <f t="shared" si="91"/>
        <v>0</v>
      </c>
      <c r="M504" s="54">
        <f t="shared" si="80"/>
        <v>0</v>
      </c>
      <c r="N504" s="70" t="s">
        <v>40</v>
      </c>
    </row>
    <row r="505" spans="2:24">
      <c r="B505" s="57" t="s">
        <v>63</v>
      </c>
      <c r="C505" s="57" t="s">
        <v>396</v>
      </c>
      <c r="D505" s="76">
        <f t="shared" si="92"/>
        <v>0</v>
      </c>
      <c r="E505" s="76">
        <f t="shared" si="92"/>
        <v>0</v>
      </c>
      <c r="G505" s="76" t="s">
        <v>99</v>
      </c>
      <c r="H505" s="54">
        <f t="shared" si="91"/>
        <v>0</v>
      </c>
      <c r="I505" s="54">
        <f t="shared" si="91"/>
        <v>0</v>
      </c>
      <c r="J505" s="54">
        <f t="shared" si="91"/>
        <v>0</v>
      </c>
      <c r="K505" s="54">
        <f t="shared" si="91"/>
        <v>0</v>
      </c>
      <c r="L505" s="54">
        <f t="shared" si="91"/>
        <v>0</v>
      </c>
      <c r="M505" s="54">
        <f t="shared" si="80"/>
        <v>0</v>
      </c>
      <c r="N505" s="70" t="s">
        <v>40</v>
      </c>
    </row>
    <row r="506" spans="2:24">
      <c r="B506" s="57" t="s">
        <v>63</v>
      </c>
      <c r="C506" s="57" t="s">
        <v>396</v>
      </c>
      <c r="D506" s="76">
        <f t="shared" si="92"/>
        <v>0</v>
      </c>
      <c r="E506" s="76">
        <f t="shared" si="92"/>
        <v>0</v>
      </c>
      <c r="G506" s="76" t="s">
        <v>184</v>
      </c>
      <c r="H506" s="54">
        <f t="shared" si="91"/>
        <v>0</v>
      </c>
      <c r="I506" s="54">
        <f t="shared" si="91"/>
        <v>0</v>
      </c>
      <c r="J506" s="54">
        <f t="shared" si="91"/>
        <v>0</v>
      </c>
      <c r="K506" s="54">
        <f t="shared" si="91"/>
        <v>0</v>
      </c>
      <c r="L506" s="54">
        <f t="shared" si="91"/>
        <v>0</v>
      </c>
      <c r="M506" s="54">
        <f t="shared" si="80"/>
        <v>0</v>
      </c>
      <c r="N506" s="70" t="s">
        <v>41</v>
      </c>
    </row>
    <row r="507" spans="2:24">
      <c r="B507" s="57" t="s">
        <v>63</v>
      </c>
      <c r="C507" s="57" t="s">
        <v>396</v>
      </c>
      <c r="D507" s="76">
        <f t="shared" si="92"/>
        <v>0</v>
      </c>
      <c r="E507" s="76">
        <f t="shared" si="92"/>
        <v>0</v>
      </c>
      <c r="G507" s="76" t="s">
        <v>100</v>
      </c>
      <c r="H507" s="54">
        <f t="shared" si="91"/>
        <v>0</v>
      </c>
      <c r="I507" s="54">
        <f t="shared" si="91"/>
        <v>0</v>
      </c>
      <c r="J507" s="54">
        <f t="shared" si="91"/>
        <v>0</v>
      </c>
      <c r="K507" s="54">
        <f t="shared" si="91"/>
        <v>0</v>
      </c>
      <c r="L507" s="54">
        <f t="shared" si="91"/>
        <v>0</v>
      </c>
      <c r="M507" s="54">
        <f t="shared" si="80"/>
        <v>0</v>
      </c>
      <c r="N507" s="70" t="s">
        <v>41</v>
      </c>
    </row>
    <row r="508" spans="2:24">
      <c r="B508" s="57" t="s">
        <v>63</v>
      </c>
      <c r="C508" s="57" t="s">
        <v>396</v>
      </c>
      <c r="D508" s="76">
        <f t="shared" si="92"/>
        <v>0</v>
      </c>
      <c r="E508" s="76">
        <f t="shared" si="92"/>
        <v>0</v>
      </c>
      <c r="G508" s="76" t="s">
        <v>101</v>
      </c>
      <c r="H508" s="54">
        <f t="shared" si="91"/>
        <v>0</v>
      </c>
      <c r="I508" s="54">
        <f t="shared" si="91"/>
        <v>0</v>
      </c>
      <c r="J508" s="54">
        <f t="shared" si="91"/>
        <v>0</v>
      </c>
      <c r="K508" s="54">
        <f t="shared" si="91"/>
        <v>0</v>
      </c>
      <c r="L508" s="54">
        <f t="shared" si="91"/>
        <v>0</v>
      </c>
      <c r="M508" s="54">
        <f t="shared" si="80"/>
        <v>0</v>
      </c>
      <c r="N508" s="70" t="s">
        <v>96</v>
      </c>
    </row>
    <row r="509" spans="2:24">
      <c r="B509" s="57" t="s">
        <v>63</v>
      </c>
      <c r="C509" s="57" t="s">
        <v>396</v>
      </c>
      <c r="D509" s="76">
        <f t="shared" si="92"/>
        <v>0</v>
      </c>
      <c r="E509" s="76">
        <f t="shared" si="92"/>
        <v>0</v>
      </c>
      <c r="G509" s="76" t="s">
        <v>102</v>
      </c>
      <c r="H509" s="54">
        <f t="shared" si="91"/>
        <v>0</v>
      </c>
      <c r="I509" s="54">
        <f t="shared" si="91"/>
        <v>0</v>
      </c>
      <c r="J509" s="54">
        <f t="shared" si="91"/>
        <v>0</v>
      </c>
      <c r="K509" s="54">
        <f t="shared" si="91"/>
        <v>0</v>
      </c>
      <c r="L509" s="54">
        <f t="shared" si="91"/>
        <v>0</v>
      </c>
      <c r="M509" s="54">
        <f t="shared" si="80"/>
        <v>0</v>
      </c>
      <c r="N509" s="70" t="s">
        <v>96</v>
      </c>
    </row>
    <row r="510" spans="2:24">
      <c r="B510" s="57" t="s">
        <v>63</v>
      </c>
      <c r="C510" s="57" t="s">
        <v>396</v>
      </c>
      <c r="D510" s="76">
        <f t="shared" si="92"/>
        <v>0</v>
      </c>
      <c r="E510" s="76">
        <f t="shared" si="92"/>
        <v>0</v>
      </c>
      <c r="G510" s="76" t="s">
        <v>103</v>
      </c>
      <c r="H510" s="54">
        <f t="shared" si="91"/>
        <v>0</v>
      </c>
      <c r="I510" s="54">
        <f t="shared" si="91"/>
        <v>0</v>
      </c>
      <c r="J510" s="54">
        <f t="shared" si="91"/>
        <v>0</v>
      </c>
      <c r="K510" s="54">
        <f t="shared" si="91"/>
        <v>0</v>
      </c>
      <c r="L510" s="54">
        <f t="shared" si="91"/>
        <v>0</v>
      </c>
      <c r="M510" s="54">
        <f t="shared" si="80"/>
        <v>0</v>
      </c>
      <c r="N510" s="70" t="s">
        <v>96</v>
      </c>
    </row>
    <row r="511" spans="2:24">
      <c r="B511" s="57" t="s">
        <v>63</v>
      </c>
      <c r="C511" s="57" t="s">
        <v>396</v>
      </c>
      <c r="D511" s="76">
        <f t="shared" si="92"/>
        <v>0</v>
      </c>
      <c r="E511" s="76">
        <f t="shared" si="92"/>
        <v>0</v>
      </c>
      <c r="G511" s="76" t="s">
        <v>104</v>
      </c>
      <c r="H511" s="54">
        <f t="shared" si="91"/>
        <v>0</v>
      </c>
      <c r="I511" s="54">
        <f t="shared" si="91"/>
        <v>0</v>
      </c>
      <c r="J511" s="54">
        <f t="shared" si="91"/>
        <v>0</v>
      </c>
      <c r="K511" s="54">
        <f t="shared" si="91"/>
        <v>0</v>
      </c>
      <c r="L511" s="54">
        <f t="shared" si="91"/>
        <v>0</v>
      </c>
      <c r="M511" s="54">
        <f t="shared" si="80"/>
        <v>0</v>
      </c>
      <c r="N511" s="70" t="s">
        <v>96</v>
      </c>
    </row>
    <row r="512" spans="2:24">
      <c r="B512" s="57" t="s">
        <v>63</v>
      </c>
      <c r="C512" s="57" t="s">
        <v>396</v>
      </c>
      <c r="D512" s="76">
        <f t="shared" si="92"/>
        <v>0</v>
      </c>
      <c r="E512" s="76">
        <f t="shared" si="92"/>
        <v>0</v>
      </c>
      <c r="G512" s="76" t="s">
        <v>105</v>
      </c>
      <c r="H512" s="54">
        <f t="shared" si="91"/>
        <v>0</v>
      </c>
      <c r="I512" s="54">
        <f t="shared" si="91"/>
        <v>0</v>
      </c>
      <c r="J512" s="54">
        <f t="shared" si="91"/>
        <v>0</v>
      </c>
      <c r="K512" s="54">
        <f t="shared" si="91"/>
        <v>0</v>
      </c>
      <c r="L512" s="54">
        <f t="shared" si="91"/>
        <v>0</v>
      </c>
      <c r="M512" s="54">
        <f t="shared" ref="M512:M575" si="93">SUM(H512:L512)</f>
        <v>0</v>
      </c>
      <c r="N512" s="70" t="s">
        <v>40</v>
      </c>
    </row>
    <row r="513" spans="2:14">
      <c r="B513" s="57" t="s">
        <v>63</v>
      </c>
      <c r="C513" s="57" t="s">
        <v>396</v>
      </c>
      <c r="D513" s="76">
        <f t="shared" si="92"/>
        <v>0</v>
      </c>
      <c r="E513" s="76">
        <f t="shared" si="92"/>
        <v>0</v>
      </c>
      <c r="G513" s="76" t="s">
        <v>106</v>
      </c>
      <c r="H513" s="54">
        <f t="shared" si="91"/>
        <v>0</v>
      </c>
      <c r="I513" s="54">
        <f t="shared" si="91"/>
        <v>0</v>
      </c>
      <c r="J513" s="54">
        <f t="shared" si="91"/>
        <v>0</v>
      </c>
      <c r="K513" s="54">
        <f t="shared" si="91"/>
        <v>0</v>
      </c>
      <c r="L513" s="54">
        <f t="shared" si="91"/>
        <v>0</v>
      </c>
      <c r="M513" s="54">
        <f t="shared" si="93"/>
        <v>0</v>
      </c>
      <c r="N513" s="70" t="s">
        <v>94</v>
      </c>
    </row>
    <row r="514" spans="2:14">
      <c r="B514" s="57" t="s">
        <v>63</v>
      </c>
      <c r="C514" s="57" t="s">
        <v>396</v>
      </c>
      <c r="D514" s="76">
        <f t="shared" si="92"/>
        <v>0</v>
      </c>
      <c r="E514" s="76">
        <f t="shared" si="92"/>
        <v>0</v>
      </c>
      <c r="G514" s="76" t="s">
        <v>107</v>
      </c>
      <c r="H514" s="54">
        <f t="shared" si="91"/>
        <v>0</v>
      </c>
      <c r="I514" s="54">
        <f t="shared" si="91"/>
        <v>0</v>
      </c>
      <c r="J514" s="54">
        <f t="shared" si="91"/>
        <v>0</v>
      </c>
      <c r="K514" s="54">
        <f t="shared" si="91"/>
        <v>0</v>
      </c>
      <c r="L514" s="54">
        <f t="shared" si="91"/>
        <v>0</v>
      </c>
      <c r="M514" s="54">
        <f t="shared" si="93"/>
        <v>0</v>
      </c>
      <c r="N514" s="70" t="s">
        <v>94</v>
      </c>
    </row>
    <row r="515" spans="2:14">
      <c r="B515" s="57" t="s">
        <v>63</v>
      </c>
      <c r="C515" s="57" t="s">
        <v>397</v>
      </c>
      <c r="D515" s="76"/>
      <c r="E515" s="76"/>
      <c r="F515" s="46"/>
      <c r="G515" s="84" t="s">
        <v>162</v>
      </c>
      <c r="H515" s="54">
        <f t="shared" si="91"/>
        <v>0</v>
      </c>
      <c r="I515" s="54">
        <f t="shared" si="91"/>
        <v>0</v>
      </c>
      <c r="J515" s="54">
        <f t="shared" si="91"/>
        <v>0</v>
      </c>
      <c r="K515" s="54">
        <f t="shared" si="91"/>
        <v>0</v>
      </c>
      <c r="L515" s="54">
        <f t="shared" si="91"/>
        <v>0</v>
      </c>
      <c r="M515" s="54">
        <f t="shared" si="93"/>
        <v>0</v>
      </c>
      <c r="N515" s="70">
        <v>0</v>
      </c>
    </row>
    <row r="516" spans="2:14">
      <c r="B516" s="57" t="s">
        <v>63</v>
      </c>
      <c r="C516" s="57" t="s">
        <v>397</v>
      </c>
      <c r="D516" s="76"/>
      <c r="E516" s="76"/>
      <c r="G516" s="76" t="s">
        <v>234</v>
      </c>
      <c r="H516" s="54">
        <f t="shared" si="91"/>
        <v>0</v>
      </c>
      <c r="I516" s="54">
        <f t="shared" si="91"/>
        <v>0</v>
      </c>
      <c r="J516" s="54">
        <f t="shared" si="91"/>
        <v>0</v>
      </c>
      <c r="K516" s="54">
        <f t="shared" si="91"/>
        <v>0</v>
      </c>
      <c r="L516" s="54">
        <f t="shared" si="91"/>
        <v>0</v>
      </c>
      <c r="M516" s="54">
        <f t="shared" si="93"/>
        <v>0</v>
      </c>
      <c r="N516" s="70" t="s">
        <v>40</v>
      </c>
    </row>
    <row r="517" spans="2:14">
      <c r="B517" s="57" t="s">
        <v>63</v>
      </c>
      <c r="C517" s="57" t="s">
        <v>397</v>
      </c>
      <c r="D517" s="76"/>
      <c r="E517" s="76"/>
      <c r="G517" s="76" t="s">
        <v>237</v>
      </c>
      <c r="H517" s="54">
        <f t="shared" si="91"/>
        <v>0</v>
      </c>
      <c r="I517" s="54">
        <f t="shared" si="91"/>
        <v>0</v>
      </c>
      <c r="J517" s="54">
        <f t="shared" si="91"/>
        <v>0</v>
      </c>
      <c r="K517" s="54">
        <f t="shared" si="91"/>
        <v>0</v>
      </c>
      <c r="L517" s="54">
        <f t="shared" si="91"/>
        <v>0</v>
      </c>
      <c r="M517" s="54">
        <f t="shared" si="93"/>
        <v>0</v>
      </c>
      <c r="N517" s="70" t="s">
        <v>40</v>
      </c>
    </row>
    <row r="518" spans="2:14">
      <c r="B518" s="57" t="s">
        <v>63</v>
      </c>
      <c r="C518" s="57" t="s">
        <v>397</v>
      </c>
      <c r="D518" s="76"/>
      <c r="E518" s="76"/>
      <c r="G518" s="76" t="s">
        <v>238</v>
      </c>
      <c r="H518" s="54">
        <f t="shared" si="91"/>
        <v>0</v>
      </c>
      <c r="I518" s="54">
        <f t="shared" si="91"/>
        <v>0</v>
      </c>
      <c r="J518" s="54">
        <f t="shared" si="91"/>
        <v>0</v>
      </c>
      <c r="K518" s="54">
        <f t="shared" si="91"/>
        <v>0</v>
      </c>
      <c r="L518" s="54">
        <f t="shared" si="91"/>
        <v>0</v>
      </c>
      <c r="M518" s="54">
        <f t="shared" si="93"/>
        <v>0</v>
      </c>
      <c r="N518" s="70" t="s">
        <v>40</v>
      </c>
    </row>
    <row r="519" spans="2:14">
      <c r="B519" s="57" t="s">
        <v>63</v>
      </c>
      <c r="C519" s="57" t="s">
        <v>397</v>
      </c>
      <c r="D519" s="76"/>
      <c r="E519" s="76"/>
      <c r="G519" s="76" t="s">
        <v>236</v>
      </c>
      <c r="H519" s="54">
        <f t="shared" si="91"/>
        <v>0</v>
      </c>
      <c r="I519" s="54">
        <f t="shared" si="91"/>
        <v>0</v>
      </c>
      <c r="J519" s="54">
        <f t="shared" si="91"/>
        <v>0</v>
      </c>
      <c r="K519" s="54">
        <f t="shared" si="91"/>
        <v>0</v>
      </c>
      <c r="L519" s="54">
        <f t="shared" si="91"/>
        <v>0</v>
      </c>
      <c r="M519" s="54">
        <f t="shared" si="93"/>
        <v>0</v>
      </c>
      <c r="N519" s="70" t="s">
        <v>40</v>
      </c>
    </row>
    <row r="520" spans="2:14">
      <c r="B520" s="57" t="s">
        <v>63</v>
      </c>
      <c r="C520" s="57" t="s">
        <v>397</v>
      </c>
      <c r="D520" s="76"/>
      <c r="E520" s="76"/>
      <c r="G520" s="76" t="s">
        <v>235</v>
      </c>
      <c r="H520" s="54">
        <f t="shared" si="91"/>
        <v>0</v>
      </c>
      <c r="I520" s="54">
        <f t="shared" si="91"/>
        <v>0</v>
      </c>
      <c r="J520" s="54">
        <f t="shared" si="91"/>
        <v>0</v>
      </c>
      <c r="K520" s="54">
        <f t="shared" si="91"/>
        <v>0</v>
      </c>
      <c r="L520" s="54">
        <f t="shared" si="91"/>
        <v>0</v>
      </c>
      <c r="M520" s="54">
        <f t="shared" si="93"/>
        <v>0</v>
      </c>
      <c r="N520" s="70" t="s">
        <v>40</v>
      </c>
    </row>
    <row r="521" spans="2:14">
      <c r="B521" s="57" t="s">
        <v>63</v>
      </c>
      <c r="C521" s="57" t="s">
        <v>397</v>
      </c>
      <c r="D521" s="76"/>
      <c r="E521" s="76"/>
      <c r="G521" s="76" t="s">
        <v>70</v>
      </c>
      <c r="H521" s="54">
        <f t="shared" si="91"/>
        <v>0</v>
      </c>
      <c r="I521" s="54">
        <f t="shared" si="91"/>
        <v>0</v>
      </c>
      <c r="J521" s="54">
        <f t="shared" si="91"/>
        <v>0</v>
      </c>
      <c r="K521" s="54">
        <f t="shared" si="91"/>
        <v>0</v>
      </c>
      <c r="L521" s="54">
        <f t="shared" si="91"/>
        <v>0</v>
      </c>
      <c r="M521" s="54">
        <f t="shared" si="93"/>
        <v>0</v>
      </c>
      <c r="N521" s="70" t="s">
        <v>40</v>
      </c>
    </row>
    <row r="522" spans="2:14">
      <c r="B522" s="57" t="s">
        <v>63</v>
      </c>
      <c r="C522" s="57" t="s">
        <v>397</v>
      </c>
      <c r="D522" s="76"/>
      <c r="E522" s="76"/>
      <c r="G522" s="76" t="s">
        <v>74</v>
      </c>
      <c r="H522" s="54">
        <f t="shared" si="91"/>
        <v>0</v>
      </c>
      <c r="I522" s="54">
        <f t="shared" si="91"/>
        <v>0</v>
      </c>
      <c r="J522" s="54">
        <f t="shared" si="91"/>
        <v>0</v>
      </c>
      <c r="K522" s="54">
        <f t="shared" si="91"/>
        <v>0</v>
      </c>
      <c r="L522" s="54">
        <f t="shared" si="91"/>
        <v>0</v>
      </c>
      <c r="M522" s="54">
        <f t="shared" si="93"/>
        <v>0</v>
      </c>
      <c r="N522" s="70" t="s">
        <v>40</v>
      </c>
    </row>
    <row r="523" spans="2:14">
      <c r="B523" s="57" t="s">
        <v>63</v>
      </c>
      <c r="C523" s="57" t="s">
        <v>397</v>
      </c>
      <c r="D523" s="76"/>
      <c r="E523" s="76"/>
      <c r="G523" s="76" t="s">
        <v>73</v>
      </c>
      <c r="H523" s="54">
        <f t="shared" si="91"/>
        <v>0</v>
      </c>
      <c r="I523" s="54">
        <f t="shared" si="91"/>
        <v>0</v>
      </c>
      <c r="J523" s="54">
        <f t="shared" si="91"/>
        <v>0</v>
      </c>
      <c r="K523" s="54">
        <f t="shared" si="91"/>
        <v>0</v>
      </c>
      <c r="L523" s="54">
        <f t="shared" si="91"/>
        <v>0</v>
      </c>
      <c r="M523" s="54">
        <f t="shared" si="93"/>
        <v>0</v>
      </c>
      <c r="N523" s="70" t="s">
        <v>40</v>
      </c>
    </row>
    <row r="524" spans="2:14">
      <c r="B524" s="57" t="s">
        <v>63</v>
      </c>
      <c r="C524" s="57" t="s">
        <v>397</v>
      </c>
      <c r="D524" s="76"/>
      <c r="E524" s="76"/>
      <c r="G524" s="76" t="s">
        <v>64</v>
      </c>
      <c r="H524" s="54">
        <f t="shared" si="91"/>
        <v>0</v>
      </c>
      <c r="I524" s="54">
        <f t="shared" si="91"/>
        <v>0</v>
      </c>
      <c r="J524" s="54">
        <f t="shared" si="91"/>
        <v>0</v>
      </c>
      <c r="K524" s="54">
        <f t="shared" si="91"/>
        <v>0</v>
      </c>
      <c r="L524" s="54">
        <f t="shared" si="91"/>
        <v>0</v>
      </c>
      <c r="M524" s="54">
        <f t="shared" si="93"/>
        <v>0</v>
      </c>
      <c r="N524" s="70" t="s">
        <v>40</v>
      </c>
    </row>
    <row r="525" spans="2:14">
      <c r="B525" s="57" t="s">
        <v>63</v>
      </c>
      <c r="C525" s="57" t="s">
        <v>397</v>
      </c>
      <c r="D525" s="76"/>
      <c r="E525" s="76"/>
      <c r="G525" s="76" t="s">
        <v>71</v>
      </c>
      <c r="H525" s="54">
        <f t="shared" si="91"/>
        <v>0</v>
      </c>
      <c r="I525" s="54">
        <f t="shared" si="91"/>
        <v>0</v>
      </c>
      <c r="J525" s="54">
        <f t="shared" si="91"/>
        <v>0</v>
      </c>
      <c r="K525" s="54">
        <f t="shared" si="91"/>
        <v>0</v>
      </c>
      <c r="L525" s="54">
        <f t="shared" si="91"/>
        <v>0</v>
      </c>
      <c r="M525" s="54">
        <f t="shared" si="93"/>
        <v>0</v>
      </c>
      <c r="N525" s="70" t="s">
        <v>41</v>
      </c>
    </row>
    <row r="526" spans="2:14">
      <c r="B526" s="57" t="s">
        <v>63</v>
      </c>
      <c r="C526" s="57" t="s">
        <v>397</v>
      </c>
      <c r="D526" s="76"/>
      <c r="E526" s="76"/>
      <c r="G526" s="76" t="s">
        <v>65</v>
      </c>
      <c r="H526" s="54">
        <f t="shared" si="91"/>
        <v>0</v>
      </c>
      <c r="I526" s="54">
        <f t="shared" si="91"/>
        <v>0</v>
      </c>
      <c r="J526" s="54">
        <f t="shared" si="91"/>
        <v>0</v>
      </c>
      <c r="K526" s="54">
        <f t="shared" si="91"/>
        <v>0</v>
      </c>
      <c r="L526" s="54">
        <f t="shared" si="91"/>
        <v>0</v>
      </c>
      <c r="M526" s="54">
        <f t="shared" si="93"/>
        <v>0</v>
      </c>
      <c r="N526" s="70" t="s">
        <v>40</v>
      </c>
    </row>
    <row r="527" spans="2:14">
      <c r="B527" s="57" t="s">
        <v>63</v>
      </c>
      <c r="C527" s="57" t="s">
        <v>397</v>
      </c>
      <c r="D527" s="76"/>
      <c r="E527" s="76"/>
      <c r="G527" s="76" t="s">
        <v>72</v>
      </c>
      <c r="H527" s="54">
        <f t="shared" si="91"/>
        <v>0</v>
      </c>
      <c r="I527" s="54">
        <f t="shared" si="91"/>
        <v>0</v>
      </c>
      <c r="J527" s="54">
        <f t="shared" si="91"/>
        <v>0</v>
      </c>
      <c r="K527" s="54">
        <f t="shared" si="91"/>
        <v>0</v>
      </c>
      <c r="L527" s="54">
        <f t="shared" si="91"/>
        <v>0</v>
      </c>
      <c r="M527" s="54">
        <f t="shared" si="93"/>
        <v>0</v>
      </c>
      <c r="N527" s="70" t="s">
        <v>41</v>
      </c>
    </row>
    <row r="528" spans="2:14">
      <c r="B528" s="57" t="s">
        <v>63</v>
      </c>
      <c r="C528" s="57" t="s">
        <v>397</v>
      </c>
      <c r="D528" s="76"/>
      <c r="E528" s="76"/>
      <c r="G528" s="76" t="s">
        <v>262</v>
      </c>
      <c r="H528" s="54">
        <f t="shared" si="91"/>
        <v>0</v>
      </c>
      <c r="I528" s="54">
        <f t="shared" si="91"/>
        <v>0</v>
      </c>
      <c r="J528" s="54">
        <f t="shared" si="91"/>
        <v>0</v>
      </c>
      <c r="K528" s="54">
        <f t="shared" si="91"/>
        <v>0</v>
      </c>
      <c r="L528" s="54">
        <f t="shared" si="91"/>
        <v>0</v>
      </c>
      <c r="M528" s="54">
        <f t="shared" si="93"/>
        <v>0</v>
      </c>
      <c r="N528" s="70" t="s">
        <v>40</v>
      </c>
    </row>
    <row r="529" spans="2:14">
      <c r="B529" s="57" t="s">
        <v>63</v>
      </c>
      <c r="C529" s="57" t="s">
        <v>397</v>
      </c>
      <c r="D529" s="76"/>
      <c r="E529" s="76"/>
      <c r="G529" s="76" t="s">
        <v>387</v>
      </c>
      <c r="H529" s="54">
        <f t="shared" si="91"/>
        <v>0</v>
      </c>
      <c r="I529" s="54">
        <f t="shared" si="91"/>
        <v>0</v>
      </c>
      <c r="J529" s="54">
        <f t="shared" si="91"/>
        <v>0</v>
      </c>
      <c r="K529" s="54">
        <f t="shared" si="91"/>
        <v>0</v>
      </c>
      <c r="L529" s="54">
        <f t="shared" si="91"/>
        <v>0</v>
      </c>
      <c r="M529" s="54">
        <f t="shared" si="93"/>
        <v>0</v>
      </c>
      <c r="N529" s="80" t="s">
        <v>40</v>
      </c>
    </row>
    <row r="530" spans="2:14">
      <c r="B530" s="57" t="s">
        <v>63</v>
      </c>
      <c r="C530" s="57" t="s">
        <v>397</v>
      </c>
      <c r="D530" s="76"/>
      <c r="E530" s="76"/>
      <c r="G530" s="76" t="s">
        <v>388</v>
      </c>
      <c r="H530" s="54">
        <f t="shared" ref="H530:L561" si="94">SUMIFS($X$17:$X$345,$D$17:$D$345,$G530,$H$17:$H$345,H$378)</f>
        <v>0</v>
      </c>
      <c r="I530" s="54">
        <f t="shared" si="94"/>
        <v>0</v>
      </c>
      <c r="J530" s="54">
        <f t="shared" si="94"/>
        <v>0</v>
      </c>
      <c r="K530" s="54">
        <f t="shared" si="94"/>
        <v>0</v>
      </c>
      <c r="L530" s="54">
        <f t="shared" si="94"/>
        <v>0</v>
      </c>
      <c r="M530" s="54">
        <f t="shared" si="93"/>
        <v>0</v>
      </c>
      <c r="N530" s="80" t="s">
        <v>40</v>
      </c>
    </row>
    <row r="531" spans="2:14">
      <c r="B531" s="57" t="s">
        <v>63</v>
      </c>
      <c r="C531" s="57" t="s">
        <v>397</v>
      </c>
      <c r="D531" s="76"/>
      <c r="E531" s="76"/>
      <c r="G531" s="76" t="s">
        <v>389</v>
      </c>
      <c r="H531" s="54">
        <f t="shared" si="94"/>
        <v>0</v>
      </c>
      <c r="I531" s="54">
        <f t="shared" si="94"/>
        <v>0</v>
      </c>
      <c r="J531" s="54">
        <f t="shared" si="94"/>
        <v>0</v>
      </c>
      <c r="K531" s="54">
        <f t="shared" si="94"/>
        <v>0</v>
      </c>
      <c r="L531" s="54">
        <f t="shared" si="94"/>
        <v>0</v>
      </c>
      <c r="M531" s="54">
        <f t="shared" si="93"/>
        <v>0</v>
      </c>
      <c r="N531" s="80" t="s">
        <v>40</v>
      </c>
    </row>
    <row r="532" spans="2:14">
      <c r="B532" s="57" t="s">
        <v>63</v>
      </c>
      <c r="C532" s="57" t="s">
        <v>397</v>
      </c>
      <c r="D532" s="76"/>
      <c r="E532" s="76"/>
      <c r="G532" s="76" t="s">
        <v>390</v>
      </c>
      <c r="H532" s="54">
        <f t="shared" si="94"/>
        <v>0</v>
      </c>
      <c r="I532" s="54">
        <f t="shared" si="94"/>
        <v>0</v>
      </c>
      <c r="J532" s="54">
        <f t="shared" si="94"/>
        <v>0</v>
      </c>
      <c r="K532" s="54">
        <f t="shared" si="94"/>
        <v>0</v>
      </c>
      <c r="L532" s="54">
        <f t="shared" si="94"/>
        <v>0</v>
      </c>
      <c r="M532" s="54">
        <f t="shared" si="93"/>
        <v>0</v>
      </c>
      <c r="N532" s="80" t="s">
        <v>40</v>
      </c>
    </row>
    <row r="533" spans="2:14">
      <c r="B533" s="57" t="s">
        <v>63</v>
      </c>
      <c r="C533" s="57" t="s">
        <v>397</v>
      </c>
      <c r="D533" s="76"/>
      <c r="E533" s="76"/>
      <c r="G533" s="76" t="s">
        <v>391</v>
      </c>
      <c r="H533" s="54">
        <f t="shared" si="94"/>
        <v>0</v>
      </c>
      <c r="I533" s="54">
        <f t="shared" si="94"/>
        <v>0</v>
      </c>
      <c r="J533" s="54">
        <f t="shared" si="94"/>
        <v>0</v>
      </c>
      <c r="K533" s="54">
        <f t="shared" si="94"/>
        <v>0</v>
      </c>
      <c r="L533" s="54">
        <f t="shared" si="94"/>
        <v>0</v>
      </c>
      <c r="M533" s="54">
        <f t="shared" si="93"/>
        <v>0</v>
      </c>
      <c r="N533" s="80" t="s">
        <v>40</v>
      </c>
    </row>
    <row r="534" spans="2:14">
      <c r="B534" s="57" t="s">
        <v>63</v>
      </c>
      <c r="C534" s="57" t="s">
        <v>397</v>
      </c>
      <c r="D534" s="76"/>
      <c r="E534" s="76"/>
      <c r="G534" s="76" t="s">
        <v>392</v>
      </c>
      <c r="H534" s="54">
        <f t="shared" si="94"/>
        <v>0</v>
      </c>
      <c r="I534" s="54">
        <f t="shared" si="94"/>
        <v>0</v>
      </c>
      <c r="J534" s="54">
        <f t="shared" si="94"/>
        <v>0</v>
      </c>
      <c r="K534" s="54">
        <f t="shared" si="94"/>
        <v>0</v>
      </c>
      <c r="L534" s="54">
        <f t="shared" si="94"/>
        <v>0</v>
      </c>
      <c r="M534" s="54">
        <f t="shared" si="93"/>
        <v>0</v>
      </c>
      <c r="N534" s="80" t="s">
        <v>40</v>
      </c>
    </row>
    <row r="535" spans="2:14">
      <c r="B535" s="57" t="s">
        <v>63</v>
      </c>
      <c r="C535" s="57" t="s">
        <v>397</v>
      </c>
      <c r="D535" s="76"/>
      <c r="E535" s="76"/>
      <c r="G535" s="76" t="s">
        <v>393</v>
      </c>
      <c r="H535" s="54">
        <f t="shared" si="94"/>
        <v>0</v>
      </c>
      <c r="I535" s="54">
        <f t="shared" si="94"/>
        <v>0</v>
      </c>
      <c r="J535" s="54">
        <f t="shared" si="94"/>
        <v>0</v>
      </c>
      <c r="K535" s="54">
        <f t="shared" si="94"/>
        <v>0</v>
      </c>
      <c r="L535" s="54">
        <f t="shared" si="94"/>
        <v>0</v>
      </c>
      <c r="M535" s="54">
        <f t="shared" si="93"/>
        <v>0</v>
      </c>
      <c r="N535" s="80" t="s">
        <v>40</v>
      </c>
    </row>
    <row r="536" spans="2:14">
      <c r="B536" s="57" t="s">
        <v>63</v>
      </c>
      <c r="C536" s="57" t="s">
        <v>397</v>
      </c>
      <c r="D536" s="76"/>
      <c r="E536" s="76"/>
      <c r="G536" s="76" t="s">
        <v>394</v>
      </c>
      <c r="H536" s="54">
        <f t="shared" si="94"/>
        <v>0</v>
      </c>
      <c r="I536" s="54">
        <f t="shared" si="94"/>
        <v>0</v>
      </c>
      <c r="J536" s="54">
        <f t="shared" si="94"/>
        <v>0</v>
      </c>
      <c r="K536" s="54">
        <f t="shared" si="94"/>
        <v>0</v>
      </c>
      <c r="L536" s="54">
        <f t="shared" si="94"/>
        <v>0</v>
      </c>
      <c r="M536" s="54">
        <f t="shared" si="93"/>
        <v>0</v>
      </c>
      <c r="N536" s="80" t="s">
        <v>40</v>
      </c>
    </row>
    <row r="537" spans="2:14">
      <c r="B537" s="57" t="s">
        <v>63</v>
      </c>
      <c r="C537" s="57" t="s">
        <v>397</v>
      </c>
      <c r="D537" s="76"/>
      <c r="E537" s="76"/>
      <c r="G537" s="76" t="s">
        <v>66</v>
      </c>
      <c r="H537" s="54">
        <f t="shared" si="94"/>
        <v>0</v>
      </c>
      <c r="I537" s="54">
        <f t="shared" si="94"/>
        <v>0</v>
      </c>
      <c r="J537" s="54">
        <f t="shared" si="94"/>
        <v>0</v>
      </c>
      <c r="K537" s="54">
        <f t="shared" si="94"/>
        <v>0</v>
      </c>
      <c r="L537" s="54">
        <f t="shared" si="94"/>
        <v>0</v>
      </c>
      <c r="M537" s="54">
        <f t="shared" si="93"/>
        <v>0</v>
      </c>
      <c r="N537" s="70" t="s">
        <v>40</v>
      </c>
    </row>
    <row r="538" spans="2:14">
      <c r="B538" s="57" t="s">
        <v>63</v>
      </c>
      <c r="C538" s="57" t="s">
        <v>397</v>
      </c>
      <c r="D538" s="76"/>
      <c r="E538" s="76"/>
      <c r="G538" s="76" t="s">
        <v>67</v>
      </c>
      <c r="H538" s="54">
        <f t="shared" si="94"/>
        <v>0</v>
      </c>
      <c r="I538" s="54">
        <f t="shared" si="94"/>
        <v>0</v>
      </c>
      <c r="J538" s="54">
        <f t="shared" si="94"/>
        <v>0</v>
      </c>
      <c r="K538" s="54">
        <f t="shared" si="94"/>
        <v>0</v>
      </c>
      <c r="L538" s="54">
        <f t="shared" si="94"/>
        <v>0</v>
      </c>
      <c r="M538" s="54">
        <f t="shared" si="93"/>
        <v>0</v>
      </c>
      <c r="N538" s="70" t="s">
        <v>40</v>
      </c>
    </row>
    <row r="539" spans="2:14">
      <c r="B539" s="57" t="s">
        <v>63</v>
      </c>
      <c r="C539" s="57" t="s">
        <v>397</v>
      </c>
      <c r="D539" s="76"/>
      <c r="E539" s="76"/>
      <c r="G539" s="76" t="s">
        <v>68</v>
      </c>
      <c r="H539" s="54">
        <f t="shared" si="94"/>
        <v>0</v>
      </c>
      <c r="I539" s="54">
        <f t="shared" si="94"/>
        <v>0</v>
      </c>
      <c r="J539" s="54">
        <f t="shared" si="94"/>
        <v>0</v>
      </c>
      <c r="K539" s="54">
        <f t="shared" si="94"/>
        <v>0</v>
      </c>
      <c r="L539" s="54">
        <f t="shared" si="94"/>
        <v>0</v>
      </c>
      <c r="M539" s="54">
        <f t="shared" si="93"/>
        <v>0</v>
      </c>
      <c r="N539" s="70" t="s">
        <v>40</v>
      </c>
    </row>
    <row r="540" spans="2:14">
      <c r="B540" s="57" t="s">
        <v>63</v>
      </c>
      <c r="C540" s="57" t="s">
        <v>397</v>
      </c>
      <c r="D540" s="76"/>
      <c r="E540" s="76"/>
      <c r="G540" s="76" t="s">
        <v>69</v>
      </c>
      <c r="H540" s="54">
        <f t="shared" si="94"/>
        <v>0</v>
      </c>
      <c r="I540" s="54">
        <f t="shared" si="94"/>
        <v>0</v>
      </c>
      <c r="J540" s="54">
        <f t="shared" si="94"/>
        <v>0</v>
      </c>
      <c r="K540" s="54">
        <f t="shared" si="94"/>
        <v>0</v>
      </c>
      <c r="L540" s="54">
        <f t="shared" si="94"/>
        <v>0</v>
      </c>
      <c r="M540" s="54">
        <f t="shared" si="93"/>
        <v>0</v>
      </c>
      <c r="N540" s="70" t="s">
        <v>41</v>
      </c>
    </row>
    <row r="541" spans="2:14">
      <c r="B541" s="57" t="s">
        <v>63</v>
      </c>
      <c r="C541" s="57" t="s">
        <v>245</v>
      </c>
      <c r="D541" s="76"/>
      <c r="E541" s="76"/>
      <c r="F541" s="46"/>
      <c r="G541" s="84" t="s">
        <v>245</v>
      </c>
      <c r="H541" s="54">
        <f t="shared" si="94"/>
        <v>0</v>
      </c>
      <c r="I541" s="54">
        <f t="shared" si="94"/>
        <v>0</v>
      </c>
      <c r="J541" s="54">
        <f t="shared" si="94"/>
        <v>0</v>
      </c>
      <c r="K541" s="54">
        <f t="shared" si="94"/>
        <v>0</v>
      </c>
      <c r="L541" s="54">
        <f t="shared" si="94"/>
        <v>0</v>
      </c>
      <c r="M541" s="54">
        <f t="shared" si="93"/>
        <v>0</v>
      </c>
      <c r="N541" s="70">
        <v>0</v>
      </c>
    </row>
    <row r="542" spans="2:14">
      <c r="B542" s="57" t="s">
        <v>63</v>
      </c>
      <c r="C542" s="57" t="s">
        <v>245</v>
      </c>
      <c r="D542" s="76"/>
      <c r="E542" s="76"/>
      <c r="F542" s="64"/>
      <c r="G542" s="76" t="s">
        <v>247</v>
      </c>
      <c r="H542" s="54">
        <f t="shared" si="94"/>
        <v>0</v>
      </c>
      <c r="I542" s="54">
        <f t="shared" si="94"/>
        <v>0</v>
      </c>
      <c r="J542" s="54">
        <f t="shared" si="94"/>
        <v>0</v>
      </c>
      <c r="K542" s="54">
        <f t="shared" si="94"/>
        <v>0</v>
      </c>
      <c r="L542" s="54">
        <f t="shared" si="94"/>
        <v>0</v>
      </c>
      <c r="M542" s="54">
        <f t="shared" si="93"/>
        <v>0</v>
      </c>
      <c r="N542" s="70" t="s">
        <v>40</v>
      </c>
    </row>
    <row r="543" spans="2:14">
      <c r="B543" s="57" t="s">
        <v>63</v>
      </c>
      <c r="C543" s="57" t="s">
        <v>245</v>
      </c>
      <c r="D543" s="76"/>
      <c r="E543" s="76"/>
      <c r="F543" s="64"/>
      <c r="G543" s="76" t="s">
        <v>248</v>
      </c>
      <c r="H543" s="54">
        <f t="shared" si="94"/>
        <v>0</v>
      </c>
      <c r="I543" s="54">
        <f t="shared" si="94"/>
        <v>0</v>
      </c>
      <c r="J543" s="54">
        <f t="shared" si="94"/>
        <v>0</v>
      </c>
      <c r="K543" s="54">
        <f t="shared" si="94"/>
        <v>0</v>
      </c>
      <c r="L543" s="54">
        <f t="shared" si="94"/>
        <v>0</v>
      </c>
      <c r="M543" s="54">
        <f t="shared" si="93"/>
        <v>0</v>
      </c>
      <c r="N543" s="70" t="s">
        <v>40</v>
      </c>
    </row>
    <row r="544" spans="2:14">
      <c r="B544" s="57" t="s">
        <v>63</v>
      </c>
      <c r="C544" s="57" t="s">
        <v>245</v>
      </c>
      <c r="D544" s="76"/>
      <c r="E544" s="76"/>
      <c r="F544" s="64"/>
      <c r="G544" s="76" t="s">
        <v>255</v>
      </c>
      <c r="H544" s="54">
        <f t="shared" si="94"/>
        <v>0</v>
      </c>
      <c r="I544" s="54">
        <f t="shared" si="94"/>
        <v>0</v>
      </c>
      <c r="J544" s="54">
        <f t="shared" si="94"/>
        <v>0</v>
      </c>
      <c r="K544" s="54">
        <f t="shared" si="94"/>
        <v>0</v>
      </c>
      <c r="L544" s="54">
        <f t="shared" si="94"/>
        <v>0</v>
      </c>
      <c r="M544" s="54">
        <f t="shared" si="93"/>
        <v>0</v>
      </c>
      <c r="N544" s="70" t="s">
        <v>94</v>
      </c>
    </row>
    <row r="545" spans="2:14">
      <c r="B545" s="57" t="s">
        <v>63</v>
      </c>
      <c r="C545" s="57" t="s">
        <v>245</v>
      </c>
      <c r="D545" s="76"/>
      <c r="E545" s="76"/>
      <c r="F545" s="64"/>
      <c r="G545" s="76" t="s">
        <v>249</v>
      </c>
      <c r="H545" s="54">
        <f t="shared" si="94"/>
        <v>0</v>
      </c>
      <c r="I545" s="54">
        <f t="shared" si="94"/>
        <v>0</v>
      </c>
      <c r="J545" s="54">
        <f t="shared" si="94"/>
        <v>0</v>
      </c>
      <c r="K545" s="54">
        <f t="shared" si="94"/>
        <v>0</v>
      </c>
      <c r="L545" s="54">
        <f t="shared" si="94"/>
        <v>0</v>
      </c>
      <c r="M545" s="54">
        <f t="shared" si="93"/>
        <v>0</v>
      </c>
      <c r="N545" s="70" t="s">
        <v>40</v>
      </c>
    </row>
    <row r="546" spans="2:14">
      <c r="B546" s="57" t="s">
        <v>63</v>
      </c>
      <c r="C546" s="57" t="s">
        <v>245</v>
      </c>
      <c r="D546" s="76"/>
      <c r="E546" s="76"/>
      <c r="F546" s="64"/>
      <c r="G546" s="76" t="s">
        <v>250</v>
      </c>
      <c r="H546" s="54">
        <f t="shared" si="94"/>
        <v>0</v>
      </c>
      <c r="I546" s="54">
        <f t="shared" si="94"/>
        <v>0</v>
      </c>
      <c r="J546" s="54">
        <f t="shared" si="94"/>
        <v>0</v>
      </c>
      <c r="K546" s="54">
        <f t="shared" si="94"/>
        <v>0</v>
      </c>
      <c r="L546" s="54">
        <f t="shared" si="94"/>
        <v>0</v>
      </c>
      <c r="M546" s="54">
        <f t="shared" si="93"/>
        <v>0</v>
      </c>
      <c r="N546" s="70" t="s">
        <v>40</v>
      </c>
    </row>
    <row r="547" spans="2:14">
      <c r="B547" s="57" t="s">
        <v>63</v>
      </c>
      <c r="C547" s="57" t="s">
        <v>245</v>
      </c>
      <c r="D547" s="76"/>
      <c r="E547" s="76"/>
      <c r="F547" s="64"/>
      <c r="G547" s="76" t="s">
        <v>260</v>
      </c>
      <c r="H547" s="54">
        <f t="shared" si="94"/>
        <v>0</v>
      </c>
      <c r="I547" s="54">
        <f t="shared" si="94"/>
        <v>0</v>
      </c>
      <c r="J547" s="54">
        <f t="shared" si="94"/>
        <v>0</v>
      </c>
      <c r="K547" s="54">
        <f t="shared" si="94"/>
        <v>0</v>
      </c>
      <c r="L547" s="54">
        <f t="shared" si="94"/>
        <v>0</v>
      </c>
      <c r="M547" s="54">
        <f t="shared" si="93"/>
        <v>0</v>
      </c>
      <c r="N547" s="70" t="s">
        <v>41</v>
      </c>
    </row>
    <row r="548" spans="2:14">
      <c r="B548" s="57" t="s">
        <v>63</v>
      </c>
      <c r="C548" s="57" t="s">
        <v>245</v>
      </c>
      <c r="D548" s="76"/>
      <c r="E548" s="76"/>
      <c r="F548" s="64"/>
      <c r="G548" s="76" t="s">
        <v>246</v>
      </c>
      <c r="H548" s="54">
        <f t="shared" si="94"/>
        <v>0</v>
      </c>
      <c r="I548" s="54">
        <f t="shared" si="94"/>
        <v>0</v>
      </c>
      <c r="J548" s="54">
        <f t="shared" si="94"/>
        <v>0</v>
      </c>
      <c r="K548" s="54">
        <f t="shared" si="94"/>
        <v>0</v>
      </c>
      <c r="L548" s="54">
        <f t="shared" si="94"/>
        <v>0</v>
      </c>
      <c r="M548" s="54">
        <f t="shared" si="93"/>
        <v>0</v>
      </c>
      <c r="N548" s="70" t="s">
        <v>94</v>
      </c>
    </row>
    <row r="549" spans="2:14">
      <c r="B549" s="57" t="s">
        <v>63</v>
      </c>
      <c r="C549" s="57" t="s">
        <v>245</v>
      </c>
      <c r="D549" s="76"/>
      <c r="E549" s="76"/>
      <c r="F549" s="64"/>
      <c r="G549" s="76" t="s">
        <v>239</v>
      </c>
      <c r="H549" s="54">
        <f t="shared" si="94"/>
        <v>0</v>
      </c>
      <c r="I549" s="54">
        <f t="shared" si="94"/>
        <v>0</v>
      </c>
      <c r="J549" s="54">
        <f t="shared" si="94"/>
        <v>0</v>
      </c>
      <c r="K549" s="54">
        <f t="shared" si="94"/>
        <v>0</v>
      </c>
      <c r="L549" s="54">
        <f t="shared" si="94"/>
        <v>0</v>
      </c>
      <c r="M549" s="54">
        <f t="shared" si="93"/>
        <v>0</v>
      </c>
      <c r="N549" s="70" t="s">
        <v>40</v>
      </c>
    </row>
    <row r="550" spans="2:14">
      <c r="B550" s="57" t="s">
        <v>63</v>
      </c>
      <c r="C550" s="57" t="s">
        <v>245</v>
      </c>
      <c r="D550" s="76"/>
      <c r="E550" s="76"/>
      <c r="G550" s="76" t="s">
        <v>251</v>
      </c>
      <c r="H550" s="54">
        <f t="shared" si="94"/>
        <v>0</v>
      </c>
      <c r="I550" s="54">
        <f t="shared" si="94"/>
        <v>0</v>
      </c>
      <c r="J550" s="54">
        <f t="shared" si="94"/>
        <v>0</v>
      </c>
      <c r="K550" s="54">
        <f t="shared" si="94"/>
        <v>0</v>
      </c>
      <c r="L550" s="54">
        <f t="shared" si="94"/>
        <v>0</v>
      </c>
      <c r="M550" s="54">
        <f t="shared" si="93"/>
        <v>0</v>
      </c>
      <c r="N550" s="70" t="s">
        <v>40</v>
      </c>
    </row>
    <row r="551" spans="2:14">
      <c r="B551" s="57" t="s">
        <v>63</v>
      </c>
      <c r="C551" s="57" t="s">
        <v>245</v>
      </c>
      <c r="D551" s="76"/>
      <c r="E551" s="76"/>
      <c r="G551" s="76" t="s">
        <v>256</v>
      </c>
      <c r="H551" s="54">
        <f t="shared" si="94"/>
        <v>0</v>
      </c>
      <c r="I551" s="54">
        <f t="shared" si="94"/>
        <v>0</v>
      </c>
      <c r="J551" s="54">
        <f t="shared" si="94"/>
        <v>0</v>
      </c>
      <c r="K551" s="54">
        <f t="shared" si="94"/>
        <v>0</v>
      </c>
      <c r="L551" s="54">
        <f t="shared" si="94"/>
        <v>0</v>
      </c>
      <c r="M551" s="54">
        <f t="shared" si="93"/>
        <v>0</v>
      </c>
      <c r="N551" s="70" t="s">
        <v>40</v>
      </c>
    </row>
    <row r="552" spans="2:14">
      <c r="B552" s="57" t="s">
        <v>63</v>
      </c>
      <c r="C552" s="57" t="s">
        <v>245</v>
      </c>
      <c r="D552" s="76"/>
      <c r="E552" s="76"/>
      <c r="G552" s="76" t="s">
        <v>252</v>
      </c>
      <c r="H552" s="54">
        <f t="shared" si="94"/>
        <v>0</v>
      </c>
      <c r="I552" s="54">
        <f t="shared" si="94"/>
        <v>0</v>
      </c>
      <c r="J552" s="54">
        <f t="shared" si="94"/>
        <v>0</v>
      </c>
      <c r="K552" s="54">
        <f t="shared" si="94"/>
        <v>0</v>
      </c>
      <c r="L552" s="54">
        <f t="shared" si="94"/>
        <v>0</v>
      </c>
      <c r="M552" s="54">
        <f t="shared" si="93"/>
        <v>0</v>
      </c>
      <c r="N552" s="70" t="s">
        <v>41</v>
      </c>
    </row>
    <row r="553" spans="2:14">
      <c r="B553" s="57" t="s">
        <v>63</v>
      </c>
      <c r="C553" s="57" t="s">
        <v>245</v>
      </c>
      <c r="D553" s="76"/>
      <c r="E553" s="76"/>
      <c r="G553" s="76" t="s">
        <v>257</v>
      </c>
      <c r="H553" s="54">
        <f t="shared" si="94"/>
        <v>0</v>
      </c>
      <c r="I553" s="54">
        <f t="shared" si="94"/>
        <v>0</v>
      </c>
      <c r="J553" s="54">
        <f t="shared" si="94"/>
        <v>0</v>
      </c>
      <c r="K553" s="54">
        <f t="shared" si="94"/>
        <v>0</v>
      </c>
      <c r="L553" s="54">
        <f t="shared" si="94"/>
        <v>0</v>
      </c>
      <c r="M553" s="54">
        <f t="shared" si="93"/>
        <v>0</v>
      </c>
      <c r="N553" s="70" t="s">
        <v>94</v>
      </c>
    </row>
    <row r="554" spans="2:14">
      <c r="B554" s="57" t="s">
        <v>63</v>
      </c>
      <c r="C554" s="57" t="s">
        <v>245</v>
      </c>
      <c r="D554" s="76"/>
      <c r="E554" s="76"/>
      <c r="G554" s="76" t="s">
        <v>263</v>
      </c>
      <c r="H554" s="54">
        <f t="shared" si="94"/>
        <v>0</v>
      </c>
      <c r="I554" s="54">
        <f t="shared" si="94"/>
        <v>0</v>
      </c>
      <c r="J554" s="54">
        <f t="shared" si="94"/>
        <v>0</v>
      </c>
      <c r="K554" s="54">
        <f t="shared" si="94"/>
        <v>0</v>
      </c>
      <c r="L554" s="54">
        <f t="shared" si="94"/>
        <v>0</v>
      </c>
      <c r="M554" s="54">
        <f t="shared" si="93"/>
        <v>0</v>
      </c>
      <c r="N554" s="70" t="s">
        <v>258</v>
      </c>
    </row>
    <row r="555" spans="2:14">
      <c r="B555" s="57" t="s">
        <v>63</v>
      </c>
      <c r="C555" s="57" t="s">
        <v>245</v>
      </c>
      <c r="D555" s="76"/>
      <c r="E555" s="76"/>
      <c r="G555" s="76" t="s">
        <v>259</v>
      </c>
      <c r="H555" s="54">
        <f t="shared" si="94"/>
        <v>0</v>
      </c>
      <c r="I555" s="54">
        <f t="shared" si="94"/>
        <v>0</v>
      </c>
      <c r="J555" s="54">
        <f t="shared" si="94"/>
        <v>0</v>
      </c>
      <c r="K555" s="54">
        <f t="shared" si="94"/>
        <v>0</v>
      </c>
      <c r="L555" s="54">
        <f t="shared" si="94"/>
        <v>0</v>
      </c>
      <c r="M555" s="54">
        <f t="shared" si="93"/>
        <v>0</v>
      </c>
      <c r="N555" s="70" t="s">
        <v>40</v>
      </c>
    </row>
    <row r="556" spans="2:14">
      <c r="B556" s="57" t="s">
        <v>63</v>
      </c>
      <c r="C556" s="57" t="s">
        <v>245</v>
      </c>
      <c r="D556" s="76"/>
      <c r="E556" s="76"/>
      <c r="G556" s="76" t="s">
        <v>45</v>
      </c>
      <c r="H556" s="54">
        <f t="shared" si="94"/>
        <v>0</v>
      </c>
      <c r="I556" s="54">
        <f t="shared" si="94"/>
        <v>0</v>
      </c>
      <c r="J556" s="54">
        <f t="shared" si="94"/>
        <v>0</v>
      </c>
      <c r="K556" s="54">
        <f t="shared" si="94"/>
        <v>0</v>
      </c>
      <c r="L556" s="54">
        <f t="shared" si="94"/>
        <v>0</v>
      </c>
      <c r="M556" s="54">
        <f t="shared" si="93"/>
        <v>0</v>
      </c>
      <c r="N556" s="70" t="s">
        <v>40</v>
      </c>
    </row>
    <row r="557" spans="2:14">
      <c r="B557" s="57" t="s">
        <v>63</v>
      </c>
      <c r="C557" s="57" t="s">
        <v>245</v>
      </c>
      <c r="D557" s="76"/>
      <c r="E557" s="76"/>
      <c r="G557" s="76" t="s">
        <v>253</v>
      </c>
      <c r="H557" s="54">
        <f t="shared" si="94"/>
        <v>0</v>
      </c>
      <c r="I557" s="54">
        <f t="shared" si="94"/>
        <v>0</v>
      </c>
      <c r="J557" s="54">
        <f t="shared" si="94"/>
        <v>0</v>
      </c>
      <c r="K557" s="54">
        <f t="shared" si="94"/>
        <v>0</v>
      </c>
      <c r="L557" s="54">
        <f t="shared" si="94"/>
        <v>0</v>
      </c>
      <c r="M557" s="54">
        <f t="shared" si="93"/>
        <v>0</v>
      </c>
      <c r="N557" s="70" t="s">
        <v>94</v>
      </c>
    </row>
    <row r="558" spans="2:14">
      <c r="B558" s="57" t="s">
        <v>63</v>
      </c>
      <c r="C558" s="57" t="s">
        <v>245</v>
      </c>
      <c r="D558" s="76"/>
      <c r="E558" s="76"/>
      <c r="G558" s="76" t="s">
        <v>254</v>
      </c>
      <c r="H558" s="54">
        <f t="shared" si="94"/>
        <v>0</v>
      </c>
      <c r="I558" s="54">
        <f t="shared" si="94"/>
        <v>0</v>
      </c>
      <c r="J558" s="54">
        <f t="shared" si="94"/>
        <v>0</v>
      </c>
      <c r="K558" s="54">
        <f t="shared" si="94"/>
        <v>0</v>
      </c>
      <c r="L558" s="54">
        <f t="shared" si="94"/>
        <v>0</v>
      </c>
      <c r="M558" s="54">
        <f t="shared" si="93"/>
        <v>0</v>
      </c>
      <c r="N558" s="70" t="s">
        <v>41</v>
      </c>
    </row>
    <row r="559" spans="2:14">
      <c r="B559" s="57" t="s">
        <v>63</v>
      </c>
      <c r="C559" s="57" t="s">
        <v>229</v>
      </c>
      <c r="D559" s="76"/>
      <c r="E559" s="76"/>
      <c r="F559" s="46"/>
      <c r="G559" s="84" t="s">
        <v>229</v>
      </c>
      <c r="H559" s="54">
        <f t="shared" si="94"/>
        <v>0</v>
      </c>
      <c r="I559" s="54">
        <f t="shared" si="94"/>
        <v>0</v>
      </c>
      <c r="J559" s="54">
        <f t="shared" si="94"/>
        <v>0</v>
      </c>
      <c r="K559" s="54">
        <f t="shared" si="94"/>
        <v>0</v>
      </c>
      <c r="L559" s="54">
        <f t="shared" si="94"/>
        <v>0</v>
      </c>
      <c r="M559" s="54">
        <f t="shared" si="93"/>
        <v>0</v>
      </c>
      <c r="N559" s="70">
        <v>0</v>
      </c>
    </row>
    <row r="560" spans="2:14">
      <c r="B560" s="57" t="s">
        <v>63</v>
      </c>
      <c r="C560" s="57" t="s">
        <v>229</v>
      </c>
      <c r="D560" s="76"/>
      <c r="E560" s="76"/>
      <c r="F560" s="64"/>
      <c r="G560" s="76" t="s">
        <v>188</v>
      </c>
      <c r="H560" s="54">
        <f t="shared" si="94"/>
        <v>0</v>
      </c>
      <c r="I560" s="54">
        <f t="shared" si="94"/>
        <v>0</v>
      </c>
      <c r="J560" s="54">
        <f t="shared" si="94"/>
        <v>0</v>
      </c>
      <c r="K560" s="54">
        <f t="shared" si="94"/>
        <v>0</v>
      </c>
      <c r="L560" s="54">
        <f t="shared" si="94"/>
        <v>0</v>
      </c>
      <c r="M560" s="54">
        <f t="shared" si="93"/>
        <v>0</v>
      </c>
      <c r="N560" s="70" t="s">
        <v>123</v>
      </c>
    </row>
    <row r="561" spans="2:14">
      <c r="B561" s="57" t="s">
        <v>63</v>
      </c>
      <c r="C561" s="57" t="s">
        <v>229</v>
      </c>
      <c r="D561" s="76"/>
      <c r="E561" s="76"/>
      <c r="F561" s="64"/>
      <c r="G561" s="76" t="s">
        <v>189</v>
      </c>
      <c r="H561" s="54">
        <f t="shared" si="94"/>
        <v>0</v>
      </c>
      <c r="I561" s="54">
        <f t="shared" si="94"/>
        <v>0</v>
      </c>
      <c r="J561" s="54">
        <f t="shared" si="94"/>
        <v>0</v>
      </c>
      <c r="K561" s="54">
        <f t="shared" si="94"/>
        <v>0</v>
      </c>
      <c r="L561" s="54">
        <f t="shared" si="94"/>
        <v>0</v>
      </c>
      <c r="M561" s="54">
        <f t="shared" si="93"/>
        <v>0</v>
      </c>
      <c r="N561" s="70" t="s">
        <v>123</v>
      </c>
    </row>
    <row r="562" spans="2:14">
      <c r="B562" s="57" t="s">
        <v>63</v>
      </c>
      <c r="C562" s="57" t="s">
        <v>229</v>
      </c>
      <c r="D562" s="76"/>
      <c r="E562" s="76"/>
      <c r="F562" s="64"/>
      <c r="G562" s="76" t="s">
        <v>190</v>
      </c>
      <c r="H562" s="54">
        <f t="shared" ref="H562:L593" si="95">SUMIFS($X$17:$X$345,$D$17:$D$345,$G562,$H$17:$H$345,H$378)</f>
        <v>0</v>
      </c>
      <c r="I562" s="54">
        <f t="shared" si="95"/>
        <v>0</v>
      </c>
      <c r="J562" s="54">
        <f t="shared" si="95"/>
        <v>0</v>
      </c>
      <c r="K562" s="54">
        <f t="shared" si="95"/>
        <v>0</v>
      </c>
      <c r="L562" s="54">
        <f t="shared" si="95"/>
        <v>0</v>
      </c>
      <c r="M562" s="54">
        <f t="shared" si="93"/>
        <v>0</v>
      </c>
      <c r="N562" s="70" t="s">
        <v>123</v>
      </c>
    </row>
    <row r="563" spans="2:14">
      <c r="B563" s="57" t="s">
        <v>63</v>
      </c>
      <c r="C563" s="57" t="s">
        <v>229</v>
      </c>
      <c r="D563" s="76"/>
      <c r="E563" s="76"/>
      <c r="F563" s="64"/>
      <c r="G563" s="76" t="s">
        <v>191</v>
      </c>
      <c r="H563" s="54">
        <f t="shared" si="95"/>
        <v>0</v>
      </c>
      <c r="I563" s="54">
        <f t="shared" si="95"/>
        <v>0</v>
      </c>
      <c r="J563" s="54">
        <f t="shared" si="95"/>
        <v>0</v>
      </c>
      <c r="K563" s="54">
        <f t="shared" si="95"/>
        <v>0</v>
      </c>
      <c r="L563" s="54">
        <f t="shared" si="95"/>
        <v>0</v>
      </c>
      <c r="M563" s="54">
        <f t="shared" si="93"/>
        <v>0</v>
      </c>
      <c r="N563" s="70" t="s">
        <v>123</v>
      </c>
    </row>
    <row r="564" spans="2:14">
      <c r="B564" s="57" t="s">
        <v>63</v>
      </c>
      <c r="C564" s="57" t="s">
        <v>229</v>
      </c>
      <c r="D564" s="76"/>
      <c r="E564" s="76"/>
      <c r="F564" s="64"/>
      <c r="G564" s="76" t="s">
        <v>192</v>
      </c>
      <c r="H564" s="54">
        <f t="shared" si="95"/>
        <v>0</v>
      </c>
      <c r="I564" s="54">
        <f t="shared" si="95"/>
        <v>0</v>
      </c>
      <c r="J564" s="54">
        <f t="shared" si="95"/>
        <v>0</v>
      </c>
      <c r="K564" s="54">
        <f t="shared" si="95"/>
        <v>0</v>
      </c>
      <c r="L564" s="54">
        <f t="shared" si="95"/>
        <v>0</v>
      </c>
      <c r="M564" s="54">
        <f t="shared" si="93"/>
        <v>0</v>
      </c>
      <c r="N564" s="70" t="s">
        <v>123</v>
      </c>
    </row>
    <row r="565" spans="2:14">
      <c r="B565" s="57" t="s">
        <v>63</v>
      </c>
      <c r="C565" s="57" t="s">
        <v>229</v>
      </c>
      <c r="D565" s="76"/>
      <c r="E565" s="76"/>
      <c r="F565" s="64"/>
      <c r="G565" s="76" t="s">
        <v>193</v>
      </c>
      <c r="H565" s="54">
        <f t="shared" si="95"/>
        <v>0</v>
      </c>
      <c r="I565" s="54">
        <f t="shared" si="95"/>
        <v>0</v>
      </c>
      <c r="J565" s="54">
        <f t="shared" si="95"/>
        <v>0</v>
      </c>
      <c r="K565" s="54">
        <f t="shared" si="95"/>
        <v>0</v>
      </c>
      <c r="L565" s="54">
        <f t="shared" si="95"/>
        <v>0</v>
      </c>
      <c r="M565" s="54">
        <f t="shared" si="93"/>
        <v>0</v>
      </c>
      <c r="N565" s="70" t="s">
        <v>123</v>
      </c>
    </row>
    <row r="566" spans="2:14">
      <c r="B566" s="57" t="s">
        <v>63</v>
      </c>
      <c r="C566" s="57" t="s">
        <v>229</v>
      </c>
      <c r="D566" s="76"/>
      <c r="E566" s="76"/>
      <c r="F566" s="64"/>
      <c r="G566" s="76" t="s">
        <v>194</v>
      </c>
      <c r="H566" s="54">
        <f t="shared" si="95"/>
        <v>0</v>
      </c>
      <c r="I566" s="54">
        <f t="shared" si="95"/>
        <v>0</v>
      </c>
      <c r="J566" s="54">
        <f t="shared" si="95"/>
        <v>0</v>
      </c>
      <c r="K566" s="54">
        <f t="shared" si="95"/>
        <v>0</v>
      </c>
      <c r="L566" s="54">
        <f t="shared" si="95"/>
        <v>0</v>
      </c>
      <c r="M566" s="54">
        <f t="shared" si="93"/>
        <v>0</v>
      </c>
      <c r="N566" s="70" t="s">
        <v>123</v>
      </c>
    </row>
    <row r="567" spans="2:14">
      <c r="B567" s="57" t="s">
        <v>63</v>
      </c>
      <c r="C567" s="57" t="s">
        <v>229</v>
      </c>
      <c r="D567" s="76"/>
      <c r="E567" s="76"/>
      <c r="F567" s="64"/>
      <c r="G567" s="76" t="s">
        <v>195</v>
      </c>
      <c r="H567" s="54">
        <f t="shared" si="95"/>
        <v>0</v>
      </c>
      <c r="I567" s="54">
        <f t="shared" si="95"/>
        <v>0</v>
      </c>
      <c r="J567" s="54">
        <f t="shared" si="95"/>
        <v>0</v>
      </c>
      <c r="K567" s="54">
        <f t="shared" si="95"/>
        <v>0</v>
      </c>
      <c r="L567" s="54">
        <f t="shared" si="95"/>
        <v>0</v>
      </c>
      <c r="M567" s="54">
        <f t="shared" si="93"/>
        <v>0</v>
      </c>
      <c r="N567" s="70" t="s">
        <v>123</v>
      </c>
    </row>
    <row r="568" spans="2:14">
      <c r="B568" s="57" t="s">
        <v>63</v>
      </c>
      <c r="C568" s="57" t="s">
        <v>229</v>
      </c>
      <c r="D568" s="76"/>
      <c r="E568" s="76"/>
      <c r="F568" s="64"/>
      <c r="G568" s="76" t="s">
        <v>196</v>
      </c>
      <c r="H568" s="54">
        <f t="shared" si="95"/>
        <v>0</v>
      </c>
      <c r="I568" s="54">
        <f t="shared" si="95"/>
        <v>0</v>
      </c>
      <c r="J568" s="54">
        <f t="shared" si="95"/>
        <v>0</v>
      </c>
      <c r="K568" s="54">
        <f t="shared" si="95"/>
        <v>0</v>
      </c>
      <c r="L568" s="54">
        <f t="shared" si="95"/>
        <v>0</v>
      </c>
      <c r="M568" s="54">
        <f t="shared" si="93"/>
        <v>0</v>
      </c>
      <c r="N568" s="70" t="s">
        <v>123</v>
      </c>
    </row>
    <row r="569" spans="2:14">
      <c r="B569" s="57" t="s">
        <v>63</v>
      </c>
      <c r="C569" s="57" t="s">
        <v>229</v>
      </c>
      <c r="D569" s="76"/>
      <c r="E569" s="76"/>
      <c r="F569" s="64"/>
      <c r="G569" s="76" t="s">
        <v>197</v>
      </c>
      <c r="H569" s="54">
        <f t="shared" si="95"/>
        <v>0</v>
      </c>
      <c r="I569" s="54">
        <f t="shared" si="95"/>
        <v>0</v>
      </c>
      <c r="J569" s="54">
        <f t="shared" si="95"/>
        <v>0</v>
      </c>
      <c r="K569" s="54">
        <f t="shared" si="95"/>
        <v>0</v>
      </c>
      <c r="L569" s="54">
        <f t="shared" si="95"/>
        <v>0</v>
      </c>
      <c r="M569" s="54">
        <f t="shared" si="93"/>
        <v>0</v>
      </c>
      <c r="N569" s="70" t="s">
        <v>123</v>
      </c>
    </row>
    <row r="570" spans="2:14">
      <c r="B570" s="57" t="s">
        <v>63</v>
      </c>
      <c r="C570" s="57" t="s">
        <v>229</v>
      </c>
      <c r="D570" s="76"/>
      <c r="E570" s="76"/>
      <c r="F570" s="64"/>
      <c r="G570" s="76" t="s">
        <v>198</v>
      </c>
      <c r="H570" s="54">
        <f t="shared" si="95"/>
        <v>0</v>
      </c>
      <c r="I570" s="54">
        <f t="shared" si="95"/>
        <v>0</v>
      </c>
      <c r="J570" s="54">
        <f t="shared" si="95"/>
        <v>0</v>
      </c>
      <c r="K570" s="54">
        <f t="shared" si="95"/>
        <v>0</v>
      </c>
      <c r="L570" s="54">
        <f t="shared" si="95"/>
        <v>0</v>
      </c>
      <c r="M570" s="54">
        <f t="shared" si="93"/>
        <v>0</v>
      </c>
      <c r="N570" s="70" t="s">
        <v>123</v>
      </c>
    </row>
    <row r="571" spans="2:14">
      <c r="B571" s="57" t="s">
        <v>63</v>
      </c>
      <c r="C571" s="57" t="s">
        <v>229</v>
      </c>
      <c r="D571" s="76"/>
      <c r="E571" s="76"/>
      <c r="F571" s="64"/>
      <c r="G571" s="76" t="s">
        <v>199</v>
      </c>
      <c r="H571" s="54">
        <f t="shared" si="95"/>
        <v>0</v>
      </c>
      <c r="I571" s="54">
        <f t="shared" si="95"/>
        <v>0</v>
      </c>
      <c r="J571" s="54">
        <f t="shared" si="95"/>
        <v>0</v>
      </c>
      <c r="K571" s="54">
        <f t="shared" si="95"/>
        <v>0</v>
      </c>
      <c r="L571" s="54">
        <f t="shared" si="95"/>
        <v>0</v>
      </c>
      <c r="M571" s="54">
        <f t="shared" si="93"/>
        <v>0</v>
      </c>
      <c r="N571" s="70" t="s">
        <v>123</v>
      </c>
    </row>
    <row r="572" spans="2:14">
      <c r="B572" s="57" t="s">
        <v>63</v>
      </c>
      <c r="C572" s="57" t="s">
        <v>229</v>
      </c>
      <c r="D572" s="76"/>
      <c r="E572" s="76"/>
      <c r="F572" s="64"/>
      <c r="G572" s="76" t="s">
        <v>200</v>
      </c>
      <c r="H572" s="54">
        <f t="shared" si="95"/>
        <v>0</v>
      </c>
      <c r="I572" s="54">
        <f t="shared" si="95"/>
        <v>0</v>
      </c>
      <c r="J572" s="54">
        <f t="shared" si="95"/>
        <v>0</v>
      </c>
      <c r="K572" s="54">
        <f t="shared" si="95"/>
        <v>0</v>
      </c>
      <c r="L572" s="54">
        <f t="shared" si="95"/>
        <v>0</v>
      </c>
      <c r="M572" s="54">
        <f t="shared" si="93"/>
        <v>0</v>
      </c>
      <c r="N572" s="70" t="s">
        <v>123</v>
      </c>
    </row>
    <row r="573" spans="2:14">
      <c r="B573" s="57" t="s">
        <v>63</v>
      </c>
      <c r="C573" s="57" t="s">
        <v>229</v>
      </c>
      <c r="D573" s="76"/>
      <c r="E573" s="76"/>
      <c r="F573" s="64"/>
      <c r="G573" s="76" t="s">
        <v>201</v>
      </c>
      <c r="H573" s="54">
        <f t="shared" si="95"/>
        <v>0</v>
      </c>
      <c r="I573" s="54">
        <f t="shared" si="95"/>
        <v>0</v>
      </c>
      <c r="J573" s="54">
        <f t="shared" si="95"/>
        <v>0</v>
      </c>
      <c r="K573" s="54">
        <f t="shared" si="95"/>
        <v>0</v>
      </c>
      <c r="L573" s="54">
        <f t="shared" si="95"/>
        <v>0</v>
      </c>
      <c r="M573" s="54">
        <f t="shared" si="93"/>
        <v>0</v>
      </c>
      <c r="N573" s="70" t="s">
        <v>123</v>
      </c>
    </row>
    <row r="574" spans="2:14">
      <c r="B574" s="57" t="s">
        <v>63</v>
      </c>
      <c r="C574" s="57" t="s">
        <v>229</v>
      </c>
      <c r="D574" s="76"/>
      <c r="E574" s="76"/>
      <c r="F574" s="64"/>
      <c r="G574" s="76" t="s">
        <v>202</v>
      </c>
      <c r="H574" s="54">
        <f t="shared" si="95"/>
        <v>0</v>
      </c>
      <c r="I574" s="54">
        <f t="shared" si="95"/>
        <v>0</v>
      </c>
      <c r="J574" s="54">
        <f t="shared" si="95"/>
        <v>0</v>
      </c>
      <c r="K574" s="54">
        <f t="shared" si="95"/>
        <v>0</v>
      </c>
      <c r="L574" s="54">
        <f t="shared" si="95"/>
        <v>0</v>
      </c>
      <c r="M574" s="54">
        <f t="shared" si="93"/>
        <v>0</v>
      </c>
      <c r="N574" s="70" t="s">
        <v>123</v>
      </c>
    </row>
    <row r="575" spans="2:14">
      <c r="B575" s="57" t="s">
        <v>63</v>
      </c>
      <c r="C575" s="57" t="s">
        <v>229</v>
      </c>
      <c r="D575" s="76"/>
      <c r="E575" s="76"/>
      <c r="F575" s="64"/>
      <c r="G575" s="76" t="s">
        <v>203</v>
      </c>
      <c r="H575" s="54">
        <f t="shared" si="95"/>
        <v>0</v>
      </c>
      <c r="I575" s="54">
        <f t="shared" si="95"/>
        <v>0</v>
      </c>
      <c r="J575" s="54">
        <f t="shared" si="95"/>
        <v>0</v>
      </c>
      <c r="K575" s="54">
        <f t="shared" si="95"/>
        <v>0</v>
      </c>
      <c r="L575" s="54">
        <f t="shared" si="95"/>
        <v>0</v>
      </c>
      <c r="M575" s="54">
        <f t="shared" si="93"/>
        <v>0</v>
      </c>
      <c r="N575" s="70" t="s">
        <v>123</v>
      </c>
    </row>
    <row r="576" spans="2:14">
      <c r="B576" s="57" t="s">
        <v>63</v>
      </c>
      <c r="C576" s="57" t="s">
        <v>229</v>
      </c>
      <c r="D576" s="76"/>
      <c r="E576" s="76"/>
      <c r="F576" s="64"/>
      <c r="G576" s="76" t="s">
        <v>204</v>
      </c>
      <c r="H576" s="54">
        <f t="shared" si="95"/>
        <v>0</v>
      </c>
      <c r="I576" s="54">
        <f t="shared" si="95"/>
        <v>0</v>
      </c>
      <c r="J576" s="54">
        <f t="shared" si="95"/>
        <v>0</v>
      </c>
      <c r="K576" s="54">
        <f t="shared" si="95"/>
        <v>0</v>
      </c>
      <c r="L576" s="54">
        <f t="shared" si="95"/>
        <v>0</v>
      </c>
      <c r="M576" s="54">
        <f t="shared" ref="M576:M639" si="96">SUM(H576:L576)</f>
        <v>0</v>
      </c>
      <c r="N576" s="70" t="s">
        <v>123</v>
      </c>
    </row>
    <row r="577" spans="2:14">
      <c r="B577" s="57" t="s">
        <v>63</v>
      </c>
      <c r="C577" s="57" t="s">
        <v>229</v>
      </c>
      <c r="D577" s="76"/>
      <c r="E577" s="76"/>
      <c r="F577" s="64"/>
      <c r="G577" s="76" t="s">
        <v>205</v>
      </c>
      <c r="H577" s="54">
        <f t="shared" si="95"/>
        <v>0</v>
      </c>
      <c r="I577" s="54">
        <f t="shared" si="95"/>
        <v>0</v>
      </c>
      <c r="J577" s="54">
        <f t="shared" si="95"/>
        <v>0</v>
      </c>
      <c r="K577" s="54">
        <f t="shared" si="95"/>
        <v>0</v>
      </c>
      <c r="L577" s="54">
        <f t="shared" si="95"/>
        <v>0</v>
      </c>
      <c r="M577" s="54">
        <f t="shared" si="96"/>
        <v>0</v>
      </c>
      <c r="N577" s="70" t="s">
        <v>123</v>
      </c>
    </row>
    <row r="578" spans="2:14">
      <c r="B578" s="57" t="s">
        <v>63</v>
      </c>
      <c r="C578" s="57" t="s">
        <v>229</v>
      </c>
      <c r="D578" s="76"/>
      <c r="E578" s="76"/>
      <c r="F578" s="64"/>
      <c r="G578" s="76" t="s">
        <v>206</v>
      </c>
      <c r="H578" s="54">
        <f t="shared" si="95"/>
        <v>0</v>
      </c>
      <c r="I578" s="54">
        <f t="shared" si="95"/>
        <v>0</v>
      </c>
      <c r="J578" s="54">
        <f t="shared" si="95"/>
        <v>0</v>
      </c>
      <c r="K578" s="54">
        <f t="shared" si="95"/>
        <v>0</v>
      </c>
      <c r="L578" s="54">
        <f t="shared" si="95"/>
        <v>0</v>
      </c>
      <c r="M578" s="54">
        <f t="shared" si="96"/>
        <v>0</v>
      </c>
      <c r="N578" s="70" t="s">
        <v>123</v>
      </c>
    </row>
    <row r="579" spans="2:14">
      <c r="B579" s="57" t="s">
        <v>63</v>
      </c>
      <c r="C579" s="57" t="s">
        <v>229</v>
      </c>
      <c r="D579" s="76"/>
      <c r="E579" s="76"/>
      <c r="F579" s="64"/>
      <c r="G579" s="76" t="s">
        <v>207</v>
      </c>
      <c r="H579" s="54">
        <f t="shared" si="95"/>
        <v>0</v>
      </c>
      <c r="I579" s="54">
        <f t="shared" si="95"/>
        <v>0</v>
      </c>
      <c r="J579" s="54">
        <f t="shared" si="95"/>
        <v>0</v>
      </c>
      <c r="K579" s="54">
        <f t="shared" si="95"/>
        <v>0</v>
      </c>
      <c r="L579" s="54">
        <f t="shared" si="95"/>
        <v>0</v>
      </c>
      <c r="M579" s="54">
        <f t="shared" si="96"/>
        <v>0</v>
      </c>
      <c r="N579" s="70" t="s">
        <v>123</v>
      </c>
    </row>
    <row r="580" spans="2:14">
      <c r="B580" s="57" t="s">
        <v>63</v>
      </c>
      <c r="C580" s="57" t="s">
        <v>229</v>
      </c>
      <c r="D580" s="76"/>
      <c r="E580" s="76"/>
      <c r="F580" s="64"/>
      <c r="G580" s="76" t="s">
        <v>208</v>
      </c>
      <c r="H580" s="54">
        <f t="shared" si="95"/>
        <v>0</v>
      </c>
      <c r="I580" s="54">
        <f t="shared" si="95"/>
        <v>0</v>
      </c>
      <c r="J580" s="54">
        <f t="shared" si="95"/>
        <v>0</v>
      </c>
      <c r="K580" s="54">
        <f t="shared" si="95"/>
        <v>0</v>
      </c>
      <c r="L580" s="54">
        <f t="shared" si="95"/>
        <v>0</v>
      </c>
      <c r="M580" s="54">
        <f t="shared" si="96"/>
        <v>0</v>
      </c>
      <c r="N580" s="70" t="s">
        <v>123</v>
      </c>
    </row>
    <row r="581" spans="2:14">
      <c r="B581" s="57" t="s">
        <v>63</v>
      </c>
      <c r="C581" s="57" t="s">
        <v>229</v>
      </c>
      <c r="D581" s="76"/>
      <c r="E581" s="76"/>
      <c r="F581" s="64"/>
      <c r="G581" s="76" t="s">
        <v>209</v>
      </c>
      <c r="H581" s="54">
        <f t="shared" si="95"/>
        <v>0</v>
      </c>
      <c r="I581" s="54">
        <f t="shared" si="95"/>
        <v>0</v>
      </c>
      <c r="J581" s="54">
        <f t="shared" si="95"/>
        <v>0</v>
      </c>
      <c r="K581" s="54">
        <f t="shared" si="95"/>
        <v>0</v>
      </c>
      <c r="L581" s="54">
        <f t="shared" si="95"/>
        <v>0</v>
      </c>
      <c r="M581" s="54">
        <f t="shared" si="96"/>
        <v>0</v>
      </c>
      <c r="N581" s="70" t="s">
        <v>123</v>
      </c>
    </row>
    <row r="582" spans="2:14">
      <c r="B582" s="57" t="s">
        <v>63</v>
      </c>
      <c r="C582" s="57" t="s">
        <v>229</v>
      </c>
      <c r="D582" s="76"/>
      <c r="E582" s="76"/>
      <c r="F582" s="64"/>
      <c r="G582" s="76" t="s">
        <v>261</v>
      </c>
      <c r="H582" s="54">
        <f t="shared" si="95"/>
        <v>0</v>
      </c>
      <c r="I582" s="54">
        <f t="shared" si="95"/>
        <v>0</v>
      </c>
      <c r="J582" s="54">
        <f t="shared" si="95"/>
        <v>0</v>
      </c>
      <c r="K582" s="54">
        <f t="shared" si="95"/>
        <v>0</v>
      </c>
      <c r="L582" s="54">
        <f t="shared" si="95"/>
        <v>0</v>
      </c>
      <c r="M582" s="54">
        <f t="shared" si="96"/>
        <v>0</v>
      </c>
      <c r="N582" s="70" t="s">
        <v>123</v>
      </c>
    </row>
    <row r="583" spans="2:14">
      <c r="B583" s="57" t="s">
        <v>63</v>
      </c>
      <c r="C583" s="57" t="s">
        <v>229</v>
      </c>
      <c r="D583" s="76"/>
      <c r="E583" s="76"/>
      <c r="F583" s="64"/>
      <c r="G583" s="76" t="s">
        <v>232</v>
      </c>
      <c r="H583" s="54">
        <f t="shared" si="95"/>
        <v>0</v>
      </c>
      <c r="I583" s="54">
        <f t="shared" si="95"/>
        <v>0</v>
      </c>
      <c r="J583" s="54">
        <f t="shared" si="95"/>
        <v>0</v>
      </c>
      <c r="K583" s="54">
        <f t="shared" si="95"/>
        <v>0</v>
      </c>
      <c r="L583" s="54">
        <f t="shared" si="95"/>
        <v>0</v>
      </c>
      <c r="M583" s="54">
        <f t="shared" si="96"/>
        <v>0</v>
      </c>
      <c r="N583" s="70" t="s">
        <v>40</v>
      </c>
    </row>
    <row r="584" spans="2:14">
      <c r="B584" s="57" t="s">
        <v>63</v>
      </c>
      <c r="C584" s="57" t="s">
        <v>229</v>
      </c>
      <c r="D584" s="76"/>
      <c r="E584" s="76"/>
      <c r="F584" s="64"/>
      <c r="G584" s="76" t="s">
        <v>233</v>
      </c>
      <c r="H584" s="54">
        <f t="shared" si="95"/>
        <v>0</v>
      </c>
      <c r="I584" s="54">
        <f t="shared" si="95"/>
        <v>0</v>
      </c>
      <c r="J584" s="54">
        <f t="shared" si="95"/>
        <v>0</v>
      </c>
      <c r="K584" s="54">
        <f t="shared" si="95"/>
        <v>0</v>
      </c>
      <c r="L584" s="54">
        <f t="shared" si="95"/>
        <v>0</v>
      </c>
      <c r="M584" s="54">
        <f t="shared" si="96"/>
        <v>0</v>
      </c>
      <c r="N584" s="70" t="s">
        <v>40</v>
      </c>
    </row>
    <row r="585" spans="2:14">
      <c r="B585" s="57" t="s">
        <v>63</v>
      </c>
      <c r="C585" s="57" t="s">
        <v>229</v>
      </c>
      <c r="D585" s="76"/>
      <c r="E585" s="76"/>
      <c r="F585" s="64"/>
      <c r="G585" s="76" t="s">
        <v>210</v>
      </c>
      <c r="H585" s="54">
        <f t="shared" si="95"/>
        <v>0</v>
      </c>
      <c r="I585" s="54">
        <f t="shared" si="95"/>
        <v>0</v>
      </c>
      <c r="J585" s="54">
        <f t="shared" si="95"/>
        <v>0</v>
      </c>
      <c r="K585" s="54">
        <f t="shared" si="95"/>
        <v>0</v>
      </c>
      <c r="L585" s="54">
        <f t="shared" si="95"/>
        <v>0</v>
      </c>
      <c r="M585" s="54">
        <f t="shared" si="96"/>
        <v>0</v>
      </c>
      <c r="N585" s="70" t="s">
        <v>40</v>
      </c>
    </row>
    <row r="586" spans="2:14">
      <c r="B586" s="57" t="s">
        <v>63</v>
      </c>
      <c r="C586" s="57" t="s">
        <v>229</v>
      </c>
      <c r="D586" s="76"/>
      <c r="E586" s="76"/>
      <c r="F586" s="64"/>
      <c r="G586" s="76" t="s">
        <v>211</v>
      </c>
      <c r="H586" s="54">
        <f t="shared" si="95"/>
        <v>0</v>
      </c>
      <c r="I586" s="54">
        <f t="shared" si="95"/>
        <v>0</v>
      </c>
      <c r="J586" s="54">
        <f t="shared" si="95"/>
        <v>0</v>
      </c>
      <c r="K586" s="54">
        <f t="shared" si="95"/>
        <v>0</v>
      </c>
      <c r="L586" s="54">
        <f t="shared" si="95"/>
        <v>0</v>
      </c>
      <c r="M586" s="54">
        <f t="shared" si="96"/>
        <v>0</v>
      </c>
      <c r="N586" s="70" t="s">
        <v>40</v>
      </c>
    </row>
    <row r="587" spans="2:14">
      <c r="B587" s="57" t="s">
        <v>63</v>
      </c>
      <c r="C587" s="57" t="s">
        <v>229</v>
      </c>
      <c r="D587" s="76"/>
      <c r="E587" s="76"/>
      <c r="F587" s="64"/>
      <c r="G587" s="76" t="s">
        <v>212</v>
      </c>
      <c r="H587" s="54">
        <f t="shared" si="95"/>
        <v>0</v>
      </c>
      <c r="I587" s="54">
        <f t="shared" si="95"/>
        <v>0</v>
      </c>
      <c r="J587" s="54">
        <f t="shared" si="95"/>
        <v>0</v>
      </c>
      <c r="K587" s="54">
        <f t="shared" si="95"/>
        <v>0</v>
      </c>
      <c r="L587" s="54">
        <f t="shared" si="95"/>
        <v>0</v>
      </c>
      <c r="M587" s="54">
        <f t="shared" si="96"/>
        <v>0</v>
      </c>
      <c r="N587" s="70" t="s">
        <v>40</v>
      </c>
    </row>
    <row r="588" spans="2:14">
      <c r="B588" s="57" t="s">
        <v>63</v>
      </c>
      <c r="C588" s="57" t="s">
        <v>229</v>
      </c>
      <c r="D588" s="76"/>
      <c r="E588" s="76"/>
      <c r="F588" s="64"/>
      <c r="G588" s="76" t="s">
        <v>213</v>
      </c>
      <c r="H588" s="54">
        <f t="shared" si="95"/>
        <v>0</v>
      </c>
      <c r="I588" s="54">
        <f t="shared" si="95"/>
        <v>0</v>
      </c>
      <c r="J588" s="54">
        <f t="shared" si="95"/>
        <v>0</v>
      </c>
      <c r="K588" s="54">
        <f t="shared" si="95"/>
        <v>0</v>
      </c>
      <c r="L588" s="54">
        <f t="shared" si="95"/>
        <v>0</v>
      </c>
      <c r="M588" s="54">
        <f t="shared" si="96"/>
        <v>0</v>
      </c>
      <c r="N588" s="70" t="s">
        <v>40</v>
      </c>
    </row>
    <row r="589" spans="2:14">
      <c r="B589" s="57" t="s">
        <v>63</v>
      </c>
      <c r="C589" s="57" t="s">
        <v>229</v>
      </c>
      <c r="D589" s="76"/>
      <c r="E589" s="76"/>
      <c r="F589" s="64"/>
      <c r="G589" s="76" t="s">
        <v>214</v>
      </c>
      <c r="H589" s="54">
        <f t="shared" si="95"/>
        <v>0</v>
      </c>
      <c r="I589" s="54">
        <f t="shared" si="95"/>
        <v>0</v>
      </c>
      <c r="J589" s="54">
        <f t="shared" si="95"/>
        <v>0</v>
      </c>
      <c r="K589" s="54">
        <f t="shared" si="95"/>
        <v>0</v>
      </c>
      <c r="L589" s="54">
        <f t="shared" si="95"/>
        <v>0</v>
      </c>
      <c r="M589" s="54">
        <f t="shared" si="96"/>
        <v>0</v>
      </c>
      <c r="N589" s="70" t="s">
        <v>40</v>
      </c>
    </row>
    <row r="590" spans="2:14">
      <c r="B590" s="57" t="s">
        <v>63</v>
      </c>
      <c r="C590" s="57" t="s">
        <v>229</v>
      </c>
      <c r="D590" s="76"/>
      <c r="E590" s="76"/>
      <c r="F590" s="64"/>
      <c r="G590" s="76" t="s">
        <v>215</v>
      </c>
      <c r="H590" s="54">
        <f t="shared" si="95"/>
        <v>0</v>
      </c>
      <c r="I590" s="54">
        <f t="shared" si="95"/>
        <v>0</v>
      </c>
      <c r="J590" s="54">
        <f t="shared" si="95"/>
        <v>0</v>
      </c>
      <c r="K590" s="54">
        <f t="shared" si="95"/>
        <v>0</v>
      </c>
      <c r="L590" s="54">
        <f t="shared" si="95"/>
        <v>0</v>
      </c>
      <c r="M590" s="54">
        <f t="shared" si="96"/>
        <v>0</v>
      </c>
      <c r="N590" s="70" t="s">
        <v>40</v>
      </c>
    </row>
    <row r="591" spans="2:14">
      <c r="B591" s="57" t="s">
        <v>63</v>
      </c>
      <c r="C591" s="57" t="s">
        <v>229</v>
      </c>
      <c r="D591" s="76"/>
      <c r="E591" s="76"/>
      <c r="F591" s="64"/>
      <c r="G591" s="76" t="s">
        <v>216</v>
      </c>
      <c r="H591" s="54">
        <f t="shared" si="95"/>
        <v>0</v>
      </c>
      <c r="I591" s="54">
        <f t="shared" si="95"/>
        <v>0</v>
      </c>
      <c r="J591" s="54">
        <f t="shared" si="95"/>
        <v>0</v>
      </c>
      <c r="K591" s="54">
        <f t="shared" si="95"/>
        <v>0</v>
      </c>
      <c r="L591" s="54">
        <f t="shared" si="95"/>
        <v>0</v>
      </c>
      <c r="M591" s="54">
        <f t="shared" si="96"/>
        <v>0</v>
      </c>
      <c r="N591" s="70" t="s">
        <v>40</v>
      </c>
    </row>
    <row r="592" spans="2:14">
      <c r="B592" s="57" t="s">
        <v>63</v>
      </c>
      <c r="C592" s="57" t="s">
        <v>229</v>
      </c>
      <c r="D592" s="76"/>
      <c r="E592" s="76"/>
      <c r="F592" s="64"/>
      <c r="G592" s="76" t="s">
        <v>217</v>
      </c>
      <c r="H592" s="54">
        <f t="shared" si="95"/>
        <v>0</v>
      </c>
      <c r="I592" s="54">
        <f t="shared" si="95"/>
        <v>0</v>
      </c>
      <c r="J592" s="54">
        <f t="shared" si="95"/>
        <v>0</v>
      </c>
      <c r="K592" s="54">
        <f t="shared" si="95"/>
        <v>0</v>
      </c>
      <c r="L592" s="54">
        <f t="shared" si="95"/>
        <v>0</v>
      </c>
      <c r="M592" s="54">
        <f t="shared" si="96"/>
        <v>0</v>
      </c>
      <c r="N592" s="70" t="s">
        <v>40</v>
      </c>
    </row>
    <row r="593" spans="2:14">
      <c r="B593" s="57" t="s">
        <v>63</v>
      </c>
      <c r="C593" s="57" t="s">
        <v>229</v>
      </c>
      <c r="D593" s="76"/>
      <c r="E593" s="76"/>
      <c r="F593" s="64"/>
      <c r="G593" s="76" t="s">
        <v>218</v>
      </c>
      <c r="H593" s="54">
        <f t="shared" si="95"/>
        <v>0</v>
      </c>
      <c r="I593" s="54">
        <f t="shared" si="95"/>
        <v>0</v>
      </c>
      <c r="J593" s="54">
        <f t="shared" si="95"/>
        <v>0</v>
      </c>
      <c r="K593" s="54">
        <f t="shared" si="95"/>
        <v>0</v>
      </c>
      <c r="L593" s="54">
        <f t="shared" si="95"/>
        <v>0</v>
      </c>
      <c r="M593" s="54">
        <f t="shared" si="96"/>
        <v>0</v>
      </c>
      <c r="N593" s="70" t="s">
        <v>40</v>
      </c>
    </row>
    <row r="594" spans="2:14">
      <c r="B594" s="57" t="s">
        <v>63</v>
      </c>
      <c r="C594" s="57" t="s">
        <v>229</v>
      </c>
      <c r="D594" s="76"/>
      <c r="E594" s="76"/>
      <c r="F594" s="64"/>
      <c r="G594" s="76" t="s">
        <v>219</v>
      </c>
      <c r="H594" s="54">
        <f t="shared" ref="H594:L629" si="97">SUMIFS($X$17:$X$345,$D$17:$D$345,$G594,$H$17:$H$345,H$378)</f>
        <v>0</v>
      </c>
      <c r="I594" s="54">
        <f t="shared" si="97"/>
        <v>0</v>
      </c>
      <c r="J594" s="54">
        <f t="shared" si="97"/>
        <v>0</v>
      </c>
      <c r="K594" s="54">
        <f t="shared" si="97"/>
        <v>0</v>
      </c>
      <c r="L594" s="54">
        <f t="shared" si="97"/>
        <v>0</v>
      </c>
      <c r="M594" s="54">
        <f t="shared" si="96"/>
        <v>0</v>
      </c>
      <c r="N594" s="70" t="s">
        <v>40</v>
      </c>
    </row>
    <row r="595" spans="2:14">
      <c r="B595" s="57" t="s">
        <v>63</v>
      </c>
      <c r="C595" s="57" t="s">
        <v>229</v>
      </c>
      <c r="D595" s="76"/>
      <c r="E595" s="76"/>
      <c r="F595" s="64"/>
      <c r="G595" s="76" t="s">
        <v>220</v>
      </c>
      <c r="H595" s="54">
        <f t="shared" si="97"/>
        <v>0</v>
      </c>
      <c r="I595" s="54">
        <f t="shared" si="97"/>
        <v>0</v>
      </c>
      <c r="J595" s="54">
        <f t="shared" si="97"/>
        <v>0</v>
      </c>
      <c r="K595" s="54">
        <f t="shared" si="97"/>
        <v>0</v>
      </c>
      <c r="L595" s="54">
        <f t="shared" si="97"/>
        <v>0</v>
      </c>
      <c r="M595" s="54">
        <f t="shared" si="96"/>
        <v>0</v>
      </c>
      <c r="N595" s="70" t="s">
        <v>40</v>
      </c>
    </row>
    <row r="596" spans="2:14">
      <c r="B596" s="57" t="s">
        <v>63</v>
      </c>
      <c r="C596" s="57" t="s">
        <v>229</v>
      </c>
      <c r="D596" s="76"/>
      <c r="E596" s="76"/>
      <c r="F596" s="64"/>
      <c r="G596" s="76" t="s">
        <v>221</v>
      </c>
      <c r="H596" s="54">
        <f t="shared" si="97"/>
        <v>0</v>
      </c>
      <c r="I596" s="54">
        <f t="shared" si="97"/>
        <v>0</v>
      </c>
      <c r="J596" s="54">
        <f t="shared" si="97"/>
        <v>0</v>
      </c>
      <c r="K596" s="54">
        <f t="shared" si="97"/>
        <v>0</v>
      </c>
      <c r="L596" s="54">
        <f t="shared" si="97"/>
        <v>0</v>
      </c>
      <c r="M596" s="54">
        <f t="shared" si="96"/>
        <v>0</v>
      </c>
      <c r="N596" s="70" t="s">
        <v>40</v>
      </c>
    </row>
    <row r="597" spans="2:14">
      <c r="B597" s="57" t="s">
        <v>63</v>
      </c>
      <c r="C597" s="57" t="s">
        <v>229</v>
      </c>
      <c r="D597" s="76"/>
      <c r="E597" s="76"/>
      <c r="F597" s="64"/>
      <c r="G597" s="76" t="s">
        <v>222</v>
      </c>
      <c r="H597" s="54">
        <f t="shared" si="97"/>
        <v>0</v>
      </c>
      <c r="I597" s="54">
        <f t="shared" si="97"/>
        <v>0</v>
      </c>
      <c r="J597" s="54">
        <f t="shared" si="97"/>
        <v>0</v>
      </c>
      <c r="K597" s="54">
        <f t="shared" si="97"/>
        <v>0</v>
      </c>
      <c r="L597" s="54">
        <f t="shared" si="97"/>
        <v>0</v>
      </c>
      <c r="M597" s="54">
        <f t="shared" si="96"/>
        <v>0</v>
      </c>
      <c r="N597" s="70" t="s">
        <v>40</v>
      </c>
    </row>
    <row r="598" spans="2:14">
      <c r="B598" s="57" t="s">
        <v>63</v>
      </c>
      <c r="C598" s="57" t="s">
        <v>229</v>
      </c>
      <c r="D598" s="76"/>
      <c r="E598" s="76"/>
      <c r="F598" s="64"/>
      <c r="G598" s="76" t="s">
        <v>223</v>
      </c>
      <c r="H598" s="54">
        <f t="shared" si="97"/>
        <v>0</v>
      </c>
      <c r="I598" s="54">
        <f t="shared" si="97"/>
        <v>0</v>
      </c>
      <c r="J598" s="54">
        <f t="shared" si="97"/>
        <v>0</v>
      </c>
      <c r="K598" s="54">
        <f t="shared" si="97"/>
        <v>0</v>
      </c>
      <c r="L598" s="54">
        <f t="shared" si="97"/>
        <v>0</v>
      </c>
      <c r="M598" s="54">
        <f t="shared" si="96"/>
        <v>0</v>
      </c>
      <c r="N598" s="70" t="s">
        <v>40</v>
      </c>
    </row>
    <row r="599" spans="2:14">
      <c r="B599" s="57" t="s">
        <v>63</v>
      </c>
      <c r="C599" s="57" t="s">
        <v>229</v>
      </c>
      <c r="D599" s="76"/>
      <c r="E599" s="76"/>
      <c r="F599" s="64"/>
      <c r="G599" s="76" t="s">
        <v>224</v>
      </c>
      <c r="H599" s="54">
        <f t="shared" si="97"/>
        <v>0</v>
      </c>
      <c r="I599" s="54">
        <f t="shared" si="97"/>
        <v>0</v>
      </c>
      <c r="J599" s="54">
        <f t="shared" si="97"/>
        <v>0</v>
      </c>
      <c r="K599" s="54">
        <f t="shared" si="97"/>
        <v>0</v>
      </c>
      <c r="L599" s="54">
        <f t="shared" si="97"/>
        <v>0</v>
      </c>
      <c r="M599" s="54">
        <f t="shared" si="96"/>
        <v>0</v>
      </c>
      <c r="N599" s="70" t="s">
        <v>40</v>
      </c>
    </row>
    <row r="600" spans="2:14">
      <c r="B600" s="57" t="s">
        <v>63</v>
      </c>
      <c r="C600" s="57" t="s">
        <v>229</v>
      </c>
      <c r="D600" s="76"/>
      <c r="E600" s="76"/>
      <c r="F600" s="64"/>
      <c r="G600" s="76" t="s">
        <v>225</v>
      </c>
      <c r="H600" s="54">
        <f t="shared" si="97"/>
        <v>0</v>
      </c>
      <c r="I600" s="54">
        <f t="shared" si="97"/>
        <v>0</v>
      </c>
      <c r="J600" s="54">
        <f t="shared" si="97"/>
        <v>0</v>
      </c>
      <c r="K600" s="54">
        <f t="shared" si="97"/>
        <v>0</v>
      </c>
      <c r="L600" s="54">
        <f t="shared" si="97"/>
        <v>0</v>
      </c>
      <c r="M600" s="54">
        <f t="shared" si="96"/>
        <v>0</v>
      </c>
      <c r="N600" s="70" t="s">
        <v>40</v>
      </c>
    </row>
    <row r="601" spans="2:14">
      <c r="B601" s="57" t="s">
        <v>63</v>
      </c>
      <c r="C601" s="57" t="s">
        <v>229</v>
      </c>
      <c r="D601" s="76"/>
      <c r="E601" s="76"/>
      <c r="F601" s="64"/>
      <c r="G601" s="76" t="s">
        <v>226</v>
      </c>
      <c r="H601" s="54">
        <f t="shared" si="97"/>
        <v>0</v>
      </c>
      <c r="I601" s="54">
        <f t="shared" si="97"/>
        <v>0</v>
      </c>
      <c r="J601" s="54">
        <f t="shared" si="97"/>
        <v>0</v>
      </c>
      <c r="K601" s="54">
        <f t="shared" si="97"/>
        <v>0</v>
      </c>
      <c r="L601" s="54">
        <f t="shared" si="97"/>
        <v>0</v>
      </c>
      <c r="M601" s="54">
        <f t="shared" si="96"/>
        <v>0</v>
      </c>
      <c r="N601" s="70" t="s">
        <v>40</v>
      </c>
    </row>
    <row r="602" spans="2:14">
      <c r="B602" s="57" t="s">
        <v>63</v>
      </c>
      <c r="C602" s="57" t="s">
        <v>229</v>
      </c>
      <c r="D602" s="76"/>
      <c r="E602" s="76"/>
      <c r="F602" s="64"/>
      <c r="G602" s="76" t="s">
        <v>227</v>
      </c>
      <c r="H602" s="54">
        <f t="shared" si="97"/>
        <v>0</v>
      </c>
      <c r="I602" s="54">
        <f t="shared" si="97"/>
        <v>0</v>
      </c>
      <c r="J602" s="54">
        <f t="shared" si="97"/>
        <v>0</v>
      </c>
      <c r="K602" s="54">
        <f t="shared" si="97"/>
        <v>0</v>
      </c>
      <c r="L602" s="54">
        <f t="shared" si="97"/>
        <v>0</v>
      </c>
      <c r="M602" s="54">
        <f t="shared" si="96"/>
        <v>0</v>
      </c>
      <c r="N602" s="70" t="s">
        <v>40</v>
      </c>
    </row>
    <row r="603" spans="2:14">
      <c r="B603" s="57" t="s">
        <v>63</v>
      </c>
      <c r="C603" s="57" t="s">
        <v>229</v>
      </c>
      <c r="D603" s="76"/>
      <c r="E603" s="76"/>
      <c r="F603" s="64"/>
      <c r="G603" s="76" t="s">
        <v>228</v>
      </c>
      <c r="H603" s="54">
        <f t="shared" si="97"/>
        <v>0</v>
      </c>
      <c r="I603" s="54">
        <f t="shared" si="97"/>
        <v>0</v>
      </c>
      <c r="J603" s="54">
        <f t="shared" si="97"/>
        <v>0</v>
      </c>
      <c r="K603" s="54">
        <f t="shared" si="97"/>
        <v>0</v>
      </c>
      <c r="L603" s="54">
        <f t="shared" si="97"/>
        <v>0</v>
      </c>
      <c r="M603" s="54">
        <f t="shared" si="96"/>
        <v>0</v>
      </c>
      <c r="N603" s="70" t="s">
        <v>40</v>
      </c>
    </row>
    <row r="604" spans="2:14">
      <c r="B604" s="57" t="s">
        <v>63</v>
      </c>
      <c r="C604" s="57" t="s">
        <v>229</v>
      </c>
      <c r="D604" s="76"/>
      <c r="E604" s="76"/>
      <c r="G604" s="76" t="s">
        <v>81</v>
      </c>
      <c r="H604" s="54">
        <f t="shared" si="97"/>
        <v>0</v>
      </c>
      <c r="I604" s="54">
        <f t="shared" si="97"/>
        <v>0</v>
      </c>
      <c r="J604" s="54">
        <f t="shared" si="97"/>
        <v>0</v>
      </c>
      <c r="K604" s="54">
        <f t="shared" si="97"/>
        <v>0</v>
      </c>
      <c r="L604" s="54">
        <f t="shared" si="97"/>
        <v>0</v>
      </c>
      <c r="M604" s="54">
        <f t="shared" si="96"/>
        <v>0</v>
      </c>
      <c r="N604" s="70" t="s">
        <v>40</v>
      </c>
    </row>
    <row r="605" spans="2:14">
      <c r="B605" s="57" t="s">
        <v>63</v>
      </c>
      <c r="C605" s="57" t="s">
        <v>229</v>
      </c>
      <c r="D605" s="76"/>
      <c r="E605" s="76"/>
      <c r="G605" s="76" t="s">
        <v>82</v>
      </c>
      <c r="H605" s="54">
        <f t="shared" si="97"/>
        <v>0</v>
      </c>
      <c r="I605" s="54">
        <f t="shared" si="97"/>
        <v>0</v>
      </c>
      <c r="J605" s="54">
        <f t="shared" si="97"/>
        <v>0</v>
      </c>
      <c r="K605" s="54">
        <f t="shared" si="97"/>
        <v>0</v>
      </c>
      <c r="L605" s="54">
        <f t="shared" si="97"/>
        <v>0</v>
      </c>
      <c r="M605" s="54">
        <f t="shared" si="96"/>
        <v>0</v>
      </c>
      <c r="N605" s="70" t="s">
        <v>40</v>
      </c>
    </row>
    <row r="606" spans="2:14">
      <c r="B606" s="57" t="s">
        <v>63</v>
      </c>
      <c r="C606" s="57" t="s">
        <v>229</v>
      </c>
      <c r="D606" s="76"/>
      <c r="E606" s="76"/>
      <c r="F606" s="64"/>
      <c r="G606" s="76" t="s">
        <v>230</v>
      </c>
      <c r="H606" s="54">
        <f t="shared" si="97"/>
        <v>0</v>
      </c>
      <c r="I606" s="54">
        <f t="shared" si="97"/>
        <v>0</v>
      </c>
      <c r="J606" s="54">
        <f t="shared" si="97"/>
        <v>0</v>
      </c>
      <c r="K606" s="54">
        <f t="shared" si="97"/>
        <v>0</v>
      </c>
      <c r="L606" s="54">
        <f t="shared" si="97"/>
        <v>0</v>
      </c>
      <c r="M606" s="54">
        <f t="shared" si="96"/>
        <v>0</v>
      </c>
      <c r="N606" s="70" t="s">
        <v>40</v>
      </c>
    </row>
    <row r="607" spans="2:14">
      <c r="B607" s="57" t="s">
        <v>63</v>
      </c>
      <c r="C607" s="57" t="s">
        <v>229</v>
      </c>
      <c r="D607" s="76"/>
      <c r="E607" s="76"/>
      <c r="F607" s="64"/>
      <c r="G607" s="76" t="s">
        <v>231</v>
      </c>
      <c r="H607" s="54">
        <f t="shared" si="97"/>
        <v>0</v>
      </c>
      <c r="I607" s="54">
        <f t="shared" si="97"/>
        <v>0</v>
      </c>
      <c r="J607" s="54">
        <f t="shared" si="97"/>
        <v>0</v>
      </c>
      <c r="K607" s="54">
        <f t="shared" si="97"/>
        <v>0</v>
      </c>
      <c r="L607" s="54">
        <f t="shared" si="97"/>
        <v>0</v>
      </c>
      <c r="M607" s="54">
        <f t="shared" si="96"/>
        <v>0</v>
      </c>
      <c r="N607" s="70" t="s">
        <v>40</v>
      </c>
    </row>
    <row r="608" spans="2:14">
      <c r="B608" s="57" t="s">
        <v>63</v>
      </c>
      <c r="C608" s="57" t="s">
        <v>266</v>
      </c>
      <c r="D608" s="76"/>
      <c r="E608" s="76"/>
      <c r="F608" s="46"/>
      <c r="G608" s="84" t="s">
        <v>266</v>
      </c>
      <c r="H608" s="54">
        <f t="shared" si="97"/>
        <v>0</v>
      </c>
      <c r="I608" s="54">
        <f t="shared" si="97"/>
        <v>0</v>
      </c>
      <c r="J608" s="54">
        <f t="shared" si="97"/>
        <v>0</v>
      </c>
      <c r="K608" s="54">
        <f t="shared" si="97"/>
        <v>0</v>
      </c>
      <c r="L608" s="54">
        <f t="shared" si="97"/>
        <v>0</v>
      </c>
      <c r="M608" s="54">
        <f t="shared" si="96"/>
        <v>0</v>
      </c>
      <c r="N608" s="70">
        <v>0</v>
      </c>
    </row>
    <row r="609" spans="2:14">
      <c r="B609" s="57" t="s">
        <v>63</v>
      </c>
      <c r="C609" s="57" t="s">
        <v>266</v>
      </c>
      <c r="D609" s="76"/>
      <c r="E609" s="76"/>
      <c r="G609" s="76" t="s">
        <v>83</v>
      </c>
      <c r="H609" s="54">
        <f t="shared" si="97"/>
        <v>0</v>
      </c>
      <c r="I609" s="54">
        <f t="shared" si="97"/>
        <v>0</v>
      </c>
      <c r="J609" s="54">
        <f t="shared" si="97"/>
        <v>0</v>
      </c>
      <c r="K609" s="54">
        <f t="shared" si="97"/>
        <v>0</v>
      </c>
      <c r="L609" s="54">
        <f t="shared" si="97"/>
        <v>0</v>
      </c>
      <c r="M609" s="54">
        <f t="shared" si="96"/>
        <v>0</v>
      </c>
      <c r="N609" s="70" t="s">
        <v>40</v>
      </c>
    </row>
    <row r="610" spans="2:14">
      <c r="B610" s="57" t="s">
        <v>63</v>
      </c>
      <c r="C610" s="57" t="s">
        <v>266</v>
      </c>
      <c r="D610" s="76"/>
      <c r="E610" s="76"/>
      <c r="G610" s="76" t="s">
        <v>403</v>
      </c>
      <c r="H610" s="54">
        <f t="shared" si="97"/>
        <v>0</v>
      </c>
      <c r="I610" s="54">
        <f t="shared" si="97"/>
        <v>0</v>
      </c>
      <c r="J610" s="54">
        <f t="shared" si="97"/>
        <v>0</v>
      </c>
      <c r="K610" s="54">
        <f t="shared" si="97"/>
        <v>0</v>
      </c>
      <c r="L610" s="54">
        <f t="shared" si="97"/>
        <v>0</v>
      </c>
      <c r="M610" s="54">
        <f t="shared" si="96"/>
        <v>0</v>
      </c>
      <c r="N610" s="70" t="s">
        <v>40</v>
      </c>
    </row>
    <row r="611" spans="2:14">
      <c r="B611" s="57" t="s">
        <v>63</v>
      </c>
      <c r="C611" s="57" t="s">
        <v>266</v>
      </c>
      <c r="D611" s="76"/>
      <c r="E611" s="76"/>
      <c r="G611" s="76" t="s">
        <v>88</v>
      </c>
      <c r="H611" s="54">
        <f t="shared" si="97"/>
        <v>0</v>
      </c>
      <c r="I611" s="54">
        <f t="shared" si="97"/>
        <v>0</v>
      </c>
      <c r="J611" s="54">
        <f t="shared" si="97"/>
        <v>0</v>
      </c>
      <c r="K611" s="54">
        <f t="shared" si="97"/>
        <v>0</v>
      </c>
      <c r="L611" s="54">
        <f t="shared" si="97"/>
        <v>0</v>
      </c>
      <c r="M611" s="54">
        <f t="shared" si="96"/>
        <v>0</v>
      </c>
      <c r="N611" s="70" t="s">
        <v>40</v>
      </c>
    </row>
    <row r="612" spans="2:14">
      <c r="B612" s="57" t="s">
        <v>63</v>
      </c>
      <c r="C612" s="57" t="s">
        <v>266</v>
      </c>
      <c r="D612" s="76"/>
      <c r="E612" s="76"/>
      <c r="G612" s="76" t="s">
        <v>89</v>
      </c>
      <c r="H612" s="54">
        <f t="shared" si="97"/>
        <v>0</v>
      </c>
      <c r="I612" s="54">
        <f t="shared" si="97"/>
        <v>0</v>
      </c>
      <c r="J612" s="54">
        <f t="shared" si="97"/>
        <v>0</v>
      </c>
      <c r="K612" s="54">
        <f t="shared" si="97"/>
        <v>0</v>
      </c>
      <c r="L612" s="54">
        <f t="shared" si="97"/>
        <v>0</v>
      </c>
      <c r="M612" s="54">
        <f t="shared" si="96"/>
        <v>0</v>
      </c>
      <c r="N612" s="70" t="s">
        <v>40</v>
      </c>
    </row>
    <row r="613" spans="2:14">
      <c r="B613" s="57" t="s">
        <v>63</v>
      </c>
      <c r="C613" s="57" t="s">
        <v>267</v>
      </c>
      <c r="D613" s="76"/>
      <c r="E613" s="76"/>
      <c r="F613" s="46"/>
      <c r="G613" s="84" t="s">
        <v>267</v>
      </c>
      <c r="H613" s="54">
        <f t="shared" si="97"/>
        <v>0</v>
      </c>
      <c r="I613" s="54">
        <f t="shared" si="97"/>
        <v>0</v>
      </c>
      <c r="J613" s="54">
        <f t="shared" si="97"/>
        <v>0</v>
      </c>
      <c r="K613" s="54">
        <f t="shared" si="97"/>
        <v>0</v>
      </c>
      <c r="L613" s="54">
        <f t="shared" si="97"/>
        <v>0</v>
      </c>
      <c r="M613" s="54">
        <f t="shared" si="96"/>
        <v>0</v>
      </c>
      <c r="N613" s="70">
        <v>0</v>
      </c>
    </row>
    <row r="614" spans="2:14">
      <c r="B614" s="57" t="s">
        <v>63</v>
      </c>
      <c r="C614" s="57" t="s">
        <v>267</v>
      </c>
      <c r="D614" s="76"/>
      <c r="E614" s="76"/>
      <c r="G614" s="76" t="s">
        <v>46</v>
      </c>
      <c r="H614" s="54">
        <f t="shared" si="97"/>
        <v>0</v>
      </c>
      <c r="I614" s="54">
        <f t="shared" si="97"/>
        <v>0</v>
      </c>
      <c r="J614" s="54">
        <f t="shared" si="97"/>
        <v>0</v>
      </c>
      <c r="K614" s="54">
        <f t="shared" si="97"/>
        <v>0</v>
      </c>
      <c r="L614" s="54">
        <f t="shared" si="97"/>
        <v>0</v>
      </c>
      <c r="M614" s="54">
        <f t="shared" si="96"/>
        <v>0</v>
      </c>
      <c r="N614" s="70" t="s">
        <v>40</v>
      </c>
    </row>
    <row r="615" spans="2:14">
      <c r="B615" s="57" t="s">
        <v>63</v>
      </c>
      <c r="C615" s="57" t="s">
        <v>267</v>
      </c>
      <c r="D615" s="76"/>
      <c r="E615" s="76"/>
      <c r="G615" s="76" t="s">
        <v>47</v>
      </c>
      <c r="H615" s="54">
        <f t="shared" si="97"/>
        <v>0</v>
      </c>
      <c r="I615" s="54">
        <f t="shared" si="97"/>
        <v>0</v>
      </c>
      <c r="J615" s="54">
        <f t="shared" si="97"/>
        <v>0</v>
      </c>
      <c r="K615" s="54">
        <f t="shared" si="97"/>
        <v>0</v>
      </c>
      <c r="L615" s="54">
        <f t="shared" si="97"/>
        <v>0</v>
      </c>
      <c r="M615" s="54">
        <f t="shared" si="96"/>
        <v>0</v>
      </c>
      <c r="N615" s="70" t="s">
        <v>40</v>
      </c>
    </row>
    <row r="616" spans="2:14">
      <c r="B616" s="57" t="s">
        <v>63</v>
      </c>
      <c r="C616" s="57" t="s">
        <v>267</v>
      </c>
      <c r="D616" s="76"/>
      <c r="E616" s="76"/>
      <c r="G616" s="76" t="s">
        <v>79</v>
      </c>
      <c r="H616" s="54">
        <f t="shared" si="97"/>
        <v>0</v>
      </c>
      <c r="I616" s="54">
        <f t="shared" si="97"/>
        <v>0</v>
      </c>
      <c r="J616" s="54">
        <f t="shared" si="97"/>
        <v>0</v>
      </c>
      <c r="K616" s="54">
        <f t="shared" si="97"/>
        <v>0</v>
      </c>
      <c r="L616" s="54">
        <f t="shared" si="97"/>
        <v>0</v>
      </c>
      <c r="M616" s="54">
        <f t="shared" si="96"/>
        <v>0</v>
      </c>
      <c r="N616" s="70" t="s">
        <v>40</v>
      </c>
    </row>
    <row r="617" spans="2:14">
      <c r="B617" s="57" t="s">
        <v>63</v>
      </c>
      <c r="C617" s="57" t="s">
        <v>267</v>
      </c>
      <c r="D617" s="76"/>
      <c r="E617" s="76"/>
      <c r="G617" s="76" t="s">
        <v>48</v>
      </c>
      <c r="H617" s="54">
        <f t="shared" si="97"/>
        <v>0</v>
      </c>
      <c r="I617" s="54">
        <f t="shared" si="97"/>
        <v>0</v>
      </c>
      <c r="J617" s="54">
        <f t="shared" si="97"/>
        <v>0</v>
      </c>
      <c r="K617" s="54">
        <f t="shared" si="97"/>
        <v>0</v>
      </c>
      <c r="L617" s="54">
        <f t="shared" si="97"/>
        <v>0</v>
      </c>
      <c r="M617" s="54">
        <f t="shared" si="96"/>
        <v>0</v>
      </c>
      <c r="N617" s="70" t="s">
        <v>40</v>
      </c>
    </row>
    <row r="618" spans="2:14">
      <c r="B618" s="57" t="s">
        <v>63</v>
      </c>
      <c r="C618" s="57" t="s">
        <v>267</v>
      </c>
      <c r="D618" s="76"/>
      <c r="E618" s="76"/>
      <c r="G618" s="76" t="s">
        <v>49</v>
      </c>
      <c r="H618" s="54">
        <f t="shared" si="97"/>
        <v>0</v>
      </c>
      <c r="I618" s="54">
        <f t="shared" si="97"/>
        <v>0</v>
      </c>
      <c r="J618" s="54">
        <f t="shared" si="97"/>
        <v>0</v>
      </c>
      <c r="K618" s="54">
        <f t="shared" si="97"/>
        <v>0</v>
      </c>
      <c r="L618" s="54">
        <f t="shared" si="97"/>
        <v>0</v>
      </c>
      <c r="M618" s="54">
        <f t="shared" si="96"/>
        <v>0</v>
      </c>
      <c r="N618" s="70" t="s">
        <v>40</v>
      </c>
    </row>
    <row r="619" spans="2:14">
      <c r="B619" s="57" t="s">
        <v>63</v>
      </c>
      <c r="C619" s="57" t="s">
        <v>267</v>
      </c>
      <c r="D619" s="76"/>
      <c r="E619" s="76"/>
      <c r="G619" s="76" t="s">
        <v>84</v>
      </c>
      <c r="H619" s="54">
        <f t="shared" si="97"/>
        <v>0</v>
      </c>
      <c r="I619" s="54">
        <f t="shared" si="97"/>
        <v>0</v>
      </c>
      <c r="J619" s="54">
        <f t="shared" si="97"/>
        <v>0</v>
      </c>
      <c r="K619" s="54">
        <f t="shared" si="97"/>
        <v>0</v>
      </c>
      <c r="L619" s="54">
        <f t="shared" si="97"/>
        <v>0</v>
      </c>
      <c r="M619" s="54">
        <f t="shared" si="96"/>
        <v>0</v>
      </c>
      <c r="N619" s="70" t="s">
        <v>40</v>
      </c>
    </row>
    <row r="620" spans="2:14">
      <c r="B620" s="57" t="s">
        <v>63</v>
      </c>
      <c r="C620" s="57" t="s">
        <v>267</v>
      </c>
      <c r="D620" s="76"/>
      <c r="E620" s="76"/>
      <c r="G620" s="76" t="s">
        <v>85</v>
      </c>
      <c r="H620" s="54">
        <f t="shared" si="97"/>
        <v>0</v>
      </c>
      <c r="I620" s="54">
        <f t="shared" si="97"/>
        <v>0</v>
      </c>
      <c r="J620" s="54">
        <f t="shared" si="97"/>
        <v>0</v>
      </c>
      <c r="K620" s="54">
        <f t="shared" si="97"/>
        <v>0</v>
      </c>
      <c r="L620" s="54">
        <f t="shared" si="97"/>
        <v>0</v>
      </c>
      <c r="M620" s="54">
        <f t="shared" si="96"/>
        <v>0</v>
      </c>
      <c r="N620" s="70" t="s">
        <v>40</v>
      </c>
    </row>
    <row r="621" spans="2:14">
      <c r="B621" s="57" t="s">
        <v>63</v>
      </c>
      <c r="C621" s="57" t="s">
        <v>267</v>
      </c>
      <c r="D621" s="76"/>
      <c r="E621" s="76"/>
      <c r="G621" s="76" t="s">
        <v>80</v>
      </c>
      <c r="H621" s="54">
        <f t="shared" si="97"/>
        <v>0</v>
      </c>
      <c r="I621" s="54">
        <f t="shared" si="97"/>
        <v>0</v>
      </c>
      <c r="J621" s="54">
        <f t="shared" si="97"/>
        <v>0</v>
      </c>
      <c r="K621" s="54">
        <f t="shared" si="97"/>
        <v>0</v>
      </c>
      <c r="L621" s="54">
        <f t="shared" si="97"/>
        <v>0</v>
      </c>
      <c r="M621" s="54">
        <f t="shared" si="96"/>
        <v>0</v>
      </c>
      <c r="N621" s="70" t="s">
        <v>40</v>
      </c>
    </row>
    <row r="622" spans="2:14">
      <c r="B622" s="57" t="s">
        <v>63</v>
      </c>
      <c r="C622" s="57" t="s">
        <v>267</v>
      </c>
      <c r="D622" s="76"/>
      <c r="E622" s="76"/>
      <c r="G622" s="76" t="s">
        <v>86</v>
      </c>
      <c r="H622" s="54">
        <f t="shared" si="97"/>
        <v>0</v>
      </c>
      <c r="I622" s="54">
        <f t="shared" si="97"/>
        <v>0</v>
      </c>
      <c r="J622" s="54">
        <f t="shared" si="97"/>
        <v>0</v>
      </c>
      <c r="K622" s="54">
        <f t="shared" si="97"/>
        <v>0</v>
      </c>
      <c r="L622" s="54">
        <f t="shared" si="97"/>
        <v>0</v>
      </c>
      <c r="M622" s="54">
        <f t="shared" si="96"/>
        <v>0</v>
      </c>
      <c r="N622" s="70" t="s">
        <v>40</v>
      </c>
    </row>
    <row r="623" spans="2:14">
      <c r="B623" s="57" t="s">
        <v>63</v>
      </c>
      <c r="C623" s="57" t="s">
        <v>267</v>
      </c>
      <c r="D623" s="76"/>
      <c r="E623" s="76"/>
      <c r="G623" s="76" t="s">
        <v>87</v>
      </c>
      <c r="H623" s="54">
        <f t="shared" si="97"/>
        <v>0</v>
      </c>
      <c r="I623" s="54">
        <f t="shared" si="97"/>
        <v>0</v>
      </c>
      <c r="J623" s="54">
        <f t="shared" si="97"/>
        <v>0</v>
      </c>
      <c r="K623" s="54">
        <f t="shared" si="97"/>
        <v>0</v>
      </c>
      <c r="L623" s="54">
        <f t="shared" si="97"/>
        <v>0</v>
      </c>
      <c r="M623" s="54">
        <f t="shared" si="96"/>
        <v>0</v>
      </c>
      <c r="N623" s="70" t="s">
        <v>41</v>
      </c>
    </row>
    <row r="624" spans="2:14">
      <c r="B624" s="57" t="s">
        <v>63</v>
      </c>
      <c r="C624" s="57" t="s">
        <v>267</v>
      </c>
      <c r="D624" s="76"/>
      <c r="E624" s="76"/>
      <c r="G624" s="76" t="s">
        <v>404</v>
      </c>
      <c r="H624" s="54">
        <f t="shared" si="97"/>
        <v>0</v>
      </c>
      <c r="I624" s="54">
        <f t="shared" si="97"/>
        <v>0</v>
      </c>
      <c r="J624" s="54">
        <f t="shared" si="97"/>
        <v>0</v>
      </c>
      <c r="K624" s="54">
        <f t="shared" si="97"/>
        <v>0</v>
      </c>
      <c r="L624" s="54">
        <f t="shared" si="97"/>
        <v>0</v>
      </c>
      <c r="M624" s="54">
        <f t="shared" si="96"/>
        <v>0</v>
      </c>
      <c r="N624" s="80" t="s">
        <v>40</v>
      </c>
    </row>
    <row r="625" spans="2:14">
      <c r="B625" s="57" t="s">
        <v>63</v>
      </c>
      <c r="C625" s="57" t="s">
        <v>267</v>
      </c>
      <c r="D625" s="76"/>
      <c r="E625" s="76"/>
      <c r="G625" s="76" t="s">
        <v>405</v>
      </c>
      <c r="H625" s="54">
        <f t="shared" si="97"/>
        <v>0</v>
      </c>
      <c r="I625" s="54">
        <f t="shared" si="97"/>
        <v>0</v>
      </c>
      <c r="J625" s="54">
        <f t="shared" si="97"/>
        <v>0</v>
      </c>
      <c r="K625" s="54">
        <f t="shared" si="97"/>
        <v>0</v>
      </c>
      <c r="L625" s="54">
        <f t="shared" si="97"/>
        <v>0</v>
      </c>
      <c r="M625" s="54">
        <f t="shared" si="96"/>
        <v>0</v>
      </c>
      <c r="N625" s="80" t="s">
        <v>40</v>
      </c>
    </row>
    <row r="626" spans="2:14">
      <c r="B626" s="57" t="s">
        <v>63</v>
      </c>
      <c r="C626" s="57" t="s">
        <v>267</v>
      </c>
      <c r="D626" s="76"/>
      <c r="E626" s="76"/>
      <c r="G626" s="76" t="s">
        <v>406</v>
      </c>
      <c r="H626" s="54">
        <f t="shared" si="97"/>
        <v>0</v>
      </c>
      <c r="I626" s="54">
        <f t="shared" si="97"/>
        <v>0</v>
      </c>
      <c r="J626" s="54">
        <f t="shared" si="97"/>
        <v>0</v>
      </c>
      <c r="K626" s="54">
        <f t="shared" si="97"/>
        <v>0</v>
      </c>
      <c r="L626" s="54">
        <f t="shared" si="97"/>
        <v>0</v>
      </c>
      <c r="M626" s="54">
        <f t="shared" si="96"/>
        <v>0</v>
      </c>
      <c r="N626" s="80" t="s">
        <v>40</v>
      </c>
    </row>
    <row r="627" spans="2:14">
      <c r="B627" s="57" t="s">
        <v>63</v>
      </c>
      <c r="C627" s="57" t="s">
        <v>267</v>
      </c>
      <c r="D627" s="76"/>
      <c r="E627" s="76"/>
      <c r="G627" s="76" t="s">
        <v>407</v>
      </c>
      <c r="H627" s="54">
        <f t="shared" si="97"/>
        <v>0</v>
      </c>
      <c r="I627" s="54">
        <f t="shared" si="97"/>
        <v>0</v>
      </c>
      <c r="J627" s="54">
        <f t="shared" si="97"/>
        <v>0</v>
      </c>
      <c r="K627" s="54">
        <f t="shared" si="97"/>
        <v>0</v>
      </c>
      <c r="L627" s="54">
        <f t="shared" si="97"/>
        <v>0</v>
      </c>
      <c r="M627" s="54">
        <f t="shared" si="96"/>
        <v>0</v>
      </c>
      <c r="N627" s="80" t="s">
        <v>40</v>
      </c>
    </row>
    <row r="628" spans="2:14">
      <c r="B628" s="57" t="s">
        <v>63</v>
      </c>
      <c r="C628" s="57" t="s">
        <v>267</v>
      </c>
      <c r="D628" s="76"/>
      <c r="E628" s="76"/>
      <c r="G628" s="76" t="s">
        <v>50</v>
      </c>
      <c r="H628" s="54">
        <f t="shared" si="97"/>
        <v>0</v>
      </c>
      <c r="I628" s="54">
        <f t="shared" si="97"/>
        <v>0</v>
      </c>
      <c r="J628" s="54">
        <f t="shared" si="97"/>
        <v>0</v>
      </c>
      <c r="K628" s="54">
        <f t="shared" si="97"/>
        <v>0</v>
      </c>
      <c r="L628" s="54">
        <f t="shared" si="97"/>
        <v>0</v>
      </c>
      <c r="M628" s="54">
        <f t="shared" si="96"/>
        <v>0</v>
      </c>
      <c r="N628" s="70" t="s">
        <v>41</v>
      </c>
    </row>
    <row r="629" spans="2:14">
      <c r="B629" s="57" t="s">
        <v>63</v>
      </c>
      <c r="C629" s="57" t="s">
        <v>267</v>
      </c>
      <c r="D629" s="76"/>
      <c r="E629" s="76"/>
      <c r="G629" s="76" t="s">
        <v>264</v>
      </c>
      <c r="H629" s="54">
        <f t="shared" si="97"/>
        <v>0</v>
      </c>
      <c r="I629" s="54">
        <f t="shared" si="97"/>
        <v>0</v>
      </c>
      <c r="J629" s="54">
        <f t="shared" si="97"/>
        <v>0</v>
      </c>
      <c r="K629" s="54">
        <f t="shared" si="97"/>
        <v>0</v>
      </c>
      <c r="L629" s="54">
        <f t="shared" si="97"/>
        <v>0</v>
      </c>
      <c r="M629" s="54">
        <f t="shared" si="96"/>
        <v>0</v>
      </c>
      <c r="N629" s="70" t="s">
        <v>41</v>
      </c>
    </row>
    <row r="630" spans="2:14">
      <c r="B630" s="57" t="s">
        <v>63</v>
      </c>
      <c r="C630" s="57" t="s">
        <v>267</v>
      </c>
      <c r="D630" s="76"/>
      <c r="E630" s="76"/>
      <c r="G630" s="76" t="s">
        <v>44</v>
      </c>
      <c r="H630" s="54">
        <f t="shared" ref="H630:L661" si="98">SUMIFS($X$17:$X$345,$D$17:$D$345,$G630,$H$17:$H$345,H$378)</f>
        <v>0</v>
      </c>
      <c r="I630" s="54">
        <f t="shared" si="98"/>
        <v>0</v>
      </c>
      <c r="J630" s="54">
        <f t="shared" si="98"/>
        <v>0</v>
      </c>
      <c r="K630" s="54">
        <f t="shared" si="98"/>
        <v>0</v>
      </c>
      <c r="L630" s="54">
        <f t="shared" si="98"/>
        <v>0</v>
      </c>
      <c r="M630" s="54">
        <f t="shared" si="96"/>
        <v>0</v>
      </c>
      <c r="N630" s="70" t="s">
        <v>41</v>
      </c>
    </row>
    <row r="631" spans="2:14">
      <c r="B631" s="57" t="s">
        <v>63</v>
      </c>
      <c r="C631" s="57" t="s">
        <v>267</v>
      </c>
      <c r="D631" s="76"/>
      <c r="E631" s="76"/>
      <c r="G631" s="76" t="s">
        <v>265</v>
      </c>
      <c r="H631" s="54">
        <f t="shared" si="98"/>
        <v>0</v>
      </c>
      <c r="I631" s="54">
        <f t="shared" si="98"/>
        <v>0</v>
      </c>
      <c r="J631" s="54">
        <f t="shared" si="98"/>
        <v>0</v>
      </c>
      <c r="K631" s="54">
        <f t="shared" si="98"/>
        <v>0</v>
      </c>
      <c r="L631" s="54">
        <f t="shared" si="98"/>
        <v>0</v>
      </c>
      <c r="M631" s="54">
        <f t="shared" si="96"/>
        <v>0</v>
      </c>
      <c r="N631" s="70" t="s">
        <v>41</v>
      </c>
    </row>
    <row r="632" spans="2:14">
      <c r="B632" s="57" t="s">
        <v>63</v>
      </c>
      <c r="C632" s="57" t="s">
        <v>267</v>
      </c>
      <c r="D632" s="76"/>
      <c r="E632" s="76"/>
      <c r="G632" s="76" t="s">
        <v>53</v>
      </c>
      <c r="H632" s="54">
        <f t="shared" si="98"/>
        <v>0</v>
      </c>
      <c r="I632" s="54">
        <f t="shared" si="98"/>
        <v>0</v>
      </c>
      <c r="J632" s="54">
        <f t="shared" si="98"/>
        <v>0</v>
      </c>
      <c r="K632" s="54">
        <f t="shared" si="98"/>
        <v>0</v>
      </c>
      <c r="L632" s="54">
        <f t="shared" si="98"/>
        <v>0</v>
      </c>
      <c r="M632" s="54">
        <f t="shared" si="96"/>
        <v>0</v>
      </c>
      <c r="N632" s="70" t="s">
        <v>41</v>
      </c>
    </row>
    <row r="633" spans="2:14">
      <c r="B633" s="57" t="s">
        <v>63</v>
      </c>
      <c r="C633" s="57" t="s">
        <v>267</v>
      </c>
      <c r="D633" s="76"/>
      <c r="E633" s="76"/>
      <c r="G633" s="76" t="s">
        <v>54</v>
      </c>
      <c r="H633" s="54">
        <f t="shared" si="98"/>
        <v>0</v>
      </c>
      <c r="I633" s="54">
        <f t="shared" si="98"/>
        <v>0</v>
      </c>
      <c r="J633" s="54">
        <f t="shared" si="98"/>
        <v>0</v>
      </c>
      <c r="K633" s="54">
        <f t="shared" si="98"/>
        <v>0</v>
      </c>
      <c r="L633" s="54">
        <f t="shared" si="98"/>
        <v>0</v>
      </c>
      <c r="M633" s="54">
        <f t="shared" si="96"/>
        <v>0</v>
      </c>
      <c r="N633" s="70" t="s">
        <v>41</v>
      </c>
    </row>
    <row r="634" spans="2:14">
      <c r="B634" s="57" t="s">
        <v>63</v>
      </c>
      <c r="C634" s="57" t="s">
        <v>267</v>
      </c>
      <c r="D634" s="76"/>
      <c r="E634" s="76"/>
      <c r="G634" s="76" t="s">
        <v>51</v>
      </c>
      <c r="H634" s="54">
        <f t="shared" si="98"/>
        <v>0</v>
      </c>
      <c r="I634" s="54">
        <f t="shared" si="98"/>
        <v>0</v>
      </c>
      <c r="J634" s="54">
        <f t="shared" si="98"/>
        <v>0</v>
      </c>
      <c r="K634" s="54">
        <f t="shared" si="98"/>
        <v>0</v>
      </c>
      <c r="L634" s="54">
        <f t="shared" si="98"/>
        <v>0</v>
      </c>
      <c r="M634" s="54">
        <f t="shared" si="96"/>
        <v>0</v>
      </c>
      <c r="N634" s="70" t="s">
        <v>41</v>
      </c>
    </row>
    <row r="635" spans="2:14">
      <c r="B635" s="57" t="s">
        <v>63</v>
      </c>
      <c r="C635" s="57" t="s">
        <v>267</v>
      </c>
      <c r="D635" s="76"/>
      <c r="E635" s="76"/>
      <c r="G635" s="76" t="s">
        <v>52</v>
      </c>
      <c r="H635" s="54">
        <f t="shared" si="98"/>
        <v>0</v>
      </c>
      <c r="I635" s="54">
        <f t="shared" si="98"/>
        <v>0</v>
      </c>
      <c r="J635" s="54">
        <f t="shared" si="98"/>
        <v>0</v>
      </c>
      <c r="K635" s="54">
        <f t="shared" si="98"/>
        <v>0</v>
      </c>
      <c r="L635" s="54">
        <f t="shared" si="98"/>
        <v>0</v>
      </c>
      <c r="M635" s="54">
        <f t="shared" si="96"/>
        <v>0</v>
      </c>
      <c r="N635" s="70" t="s">
        <v>41</v>
      </c>
    </row>
    <row r="636" spans="2:14">
      <c r="B636" s="57" t="s">
        <v>63</v>
      </c>
      <c r="C636" s="57" t="s">
        <v>267</v>
      </c>
      <c r="D636" s="76"/>
      <c r="E636" s="76"/>
      <c r="G636" s="76" t="s">
        <v>55</v>
      </c>
      <c r="H636" s="54">
        <f t="shared" si="98"/>
        <v>0</v>
      </c>
      <c r="I636" s="54">
        <f t="shared" si="98"/>
        <v>0</v>
      </c>
      <c r="J636" s="54">
        <f t="shared" si="98"/>
        <v>0</v>
      </c>
      <c r="K636" s="54">
        <f t="shared" si="98"/>
        <v>0</v>
      </c>
      <c r="L636" s="54">
        <f t="shared" si="98"/>
        <v>0</v>
      </c>
      <c r="M636" s="54">
        <f t="shared" si="96"/>
        <v>0</v>
      </c>
      <c r="N636" s="70" t="s">
        <v>40</v>
      </c>
    </row>
    <row r="637" spans="2:14">
      <c r="B637" s="57" t="s">
        <v>63</v>
      </c>
      <c r="C637" s="57" t="s">
        <v>267</v>
      </c>
      <c r="D637" s="76"/>
      <c r="E637" s="76"/>
      <c r="G637" s="76" t="s">
        <v>60</v>
      </c>
      <c r="H637" s="54">
        <f t="shared" si="98"/>
        <v>0</v>
      </c>
      <c r="I637" s="54">
        <f t="shared" si="98"/>
        <v>0</v>
      </c>
      <c r="J637" s="54">
        <f t="shared" si="98"/>
        <v>0</v>
      </c>
      <c r="K637" s="54">
        <f t="shared" si="98"/>
        <v>0</v>
      </c>
      <c r="L637" s="54">
        <f t="shared" si="98"/>
        <v>0</v>
      </c>
      <c r="M637" s="54">
        <f t="shared" si="96"/>
        <v>0</v>
      </c>
      <c r="N637" s="70" t="s">
        <v>40</v>
      </c>
    </row>
    <row r="638" spans="2:14">
      <c r="B638" s="57" t="s">
        <v>63</v>
      </c>
      <c r="C638" s="57" t="s">
        <v>267</v>
      </c>
      <c r="D638" s="76"/>
      <c r="E638" s="76"/>
      <c r="G638" s="76" t="s">
        <v>90</v>
      </c>
      <c r="H638" s="54">
        <f t="shared" si="98"/>
        <v>0</v>
      </c>
      <c r="I638" s="54">
        <f t="shared" si="98"/>
        <v>0</v>
      </c>
      <c r="J638" s="54">
        <f t="shared" si="98"/>
        <v>0</v>
      </c>
      <c r="K638" s="54">
        <f t="shared" si="98"/>
        <v>0</v>
      </c>
      <c r="L638" s="54">
        <f t="shared" si="98"/>
        <v>0</v>
      </c>
      <c r="M638" s="54">
        <f t="shared" si="96"/>
        <v>0</v>
      </c>
      <c r="N638" s="70" t="s">
        <v>40</v>
      </c>
    </row>
    <row r="639" spans="2:14">
      <c r="B639" s="57" t="s">
        <v>63</v>
      </c>
      <c r="C639" s="57" t="s">
        <v>78</v>
      </c>
      <c r="D639" s="76"/>
      <c r="E639" s="76"/>
      <c r="G639" s="84" t="s">
        <v>78</v>
      </c>
      <c r="H639" s="54">
        <f t="shared" si="98"/>
        <v>0</v>
      </c>
      <c r="I639" s="54">
        <f t="shared" si="98"/>
        <v>0</v>
      </c>
      <c r="J639" s="54">
        <f t="shared" si="98"/>
        <v>0</v>
      </c>
      <c r="K639" s="54">
        <f t="shared" si="98"/>
        <v>0</v>
      </c>
      <c r="L639" s="54">
        <f t="shared" si="98"/>
        <v>0</v>
      </c>
      <c r="M639" s="54">
        <f t="shared" si="96"/>
        <v>0</v>
      </c>
      <c r="N639" s="70">
        <v>0</v>
      </c>
    </row>
    <row r="640" spans="2:14">
      <c r="B640" s="57" t="s">
        <v>63</v>
      </c>
      <c r="C640" s="57" t="s">
        <v>78</v>
      </c>
      <c r="D640" s="76"/>
      <c r="E640" s="76"/>
      <c r="G640" s="76" t="s">
        <v>402</v>
      </c>
      <c r="H640" s="54">
        <f t="shared" si="98"/>
        <v>0</v>
      </c>
      <c r="I640" s="54">
        <f t="shared" si="98"/>
        <v>0</v>
      </c>
      <c r="J640" s="54">
        <f t="shared" si="98"/>
        <v>0</v>
      </c>
      <c r="K640" s="54">
        <f t="shared" si="98"/>
        <v>0</v>
      </c>
      <c r="L640" s="54">
        <f t="shared" si="98"/>
        <v>0</v>
      </c>
      <c r="M640" s="54">
        <f t="shared" ref="M640:M695" si="99">SUM(H640:L640)</f>
        <v>0</v>
      </c>
      <c r="N640" s="70" t="s">
        <v>40</v>
      </c>
    </row>
    <row r="641" spans="2:14">
      <c r="B641" s="57" t="s">
        <v>63</v>
      </c>
      <c r="C641" s="57" t="s">
        <v>78</v>
      </c>
      <c r="D641" s="76"/>
      <c r="E641" s="76"/>
      <c r="G641" s="76" t="s">
        <v>383</v>
      </c>
      <c r="H641" s="54">
        <f t="shared" si="98"/>
        <v>0</v>
      </c>
      <c r="I641" s="54">
        <f t="shared" si="98"/>
        <v>0</v>
      </c>
      <c r="J641" s="54">
        <f t="shared" si="98"/>
        <v>0</v>
      </c>
      <c r="K641" s="54">
        <f t="shared" si="98"/>
        <v>0</v>
      </c>
      <c r="L641" s="54">
        <f t="shared" si="98"/>
        <v>0</v>
      </c>
      <c r="M641" s="54">
        <f t="shared" si="99"/>
        <v>0</v>
      </c>
      <c r="N641" s="70" t="s">
        <v>40</v>
      </c>
    </row>
    <row r="642" spans="2:14">
      <c r="B642" s="57" t="s">
        <v>63</v>
      </c>
      <c r="C642" s="57" t="s">
        <v>386</v>
      </c>
      <c r="D642" s="76"/>
      <c r="E642" s="76"/>
      <c r="G642" s="84" t="s">
        <v>386</v>
      </c>
      <c r="H642" s="54">
        <f t="shared" si="98"/>
        <v>0</v>
      </c>
      <c r="I642" s="54">
        <f t="shared" si="98"/>
        <v>0</v>
      </c>
      <c r="J642" s="54">
        <f t="shared" si="98"/>
        <v>0</v>
      </c>
      <c r="K642" s="54">
        <f t="shared" si="98"/>
        <v>0</v>
      </c>
      <c r="L642" s="54">
        <f t="shared" si="98"/>
        <v>0</v>
      </c>
      <c r="M642" s="54">
        <f t="shared" si="99"/>
        <v>0</v>
      </c>
      <c r="N642" s="70"/>
    </row>
    <row r="643" spans="2:14">
      <c r="B643" s="57" t="s">
        <v>63</v>
      </c>
      <c r="C643" s="57" t="s">
        <v>386</v>
      </c>
      <c r="D643" s="76"/>
      <c r="E643" s="76"/>
      <c r="G643" s="76" t="s">
        <v>57</v>
      </c>
      <c r="H643" s="54">
        <f t="shared" si="98"/>
        <v>0</v>
      </c>
      <c r="I643" s="54">
        <f t="shared" si="98"/>
        <v>0</v>
      </c>
      <c r="J643" s="54">
        <f t="shared" si="98"/>
        <v>0</v>
      </c>
      <c r="K643" s="54">
        <f t="shared" si="98"/>
        <v>0</v>
      </c>
      <c r="L643" s="54">
        <f t="shared" si="98"/>
        <v>0</v>
      </c>
      <c r="M643" s="54">
        <f t="shared" si="99"/>
        <v>0</v>
      </c>
      <c r="N643" s="70" t="s">
        <v>41</v>
      </c>
    </row>
    <row r="644" spans="2:14">
      <c r="B644" s="57" t="s">
        <v>63</v>
      </c>
      <c r="C644" s="57" t="s">
        <v>386</v>
      </c>
      <c r="D644" s="76"/>
      <c r="E644" s="76"/>
      <c r="G644" s="76" t="s">
        <v>58</v>
      </c>
      <c r="H644" s="54">
        <f t="shared" si="98"/>
        <v>0</v>
      </c>
      <c r="I644" s="54">
        <f t="shared" si="98"/>
        <v>0</v>
      </c>
      <c r="J644" s="54">
        <f t="shared" si="98"/>
        <v>0</v>
      </c>
      <c r="K644" s="54">
        <f t="shared" si="98"/>
        <v>0</v>
      </c>
      <c r="L644" s="54">
        <f t="shared" si="98"/>
        <v>0</v>
      </c>
      <c r="M644" s="54">
        <f t="shared" si="99"/>
        <v>0</v>
      </c>
      <c r="N644" s="70" t="s">
        <v>41</v>
      </c>
    </row>
    <row r="645" spans="2:14">
      <c r="B645" s="57" t="s">
        <v>63</v>
      </c>
      <c r="C645" s="57" t="s">
        <v>386</v>
      </c>
      <c r="D645" s="76"/>
      <c r="E645" s="76"/>
      <c r="G645" s="76" t="s">
        <v>59</v>
      </c>
      <c r="H645" s="54">
        <f t="shared" si="98"/>
        <v>0</v>
      </c>
      <c r="I645" s="54">
        <f t="shared" si="98"/>
        <v>0</v>
      </c>
      <c r="J645" s="54">
        <f t="shared" si="98"/>
        <v>0</v>
      </c>
      <c r="K645" s="54">
        <f t="shared" si="98"/>
        <v>0</v>
      </c>
      <c r="L645" s="54">
        <f t="shared" si="98"/>
        <v>0</v>
      </c>
      <c r="M645" s="54">
        <f t="shared" si="99"/>
        <v>0</v>
      </c>
      <c r="N645" s="70" t="s">
        <v>41</v>
      </c>
    </row>
    <row r="646" spans="2:14">
      <c r="B646" s="57" t="s">
        <v>63</v>
      </c>
      <c r="C646" s="57" t="s">
        <v>270</v>
      </c>
      <c r="D646" s="76"/>
      <c r="E646" s="76"/>
      <c r="F646" s="46"/>
      <c r="G646" s="84" t="s">
        <v>270</v>
      </c>
      <c r="H646" s="54">
        <f t="shared" si="98"/>
        <v>0</v>
      </c>
      <c r="I646" s="54">
        <f t="shared" si="98"/>
        <v>0</v>
      </c>
      <c r="J646" s="54">
        <f t="shared" si="98"/>
        <v>0</v>
      </c>
      <c r="K646" s="54">
        <f t="shared" si="98"/>
        <v>0</v>
      </c>
      <c r="L646" s="54">
        <f t="shared" si="98"/>
        <v>0</v>
      </c>
      <c r="M646" s="54">
        <f t="shared" si="99"/>
        <v>0</v>
      </c>
      <c r="N646" s="70"/>
    </row>
    <row r="647" spans="2:14">
      <c r="B647" s="57" t="s">
        <v>63</v>
      </c>
      <c r="C647" s="57" t="s">
        <v>270</v>
      </c>
      <c r="D647" s="76"/>
      <c r="E647" s="76"/>
      <c r="G647" s="76" t="s">
        <v>275</v>
      </c>
      <c r="H647" s="54">
        <f t="shared" si="98"/>
        <v>0</v>
      </c>
      <c r="I647" s="54">
        <f t="shared" si="98"/>
        <v>0</v>
      </c>
      <c r="J647" s="54">
        <f t="shared" si="98"/>
        <v>0</v>
      </c>
      <c r="K647" s="54">
        <f t="shared" si="98"/>
        <v>0</v>
      </c>
      <c r="L647" s="54">
        <f t="shared" si="98"/>
        <v>0</v>
      </c>
      <c r="M647" s="54">
        <f t="shared" si="99"/>
        <v>0</v>
      </c>
      <c r="N647" s="70" t="s">
        <v>40</v>
      </c>
    </row>
    <row r="648" spans="2:14">
      <c r="B648" s="57" t="s">
        <v>63</v>
      </c>
      <c r="C648" s="57" t="s">
        <v>270</v>
      </c>
      <c r="D648" s="76"/>
      <c r="E648" s="76"/>
      <c r="G648" s="76" t="s">
        <v>276</v>
      </c>
      <c r="H648" s="54">
        <f t="shared" si="98"/>
        <v>0</v>
      </c>
      <c r="I648" s="54">
        <f t="shared" si="98"/>
        <v>0</v>
      </c>
      <c r="J648" s="54">
        <f t="shared" si="98"/>
        <v>0</v>
      </c>
      <c r="K648" s="54">
        <f t="shared" si="98"/>
        <v>0</v>
      </c>
      <c r="L648" s="54">
        <f t="shared" si="98"/>
        <v>0</v>
      </c>
      <c r="M648" s="54">
        <f t="shared" si="99"/>
        <v>0</v>
      </c>
      <c r="N648" s="70" t="s">
        <v>41</v>
      </c>
    </row>
    <row r="649" spans="2:14">
      <c r="B649" s="57" t="s">
        <v>63</v>
      </c>
      <c r="C649" s="57" t="s">
        <v>270</v>
      </c>
      <c r="D649" s="76"/>
      <c r="E649" s="76"/>
      <c r="G649" s="76" t="s">
        <v>277</v>
      </c>
      <c r="H649" s="54">
        <f t="shared" si="98"/>
        <v>0</v>
      </c>
      <c r="I649" s="54">
        <f t="shared" si="98"/>
        <v>0</v>
      </c>
      <c r="J649" s="54">
        <f t="shared" si="98"/>
        <v>0</v>
      </c>
      <c r="K649" s="54">
        <f t="shared" si="98"/>
        <v>0</v>
      </c>
      <c r="L649" s="54">
        <f t="shared" si="98"/>
        <v>0</v>
      </c>
      <c r="M649" s="54">
        <f t="shared" si="99"/>
        <v>0</v>
      </c>
      <c r="N649" s="70" t="s">
        <v>40</v>
      </c>
    </row>
    <row r="650" spans="2:14">
      <c r="B650" s="57" t="s">
        <v>63</v>
      </c>
      <c r="C650" s="57" t="s">
        <v>270</v>
      </c>
      <c r="D650" s="76"/>
      <c r="E650" s="76"/>
      <c r="G650" s="76" t="s">
        <v>278</v>
      </c>
      <c r="H650" s="54">
        <f t="shared" si="98"/>
        <v>0</v>
      </c>
      <c r="I650" s="54">
        <f t="shared" si="98"/>
        <v>0</v>
      </c>
      <c r="J650" s="54">
        <f t="shared" si="98"/>
        <v>0</v>
      </c>
      <c r="K650" s="54">
        <f t="shared" si="98"/>
        <v>0</v>
      </c>
      <c r="L650" s="54">
        <f t="shared" si="98"/>
        <v>0</v>
      </c>
      <c r="M650" s="54">
        <f t="shared" si="99"/>
        <v>0</v>
      </c>
      <c r="N650" s="70" t="s">
        <v>41</v>
      </c>
    </row>
    <row r="651" spans="2:14">
      <c r="B651" s="57" t="s">
        <v>63</v>
      </c>
      <c r="C651" s="57" t="s">
        <v>270</v>
      </c>
      <c r="D651" s="76"/>
      <c r="E651" s="76"/>
      <c r="G651" s="76" t="s">
        <v>279</v>
      </c>
      <c r="H651" s="54">
        <f t="shared" si="98"/>
        <v>0</v>
      </c>
      <c r="I651" s="54">
        <f t="shared" si="98"/>
        <v>0</v>
      </c>
      <c r="J651" s="54">
        <f t="shared" si="98"/>
        <v>0</v>
      </c>
      <c r="K651" s="54">
        <f t="shared" si="98"/>
        <v>0</v>
      </c>
      <c r="L651" s="54">
        <f t="shared" si="98"/>
        <v>0</v>
      </c>
      <c r="M651" s="54">
        <f t="shared" si="99"/>
        <v>0</v>
      </c>
      <c r="N651" s="70" t="s">
        <v>40</v>
      </c>
    </row>
    <row r="652" spans="2:14">
      <c r="B652" s="57" t="s">
        <v>63</v>
      </c>
      <c r="C652" s="57" t="s">
        <v>270</v>
      </c>
      <c r="D652" s="76"/>
      <c r="E652" s="76"/>
      <c r="G652" s="76" t="s">
        <v>280</v>
      </c>
      <c r="H652" s="54">
        <f t="shared" si="98"/>
        <v>0</v>
      </c>
      <c r="I652" s="54">
        <f t="shared" si="98"/>
        <v>0</v>
      </c>
      <c r="J652" s="54">
        <f t="shared" si="98"/>
        <v>0</v>
      </c>
      <c r="K652" s="54">
        <f t="shared" si="98"/>
        <v>0</v>
      </c>
      <c r="L652" s="54">
        <f t="shared" si="98"/>
        <v>0</v>
      </c>
      <c r="M652" s="54">
        <f t="shared" si="99"/>
        <v>0</v>
      </c>
      <c r="N652" s="70" t="s">
        <v>40</v>
      </c>
    </row>
    <row r="653" spans="2:14">
      <c r="B653" s="57" t="s">
        <v>63</v>
      </c>
      <c r="C653" s="57" t="s">
        <v>270</v>
      </c>
      <c r="D653" s="76"/>
      <c r="E653" s="76"/>
      <c r="G653" s="76" t="s">
        <v>281</v>
      </c>
      <c r="H653" s="54">
        <f t="shared" si="98"/>
        <v>0</v>
      </c>
      <c r="I653" s="54">
        <f t="shared" si="98"/>
        <v>0</v>
      </c>
      <c r="J653" s="54">
        <f t="shared" si="98"/>
        <v>0</v>
      </c>
      <c r="K653" s="54">
        <f t="shared" si="98"/>
        <v>0</v>
      </c>
      <c r="L653" s="54">
        <f t="shared" si="98"/>
        <v>0</v>
      </c>
      <c r="M653" s="54">
        <f t="shared" si="99"/>
        <v>0</v>
      </c>
      <c r="N653" s="70" t="s">
        <v>40</v>
      </c>
    </row>
    <row r="654" spans="2:14">
      <c r="B654" s="57" t="s">
        <v>63</v>
      </c>
      <c r="C654" s="57" t="s">
        <v>270</v>
      </c>
      <c r="D654" s="76"/>
      <c r="E654" s="76"/>
      <c r="G654" s="76" t="s">
        <v>282</v>
      </c>
      <c r="H654" s="54">
        <f t="shared" si="98"/>
        <v>0</v>
      </c>
      <c r="I654" s="54">
        <f t="shared" si="98"/>
        <v>0</v>
      </c>
      <c r="J654" s="54">
        <f t="shared" si="98"/>
        <v>0</v>
      </c>
      <c r="K654" s="54">
        <f t="shared" si="98"/>
        <v>0</v>
      </c>
      <c r="L654" s="54">
        <f t="shared" si="98"/>
        <v>0</v>
      </c>
      <c r="M654" s="54">
        <f t="shared" si="99"/>
        <v>0</v>
      </c>
      <c r="N654" s="70" t="s">
        <v>40</v>
      </c>
    </row>
    <row r="655" spans="2:14">
      <c r="B655" s="57" t="s">
        <v>63</v>
      </c>
      <c r="C655" s="57" t="s">
        <v>270</v>
      </c>
      <c r="D655" s="76"/>
      <c r="E655" s="76"/>
      <c r="G655" s="76" t="s">
        <v>283</v>
      </c>
      <c r="H655" s="54">
        <f t="shared" si="98"/>
        <v>0</v>
      </c>
      <c r="I655" s="54">
        <f t="shared" si="98"/>
        <v>0</v>
      </c>
      <c r="J655" s="54">
        <f t="shared" si="98"/>
        <v>0</v>
      </c>
      <c r="K655" s="54">
        <f t="shared" si="98"/>
        <v>0</v>
      </c>
      <c r="L655" s="54">
        <f t="shared" si="98"/>
        <v>0</v>
      </c>
      <c r="M655" s="54">
        <f t="shared" si="99"/>
        <v>0</v>
      </c>
      <c r="N655" s="70" t="s">
        <v>41</v>
      </c>
    </row>
    <row r="656" spans="2:14">
      <c r="B656" s="57" t="s">
        <v>63</v>
      </c>
      <c r="C656" s="57" t="s">
        <v>271</v>
      </c>
      <c r="D656" s="76"/>
      <c r="E656" s="76"/>
      <c r="G656" s="84" t="s">
        <v>271</v>
      </c>
      <c r="H656" s="54">
        <f t="shared" si="98"/>
        <v>0</v>
      </c>
      <c r="I656" s="54">
        <f t="shared" si="98"/>
        <v>0</v>
      </c>
      <c r="J656" s="54">
        <f t="shared" si="98"/>
        <v>0</v>
      </c>
      <c r="K656" s="54">
        <f t="shared" si="98"/>
        <v>0</v>
      </c>
      <c r="L656" s="54">
        <f t="shared" si="98"/>
        <v>0</v>
      </c>
      <c r="M656" s="54">
        <f t="shared" si="99"/>
        <v>0</v>
      </c>
      <c r="N656" s="70"/>
    </row>
    <row r="657" spans="2:14">
      <c r="B657" s="57" t="s">
        <v>63</v>
      </c>
      <c r="C657" s="57" t="s">
        <v>271</v>
      </c>
      <c r="D657" s="76"/>
      <c r="E657" s="76"/>
      <c r="G657" s="76" t="s">
        <v>400</v>
      </c>
      <c r="H657" s="54">
        <f t="shared" si="98"/>
        <v>0</v>
      </c>
      <c r="I657" s="54">
        <f t="shared" si="98"/>
        <v>0</v>
      </c>
      <c r="J657" s="54">
        <f t="shared" si="98"/>
        <v>0</v>
      </c>
      <c r="K657" s="54">
        <f t="shared" si="98"/>
        <v>0</v>
      </c>
      <c r="L657" s="54">
        <f t="shared" si="98"/>
        <v>0</v>
      </c>
      <c r="M657" s="54">
        <f t="shared" si="99"/>
        <v>0</v>
      </c>
      <c r="N657" s="70" t="s">
        <v>40</v>
      </c>
    </row>
    <row r="658" spans="2:14">
      <c r="B658" s="57" t="s">
        <v>63</v>
      </c>
      <c r="C658" s="57" t="s">
        <v>271</v>
      </c>
      <c r="D658" s="76"/>
      <c r="E658" s="76"/>
      <c r="G658" s="76" t="s">
        <v>401</v>
      </c>
      <c r="H658" s="54">
        <f t="shared" si="98"/>
        <v>0</v>
      </c>
      <c r="I658" s="54">
        <f t="shared" si="98"/>
        <v>0</v>
      </c>
      <c r="J658" s="54">
        <f t="shared" si="98"/>
        <v>0</v>
      </c>
      <c r="K658" s="54">
        <f t="shared" si="98"/>
        <v>0</v>
      </c>
      <c r="L658" s="54">
        <f t="shared" si="98"/>
        <v>0</v>
      </c>
      <c r="M658" s="54">
        <f t="shared" si="99"/>
        <v>0</v>
      </c>
      <c r="N658" s="70" t="s">
        <v>40</v>
      </c>
    </row>
    <row r="659" spans="2:14">
      <c r="B659" s="57" t="s">
        <v>63</v>
      </c>
      <c r="C659" s="57" t="s">
        <v>271</v>
      </c>
      <c r="D659" s="76"/>
      <c r="E659" s="76"/>
      <c r="G659" s="76" t="s">
        <v>284</v>
      </c>
      <c r="H659" s="54">
        <f t="shared" si="98"/>
        <v>0</v>
      </c>
      <c r="I659" s="54">
        <f t="shared" si="98"/>
        <v>0</v>
      </c>
      <c r="J659" s="54">
        <f t="shared" si="98"/>
        <v>0</v>
      </c>
      <c r="K659" s="54">
        <f t="shared" si="98"/>
        <v>0</v>
      </c>
      <c r="L659" s="54">
        <f t="shared" si="98"/>
        <v>0</v>
      </c>
      <c r="M659" s="54">
        <f t="shared" si="99"/>
        <v>0</v>
      </c>
      <c r="N659" s="70" t="s">
        <v>40</v>
      </c>
    </row>
    <row r="660" spans="2:14">
      <c r="B660" s="57" t="s">
        <v>63</v>
      </c>
      <c r="C660" s="57" t="s">
        <v>271</v>
      </c>
      <c r="D660" s="76"/>
      <c r="E660" s="76"/>
      <c r="G660" s="76" t="s">
        <v>357</v>
      </c>
      <c r="H660" s="54">
        <f t="shared" si="98"/>
        <v>0</v>
      </c>
      <c r="I660" s="54">
        <f t="shared" si="98"/>
        <v>0</v>
      </c>
      <c r="J660" s="54">
        <f t="shared" si="98"/>
        <v>0</v>
      </c>
      <c r="K660" s="54">
        <f t="shared" si="98"/>
        <v>0</v>
      </c>
      <c r="L660" s="54">
        <f t="shared" si="98"/>
        <v>0</v>
      </c>
      <c r="M660" s="54">
        <f t="shared" si="99"/>
        <v>0</v>
      </c>
      <c r="N660" s="70" t="s">
        <v>40</v>
      </c>
    </row>
    <row r="661" spans="2:14">
      <c r="B661" s="57" t="s">
        <v>63</v>
      </c>
      <c r="C661" s="57" t="s">
        <v>271</v>
      </c>
      <c r="D661" s="76"/>
      <c r="E661" s="76"/>
      <c r="G661" s="76" t="s">
        <v>285</v>
      </c>
      <c r="H661" s="54">
        <f t="shared" si="98"/>
        <v>0</v>
      </c>
      <c r="I661" s="54">
        <f t="shared" si="98"/>
        <v>0</v>
      </c>
      <c r="J661" s="54">
        <f t="shared" si="98"/>
        <v>0</v>
      </c>
      <c r="K661" s="54">
        <f t="shared" si="98"/>
        <v>0</v>
      </c>
      <c r="L661" s="54">
        <f t="shared" si="98"/>
        <v>0</v>
      </c>
      <c r="M661" s="54">
        <f t="shared" si="99"/>
        <v>0</v>
      </c>
      <c r="N661" s="70" t="s">
        <v>40</v>
      </c>
    </row>
    <row r="662" spans="2:14">
      <c r="B662" s="57" t="s">
        <v>63</v>
      </c>
      <c r="C662" s="57" t="s">
        <v>271</v>
      </c>
      <c r="D662" s="76"/>
      <c r="E662" s="76"/>
      <c r="G662" s="76" t="s">
        <v>290</v>
      </c>
      <c r="H662" s="54">
        <f t="shared" ref="H662:L695" si="100">SUMIFS($X$17:$X$345,$D$17:$D$345,$G662,$H$17:$H$345,H$378)</f>
        <v>0</v>
      </c>
      <c r="I662" s="54">
        <f t="shared" si="100"/>
        <v>0</v>
      </c>
      <c r="J662" s="54">
        <f t="shared" si="100"/>
        <v>0</v>
      </c>
      <c r="K662" s="54">
        <f t="shared" si="100"/>
        <v>0</v>
      </c>
      <c r="L662" s="54">
        <f t="shared" si="100"/>
        <v>0</v>
      </c>
      <c r="M662" s="54">
        <f t="shared" si="99"/>
        <v>0</v>
      </c>
      <c r="N662" s="70" t="s">
        <v>40</v>
      </c>
    </row>
    <row r="663" spans="2:14">
      <c r="B663" s="57" t="s">
        <v>63</v>
      </c>
      <c r="C663" s="57" t="s">
        <v>271</v>
      </c>
      <c r="D663" s="76"/>
      <c r="E663" s="76"/>
      <c r="G663" s="76" t="s">
        <v>286</v>
      </c>
      <c r="H663" s="54">
        <f t="shared" si="100"/>
        <v>0</v>
      </c>
      <c r="I663" s="54">
        <f t="shared" si="100"/>
        <v>0</v>
      </c>
      <c r="J663" s="54">
        <f t="shared" si="100"/>
        <v>0</v>
      </c>
      <c r="K663" s="54">
        <f t="shared" si="100"/>
        <v>0</v>
      </c>
      <c r="L663" s="54">
        <f t="shared" si="100"/>
        <v>0</v>
      </c>
      <c r="M663" s="54">
        <f t="shared" si="99"/>
        <v>0</v>
      </c>
      <c r="N663" s="70" t="s">
        <v>40</v>
      </c>
    </row>
    <row r="664" spans="2:14">
      <c r="B664" s="57" t="s">
        <v>63</v>
      </c>
      <c r="C664" s="57" t="s">
        <v>271</v>
      </c>
      <c r="D664" s="76"/>
      <c r="E664" s="76"/>
      <c r="G664" s="76" t="s">
        <v>287</v>
      </c>
      <c r="H664" s="54">
        <f t="shared" si="100"/>
        <v>0</v>
      </c>
      <c r="I664" s="54">
        <f t="shared" si="100"/>
        <v>0</v>
      </c>
      <c r="J664" s="54">
        <f t="shared" si="100"/>
        <v>0</v>
      </c>
      <c r="K664" s="54">
        <f t="shared" si="100"/>
        <v>0</v>
      </c>
      <c r="L664" s="54">
        <f t="shared" si="100"/>
        <v>0</v>
      </c>
      <c r="M664" s="54">
        <f t="shared" si="99"/>
        <v>0</v>
      </c>
      <c r="N664" s="70" t="s">
        <v>41</v>
      </c>
    </row>
    <row r="665" spans="2:14">
      <c r="B665" s="57" t="s">
        <v>63</v>
      </c>
      <c r="C665" s="57" t="s">
        <v>271</v>
      </c>
      <c r="D665" s="76"/>
      <c r="E665" s="76"/>
      <c r="G665" s="76" t="s">
        <v>288</v>
      </c>
      <c r="H665" s="54">
        <f t="shared" si="100"/>
        <v>0</v>
      </c>
      <c r="I665" s="54">
        <f t="shared" si="100"/>
        <v>0</v>
      </c>
      <c r="J665" s="54">
        <f t="shared" si="100"/>
        <v>0</v>
      </c>
      <c r="K665" s="54">
        <f t="shared" si="100"/>
        <v>0</v>
      </c>
      <c r="L665" s="54">
        <f t="shared" si="100"/>
        <v>0</v>
      </c>
      <c r="M665" s="54">
        <f t="shared" si="99"/>
        <v>0</v>
      </c>
      <c r="N665" s="70" t="s">
        <v>41</v>
      </c>
    </row>
    <row r="666" spans="2:14">
      <c r="B666" s="57" t="s">
        <v>63</v>
      </c>
      <c r="C666" s="57" t="s">
        <v>271</v>
      </c>
      <c r="D666" s="76"/>
      <c r="E666" s="76"/>
      <c r="G666" s="76" t="s">
        <v>291</v>
      </c>
      <c r="H666" s="54">
        <f t="shared" si="100"/>
        <v>0</v>
      </c>
      <c r="I666" s="54">
        <f t="shared" si="100"/>
        <v>0</v>
      </c>
      <c r="J666" s="54">
        <f t="shared" si="100"/>
        <v>0</v>
      </c>
      <c r="K666" s="54">
        <f t="shared" si="100"/>
        <v>0</v>
      </c>
      <c r="L666" s="54">
        <f t="shared" si="100"/>
        <v>0</v>
      </c>
      <c r="M666" s="54">
        <f t="shared" si="99"/>
        <v>0</v>
      </c>
      <c r="N666" s="70" t="s">
        <v>41</v>
      </c>
    </row>
    <row r="667" spans="2:14">
      <c r="B667" s="57" t="s">
        <v>63</v>
      </c>
      <c r="C667" s="57" t="s">
        <v>271</v>
      </c>
      <c r="D667" s="76"/>
      <c r="E667" s="76"/>
      <c r="G667" s="76" t="s">
        <v>289</v>
      </c>
      <c r="H667" s="54">
        <f t="shared" si="100"/>
        <v>0</v>
      </c>
      <c r="I667" s="54">
        <f t="shared" si="100"/>
        <v>0</v>
      </c>
      <c r="J667" s="54">
        <f t="shared" si="100"/>
        <v>0</v>
      </c>
      <c r="K667" s="54">
        <f t="shared" si="100"/>
        <v>0</v>
      </c>
      <c r="L667" s="54">
        <f t="shared" si="100"/>
        <v>0</v>
      </c>
      <c r="M667" s="54">
        <f t="shared" si="99"/>
        <v>0</v>
      </c>
      <c r="N667" s="70" t="s">
        <v>40</v>
      </c>
    </row>
    <row r="668" spans="2:14">
      <c r="B668" s="57" t="s">
        <v>63</v>
      </c>
      <c r="C668" s="57" t="s">
        <v>271</v>
      </c>
      <c r="D668" s="76"/>
      <c r="E668" s="76"/>
      <c r="G668" s="76" t="s">
        <v>292</v>
      </c>
      <c r="H668" s="54">
        <f t="shared" si="100"/>
        <v>0</v>
      </c>
      <c r="I668" s="54">
        <f t="shared" si="100"/>
        <v>0</v>
      </c>
      <c r="J668" s="54">
        <f t="shared" si="100"/>
        <v>0</v>
      </c>
      <c r="K668" s="54">
        <f t="shared" si="100"/>
        <v>0</v>
      </c>
      <c r="L668" s="54">
        <f t="shared" si="100"/>
        <v>0</v>
      </c>
      <c r="M668" s="54">
        <f t="shared" si="99"/>
        <v>0</v>
      </c>
      <c r="N668" s="70" t="s">
        <v>41</v>
      </c>
    </row>
    <row r="669" spans="2:14">
      <c r="B669" s="57" t="s">
        <v>63</v>
      </c>
      <c r="C669" s="57" t="s">
        <v>271</v>
      </c>
      <c r="D669" s="76"/>
      <c r="E669" s="76"/>
      <c r="G669" s="76" t="s">
        <v>373</v>
      </c>
      <c r="H669" s="54">
        <f t="shared" si="100"/>
        <v>0</v>
      </c>
      <c r="I669" s="54">
        <f t="shared" si="100"/>
        <v>0</v>
      </c>
      <c r="J669" s="54">
        <f t="shared" si="100"/>
        <v>0</v>
      </c>
      <c r="K669" s="54">
        <f t="shared" si="100"/>
        <v>0</v>
      </c>
      <c r="L669" s="54">
        <f t="shared" si="100"/>
        <v>0</v>
      </c>
      <c r="M669" s="54">
        <f t="shared" si="99"/>
        <v>0</v>
      </c>
      <c r="N669" s="70" t="s">
        <v>41</v>
      </c>
    </row>
    <row r="670" spans="2:14">
      <c r="B670" s="57" t="s">
        <v>63</v>
      </c>
      <c r="C670" s="57" t="s">
        <v>272</v>
      </c>
      <c r="D670" s="76"/>
      <c r="E670" s="76"/>
      <c r="G670" s="84" t="s">
        <v>272</v>
      </c>
      <c r="H670" s="54">
        <f t="shared" si="100"/>
        <v>0</v>
      </c>
      <c r="I670" s="54">
        <f t="shared" si="100"/>
        <v>0</v>
      </c>
      <c r="J670" s="54">
        <f t="shared" si="100"/>
        <v>0</v>
      </c>
      <c r="K670" s="54">
        <f t="shared" si="100"/>
        <v>0</v>
      </c>
      <c r="L670" s="54">
        <f t="shared" si="100"/>
        <v>0</v>
      </c>
      <c r="M670" s="54">
        <f t="shared" si="99"/>
        <v>0</v>
      </c>
      <c r="N670" s="70"/>
    </row>
    <row r="671" spans="2:14">
      <c r="B671" s="57" t="s">
        <v>63</v>
      </c>
      <c r="C671" s="57" t="s">
        <v>272</v>
      </c>
      <c r="D671" s="76"/>
      <c r="E671" s="76"/>
      <c r="G671" s="76" t="s">
        <v>398</v>
      </c>
      <c r="H671" s="54">
        <f t="shared" si="100"/>
        <v>0</v>
      </c>
      <c r="I671" s="54">
        <f t="shared" si="100"/>
        <v>0</v>
      </c>
      <c r="J671" s="54">
        <f t="shared" si="100"/>
        <v>0</v>
      </c>
      <c r="K671" s="54">
        <f t="shared" si="100"/>
        <v>0</v>
      </c>
      <c r="L671" s="54">
        <f t="shared" si="100"/>
        <v>0</v>
      </c>
      <c r="M671" s="54">
        <f t="shared" si="99"/>
        <v>0</v>
      </c>
      <c r="N671" s="70" t="s">
        <v>40</v>
      </c>
    </row>
    <row r="672" spans="2:14">
      <c r="B672" s="57" t="s">
        <v>63</v>
      </c>
      <c r="C672" s="57" t="s">
        <v>272</v>
      </c>
      <c r="D672" s="76"/>
      <c r="E672" s="76"/>
      <c r="G672" s="76" t="s">
        <v>91</v>
      </c>
      <c r="H672" s="54">
        <f t="shared" si="100"/>
        <v>0</v>
      </c>
      <c r="I672" s="54">
        <f t="shared" si="100"/>
        <v>0</v>
      </c>
      <c r="J672" s="54">
        <f t="shared" si="100"/>
        <v>0</v>
      </c>
      <c r="K672" s="54">
        <f t="shared" si="100"/>
        <v>0</v>
      </c>
      <c r="L672" s="54">
        <f t="shared" si="100"/>
        <v>0</v>
      </c>
      <c r="M672" s="54">
        <f t="shared" si="99"/>
        <v>0</v>
      </c>
      <c r="N672" s="70" t="s">
        <v>40</v>
      </c>
    </row>
    <row r="673" spans="2:14">
      <c r="B673" s="57" t="s">
        <v>63</v>
      </c>
      <c r="C673" s="57" t="s">
        <v>272</v>
      </c>
      <c r="D673" s="76"/>
      <c r="E673" s="76"/>
      <c r="G673" s="76" t="s">
        <v>399</v>
      </c>
      <c r="H673" s="54">
        <f t="shared" si="100"/>
        <v>0</v>
      </c>
      <c r="I673" s="54">
        <f t="shared" si="100"/>
        <v>0</v>
      </c>
      <c r="J673" s="54">
        <f t="shared" si="100"/>
        <v>0</v>
      </c>
      <c r="K673" s="54">
        <f t="shared" si="100"/>
        <v>0</v>
      </c>
      <c r="L673" s="54">
        <f t="shared" si="100"/>
        <v>0</v>
      </c>
      <c r="M673" s="54">
        <f t="shared" si="99"/>
        <v>0</v>
      </c>
      <c r="N673" s="70" t="s">
        <v>40</v>
      </c>
    </row>
    <row r="674" spans="2:14">
      <c r="B674" s="57" t="s">
        <v>63</v>
      </c>
      <c r="C674" s="57" t="s">
        <v>272</v>
      </c>
      <c r="D674" s="76"/>
      <c r="E674" s="76"/>
      <c r="G674" s="76" t="s">
        <v>293</v>
      </c>
      <c r="H674" s="54">
        <f t="shared" si="100"/>
        <v>0</v>
      </c>
      <c r="I674" s="54">
        <f t="shared" si="100"/>
        <v>0</v>
      </c>
      <c r="J674" s="54">
        <f t="shared" si="100"/>
        <v>0</v>
      </c>
      <c r="K674" s="54">
        <f t="shared" si="100"/>
        <v>0</v>
      </c>
      <c r="L674" s="54">
        <f t="shared" si="100"/>
        <v>0</v>
      </c>
      <c r="M674" s="54">
        <f t="shared" si="99"/>
        <v>0</v>
      </c>
      <c r="N674" s="70" t="s">
        <v>40</v>
      </c>
    </row>
    <row r="675" spans="2:14">
      <c r="B675" s="57" t="s">
        <v>63</v>
      </c>
      <c r="C675" s="57" t="s">
        <v>272</v>
      </c>
      <c r="D675" s="76"/>
      <c r="E675" s="76"/>
      <c r="G675" s="76" t="s">
        <v>294</v>
      </c>
      <c r="H675" s="54">
        <f t="shared" si="100"/>
        <v>0</v>
      </c>
      <c r="I675" s="54">
        <f t="shared" si="100"/>
        <v>0</v>
      </c>
      <c r="J675" s="54">
        <f t="shared" si="100"/>
        <v>0</v>
      </c>
      <c r="K675" s="54">
        <f t="shared" si="100"/>
        <v>0</v>
      </c>
      <c r="L675" s="54">
        <f t="shared" si="100"/>
        <v>0</v>
      </c>
      <c r="M675" s="54">
        <f t="shared" si="99"/>
        <v>0</v>
      </c>
      <c r="N675" s="70" t="s">
        <v>40</v>
      </c>
    </row>
    <row r="676" spans="2:14">
      <c r="B676" s="57" t="s">
        <v>63</v>
      </c>
      <c r="C676" s="57" t="s">
        <v>272</v>
      </c>
      <c r="D676" s="76"/>
      <c r="E676" s="76"/>
      <c r="G676" s="76" t="s">
        <v>295</v>
      </c>
      <c r="H676" s="54">
        <f t="shared" si="100"/>
        <v>0</v>
      </c>
      <c r="I676" s="54">
        <f t="shared" si="100"/>
        <v>0</v>
      </c>
      <c r="J676" s="54">
        <f t="shared" si="100"/>
        <v>0</v>
      </c>
      <c r="K676" s="54">
        <f t="shared" si="100"/>
        <v>0</v>
      </c>
      <c r="L676" s="54">
        <f t="shared" si="100"/>
        <v>0</v>
      </c>
      <c r="M676" s="54">
        <f t="shared" si="99"/>
        <v>0</v>
      </c>
      <c r="N676" s="70" t="s">
        <v>41</v>
      </c>
    </row>
    <row r="677" spans="2:14">
      <c r="B677" s="57" t="s">
        <v>63</v>
      </c>
      <c r="C677" s="57" t="s">
        <v>272</v>
      </c>
      <c r="D677" s="76"/>
      <c r="E677" s="76"/>
      <c r="G677" s="76" t="s">
        <v>296</v>
      </c>
      <c r="H677" s="54">
        <f t="shared" si="100"/>
        <v>0</v>
      </c>
      <c r="I677" s="54">
        <f t="shared" si="100"/>
        <v>0</v>
      </c>
      <c r="J677" s="54">
        <f t="shared" si="100"/>
        <v>0</v>
      </c>
      <c r="K677" s="54">
        <f t="shared" si="100"/>
        <v>0</v>
      </c>
      <c r="L677" s="54">
        <f t="shared" si="100"/>
        <v>0</v>
      </c>
      <c r="M677" s="54">
        <f t="shared" si="99"/>
        <v>0</v>
      </c>
      <c r="N677" s="70" t="s">
        <v>40</v>
      </c>
    </row>
    <row r="678" spans="2:14">
      <c r="B678" s="57" t="s">
        <v>63</v>
      </c>
      <c r="C678" s="57" t="s">
        <v>272</v>
      </c>
      <c r="D678" s="76"/>
      <c r="E678" s="76"/>
      <c r="G678" s="76" t="s">
        <v>297</v>
      </c>
      <c r="H678" s="54">
        <f t="shared" si="100"/>
        <v>0</v>
      </c>
      <c r="I678" s="54">
        <f t="shared" si="100"/>
        <v>0</v>
      </c>
      <c r="J678" s="54">
        <f t="shared" si="100"/>
        <v>0</v>
      </c>
      <c r="K678" s="54">
        <f t="shared" si="100"/>
        <v>0</v>
      </c>
      <c r="L678" s="54">
        <f t="shared" si="100"/>
        <v>0</v>
      </c>
      <c r="M678" s="54">
        <f t="shared" si="99"/>
        <v>0</v>
      </c>
      <c r="N678" s="70" t="s">
        <v>40</v>
      </c>
    </row>
    <row r="679" spans="2:14">
      <c r="B679" s="57" t="s">
        <v>63</v>
      </c>
      <c r="C679" s="57" t="s">
        <v>272</v>
      </c>
      <c r="D679" s="76"/>
      <c r="E679" s="76"/>
      <c r="G679" s="76" t="s">
        <v>298</v>
      </c>
      <c r="H679" s="54">
        <f t="shared" si="100"/>
        <v>0</v>
      </c>
      <c r="I679" s="54">
        <f t="shared" si="100"/>
        <v>0</v>
      </c>
      <c r="J679" s="54">
        <f t="shared" si="100"/>
        <v>0</v>
      </c>
      <c r="K679" s="54">
        <f t="shared" si="100"/>
        <v>0</v>
      </c>
      <c r="L679" s="54">
        <f t="shared" si="100"/>
        <v>0</v>
      </c>
      <c r="M679" s="54">
        <f t="shared" si="99"/>
        <v>0</v>
      </c>
      <c r="N679" s="70" t="s">
        <v>40</v>
      </c>
    </row>
    <row r="680" spans="2:14">
      <c r="B680" s="57" t="s">
        <v>63</v>
      </c>
      <c r="C680" s="57" t="s">
        <v>272</v>
      </c>
      <c r="D680" s="76"/>
      <c r="E680" s="76"/>
      <c r="G680" s="76" t="s">
        <v>299</v>
      </c>
      <c r="H680" s="54">
        <f t="shared" si="100"/>
        <v>0</v>
      </c>
      <c r="I680" s="54">
        <f t="shared" si="100"/>
        <v>0</v>
      </c>
      <c r="J680" s="54">
        <f t="shared" si="100"/>
        <v>0</v>
      </c>
      <c r="K680" s="54">
        <f t="shared" si="100"/>
        <v>0</v>
      </c>
      <c r="L680" s="54">
        <f t="shared" si="100"/>
        <v>0</v>
      </c>
      <c r="M680" s="54">
        <f t="shared" si="99"/>
        <v>0</v>
      </c>
      <c r="N680" s="70" t="s">
        <v>41</v>
      </c>
    </row>
    <row r="681" spans="2:14">
      <c r="B681" s="57" t="s">
        <v>63</v>
      </c>
      <c r="C681" s="57" t="s">
        <v>384</v>
      </c>
      <c r="D681" s="76"/>
      <c r="E681" s="76"/>
      <c r="F681" s="46"/>
      <c r="G681" s="84" t="s">
        <v>384</v>
      </c>
      <c r="H681" s="54">
        <f t="shared" si="100"/>
        <v>0</v>
      </c>
      <c r="I681" s="54">
        <f t="shared" si="100"/>
        <v>0</v>
      </c>
      <c r="J681" s="54">
        <f t="shared" si="100"/>
        <v>0</v>
      </c>
      <c r="K681" s="54">
        <f t="shared" si="100"/>
        <v>0</v>
      </c>
      <c r="L681" s="54">
        <f t="shared" si="100"/>
        <v>0</v>
      </c>
      <c r="M681" s="54">
        <f t="shared" si="99"/>
        <v>0</v>
      </c>
      <c r="N681" s="70"/>
    </row>
    <row r="682" spans="2:14">
      <c r="B682" s="57" t="s">
        <v>63</v>
      </c>
      <c r="C682" s="57" t="s">
        <v>384</v>
      </c>
      <c r="D682" s="76"/>
      <c r="E682" s="76"/>
      <c r="G682" s="76" t="s">
        <v>76</v>
      </c>
      <c r="H682" s="54">
        <f t="shared" si="100"/>
        <v>0</v>
      </c>
      <c r="I682" s="54">
        <f t="shared" si="100"/>
        <v>0</v>
      </c>
      <c r="J682" s="54">
        <f t="shared" si="100"/>
        <v>0</v>
      </c>
      <c r="K682" s="54">
        <f t="shared" si="100"/>
        <v>0</v>
      </c>
      <c r="L682" s="54">
        <f t="shared" si="100"/>
        <v>0</v>
      </c>
      <c r="M682" s="54">
        <f t="shared" si="99"/>
        <v>0</v>
      </c>
      <c r="N682" s="70" t="s">
        <v>40</v>
      </c>
    </row>
    <row r="683" spans="2:14">
      <c r="B683" s="57" t="s">
        <v>63</v>
      </c>
      <c r="C683" s="57" t="s">
        <v>384</v>
      </c>
      <c r="D683" s="76"/>
      <c r="E683" s="76"/>
      <c r="G683" s="76" t="s">
        <v>77</v>
      </c>
      <c r="H683" s="54">
        <f t="shared" si="100"/>
        <v>0</v>
      </c>
      <c r="I683" s="54">
        <f t="shared" si="100"/>
        <v>0</v>
      </c>
      <c r="J683" s="54">
        <f t="shared" si="100"/>
        <v>0</v>
      </c>
      <c r="K683" s="54">
        <f t="shared" si="100"/>
        <v>0</v>
      </c>
      <c r="L683" s="54">
        <f t="shared" si="100"/>
        <v>0</v>
      </c>
      <c r="M683" s="54">
        <f t="shared" si="99"/>
        <v>0</v>
      </c>
      <c r="N683" s="70" t="s">
        <v>40</v>
      </c>
    </row>
    <row r="684" spans="2:14">
      <c r="B684" s="57" t="s">
        <v>63</v>
      </c>
      <c r="C684" s="57" t="s">
        <v>384</v>
      </c>
      <c r="D684" s="76"/>
      <c r="E684" s="76"/>
      <c r="G684" s="76" t="s">
        <v>56</v>
      </c>
      <c r="H684" s="54">
        <f t="shared" si="100"/>
        <v>0</v>
      </c>
      <c r="I684" s="54">
        <f t="shared" si="100"/>
        <v>0</v>
      </c>
      <c r="J684" s="54">
        <f t="shared" si="100"/>
        <v>0</v>
      </c>
      <c r="K684" s="54">
        <f t="shared" si="100"/>
        <v>0</v>
      </c>
      <c r="L684" s="54">
        <f t="shared" si="100"/>
        <v>0</v>
      </c>
      <c r="M684" s="54">
        <f t="shared" si="99"/>
        <v>0</v>
      </c>
      <c r="N684" s="70" t="s">
        <v>40</v>
      </c>
    </row>
    <row r="685" spans="2:14">
      <c r="B685" s="57" t="s">
        <v>63</v>
      </c>
      <c r="C685" s="57" t="s">
        <v>384</v>
      </c>
      <c r="D685" s="76"/>
      <c r="E685" s="76"/>
      <c r="G685" s="76" t="s">
        <v>382</v>
      </c>
      <c r="H685" s="54">
        <f t="shared" si="100"/>
        <v>0</v>
      </c>
      <c r="I685" s="54">
        <f t="shared" si="100"/>
        <v>0</v>
      </c>
      <c r="J685" s="54">
        <f t="shared" si="100"/>
        <v>0</v>
      </c>
      <c r="K685" s="54">
        <f t="shared" si="100"/>
        <v>0</v>
      </c>
      <c r="L685" s="54">
        <f t="shared" si="100"/>
        <v>0</v>
      </c>
      <c r="M685" s="54">
        <f t="shared" si="99"/>
        <v>0</v>
      </c>
      <c r="N685" s="70" t="s">
        <v>41</v>
      </c>
    </row>
    <row r="686" spans="2:14">
      <c r="B686" s="57" t="s">
        <v>63</v>
      </c>
      <c r="C686" s="57" t="s">
        <v>384</v>
      </c>
      <c r="D686" s="76"/>
      <c r="E686" s="76"/>
      <c r="G686" s="76" t="s">
        <v>410</v>
      </c>
      <c r="H686" s="54">
        <f t="shared" si="100"/>
        <v>0</v>
      </c>
      <c r="I686" s="54">
        <f t="shared" si="100"/>
        <v>0</v>
      </c>
      <c r="J686" s="54">
        <f t="shared" si="100"/>
        <v>0</v>
      </c>
      <c r="K686" s="54">
        <f t="shared" si="100"/>
        <v>0</v>
      </c>
      <c r="L686" s="54">
        <f t="shared" si="100"/>
        <v>0</v>
      </c>
      <c r="M686" s="54">
        <f t="shared" ref="M686:M690" si="101">SUM(H686:L686)</f>
        <v>0</v>
      </c>
      <c r="N686" s="70" t="s">
        <v>41</v>
      </c>
    </row>
    <row r="687" spans="2:14">
      <c r="B687" s="57" t="s">
        <v>63</v>
      </c>
      <c r="C687" s="57" t="s">
        <v>384</v>
      </c>
      <c r="D687" s="76"/>
      <c r="E687" s="76"/>
      <c r="G687" s="76" t="s">
        <v>412</v>
      </c>
      <c r="H687" s="54">
        <f t="shared" si="100"/>
        <v>0</v>
      </c>
      <c r="I687" s="54">
        <f t="shared" si="100"/>
        <v>0</v>
      </c>
      <c r="J687" s="54">
        <f t="shared" si="100"/>
        <v>0</v>
      </c>
      <c r="K687" s="54">
        <f t="shared" si="100"/>
        <v>0</v>
      </c>
      <c r="L687" s="54">
        <f t="shared" si="100"/>
        <v>0</v>
      </c>
      <c r="M687" s="54">
        <f t="shared" si="101"/>
        <v>0</v>
      </c>
      <c r="N687" s="70" t="s">
        <v>41</v>
      </c>
    </row>
    <row r="688" spans="2:14">
      <c r="B688" s="57" t="s">
        <v>63</v>
      </c>
      <c r="C688" s="57" t="s">
        <v>384</v>
      </c>
      <c r="D688" s="76"/>
      <c r="E688" s="76"/>
      <c r="G688" s="76" t="s">
        <v>414</v>
      </c>
      <c r="H688" s="54">
        <f t="shared" si="100"/>
        <v>0</v>
      </c>
      <c r="I688" s="54">
        <f t="shared" si="100"/>
        <v>0</v>
      </c>
      <c r="J688" s="54">
        <f t="shared" si="100"/>
        <v>0</v>
      </c>
      <c r="K688" s="54">
        <f t="shared" si="100"/>
        <v>0</v>
      </c>
      <c r="L688" s="54">
        <f t="shared" si="100"/>
        <v>0</v>
      </c>
      <c r="M688" s="54">
        <f t="shared" ref="M688" si="102">SUM(H688:L688)</f>
        <v>0</v>
      </c>
      <c r="N688" s="70" t="s">
        <v>40</v>
      </c>
    </row>
    <row r="689" spans="1:14">
      <c r="B689" s="57" t="s">
        <v>63</v>
      </c>
      <c r="C689" s="57" t="s">
        <v>384</v>
      </c>
      <c r="D689" s="76"/>
      <c r="E689" s="76"/>
      <c r="G689" s="76" t="s">
        <v>413</v>
      </c>
      <c r="H689" s="54">
        <f t="shared" si="100"/>
        <v>0</v>
      </c>
      <c r="I689" s="54">
        <f t="shared" si="100"/>
        <v>0</v>
      </c>
      <c r="J689" s="54">
        <f t="shared" si="100"/>
        <v>0</v>
      </c>
      <c r="K689" s="54">
        <f t="shared" si="100"/>
        <v>0</v>
      </c>
      <c r="L689" s="54">
        <f t="shared" si="100"/>
        <v>0</v>
      </c>
      <c r="M689" s="54">
        <f t="shared" ref="M689" si="103">SUM(H689:L689)</f>
        <v>0</v>
      </c>
      <c r="N689" s="70" t="s">
        <v>94</v>
      </c>
    </row>
    <row r="690" spans="1:14">
      <c r="B690" s="57" t="s">
        <v>63</v>
      </c>
      <c r="C690" s="57" t="s">
        <v>384</v>
      </c>
      <c r="D690" s="76"/>
      <c r="E690" s="76"/>
      <c r="G690" s="76" t="s">
        <v>411</v>
      </c>
      <c r="H690" s="54">
        <f t="shared" si="100"/>
        <v>0</v>
      </c>
      <c r="I690" s="54">
        <f t="shared" si="100"/>
        <v>0</v>
      </c>
      <c r="J690" s="54">
        <f t="shared" si="100"/>
        <v>0</v>
      </c>
      <c r="K690" s="54">
        <f t="shared" si="100"/>
        <v>0</v>
      </c>
      <c r="L690" s="54">
        <f t="shared" si="100"/>
        <v>0</v>
      </c>
      <c r="M690" s="54">
        <f t="shared" si="101"/>
        <v>0</v>
      </c>
      <c r="N690" s="70" t="s">
        <v>41</v>
      </c>
    </row>
    <row r="691" spans="1:14">
      <c r="B691" s="57" t="s">
        <v>63</v>
      </c>
      <c r="C691" s="57" t="s">
        <v>395</v>
      </c>
      <c r="D691" s="76"/>
      <c r="E691" s="76"/>
      <c r="G691" s="84" t="s">
        <v>395</v>
      </c>
      <c r="H691" s="54">
        <f t="shared" si="100"/>
        <v>0</v>
      </c>
      <c r="I691" s="54">
        <f t="shared" si="100"/>
        <v>0</v>
      </c>
      <c r="J691" s="54">
        <f t="shared" si="100"/>
        <v>0</v>
      </c>
      <c r="K691" s="54">
        <f t="shared" si="100"/>
        <v>0</v>
      </c>
      <c r="L691" s="54">
        <f t="shared" si="100"/>
        <v>0</v>
      </c>
      <c r="M691" s="54">
        <f t="shared" si="99"/>
        <v>0</v>
      </c>
      <c r="N691" s="70"/>
    </row>
    <row r="692" spans="1:14">
      <c r="B692" s="57" t="s">
        <v>63</v>
      </c>
      <c r="C692" s="57" t="s">
        <v>395</v>
      </c>
      <c r="D692" s="76"/>
      <c r="E692" s="76"/>
      <c r="G692" s="76" t="s">
        <v>375</v>
      </c>
      <c r="H692" s="54">
        <f t="shared" si="100"/>
        <v>0</v>
      </c>
      <c r="I692" s="54">
        <f t="shared" si="100"/>
        <v>0</v>
      </c>
      <c r="J692" s="54">
        <f t="shared" si="100"/>
        <v>0</v>
      </c>
      <c r="K692" s="54">
        <f t="shared" si="100"/>
        <v>0</v>
      </c>
      <c r="L692" s="54">
        <f t="shared" si="100"/>
        <v>0</v>
      </c>
      <c r="M692" s="54">
        <f t="shared" si="99"/>
        <v>0</v>
      </c>
      <c r="N692" s="70" t="s">
        <v>40</v>
      </c>
    </row>
    <row r="693" spans="1:14">
      <c r="B693" s="57" t="s">
        <v>63</v>
      </c>
      <c r="C693" s="57" t="s">
        <v>385</v>
      </c>
      <c r="D693" s="76"/>
      <c r="E693" s="76"/>
      <c r="G693" s="84" t="s">
        <v>385</v>
      </c>
      <c r="H693" s="54">
        <f t="shared" si="100"/>
        <v>0</v>
      </c>
      <c r="I693" s="54">
        <f t="shared" si="100"/>
        <v>0</v>
      </c>
      <c r="J693" s="54">
        <f t="shared" si="100"/>
        <v>0</v>
      </c>
      <c r="K693" s="54">
        <f t="shared" si="100"/>
        <v>0</v>
      </c>
      <c r="L693" s="54">
        <f t="shared" si="100"/>
        <v>0</v>
      </c>
      <c r="M693" s="54">
        <f t="shared" si="99"/>
        <v>0</v>
      </c>
      <c r="N693" s="70"/>
    </row>
    <row r="694" spans="1:14">
      <c r="B694" s="57" t="s">
        <v>63</v>
      </c>
      <c r="C694" s="57" t="s">
        <v>385</v>
      </c>
      <c r="D694" s="76"/>
      <c r="E694" s="76"/>
      <c r="G694" s="76" t="s">
        <v>61</v>
      </c>
      <c r="H694" s="54">
        <f t="shared" si="100"/>
        <v>0</v>
      </c>
      <c r="I694" s="54">
        <f t="shared" si="100"/>
        <v>0</v>
      </c>
      <c r="J694" s="54">
        <f t="shared" si="100"/>
        <v>0</v>
      </c>
      <c r="K694" s="54">
        <f t="shared" si="100"/>
        <v>0</v>
      </c>
      <c r="L694" s="54">
        <f t="shared" si="100"/>
        <v>0</v>
      </c>
      <c r="M694" s="54">
        <f t="shared" si="99"/>
        <v>0</v>
      </c>
      <c r="N694" s="70" t="s">
        <v>40</v>
      </c>
    </row>
    <row r="695" spans="1:14">
      <c r="B695" s="57" t="s">
        <v>63</v>
      </c>
      <c r="C695" s="57" t="s">
        <v>385</v>
      </c>
      <c r="D695" s="76"/>
      <c r="E695" s="76"/>
      <c r="G695" s="76" t="s">
        <v>62</v>
      </c>
      <c r="H695" s="54">
        <f t="shared" si="100"/>
        <v>0</v>
      </c>
      <c r="I695" s="54">
        <f t="shared" si="100"/>
        <v>0</v>
      </c>
      <c r="J695" s="54">
        <f t="shared" si="100"/>
        <v>0</v>
      </c>
      <c r="K695" s="54">
        <f t="shared" si="100"/>
        <v>0</v>
      </c>
      <c r="L695" s="54">
        <f t="shared" si="100"/>
        <v>0</v>
      </c>
      <c r="M695" s="54">
        <f t="shared" si="99"/>
        <v>0</v>
      </c>
      <c r="N695" s="70" t="s">
        <v>40</v>
      </c>
    </row>
    <row r="696" spans="1:14" ht="15">
      <c r="A696"/>
      <c r="B696"/>
      <c r="C696"/>
      <c r="D696"/>
      <c r="E696"/>
      <c r="F696"/>
      <c r="G696"/>
    </row>
    <row r="697" spans="1:14" ht="15">
      <c r="A697"/>
      <c r="B697"/>
      <c r="C697"/>
      <c r="D697"/>
      <c r="E697"/>
      <c r="F697"/>
      <c r="G697"/>
    </row>
    <row r="698" spans="1:14" ht="15">
      <c r="A698"/>
      <c r="B698"/>
      <c r="C698"/>
      <c r="D698"/>
      <c r="E698"/>
      <c r="F698"/>
      <c r="G698"/>
    </row>
    <row r="699" spans="1:14" ht="15">
      <c r="A699"/>
      <c r="B699"/>
      <c r="C699"/>
      <c r="D699"/>
      <c r="E699"/>
      <c r="F699"/>
      <c r="G699"/>
    </row>
    <row r="700" spans="1:14" ht="15">
      <c r="A700"/>
      <c r="B700"/>
      <c r="C700"/>
      <c r="D700"/>
      <c r="E700"/>
      <c r="F700"/>
      <c r="G700"/>
    </row>
    <row r="701" spans="1:14" ht="15">
      <c r="A701"/>
      <c r="B701"/>
      <c r="C701"/>
      <c r="D701"/>
      <c r="E701"/>
      <c r="F701"/>
      <c r="G701"/>
    </row>
    <row r="702" spans="1:14" ht="15">
      <c r="A702"/>
      <c r="B702"/>
      <c r="C702"/>
      <c r="D702"/>
      <c r="E702"/>
      <c r="F702"/>
      <c r="G702"/>
    </row>
    <row r="703" spans="1:14" ht="15">
      <c r="A703"/>
      <c r="B703"/>
      <c r="C703"/>
      <c r="D703"/>
      <c r="E703"/>
      <c r="F703"/>
      <c r="G703"/>
    </row>
    <row r="704" spans="1:14" ht="15">
      <c r="A704"/>
      <c r="B704"/>
      <c r="C704"/>
      <c r="D704"/>
      <c r="E704"/>
      <c r="F704"/>
      <c r="G704"/>
    </row>
    <row r="705" spans="1:7" ht="15">
      <c r="A705"/>
      <c r="B705"/>
      <c r="C705"/>
      <c r="D705"/>
      <c r="E705"/>
      <c r="F705"/>
      <c r="G705"/>
    </row>
    <row r="706" spans="1:7" ht="15">
      <c r="A706"/>
      <c r="B706"/>
      <c r="C706"/>
      <c r="D706"/>
      <c r="E706"/>
      <c r="F706"/>
      <c r="G706"/>
    </row>
    <row r="707" spans="1:7" ht="15">
      <c r="A707"/>
      <c r="B707"/>
      <c r="C707"/>
      <c r="D707"/>
      <c r="E707"/>
      <c r="F707"/>
      <c r="G707"/>
    </row>
    <row r="708" spans="1:7" ht="15">
      <c r="A708"/>
      <c r="B708"/>
      <c r="C708"/>
      <c r="D708"/>
      <c r="E708"/>
      <c r="F708"/>
      <c r="G708"/>
    </row>
    <row r="709" spans="1:7" ht="15">
      <c r="A709"/>
      <c r="B709"/>
      <c r="C709"/>
      <c r="D709"/>
      <c r="E709"/>
      <c r="F709"/>
      <c r="G709"/>
    </row>
    <row r="710" spans="1:7" ht="15">
      <c r="A710"/>
      <c r="B710"/>
      <c r="C710"/>
      <c r="D710"/>
      <c r="E710"/>
      <c r="F710"/>
      <c r="G710"/>
    </row>
    <row r="711" spans="1:7" ht="15">
      <c r="A711"/>
      <c r="B711"/>
      <c r="C711"/>
      <c r="D711"/>
      <c r="E711"/>
      <c r="F711"/>
      <c r="G711"/>
    </row>
    <row r="712" spans="1:7" ht="15">
      <c r="A712"/>
      <c r="B712"/>
      <c r="C712"/>
      <c r="D712"/>
      <c r="E712"/>
      <c r="F712"/>
      <c r="G712"/>
    </row>
    <row r="713" spans="1:7" ht="15">
      <c r="A713"/>
      <c r="B713"/>
      <c r="C713"/>
      <c r="D713"/>
      <c r="E713"/>
      <c r="F713"/>
      <c r="G713"/>
    </row>
  </sheetData>
  <sortState ref="A756:G957">
    <sortCondition ref="A756:A957"/>
  </sortState>
  <mergeCells count="25">
    <mergeCell ref="H12:X15"/>
    <mergeCell ref="G5:G6"/>
    <mergeCell ref="H5:I5"/>
    <mergeCell ref="J5:P5"/>
    <mergeCell ref="Q5:W6"/>
    <mergeCell ref="N7:X7"/>
    <mergeCell ref="U8:U10"/>
    <mergeCell ref="V8:V10"/>
    <mergeCell ref="X8:X10"/>
    <mergeCell ref="G11:X11"/>
    <mergeCell ref="G7:M10"/>
    <mergeCell ref="G3:G4"/>
    <mergeCell ref="X5:X6"/>
    <mergeCell ref="H6:I6"/>
    <mergeCell ref="J6:P6"/>
    <mergeCell ref="J1:N2"/>
    <mergeCell ref="O1:P2"/>
    <mergeCell ref="Q1:X2"/>
    <mergeCell ref="H3:I3"/>
    <mergeCell ref="J3:P3"/>
    <mergeCell ref="Q3:S3"/>
    <mergeCell ref="T3:V3"/>
    <mergeCell ref="H4:I4"/>
    <mergeCell ref="J4:P4"/>
    <mergeCell ref="Q4:W4"/>
  </mergeCells>
  <dataValidations count="3">
    <dataValidation type="list" allowBlank="1" showInputMessage="1" showErrorMessage="1" sqref="G14">
      <formula1>INDIRECT(E352):INDIRECT(F352)</formula1>
    </dataValidation>
    <dataValidation type="list" allowBlank="1" showInputMessage="1" showErrorMessage="1" sqref="G13">
      <formula1>INDIRECT($E$347):INDIRECT($F$347)</formula1>
    </dataValidation>
    <dataValidation type="list" allowBlank="1" showInputMessage="1" showErrorMessage="1" sqref="G12">
      <formula1>$B$349:$B$350</formula1>
    </dataValidation>
  </dataValidations>
  <printOptions horizontalCentered="1" gridLines="1"/>
  <pageMargins left="0.15748031496062992" right="0.11811023622047245" top="0.43307086614173229" bottom="0.35433070866141736" header="0.23622047244094491" footer="0.11811023622047245"/>
  <pageSetup paperSize="9" scale="72" fitToWidth="0" fitToHeight="0" orientation="landscape" horizontalDpi="4294967294" r:id="rId1"/>
  <headerFooter alignWithMargins="0">
    <oddHeader>&amp;R&amp;D</oddHeader>
    <oddFooter>&amp;C &amp;RPage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61"/>
  <sheetViews>
    <sheetView workbookViewId="0">
      <selection activeCell="J4" sqref="J4:O4"/>
    </sheetView>
  </sheetViews>
  <sheetFormatPr defaultColWidth="9.140625" defaultRowHeight="12.75"/>
  <cols>
    <col min="1" max="52" width="3" style="34" customWidth="1"/>
    <col min="53" max="275" width="9.140625" style="34"/>
    <col min="276" max="308" width="3" style="34" customWidth="1"/>
    <col min="309" max="531" width="9.140625" style="34"/>
    <col min="532" max="564" width="3" style="34" customWidth="1"/>
    <col min="565" max="787" width="9.140625" style="34"/>
    <col min="788" max="820" width="3" style="34" customWidth="1"/>
    <col min="821" max="1043" width="9.140625" style="34"/>
    <col min="1044" max="1076" width="3" style="34" customWidth="1"/>
    <col min="1077" max="1299" width="9.140625" style="34"/>
    <col min="1300" max="1332" width="3" style="34" customWidth="1"/>
    <col min="1333" max="1555" width="9.140625" style="34"/>
    <col min="1556" max="1588" width="3" style="34" customWidth="1"/>
    <col min="1589" max="1811" width="9.140625" style="34"/>
    <col min="1812" max="1844" width="3" style="34" customWidth="1"/>
    <col min="1845" max="2067" width="9.140625" style="34"/>
    <col min="2068" max="2100" width="3" style="34" customWidth="1"/>
    <col min="2101" max="2323" width="9.140625" style="34"/>
    <col min="2324" max="2356" width="3" style="34" customWidth="1"/>
    <col min="2357" max="2579" width="9.140625" style="34"/>
    <col min="2580" max="2612" width="3" style="34" customWidth="1"/>
    <col min="2613" max="2835" width="9.140625" style="34"/>
    <col min="2836" max="2868" width="3" style="34" customWidth="1"/>
    <col min="2869" max="3091" width="9.140625" style="34"/>
    <col min="3092" max="3124" width="3" style="34" customWidth="1"/>
    <col min="3125" max="3347" width="9.140625" style="34"/>
    <col min="3348" max="3380" width="3" style="34" customWidth="1"/>
    <col min="3381" max="3603" width="9.140625" style="34"/>
    <col min="3604" max="3636" width="3" style="34" customWidth="1"/>
    <col min="3637" max="3859" width="9.140625" style="34"/>
    <col min="3860" max="3892" width="3" style="34" customWidth="1"/>
    <col min="3893" max="4115" width="9.140625" style="34"/>
    <col min="4116" max="4148" width="3" style="34" customWidth="1"/>
    <col min="4149" max="4371" width="9.140625" style="34"/>
    <col min="4372" max="4404" width="3" style="34" customWidth="1"/>
    <col min="4405" max="4627" width="9.140625" style="34"/>
    <col min="4628" max="4660" width="3" style="34" customWidth="1"/>
    <col min="4661" max="4883" width="9.140625" style="34"/>
    <col min="4884" max="4916" width="3" style="34" customWidth="1"/>
    <col min="4917" max="5139" width="9.140625" style="34"/>
    <col min="5140" max="5172" width="3" style="34" customWidth="1"/>
    <col min="5173" max="5395" width="9.140625" style="34"/>
    <col min="5396" max="5428" width="3" style="34" customWidth="1"/>
    <col min="5429" max="5651" width="9.140625" style="34"/>
    <col min="5652" max="5684" width="3" style="34" customWidth="1"/>
    <col min="5685" max="5907" width="9.140625" style="34"/>
    <col min="5908" max="5940" width="3" style="34" customWidth="1"/>
    <col min="5941" max="6163" width="9.140625" style="34"/>
    <col min="6164" max="6196" width="3" style="34" customWidth="1"/>
    <col min="6197" max="6419" width="9.140625" style="34"/>
    <col min="6420" max="6452" width="3" style="34" customWidth="1"/>
    <col min="6453" max="6675" width="9.140625" style="34"/>
    <col min="6676" max="6708" width="3" style="34" customWidth="1"/>
    <col min="6709" max="6931" width="9.140625" style="34"/>
    <col min="6932" max="6964" width="3" style="34" customWidth="1"/>
    <col min="6965" max="7187" width="9.140625" style="34"/>
    <col min="7188" max="7220" width="3" style="34" customWidth="1"/>
    <col min="7221" max="7443" width="9.140625" style="34"/>
    <col min="7444" max="7476" width="3" style="34" customWidth="1"/>
    <col min="7477" max="7699" width="9.140625" style="34"/>
    <col min="7700" max="7732" width="3" style="34" customWidth="1"/>
    <col min="7733" max="7955" width="9.140625" style="34"/>
    <col min="7956" max="7988" width="3" style="34" customWidth="1"/>
    <col min="7989" max="8211" width="9.140625" style="34"/>
    <col min="8212" max="8244" width="3" style="34" customWidth="1"/>
    <col min="8245" max="8467" width="9.140625" style="34"/>
    <col min="8468" max="8500" width="3" style="34" customWidth="1"/>
    <col min="8501" max="8723" width="9.140625" style="34"/>
    <col min="8724" max="8756" width="3" style="34" customWidth="1"/>
    <col min="8757" max="8979" width="9.140625" style="34"/>
    <col min="8980" max="9012" width="3" style="34" customWidth="1"/>
    <col min="9013" max="9235" width="9.140625" style="34"/>
    <col min="9236" max="9268" width="3" style="34" customWidth="1"/>
    <col min="9269" max="9491" width="9.140625" style="34"/>
    <col min="9492" max="9524" width="3" style="34" customWidth="1"/>
    <col min="9525" max="9747" width="9.140625" style="34"/>
    <col min="9748" max="9780" width="3" style="34" customWidth="1"/>
    <col min="9781" max="10003" width="9.140625" style="34"/>
    <col min="10004" max="10036" width="3" style="34" customWidth="1"/>
    <col min="10037" max="10259" width="9.140625" style="34"/>
    <col min="10260" max="10292" width="3" style="34" customWidth="1"/>
    <col min="10293" max="10515" width="9.140625" style="34"/>
    <col min="10516" max="10548" width="3" style="34" customWidth="1"/>
    <col min="10549" max="10771" width="9.140625" style="34"/>
    <col min="10772" max="10804" width="3" style="34" customWidth="1"/>
    <col min="10805" max="11027" width="9.140625" style="34"/>
    <col min="11028" max="11060" width="3" style="34" customWidth="1"/>
    <col min="11061" max="11283" width="9.140625" style="34"/>
    <col min="11284" max="11316" width="3" style="34" customWidth="1"/>
    <col min="11317" max="11539" width="9.140625" style="34"/>
    <col min="11540" max="11572" width="3" style="34" customWidth="1"/>
    <col min="11573" max="11795" width="9.140625" style="34"/>
    <col min="11796" max="11828" width="3" style="34" customWidth="1"/>
    <col min="11829" max="12051" width="9.140625" style="34"/>
    <col min="12052" max="12084" width="3" style="34" customWidth="1"/>
    <col min="12085" max="12307" width="9.140625" style="34"/>
    <col min="12308" max="12340" width="3" style="34" customWidth="1"/>
    <col min="12341" max="12563" width="9.140625" style="34"/>
    <col min="12564" max="12596" width="3" style="34" customWidth="1"/>
    <col min="12597" max="12819" width="9.140625" style="34"/>
    <col min="12820" max="12852" width="3" style="34" customWidth="1"/>
    <col min="12853" max="13075" width="9.140625" style="34"/>
    <col min="13076" max="13108" width="3" style="34" customWidth="1"/>
    <col min="13109" max="13331" width="9.140625" style="34"/>
    <col min="13332" max="13364" width="3" style="34" customWidth="1"/>
    <col min="13365" max="13587" width="9.140625" style="34"/>
    <col min="13588" max="13620" width="3" style="34" customWidth="1"/>
    <col min="13621" max="13843" width="9.140625" style="34"/>
    <col min="13844" max="13876" width="3" style="34" customWidth="1"/>
    <col min="13877" max="14099" width="9.140625" style="34"/>
    <col min="14100" max="14132" width="3" style="34" customWidth="1"/>
    <col min="14133" max="14355" width="9.140625" style="34"/>
    <col min="14356" max="14388" width="3" style="34" customWidth="1"/>
    <col min="14389" max="14611" width="9.140625" style="34"/>
    <col min="14612" max="14644" width="3" style="34" customWidth="1"/>
    <col min="14645" max="14867" width="9.140625" style="34"/>
    <col min="14868" max="14900" width="3" style="34" customWidth="1"/>
    <col min="14901" max="15123" width="9.140625" style="34"/>
    <col min="15124" max="15156" width="3" style="34" customWidth="1"/>
    <col min="15157" max="15379" width="9.140625" style="34"/>
    <col min="15380" max="15412" width="3" style="34" customWidth="1"/>
    <col min="15413" max="15635" width="9.140625" style="34"/>
    <col min="15636" max="15668" width="3" style="34" customWidth="1"/>
    <col min="15669" max="15891" width="9.140625" style="34"/>
    <col min="15892" max="15924" width="3" style="34" customWidth="1"/>
    <col min="15925" max="16147" width="9.140625" style="34"/>
    <col min="16148" max="16180" width="3" style="34" customWidth="1"/>
    <col min="16181" max="16384" width="9.140625" style="34"/>
  </cols>
  <sheetData>
    <row r="1" spans="1:52" ht="15.75" customHeight="1">
      <c r="A1" s="40"/>
      <c r="B1" s="39"/>
      <c r="C1" s="39"/>
      <c r="D1" s="39"/>
      <c r="E1" s="39"/>
      <c r="F1" s="39"/>
      <c r="G1" s="39"/>
      <c r="AZ1" s="38"/>
    </row>
    <row r="2" spans="1:52" ht="15.75" customHeight="1">
      <c r="A2" s="40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Z2" s="38"/>
    </row>
    <row r="3" spans="1:52" ht="15.75" customHeight="1">
      <c r="A3" s="40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Z3" s="38"/>
    </row>
    <row r="4" spans="1:52" ht="15.75" customHeight="1">
      <c r="A4" s="40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Z4" s="38"/>
    </row>
    <row r="5" spans="1:52" ht="15.75" customHeight="1">
      <c r="A5" s="40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Z5" s="38"/>
    </row>
    <row r="6" spans="1:52" ht="15.75" customHeight="1">
      <c r="A6" s="40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Z6" s="38"/>
    </row>
    <row r="7" spans="1:52" ht="15.75" customHeight="1">
      <c r="A7" s="40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Z7" s="38"/>
    </row>
    <row r="8" spans="1:52" ht="15.75" customHeight="1">
      <c r="A8" s="40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Z8" s="38"/>
    </row>
    <row r="9" spans="1:52" ht="15.75" customHeight="1">
      <c r="A9" s="40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Z9" s="38"/>
    </row>
    <row r="10" spans="1:52" ht="15.75" customHeight="1">
      <c r="A10" s="40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Z10" s="38"/>
    </row>
    <row r="11" spans="1:52" ht="15.75" customHeight="1">
      <c r="A11" s="40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Z11" s="38"/>
    </row>
    <row r="12" spans="1:52" ht="15.75" customHeight="1">
      <c r="A12" s="40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Z12" s="38"/>
    </row>
    <row r="13" spans="1:52" ht="15.75" customHeight="1">
      <c r="A13" s="40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Z13" s="38"/>
    </row>
    <row r="14" spans="1:52" ht="15.75" customHeight="1">
      <c r="A14" s="40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Z14" s="38"/>
    </row>
    <row r="15" spans="1:52" ht="15.75" customHeight="1">
      <c r="A15" s="40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Z15" s="38"/>
    </row>
    <row r="16" spans="1:52" ht="15.75" customHeight="1">
      <c r="A16" s="40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41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Z16" s="38"/>
    </row>
    <row r="17" spans="1:52" ht="15.75" customHeight="1">
      <c r="A17" s="40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Z17" s="38"/>
    </row>
    <row r="18" spans="1:52" ht="15.75" customHeight="1">
      <c r="A18" s="40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Z18" s="38"/>
    </row>
    <row r="19" spans="1:52" ht="15.75" customHeight="1">
      <c r="A19" s="40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Z19" s="38"/>
    </row>
    <row r="20" spans="1:52" ht="15.75" customHeight="1">
      <c r="A20" s="40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Z20" s="38"/>
    </row>
    <row r="21" spans="1:52" ht="15.75" customHeight="1">
      <c r="A21" s="40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Z21" s="38"/>
    </row>
    <row r="22" spans="1:52" ht="15.75" customHeight="1">
      <c r="A22" s="40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Z22" s="38"/>
    </row>
    <row r="23" spans="1:52" ht="15.75" customHeight="1">
      <c r="A23" s="40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Z23" s="38"/>
    </row>
    <row r="24" spans="1:52" ht="15.75" customHeight="1">
      <c r="A24" s="40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Z24" s="38"/>
    </row>
    <row r="25" spans="1:52" ht="15.75" customHeight="1">
      <c r="A25" s="40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Z25" s="38"/>
    </row>
    <row r="26" spans="1:52" ht="15.75" customHeight="1">
      <c r="A26" s="40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Z26" s="38"/>
    </row>
    <row r="27" spans="1:52" ht="15.75" customHeight="1">
      <c r="A27" s="40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Z27" s="38"/>
    </row>
    <row r="28" spans="1:52" ht="15.75" customHeight="1">
      <c r="A28" s="40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Z28" s="38"/>
    </row>
    <row r="29" spans="1:52" ht="15.75" customHeight="1">
      <c r="A29" s="40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Z29" s="38"/>
    </row>
    <row r="30" spans="1:52" ht="15.75" customHeight="1">
      <c r="A30" s="40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Z30" s="38"/>
    </row>
    <row r="31" spans="1:52" ht="15.75" customHeight="1">
      <c r="A31" s="4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Z31" s="38"/>
    </row>
    <row r="32" spans="1:52" ht="15.75" customHeight="1">
      <c r="A32" s="40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Z32" s="38"/>
    </row>
    <row r="33" spans="1:52" ht="15.75" customHeight="1">
      <c r="A33" s="40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Z33" s="38"/>
    </row>
    <row r="34" spans="1:52" ht="15.75" customHeight="1">
      <c r="A34" s="40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Z34" s="38"/>
    </row>
    <row r="35" spans="1:52" ht="15.75" customHeight="1">
      <c r="A35" s="40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Z35" s="38"/>
    </row>
    <row r="36" spans="1:52" ht="15.75" customHeight="1">
      <c r="A36" s="40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Z36" s="38"/>
    </row>
    <row r="37" spans="1:52" ht="15.75" customHeight="1">
      <c r="A37" s="40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Z37" s="38"/>
    </row>
    <row r="38" spans="1:52" ht="15.75" customHeight="1">
      <c r="A38" s="40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Z38" s="38"/>
    </row>
    <row r="39" spans="1:52" ht="15.75" customHeight="1">
      <c r="A39" s="40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Z39" s="38"/>
    </row>
    <row r="40" spans="1:52" ht="15.75" customHeight="1">
      <c r="A40" s="40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Z40" s="38"/>
    </row>
    <row r="41" spans="1:52" ht="15.75" customHeight="1">
      <c r="A41" s="40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Z41" s="38"/>
    </row>
    <row r="42" spans="1:52" ht="15.75" customHeight="1">
      <c r="A42" s="40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Z42" s="38"/>
    </row>
    <row r="43" spans="1:52" ht="15.75" customHeight="1">
      <c r="A43" s="40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Z43" s="38"/>
    </row>
    <row r="44" spans="1:52" ht="15.75" customHeight="1">
      <c r="A44" s="40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Z44" s="38"/>
    </row>
    <row r="45" spans="1:52" ht="15.75" customHeight="1">
      <c r="A45" s="40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Z45" s="38"/>
    </row>
    <row r="46" spans="1:52" ht="15.75" customHeight="1">
      <c r="A46" s="40"/>
      <c r="B46" s="39"/>
      <c r="C46" s="39"/>
      <c r="D46" s="39"/>
      <c r="E46" s="39"/>
      <c r="F46" s="39"/>
      <c r="G46" s="39"/>
      <c r="AZ46" s="38"/>
    </row>
    <row r="47" spans="1:52" ht="15.75" customHeight="1">
      <c r="A47" s="40"/>
      <c r="B47" s="39"/>
      <c r="C47" s="39"/>
      <c r="D47" s="39"/>
      <c r="E47" s="39"/>
      <c r="F47" s="39"/>
      <c r="G47" s="39"/>
      <c r="AZ47" s="38"/>
    </row>
    <row r="48" spans="1:52" ht="15.75" customHeight="1">
      <c r="A48" s="40"/>
      <c r="B48" s="39"/>
      <c r="C48" s="39"/>
      <c r="D48" s="39"/>
      <c r="E48" s="39"/>
      <c r="F48" s="39"/>
      <c r="G48" s="39"/>
      <c r="AZ48" s="38"/>
    </row>
    <row r="49" spans="1:52" ht="15.75" customHeight="1">
      <c r="A49" s="40"/>
      <c r="B49" s="39"/>
      <c r="C49" s="39"/>
      <c r="D49" s="39"/>
      <c r="E49" s="39"/>
      <c r="F49" s="39"/>
      <c r="G49" s="39"/>
      <c r="AZ49" s="38"/>
    </row>
    <row r="50" spans="1:52" ht="15.75" customHeight="1">
      <c r="A50" s="40"/>
      <c r="B50" s="39"/>
      <c r="C50" s="39"/>
      <c r="D50" s="39"/>
      <c r="E50" s="39"/>
      <c r="F50" s="39"/>
      <c r="G50" s="39"/>
      <c r="AZ50" s="38"/>
    </row>
    <row r="51" spans="1:52" ht="15.75" customHeight="1">
      <c r="A51" s="40"/>
      <c r="B51" s="39"/>
      <c r="C51" s="39"/>
      <c r="D51" s="39"/>
      <c r="E51" s="39"/>
      <c r="F51" s="39"/>
      <c r="G51" s="39"/>
      <c r="AZ51" s="38"/>
    </row>
    <row r="52" spans="1:52" ht="15.75" customHeight="1">
      <c r="A52" s="40"/>
      <c r="B52" s="39"/>
      <c r="C52" s="39"/>
      <c r="D52" s="39"/>
      <c r="E52" s="39"/>
      <c r="F52" s="39"/>
      <c r="G52" s="39"/>
      <c r="AZ52" s="38"/>
    </row>
    <row r="53" spans="1:52" ht="15.75" customHeight="1">
      <c r="A53" s="40"/>
      <c r="B53" s="39"/>
      <c r="C53" s="39"/>
      <c r="D53" s="39"/>
      <c r="E53" s="39"/>
      <c r="F53" s="39"/>
      <c r="G53" s="39"/>
      <c r="AZ53" s="38"/>
    </row>
    <row r="54" spans="1:52" ht="15.75" customHeight="1">
      <c r="A54" s="40"/>
      <c r="B54" s="39"/>
      <c r="C54" s="39"/>
      <c r="D54" s="39"/>
      <c r="E54" s="39"/>
      <c r="F54" s="39"/>
      <c r="G54" s="39"/>
      <c r="AZ54" s="38"/>
    </row>
    <row r="55" spans="1:52" ht="15.75" customHeight="1">
      <c r="A55" s="40"/>
      <c r="B55" s="39"/>
      <c r="C55" s="39"/>
      <c r="D55" s="39"/>
      <c r="E55" s="39"/>
      <c r="F55" s="39"/>
      <c r="G55" s="39"/>
      <c r="AZ55" s="38"/>
    </row>
    <row r="56" spans="1:52" ht="15.75" customHeight="1">
      <c r="A56" s="40"/>
      <c r="B56" s="39"/>
      <c r="C56" s="39"/>
      <c r="D56" s="39"/>
      <c r="E56" s="39"/>
      <c r="F56" s="39"/>
      <c r="G56" s="39"/>
      <c r="AZ56" s="38"/>
    </row>
    <row r="57" spans="1:52" ht="15.75" customHeight="1">
      <c r="A57" s="40"/>
      <c r="B57" s="39"/>
      <c r="C57" s="39"/>
      <c r="D57" s="39"/>
      <c r="E57" s="39"/>
      <c r="F57" s="39"/>
      <c r="G57" s="39"/>
      <c r="AZ57" s="38"/>
    </row>
    <row r="58" spans="1:52" ht="15.75" customHeight="1">
      <c r="A58" s="40"/>
      <c r="B58" s="39"/>
      <c r="C58" s="39"/>
      <c r="D58" s="39"/>
      <c r="E58" s="39"/>
      <c r="F58" s="39"/>
      <c r="G58" s="39"/>
      <c r="AZ58" s="38"/>
    </row>
    <row r="59" spans="1:52" ht="15.75" customHeight="1">
      <c r="A59" s="40"/>
      <c r="B59" s="39"/>
      <c r="C59" s="39"/>
      <c r="D59" s="39"/>
      <c r="E59" s="39"/>
      <c r="F59" s="39"/>
      <c r="G59" s="39"/>
      <c r="AZ59" s="38"/>
    </row>
    <row r="60" spans="1:52" ht="15.75" customHeight="1">
      <c r="A60" s="40"/>
      <c r="B60" s="39"/>
      <c r="C60" s="39"/>
      <c r="D60" s="39"/>
      <c r="E60" s="39"/>
      <c r="F60" s="39"/>
      <c r="G60" s="39"/>
      <c r="AZ60" s="38"/>
    </row>
    <row r="61" spans="1:52" ht="15.75" customHeight="1">
      <c r="A61" s="37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5"/>
    </row>
  </sheetData>
  <printOptions gridLines="1"/>
  <pageMargins left="0.25" right="0.16" top="0.27559055118110237" bottom="0.28999999999999998" header="0.23622047244094491" footer="3.937007874015748E-2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37"/>
  <sheetViews>
    <sheetView showZeros="0" workbookViewId="0">
      <selection sqref="A1:F1"/>
    </sheetView>
  </sheetViews>
  <sheetFormatPr defaultRowHeight="15"/>
  <cols>
    <col min="1" max="3" width="7.85546875" style="91" customWidth="1"/>
    <col min="4" max="4" width="7.7109375" style="91" customWidth="1"/>
    <col min="5" max="5" width="8.5703125" style="91" customWidth="1"/>
    <col min="6" max="6" width="9.140625" style="91"/>
    <col min="7" max="7" width="9.42578125" style="91" customWidth="1"/>
    <col min="8" max="8" width="9.140625" style="92"/>
    <col min="12" max="12" width="7" customWidth="1"/>
    <col min="13" max="15" width="8.42578125" style="91" customWidth="1"/>
    <col min="16" max="16" width="9.5703125" style="91" customWidth="1"/>
    <col min="17" max="17" width="5.28515625" customWidth="1"/>
    <col min="18" max="20" width="8.28515625" style="91" customWidth="1"/>
    <col min="21" max="21" width="9.85546875" style="91" customWidth="1"/>
    <col min="22" max="22" width="5.42578125" customWidth="1"/>
    <col min="23" max="25" width="8.42578125" style="91" customWidth="1"/>
    <col min="26" max="26" width="10.140625" style="91" customWidth="1"/>
  </cols>
  <sheetData>
    <row r="1" spans="1:26" s="96" customFormat="1" ht="20.25" customHeight="1">
      <c r="A1" s="281" t="s">
        <v>268</v>
      </c>
      <c r="B1" s="282"/>
      <c r="C1" s="282"/>
      <c r="D1" s="282"/>
      <c r="E1" s="282"/>
      <c r="F1" s="283"/>
      <c r="G1" s="136"/>
      <c r="H1" s="135"/>
      <c r="J1" s="96" t="s">
        <v>324</v>
      </c>
      <c r="M1" s="272" t="s">
        <v>323</v>
      </c>
      <c r="N1" s="273"/>
      <c r="O1" s="273"/>
      <c r="P1" s="274"/>
      <c r="Q1" s="126"/>
      <c r="R1" s="275" t="s">
        <v>322</v>
      </c>
      <c r="S1" s="276"/>
      <c r="T1" s="276"/>
      <c r="U1" s="277"/>
      <c r="V1" s="126"/>
      <c r="W1" s="278" t="s">
        <v>321</v>
      </c>
      <c r="X1" s="279"/>
      <c r="Y1" s="279"/>
      <c r="Z1" s="280"/>
    </row>
    <row r="2" spans="1:26" s="126" customFormat="1" ht="30" customHeight="1">
      <c r="A2" s="134" t="s">
        <v>320</v>
      </c>
      <c r="B2" s="134" t="s">
        <v>319</v>
      </c>
      <c r="C2" s="134" t="s">
        <v>318</v>
      </c>
      <c r="D2" s="134" t="s">
        <v>317</v>
      </c>
      <c r="E2" s="134" t="s">
        <v>316</v>
      </c>
      <c r="F2" s="133" t="s">
        <v>315</v>
      </c>
      <c r="G2" s="132"/>
      <c r="H2" s="131" t="s">
        <v>314</v>
      </c>
      <c r="M2" s="130" t="s">
        <v>313</v>
      </c>
      <c r="N2" s="130" t="s">
        <v>312</v>
      </c>
      <c r="O2" s="130" t="s">
        <v>34</v>
      </c>
      <c r="P2" s="130" t="s">
        <v>311</v>
      </c>
      <c r="Q2" s="128"/>
      <c r="R2" s="129" t="s">
        <v>313</v>
      </c>
      <c r="S2" s="129" t="s">
        <v>312</v>
      </c>
      <c r="T2" s="129" t="s">
        <v>34</v>
      </c>
      <c r="U2" s="129" t="s">
        <v>311</v>
      </c>
      <c r="V2" s="128"/>
      <c r="W2" s="127" t="s">
        <v>313</v>
      </c>
      <c r="X2" s="127" t="s">
        <v>312</v>
      </c>
      <c r="Y2" s="127" t="s">
        <v>34</v>
      </c>
      <c r="Z2" s="127" t="s">
        <v>311</v>
      </c>
    </row>
    <row r="3" spans="1:26" s="121" customFormat="1">
      <c r="A3" s="125"/>
      <c r="B3" s="125"/>
      <c r="C3" s="125"/>
      <c r="D3" s="125"/>
      <c r="E3" s="125"/>
      <c r="F3" s="124"/>
      <c r="G3" s="123"/>
      <c r="H3" s="122"/>
      <c r="M3" s="114"/>
      <c r="N3" s="114"/>
      <c r="O3" s="114"/>
      <c r="P3" s="113">
        <f t="shared" ref="P3:P29" si="0">O3*N3*M3</f>
        <v>0</v>
      </c>
      <c r="Q3" s="110"/>
      <c r="R3" s="112"/>
      <c r="S3" s="112"/>
      <c r="T3" s="112"/>
      <c r="U3" s="111">
        <f t="shared" ref="U3:U29" si="1">T3*S3*R3</f>
        <v>0</v>
      </c>
      <c r="V3" s="110"/>
      <c r="W3" s="109"/>
      <c r="X3" s="109"/>
      <c r="Y3" s="109"/>
      <c r="Z3" s="108">
        <f t="shared" ref="Z3:Z29" si="2">Y3*X3*W3</f>
        <v>0</v>
      </c>
    </row>
    <row r="4" spans="1:26">
      <c r="A4" s="119"/>
      <c r="B4" s="119"/>
      <c r="C4" s="119"/>
      <c r="D4" s="119"/>
      <c r="E4" s="119"/>
      <c r="F4" s="116"/>
      <c r="H4" s="118"/>
      <c r="M4" s="114"/>
      <c r="N4" s="114"/>
      <c r="O4" s="114"/>
      <c r="P4" s="113">
        <f t="shared" si="0"/>
        <v>0</v>
      </c>
      <c r="Q4" s="110"/>
      <c r="R4" s="112"/>
      <c r="S4" s="112"/>
      <c r="T4" s="112"/>
      <c r="U4" s="111">
        <f t="shared" si="1"/>
        <v>0</v>
      </c>
      <c r="V4" s="110"/>
      <c r="W4" s="109"/>
      <c r="X4" s="109"/>
      <c r="Y4" s="109"/>
      <c r="Z4" s="108">
        <f t="shared" si="2"/>
        <v>0</v>
      </c>
    </row>
    <row r="5" spans="1:26">
      <c r="A5" s="119"/>
      <c r="B5" s="119"/>
      <c r="C5" s="119"/>
      <c r="D5" s="119"/>
      <c r="E5" s="119"/>
      <c r="F5" s="116"/>
      <c r="H5" s="118">
        <v>2.6</v>
      </c>
      <c r="M5" s="114"/>
      <c r="N5" s="114"/>
      <c r="O5" s="114">
        <v>1</v>
      </c>
      <c r="P5" s="113">
        <f t="shared" si="0"/>
        <v>0</v>
      </c>
      <c r="Q5" s="110"/>
      <c r="R5" s="112"/>
      <c r="S5" s="112"/>
      <c r="T5" s="112"/>
      <c r="U5" s="111">
        <f t="shared" si="1"/>
        <v>0</v>
      </c>
      <c r="V5" s="110"/>
      <c r="W5" s="109"/>
      <c r="X5" s="109"/>
      <c r="Y5" s="109">
        <v>1</v>
      </c>
      <c r="Z5" s="108">
        <f t="shared" si="2"/>
        <v>0</v>
      </c>
    </row>
    <row r="6" spans="1:26">
      <c r="A6" s="119"/>
      <c r="B6" s="119"/>
      <c r="C6" s="119"/>
      <c r="D6" s="119"/>
      <c r="E6" s="119"/>
      <c r="F6" s="116"/>
      <c r="H6" s="118"/>
      <c r="M6" s="114"/>
      <c r="N6" s="114"/>
      <c r="O6" s="114"/>
      <c r="P6" s="113">
        <f t="shared" si="0"/>
        <v>0</v>
      </c>
      <c r="Q6" s="110"/>
      <c r="R6" s="112"/>
      <c r="S6" s="112"/>
      <c r="T6" s="112"/>
      <c r="U6" s="111">
        <f t="shared" si="1"/>
        <v>0</v>
      </c>
      <c r="V6" s="110"/>
      <c r="W6" s="109"/>
      <c r="X6" s="109"/>
      <c r="Y6" s="109"/>
      <c r="Z6" s="108">
        <f t="shared" si="2"/>
        <v>0</v>
      </c>
    </row>
    <row r="7" spans="1:26">
      <c r="A7" s="119"/>
      <c r="B7" s="119"/>
      <c r="C7" s="119"/>
      <c r="D7" s="119"/>
      <c r="E7" s="119"/>
      <c r="F7" s="116"/>
      <c r="H7" s="120">
        <v>0.3</v>
      </c>
      <c r="M7" s="114"/>
      <c r="N7" s="114"/>
      <c r="O7" s="114"/>
      <c r="P7" s="113">
        <f t="shared" si="0"/>
        <v>0</v>
      </c>
      <c r="Q7" s="110"/>
      <c r="R7" s="112"/>
      <c r="S7" s="112"/>
      <c r="T7" s="112"/>
      <c r="U7" s="111">
        <f t="shared" si="1"/>
        <v>0</v>
      </c>
      <c r="V7" s="110"/>
      <c r="W7" s="109"/>
      <c r="X7" s="109"/>
      <c r="Y7" s="109"/>
      <c r="Z7" s="108">
        <f t="shared" si="2"/>
        <v>0</v>
      </c>
    </row>
    <row r="8" spans="1:26">
      <c r="A8" s="119"/>
      <c r="B8" s="119"/>
      <c r="C8" s="119">
        <v>1.2</v>
      </c>
      <c r="D8" s="119">
        <v>1</v>
      </c>
      <c r="E8" s="119">
        <f>SQRT(POWER((B8-D8)+(2*(A8-C8-(D8/2))),2)+POWER(H8,2))</f>
        <v>5.1107729356722551</v>
      </c>
      <c r="F8" s="116">
        <f>E8*D8</f>
        <v>5.1107729356722551</v>
      </c>
      <c r="H8" s="118">
        <v>2.6</v>
      </c>
      <c r="M8" s="114"/>
      <c r="N8" s="114"/>
      <c r="O8" s="114">
        <v>1</v>
      </c>
      <c r="P8" s="113">
        <f t="shared" si="0"/>
        <v>0</v>
      </c>
      <c r="Q8" s="110"/>
      <c r="R8" s="112"/>
      <c r="S8" s="112"/>
      <c r="T8" s="112"/>
      <c r="U8" s="111">
        <f t="shared" si="1"/>
        <v>0</v>
      </c>
      <c r="V8" s="110"/>
      <c r="W8" s="109"/>
      <c r="X8" s="109"/>
      <c r="Y8" s="109">
        <v>1</v>
      </c>
      <c r="Z8" s="108">
        <f t="shared" si="2"/>
        <v>0</v>
      </c>
    </row>
    <row r="9" spans="1:26">
      <c r="A9" s="119"/>
      <c r="B9" s="119"/>
      <c r="C9" s="119"/>
      <c r="D9" s="119"/>
      <c r="E9" s="119"/>
      <c r="F9" s="116"/>
      <c r="H9" s="118"/>
      <c r="M9" s="114"/>
      <c r="N9" s="114"/>
      <c r="O9" s="114"/>
      <c r="P9" s="113">
        <f t="shared" si="0"/>
        <v>0</v>
      </c>
      <c r="Q9" s="110"/>
      <c r="R9" s="112"/>
      <c r="S9" s="112"/>
      <c r="T9" s="112"/>
      <c r="U9" s="111">
        <f t="shared" si="1"/>
        <v>0</v>
      </c>
      <c r="V9" s="110"/>
      <c r="W9" s="109"/>
      <c r="X9" s="109"/>
      <c r="Y9" s="109"/>
      <c r="Z9" s="108">
        <f t="shared" si="2"/>
        <v>0</v>
      </c>
    </row>
    <row r="10" spans="1:26">
      <c r="A10" s="119"/>
      <c r="B10" s="119"/>
      <c r="C10" s="119"/>
      <c r="D10" s="119"/>
      <c r="E10" s="119"/>
      <c r="F10" s="116"/>
      <c r="H10" s="118"/>
      <c r="M10" s="114"/>
      <c r="N10" s="114"/>
      <c r="O10" s="114"/>
      <c r="P10" s="113">
        <f t="shared" si="0"/>
        <v>0</v>
      </c>
      <c r="Q10" s="110"/>
      <c r="R10" s="112"/>
      <c r="S10" s="112"/>
      <c r="T10" s="112"/>
      <c r="U10" s="111">
        <f t="shared" si="1"/>
        <v>0</v>
      </c>
      <c r="V10" s="110"/>
      <c r="W10" s="109"/>
      <c r="X10" s="109"/>
      <c r="Y10" s="109"/>
      <c r="Z10" s="108">
        <f t="shared" si="2"/>
        <v>0</v>
      </c>
    </row>
    <row r="11" spans="1:26">
      <c r="A11" s="119"/>
      <c r="B11" s="119"/>
      <c r="C11" s="119"/>
      <c r="D11" s="119"/>
      <c r="E11" s="119"/>
      <c r="F11" s="116"/>
      <c r="H11" s="120">
        <v>0.3</v>
      </c>
      <c r="M11" s="114"/>
      <c r="N11" s="114"/>
      <c r="O11" s="114">
        <v>1</v>
      </c>
      <c r="P11" s="113">
        <f t="shared" si="0"/>
        <v>0</v>
      </c>
      <c r="Q11" s="110"/>
      <c r="R11" s="112"/>
      <c r="S11" s="112"/>
      <c r="T11" s="112"/>
      <c r="U11" s="111">
        <f t="shared" si="1"/>
        <v>0</v>
      </c>
      <c r="V11" s="110"/>
      <c r="W11" s="109"/>
      <c r="X11" s="109"/>
      <c r="Y11" s="109">
        <v>1</v>
      </c>
      <c r="Z11" s="108">
        <f t="shared" si="2"/>
        <v>0</v>
      </c>
    </row>
    <row r="12" spans="1:26">
      <c r="A12" s="119"/>
      <c r="B12" s="119"/>
      <c r="C12" s="119">
        <v>1.2</v>
      </c>
      <c r="D12" s="119">
        <v>1</v>
      </c>
      <c r="E12" s="119">
        <f>SQRT(POWER((B12-D12)+(2*(A12-C12-(D12/2))),2)+POWER(H12,2))</f>
        <v>5.1107729356722551</v>
      </c>
      <c r="F12" s="116">
        <f>E12*D12</f>
        <v>5.1107729356722551</v>
      </c>
      <c r="H12" s="118">
        <v>2.6</v>
      </c>
      <c r="M12" s="114"/>
      <c r="N12" s="114"/>
      <c r="O12" s="114"/>
      <c r="P12" s="113">
        <f t="shared" si="0"/>
        <v>0</v>
      </c>
      <c r="Q12" s="110"/>
      <c r="R12" s="112"/>
      <c r="S12" s="112"/>
      <c r="T12" s="112"/>
      <c r="U12" s="111">
        <f t="shared" si="1"/>
        <v>0</v>
      </c>
      <c r="V12" s="110"/>
      <c r="W12" s="109"/>
      <c r="X12" s="109"/>
      <c r="Y12" s="109"/>
      <c r="Z12" s="108">
        <f t="shared" si="2"/>
        <v>0</v>
      </c>
    </row>
    <row r="13" spans="1:26">
      <c r="A13" s="119"/>
      <c r="B13" s="119"/>
      <c r="C13" s="119"/>
      <c r="D13" s="119"/>
      <c r="E13" s="119"/>
      <c r="F13" s="116"/>
      <c r="H13" s="118"/>
      <c r="M13" s="114"/>
      <c r="N13" s="114"/>
      <c r="O13" s="114"/>
      <c r="P13" s="113">
        <f t="shared" si="0"/>
        <v>0</v>
      </c>
      <c r="Q13" s="110"/>
      <c r="R13" s="112"/>
      <c r="S13" s="112"/>
      <c r="T13" s="112"/>
      <c r="U13" s="111">
        <f t="shared" si="1"/>
        <v>0</v>
      </c>
      <c r="V13" s="110"/>
      <c r="W13" s="109"/>
      <c r="X13" s="109"/>
      <c r="Y13" s="109"/>
      <c r="Z13" s="108">
        <f t="shared" si="2"/>
        <v>0</v>
      </c>
    </row>
    <row r="14" spans="1:26">
      <c r="A14" s="119"/>
      <c r="B14" s="119"/>
      <c r="C14" s="119"/>
      <c r="D14" s="119"/>
      <c r="E14" s="119"/>
      <c r="F14" s="116"/>
      <c r="H14" s="120">
        <v>0.3</v>
      </c>
      <c r="M14" s="114"/>
      <c r="N14" s="114"/>
      <c r="O14" s="114">
        <v>1</v>
      </c>
      <c r="P14" s="113">
        <f t="shared" si="0"/>
        <v>0</v>
      </c>
      <c r="Q14" s="110"/>
      <c r="R14" s="112"/>
      <c r="S14" s="112"/>
      <c r="T14" s="112"/>
      <c r="U14" s="111">
        <f t="shared" si="1"/>
        <v>0</v>
      </c>
      <c r="V14" s="110"/>
      <c r="W14" s="109"/>
      <c r="X14" s="109"/>
      <c r="Y14" s="109">
        <v>1</v>
      </c>
      <c r="Z14" s="108">
        <f t="shared" si="2"/>
        <v>0</v>
      </c>
    </row>
    <row r="15" spans="1:26">
      <c r="A15" s="119"/>
      <c r="B15" s="119"/>
      <c r="C15" s="119">
        <v>1.2</v>
      </c>
      <c r="D15" s="119">
        <v>1</v>
      </c>
      <c r="E15" s="119">
        <f>SQRT(POWER((B15-D15)+(2*(A15-C15-(D15/2))),2)+POWER(H15,2))</f>
        <v>5.1107729356722551</v>
      </c>
      <c r="F15" s="116">
        <f>E15*D15</f>
        <v>5.1107729356722551</v>
      </c>
      <c r="H15" s="118">
        <v>2.6</v>
      </c>
      <c r="M15" s="114"/>
      <c r="N15" s="114"/>
      <c r="O15" s="114"/>
      <c r="P15" s="113">
        <f t="shared" si="0"/>
        <v>0</v>
      </c>
      <c r="Q15" s="110"/>
      <c r="R15" s="112"/>
      <c r="S15" s="112"/>
      <c r="T15" s="112"/>
      <c r="U15" s="111">
        <f t="shared" si="1"/>
        <v>0</v>
      </c>
      <c r="V15" s="110"/>
      <c r="W15" s="109"/>
      <c r="X15" s="109"/>
      <c r="Y15" s="109"/>
      <c r="Z15" s="108">
        <f t="shared" si="2"/>
        <v>0</v>
      </c>
    </row>
    <row r="16" spans="1:26">
      <c r="A16" s="119"/>
      <c r="B16" s="119"/>
      <c r="C16" s="119"/>
      <c r="D16" s="119"/>
      <c r="E16" s="119"/>
      <c r="F16" s="116"/>
      <c r="H16" s="118"/>
      <c r="M16" s="114"/>
      <c r="N16" s="114"/>
      <c r="O16" s="114"/>
      <c r="P16" s="113">
        <f t="shared" si="0"/>
        <v>0</v>
      </c>
      <c r="Q16" s="110"/>
      <c r="R16" s="112"/>
      <c r="S16" s="112"/>
      <c r="T16" s="112"/>
      <c r="U16" s="111">
        <f t="shared" si="1"/>
        <v>0</v>
      </c>
      <c r="V16" s="110"/>
      <c r="W16" s="109"/>
      <c r="X16" s="109"/>
      <c r="Y16" s="109"/>
      <c r="Z16" s="108">
        <f t="shared" si="2"/>
        <v>0</v>
      </c>
    </row>
    <row r="17" spans="1:26">
      <c r="A17" s="119"/>
      <c r="B17" s="119"/>
      <c r="C17" s="119"/>
      <c r="D17" s="119"/>
      <c r="E17" s="119"/>
      <c r="F17" s="116"/>
      <c r="H17" s="120">
        <v>0.3</v>
      </c>
      <c r="M17" s="114"/>
      <c r="N17" s="114"/>
      <c r="O17" s="114">
        <v>1</v>
      </c>
      <c r="P17" s="113">
        <f t="shared" si="0"/>
        <v>0</v>
      </c>
      <c r="Q17" s="110"/>
      <c r="R17" s="112"/>
      <c r="S17" s="112"/>
      <c r="T17" s="112"/>
      <c r="U17" s="111">
        <f t="shared" si="1"/>
        <v>0</v>
      </c>
      <c r="V17" s="110"/>
      <c r="W17" s="109"/>
      <c r="X17" s="109"/>
      <c r="Y17" s="109">
        <v>1</v>
      </c>
      <c r="Z17" s="108">
        <f t="shared" si="2"/>
        <v>0</v>
      </c>
    </row>
    <row r="18" spans="1:26">
      <c r="A18" s="119"/>
      <c r="B18" s="119"/>
      <c r="C18" s="119">
        <v>1.2</v>
      </c>
      <c r="D18" s="119">
        <v>1</v>
      </c>
      <c r="E18" s="119">
        <f>SQRT(POWER((B18-D18)+(2*(A18-C18-(D18/2))),2)+POWER(H18,2))</f>
        <v>5.1107729356722551</v>
      </c>
      <c r="F18" s="116">
        <f>E18*D18</f>
        <v>5.1107729356722551</v>
      </c>
      <c r="H18" s="118">
        <v>2.6</v>
      </c>
      <c r="M18" s="114"/>
      <c r="N18" s="114"/>
      <c r="O18" s="114"/>
      <c r="P18" s="113">
        <f t="shared" si="0"/>
        <v>0</v>
      </c>
      <c r="Q18" s="110"/>
      <c r="R18" s="112"/>
      <c r="S18" s="112"/>
      <c r="T18" s="112"/>
      <c r="U18" s="111">
        <f t="shared" si="1"/>
        <v>0</v>
      </c>
      <c r="V18" s="110"/>
      <c r="W18" s="109"/>
      <c r="X18" s="109"/>
      <c r="Y18" s="109"/>
      <c r="Z18" s="108">
        <f t="shared" si="2"/>
        <v>0</v>
      </c>
    </row>
    <row r="19" spans="1:26">
      <c r="A19" s="119"/>
      <c r="B19" s="119"/>
      <c r="C19" s="119"/>
      <c r="D19" s="119"/>
      <c r="E19" s="119"/>
      <c r="F19" s="116"/>
      <c r="H19" s="118"/>
      <c r="M19" s="114"/>
      <c r="N19" s="114"/>
      <c r="O19" s="114"/>
      <c r="P19" s="113">
        <f t="shared" si="0"/>
        <v>0</v>
      </c>
      <c r="Q19" s="110"/>
      <c r="R19" s="112"/>
      <c r="S19" s="112"/>
      <c r="T19" s="112"/>
      <c r="U19" s="111">
        <f t="shared" si="1"/>
        <v>0</v>
      </c>
      <c r="V19" s="110"/>
      <c r="W19" s="109"/>
      <c r="X19" s="109"/>
      <c r="Y19" s="109"/>
      <c r="Z19" s="108">
        <f t="shared" si="2"/>
        <v>0</v>
      </c>
    </row>
    <row r="20" spans="1:26">
      <c r="A20" s="119"/>
      <c r="B20" s="119"/>
      <c r="C20" s="119"/>
      <c r="D20" s="119"/>
      <c r="E20" s="119"/>
      <c r="F20" s="116"/>
      <c r="H20" s="118"/>
      <c r="M20" s="114"/>
      <c r="N20" s="114"/>
      <c r="O20" s="114"/>
      <c r="P20" s="113">
        <f t="shared" si="0"/>
        <v>0</v>
      </c>
      <c r="Q20" s="110"/>
      <c r="R20" s="112"/>
      <c r="S20" s="112"/>
      <c r="T20" s="112"/>
      <c r="U20" s="111">
        <f t="shared" si="1"/>
        <v>0</v>
      </c>
      <c r="V20" s="110"/>
      <c r="W20" s="109"/>
      <c r="X20" s="109"/>
      <c r="Y20" s="109"/>
      <c r="Z20" s="108">
        <f t="shared" si="2"/>
        <v>0</v>
      </c>
    </row>
    <row r="21" spans="1:26">
      <c r="A21" s="119"/>
      <c r="B21" s="119"/>
      <c r="C21" s="119"/>
      <c r="D21" s="119"/>
      <c r="E21" s="119"/>
      <c r="F21" s="116"/>
      <c r="H21" s="120">
        <v>0.3</v>
      </c>
      <c r="M21" s="114"/>
      <c r="N21" s="114"/>
      <c r="O21" s="114">
        <v>1</v>
      </c>
      <c r="P21" s="113">
        <f t="shared" si="0"/>
        <v>0</v>
      </c>
      <c r="Q21" s="110"/>
      <c r="R21" s="112"/>
      <c r="S21" s="112"/>
      <c r="T21" s="112"/>
      <c r="U21" s="111">
        <f t="shared" si="1"/>
        <v>0</v>
      </c>
      <c r="V21" s="110"/>
      <c r="W21" s="109"/>
      <c r="X21" s="109"/>
      <c r="Y21" s="109">
        <v>1</v>
      </c>
      <c r="Z21" s="108">
        <f t="shared" si="2"/>
        <v>0</v>
      </c>
    </row>
    <row r="22" spans="1:26">
      <c r="A22" s="119"/>
      <c r="B22" s="119"/>
      <c r="C22" s="119">
        <v>1.2</v>
      </c>
      <c r="D22" s="119">
        <v>1</v>
      </c>
      <c r="E22" s="119">
        <f>SQRT(POWER((B22-D22)+(2*(A22-C22-(D22/2))),2)+POWER(H22,2))</f>
        <v>5.1107729356722551</v>
      </c>
      <c r="F22" s="116">
        <f>E22*D22</f>
        <v>5.1107729356722551</v>
      </c>
      <c r="H22" s="118">
        <v>2.6</v>
      </c>
      <c r="M22" s="114"/>
      <c r="N22" s="114"/>
      <c r="O22" s="114"/>
      <c r="P22" s="113">
        <f t="shared" si="0"/>
        <v>0</v>
      </c>
      <c r="Q22" s="110"/>
      <c r="R22" s="112"/>
      <c r="S22" s="112"/>
      <c r="T22" s="112"/>
      <c r="U22" s="111">
        <f t="shared" si="1"/>
        <v>0</v>
      </c>
      <c r="V22" s="110"/>
      <c r="W22" s="109"/>
      <c r="X22" s="109"/>
      <c r="Y22" s="109"/>
      <c r="Z22" s="108">
        <f t="shared" si="2"/>
        <v>0</v>
      </c>
    </row>
    <row r="23" spans="1:26">
      <c r="A23" s="119"/>
      <c r="B23" s="119"/>
      <c r="C23" s="119"/>
      <c r="D23" s="119"/>
      <c r="E23" s="119"/>
      <c r="F23" s="116"/>
      <c r="H23" s="118"/>
      <c r="M23" s="114"/>
      <c r="N23" s="114"/>
      <c r="O23" s="114"/>
      <c r="P23" s="113">
        <f t="shared" si="0"/>
        <v>0</v>
      </c>
      <c r="Q23" s="110"/>
      <c r="R23" s="112"/>
      <c r="S23" s="112"/>
      <c r="T23" s="112"/>
      <c r="U23" s="111">
        <f t="shared" si="1"/>
        <v>0</v>
      </c>
      <c r="V23" s="110"/>
      <c r="W23" s="109"/>
      <c r="X23" s="109"/>
      <c r="Y23" s="109"/>
      <c r="Z23" s="108">
        <f t="shared" si="2"/>
        <v>0</v>
      </c>
    </row>
    <row r="24" spans="1:26">
      <c r="A24" s="119"/>
      <c r="B24" s="119"/>
      <c r="C24" s="119"/>
      <c r="D24" s="119"/>
      <c r="E24" s="119"/>
      <c r="F24" s="116"/>
      <c r="H24" s="120">
        <v>0.3</v>
      </c>
      <c r="M24" s="114"/>
      <c r="N24" s="114"/>
      <c r="O24" s="114">
        <v>1</v>
      </c>
      <c r="P24" s="113">
        <f t="shared" si="0"/>
        <v>0</v>
      </c>
      <c r="Q24" s="110"/>
      <c r="R24" s="112"/>
      <c r="S24" s="112"/>
      <c r="T24" s="112"/>
      <c r="U24" s="111">
        <f t="shared" si="1"/>
        <v>0</v>
      </c>
      <c r="V24" s="110"/>
      <c r="W24" s="109"/>
      <c r="X24" s="109"/>
      <c r="Y24" s="109">
        <v>1</v>
      </c>
      <c r="Z24" s="108">
        <f t="shared" si="2"/>
        <v>0</v>
      </c>
    </row>
    <row r="25" spans="1:26">
      <c r="A25" s="119"/>
      <c r="B25" s="119"/>
      <c r="C25" s="119">
        <v>1.2</v>
      </c>
      <c r="D25" s="119">
        <v>1</v>
      </c>
      <c r="E25" s="119">
        <f>SQRT(POWER((B25-D25)+(2*(A25-C25-(D25/2))),2)+POWER(H25,2))</f>
        <v>5.1107729356722551</v>
      </c>
      <c r="F25" s="116">
        <f>E25*D25</f>
        <v>5.1107729356722551</v>
      </c>
      <c r="H25" s="118">
        <v>2.6</v>
      </c>
      <c r="M25" s="114"/>
      <c r="N25" s="114"/>
      <c r="O25" s="114"/>
      <c r="P25" s="113">
        <f t="shared" si="0"/>
        <v>0</v>
      </c>
      <c r="Q25" s="110"/>
      <c r="R25" s="112"/>
      <c r="S25" s="112"/>
      <c r="T25" s="112"/>
      <c r="U25" s="111">
        <f t="shared" si="1"/>
        <v>0</v>
      </c>
      <c r="V25" s="110"/>
      <c r="W25" s="109"/>
      <c r="X25" s="109"/>
      <c r="Y25" s="109"/>
      <c r="Z25" s="108">
        <f t="shared" si="2"/>
        <v>0</v>
      </c>
    </row>
    <row r="26" spans="1:26">
      <c r="A26" s="119"/>
      <c r="B26" s="119"/>
      <c r="C26" s="119"/>
      <c r="D26" s="119"/>
      <c r="E26" s="119"/>
      <c r="F26" s="116"/>
      <c r="H26" s="118"/>
      <c r="M26" s="114"/>
      <c r="N26" s="114"/>
      <c r="O26" s="114"/>
      <c r="P26" s="113">
        <f t="shared" si="0"/>
        <v>0</v>
      </c>
      <c r="Q26" s="110"/>
      <c r="R26" s="112"/>
      <c r="S26" s="112"/>
      <c r="T26" s="112"/>
      <c r="U26" s="111">
        <f t="shared" si="1"/>
        <v>0</v>
      </c>
      <c r="V26" s="110"/>
      <c r="W26" s="109"/>
      <c r="X26" s="109"/>
      <c r="Y26" s="109"/>
      <c r="Z26" s="108">
        <f t="shared" si="2"/>
        <v>0</v>
      </c>
    </row>
    <row r="27" spans="1:26">
      <c r="A27" s="119"/>
      <c r="B27" s="119"/>
      <c r="C27" s="119"/>
      <c r="D27" s="119"/>
      <c r="E27" s="119"/>
      <c r="F27" s="116"/>
      <c r="H27" s="118"/>
      <c r="M27" s="114"/>
      <c r="N27" s="114"/>
      <c r="O27" s="114"/>
      <c r="P27" s="113">
        <f t="shared" si="0"/>
        <v>0</v>
      </c>
      <c r="Q27" s="110"/>
      <c r="R27" s="112"/>
      <c r="S27" s="112"/>
      <c r="T27" s="112"/>
      <c r="U27" s="111">
        <f t="shared" si="1"/>
        <v>0</v>
      </c>
      <c r="V27" s="110"/>
      <c r="W27" s="109"/>
      <c r="X27" s="109"/>
      <c r="Y27" s="109"/>
      <c r="Z27" s="108">
        <f t="shared" si="2"/>
        <v>0</v>
      </c>
    </row>
    <row r="28" spans="1:26">
      <c r="A28" s="119"/>
      <c r="B28" s="119"/>
      <c r="C28" s="119"/>
      <c r="D28" s="119"/>
      <c r="E28" s="119"/>
      <c r="F28" s="116"/>
      <c r="H28" s="120">
        <v>0.3</v>
      </c>
      <c r="M28" s="114"/>
      <c r="N28" s="114"/>
      <c r="O28" s="114">
        <v>1</v>
      </c>
      <c r="P28" s="113">
        <f t="shared" si="0"/>
        <v>0</v>
      </c>
      <c r="Q28" s="110"/>
      <c r="R28" s="112"/>
      <c r="S28" s="112"/>
      <c r="T28" s="112"/>
      <c r="U28" s="111">
        <f t="shared" si="1"/>
        <v>0</v>
      </c>
      <c r="V28" s="110"/>
      <c r="W28" s="109"/>
      <c r="X28" s="109"/>
      <c r="Y28" s="109">
        <v>1</v>
      </c>
      <c r="Z28" s="108">
        <f t="shared" si="2"/>
        <v>0</v>
      </c>
    </row>
    <row r="29" spans="1:26">
      <c r="A29" s="119"/>
      <c r="B29" s="119"/>
      <c r="C29" s="119">
        <v>1.2</v>
      </c>
      <c r="D29" s="119">
        <v>1</v>
      </c>
      <c r="E29" s="119">
        <f>SQRT(POWER((B29-D29)+(2*(A29-C29-(D29/2))),2)+POWER(H29,2))</f>
        <v>5.4405882034941779</v>
      </c>
      <c r="F29" s="116">
        <f>E29*D29</f>
        <v>5.4405882034941779</v>
      </c>
      <c r="H29" s="118">
        <v>3.2</v>
      </c>
      <c r="M29" s="114"/>
      <c r="N29" s="114"/>
      <c r="O29" s="114"/>
      <c r="P29" s="113">
        <f t="shared" si="0"/>
        <v>0</v>
      </c>
      <c r="Q29" s="110"/>
      <c r="R29" s="112"/>
      <c r="S29" s="112"/>
      <c r="T29" s="112"/>
      <c r="U29" s="111">
        <f t="shared" si="1"/>
        <v>0</v>
      </c>
      <c r="V29" s="110"/>
      <c r="W29" s="109"/>
      <c r="X29" s="109"/>
      <c r="Y29" s="109"/>
      <c r="Z29" s="108">
        <f t="shared" si="2"/>
        <v>0</v>
      </c>
    </row>
    <row r="30" spans="1:26">
      <c r="A30" s="117"/>
      <c r="B30" s="117"/>
      <c r="C30" s="117"/>
      <c r="D30" s="117"/>
      <c r="E30" s="117"/>
      <c r="F30" s="116"/>
      <c r="H30" s="115"/>
      <c r="M30" s="114"/>
      <c r="N30" s="114"/>
      <c r="O30" s="114"/>
      <c r="P30" s="113"/>
      <c r="Q30" s="110"/>
      <c r="R30" s="112"/>
      <c r="S30" s="112"/>
      <c r="T30" s="112"/>
      <c r="U30" s="111"/>
      <c r="V30" s="110"/>
      <c r="W30" s="109"/>
      <c r="X30" s="109"/>
      <c r="Y30" s="109"/>
      <c r="Z30" s="108"/>
    </row>
    <row r="31" spans="1:26" s="96" customFormat="1" ht="19.5" customHeight="1">
      <c r="A31" s="107"/>
      <c r="B31" s="107"/>
      <c r="C31" s="107"/>
      <c r="D31" s="107"/>
      <c r="E31" s="107" t="s">
        <v>310</v>
      </c>
      <c r="F31" s="106">
        <f>SUM(F4:F30)</f>
        <v>36.10522581752771</v>
      </c>
      <c r="G31" s="105" t="s">
        <v>309</v>
      </c>
      <c r="H31" s="104">
        <f>SUM(H4:H30)</f>
        <v>23.500000000000004</v>
      </c>
      <c r="M31" s="102"/>
      <c r="N31" s="102"/>
      <c r="O31" s="103" t="s">
        <v>308</v>
      </c>
      <c r="P31" s="102">
        <f>SUM(P4:P30)</f>
        <v>0</v>
      </c>
      <c r="Q31" s="99"/>
      <c r="R31" s="100"/>
      <c r="S31" s="100"/>
      <c r="T31" s="101" t="s">
        <v>307</v>
      </c>
      <c r="U31" s="100">
        <f>SUM(U4:U30)</f>
        <v>0</v>
      </c>
      <c r="V31" s="99"/>
      <c r="W31" s="97"/>
      <c r="X31" s="97"/>
      <c r="Y31" s="98" t="s">
        <v>306</v>
      </c>
      <c r="Z31" s="97">
        <f>SUM(Z4:Z30)</f>
        <v>0</v>
      </c>
    </row>
    <row r="32" spans="1:26" ht="18.75">
      <c r="I32" s="95" t="s">
        <v>305</v>
      </c>
    </row>
    <row r="33" spans="5:10" customFormat="1" ht="18.75">
      <c r="E33" s="91"/>
      <c r="F33" s="91"/>
      <c r="G33" s="91"/>
      <c r="H33" s="92"/>
      <c r="J33" s="94" t="s">
        <v>304</v>
      </c>
    </row>
    <row r="35" spans="5:10" customFormat="1">
      <c r="E35" s="92" t="s">
        <v>303</v>
      </c>
      <c r="F35" s="91">
        <f>(A29+B29)*2</f>
        <v>0</v>
      </c>
      <c r="G35" s="91"/>
      <c r="H35" s="92"/>
    </row>
    <row r="36" spans="5:10" customFormat="1">
      <c r="E36" s="91"/>
      <c r="F36" s="91"/>
      <c r="G36" s="92" t="s">
        <v>302</v>
      </c>
      <c r="H36" s="92">
        <f>F35*H31</f>
        <v>0</v>
      </c>
    </row>
    <row r="37" spans="5:10" customFormat="1">
      <c r="E37" s="91"/>
      <c r="F37" s="91"/>
      <c r="G37" s="91"/>
      <c r="H37" s="92"/>
      <c r="I37" s="93" t="s">
        <v>301</v>
      </c>
      <c r="J37" s="91">
        <f>H36-P31-U31-Z31</f>
        <v>0</v>
      </c>
    </row>
  </sheetData>
  <mergeCells count="4">
    <mergeCell ref="M1:P1"/>
    <mergeCell ref="R1:U1"/>
    <mergeCell ref="W1:Z1"/>
    <mergeCell ref="A1:F1"/>
  </mergeCells>
  <pageMargins left="0.26" right="0.2" top="0.74803149606299213" bottom="0.74803149606299213" header="0.31496062992125984" footer="0.31496062992125984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U97"/>
  <sheetViews>
    <sheetView zoomScaleNormal="100" workbookViewId="0">
      <selection activeCell="J37" sqref="J37"/>
    </sheetView>
  </sheetViews>
  <sheetFormatPr defaultRowHeight="15"/>
  <cols>
    <col min="7" max="7" width="8" customWidth="1"/>
    <col min="8" max="8" width="7.7109375" customWidth="1"/>
    <col min="9" max="9" width="16" customWidth="1"/>
    <col min="12" max="12" width="9" customWidth="1"/>
    <col min="13" max="13" width="9.140625" customWidth="1"/>
    <col min="15" max="15" width="7.140625" customWidth="1"/>
    <col min="18" max="18" width="7.140625" customWidth="1"/>
  </cols>
  <sheetData>
    <row r="1" spans="1:21" ht="21">
      <c r="A1" s="137"/>
      <c r="B1" s="137"/>
      <c r="C1" s="137"/>
      <c r="D1" s="137"/>
      <c r="E1" s="137"/>
      <c r="F1" s="137"/>
      <c r="G1" s="137"/>
      <c r="H1" s="137"/>
      <c r="I1" s="137"/>
      <c r="J1" s="166" t="s">
        <v>349</v>
      </c>
      <c r="K1" s="165"/>
      <c r="L1" s="165"/>
      <c r="M1" s="165"/>
      <c r="N1" s="165"/>
      <c r="O1" s="165"/>
      <c r="P1" s="165"/>
      <c r="Q1" s="165"/>
      <c r="R1" s="165"/>
      <c r="S1" s="137"/>
      <c r="T1" s="137"/>
      <c r="U1" s="137"/>
    </row>
    <row r="2" spans="1:21" ht="15.75">
      <c r="A2" s="137"/>
      <c r="B2" s="137"/>
      <c r="C2" s="137"/>
      <c r="D2" s="137"/>
      <c r="E2" s="137"/>
      <c r="F2" s="137"/>
      <c r="G2" s="137"/>
      <c r="H2" s="137"/>
      <c r="I2" s="156" t="s">
        <v>348</v>
      </c>
      <c r="J2" s="293" t="s">
        <v>323</v>
      </c>
      <c r="K2" s="293"/>
      <c r="L2" s="293"/>
      <c r="M2" s="294" t="s">
        <v>333</v>
      </c>
      <c r="N2" s="294"/>
      <c r="O2" s="294"/>
      <c r="P2" s="293" t="s">
        <v>332</v>
      </c>
      <c r="Q2" s="293"/>
      <c r="R2" s="293"/>
      <c r="S2" s="294" t="s">
        <v>331</v>
      </c>
      <c r="T2" s="294"/>
      <c r="U2" s="294"/>
    </row>
    <row r="3" spans="1:21">
      <c r="A3" s="159"/>
      <c r="B3" s="158"/>
      <c r="C3" s="158"/>
      <c r="D3" s="158"/>
      <c r="E3" s="158"/>
      <c r="F3" s="157"/>
      <c r="G3" s="137"/>
      <c r="H3" s="137"/>
      <c r="I3" s="160" t="s">
        <v>314</v>
      </c>
      <c r="J3" s="146" t="s">
        <v>313</v>
      </c>
      <c r="K3" s="146" t="s">
        <v>312</v>
      </c>
      <c r="L3" s="146" t="s">
        <v>34</v>
      </c>
      <c r="M3" s="140" t="s">
        <v>313</v>
      </c>
      <c r="N3" s="140" t="s">
        <v>312</v>
      </c>
      <c r="O3" s="140" t="s">
        <v>34</v>
      </c>
      <c r="P3" s="146" t="s">
        <v>313</v>
      </c>
      <c r="Q3" s="146" t="s">
        <v>312</v>
      </c>
      <c r="R3" s="146" t="s">
        <v>34</v>
      </c>
      <c r="S3" s="140" t="s">
        <v>326</v>
      </c>
      <c r="T3" s="141" t="s">
        <v>325</v>
      </c>
      <c r="U3" s="140"/>
    </row>
    <row r="4" spans="1:21">
      <c r="A4" s="152"/>
      <c r="B4" s="151"/>
      <c r="C4" s="151"/>
      <c r="D4" s="151"/>
      <c r="E4" s="151"/>
      <c r="F4" s="150"/>
      <c r="G4" s="137"/>
      <c r="H4" s="137"/>
      <c r="I4" s="162"/>
      <c r="J4" s="145"/>
      <c r="K4" s="145"/>
      <c r="L4" s="145"/>
      <c r="M4" s="138"/>
      <c r="N4" s="138"/>
      <c r="O4" s="138"/>
      <c r="P4" s="145"/>
      <c r="Q4" s="145"/>
      <c r="R4" s="145"/>
      <c r="S4" s="138"/>
      <c r="T4" s="138"/>
      <c r="U4" s="138"/>
    </row>
    <row r="5" spans="1:21">
      <c r="A5" s="152"/>
      <c r="B5" s="151"/>
      <c r="C5" s="151"/>
      <c r="D5" s="151"/>
      <c r="E5" s="151"/>
      <c r="F5" s="150"/>
      <c r="G5" s="137"/>
      <c r="H5" s="137"/>
      <c r="I5" s="162"/>
      <c r="J5" s="145"/>
      <c r="K5" s="145"/>
      <c r="L5" s="145"/>
      <c r="M5" s="138"/>
      <c r="N5" s="138"/>
      <c r="O5" s="138"/>
      <c r="P5" s="145"/>
      <c r="Q5" s="145"/>
      <c r="R5" s="145"/>
      <c r="S5" s="138"/>
      <c r="T5" s="138"/>
      <c r="U5" s="138"/>
    </row>
    <row r="6" spans="1:21">
      <c r="A6" s="152"/>
      <c r="B6" s="151"/>
      <c r="C6" s="151"/>
      <c r="D6" s="151"/>
      <c r="E6" s="151"/>
      <c r="F6" s="150"/>
      <c r="G6" s="137"/>
      <c r="H6" s="137"/>
      <c r="I6" s="162"/>
      <c r="J6" s="145"/>
      <c r="K6" s="145"/>
      <c r="L6" s="145"/>
      <c r="M6" s="138"/>
      <c r="N6" s="138"/>
      <c r="O6" s="138"/>
      <c r="P6" s="145"/>
      <c r="Q6" s="145"/>
      <c r="R6" s="145"/>
      <c r="S6" s="138"/>
      <c r="T6" s="138"/>
      <c r="U6" s="138"/>
    </row>
    <row r="7" spans="1:21">
      <c r="A7" s="152"/>
      <c r="B7" s="151"/>
      <c r="C7" s="151"/>
      <c r="D7" s="151"/>
      <c r="E7" s="151"/>
      <c r="F7" s="150"/>
      <c r="G7" s="137"/>
      <c r="H7" s="137"/>
      <c r="I7" s="162"/>
      <c r="J7" s="145"/>
      <c r="K7" s="145"/>
      <c r="L7" s="145"/>
      <c r="M7" s="138"/>
      <c r="N7" s="138"/>
      <c r="O7" s="138"/>
      <c r="P7" s="145"/>
      <c r="Q7" s="145"/>
      <c r="R7" s="144"/>
      <c r="S7" s="138"/>
      <c r="T7" s="138"/>
      <c r="U7" s="143"/>
    </row>
    <row r="8" spans="1:21">
      <c r="A8" s="152"/>
      <c r="B8" s="151"/>
      <c r="C8" s="151"/>
      <c r="D8" s="151"/>
      <c r="E8" s="151"/>
      <c r="F8" s="150"/>
      <c r="G8" s="137"/>
      <c r="H8" s="137"/>
      <c r="I8" s="162"/>
      <c r="J8" s="297" t="s">
        <v>330</v>
      </c>
      <c r="K8" s="297"/>
      <c r="L8" s="297"/>
      <c r="M8" s="290" t="s">
        <v>329</v>
      </c>
      <c r="N8" s="291"/>
      <c r="O8" s="292"/>
      <c r="P8" s="284" t="s">
        <v>328</v>
      </c>
      <c r="Q8" s="285"/>
      <c r="R8" s="286"/>
      <c r="S8" s="294" t="s">
        <v>327</v>
      </c>
      <c r="T8" s="294"/>
      <c r="U8" s="294"/>
    </row>
    <row r="9" spans="1:21">
      <c r="A9" s="152"/>
      <c r="B9" s="151"/>
      <c r="C9" s="151"/>
      <c r="D9" s="151"/>
      <c r="E9" s="151"/>
      <c r="F9" s="150"/>
      <c r="G9" s="137"/>
      <c r="H9" s="137"/>
      <c r="I9" s="162"/>
      <c r="J9" s="142" t="s">
        <v>326</v>
      </c>
      <c r="K9" s="142" t="s">
        <v>313</v>
      </c>
      <c r="L9" s="142" t="s">
        <v>312</v>
      </c>
      <c r="M9" s="140" t="s">
        <v>326</v>
      </c>
      <c r="N9" s="140" t="s">
        <v>312</v>
      </c>
      <c r="O9" s="138"/>
      <c r="P9" s="142" t="s">
        <v>326</v>
      </c>
      <c r="Q9" s="142" t="s">
        <v>312</v>
      </c>
      <c r="R9" s="139"/>
      <c r="S9" s="140" t="s">
        <v>326</v>
      </c>
      <c r="T9" s="141" t="s">
        <v>325</v>
      </c>
      <c r="U9" s="140"/>
    </row>
    <row r="10" spans="1:21">
      <c r="A10" s="152"/>
      <c r="B10" s="151"/>
      <c r="C10" s="151"/>
      <c r="D10" s="151"/>
      <c r="E10" s="151"/>
      <c r="F10" s="150"/>
      <c r="G10" s="137"/>
      <c r="H10" s="137"/>
      <c r="I10" s="162"/>
      <c r="J10" s="139"/>
      <c r="K10" s="139"/>
      <c r="L10" s="139"/>
      <c r="M10" s="138"/>
      <c r="N10" s="138"/>
      <c r="O10" s="138"/>
      <c r="P10" s="139"/>
      <c r="Q10" s="139"/>
      <c r="R10" s="139"/>
      <c r="S10" s="138"/>
      <c r="T10" s="138"/>
      <c r="U10" s="138"/>
    </row>
    <row r="11" spans="1:21">
      <c r="A11" s="152"/>
      <c r="B11" s="151"/>
      <c r="C11" s="151"/>
      <c r="D11" s="151"/>
      <c r="E11" s="151"/>
      <c r="F11" s="150"/>
      <c r="G11" s="137"/>
      <c r="H11" s="137"/>
      <c r="I11" s="162"/>
      <c r="J11" s="139"/>
      <c r="K11" s="139"/>
      <c r="L11" s="139"/>
      <c r="M11" s="138"/>
      <c r="N11" s="138"/>
      <c r="O11" s="138"/>
      <c r="P11" s="139"/>
      <c r="Q11" s="139"/>
      <c r="R11" s="139"/>
      <c r="S11" s="138"/>
      <c r="T11" s="138"/>
      <c r="U11" s="138"/>
    </row>
    <row r="12" spans="1:21">
      <c r="A12" s="152"/>
      <c r="B12" s="151"/>
      <c r="C12" s="151"/>
      <c r="D12" s="151"/>
      <c r="E12" s="151"/>
      <c r="F12" s="150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</row>
    <row r="13" spans="1:21">
      <c r="A13" s="152"/>
      <c r="B13" s="151"/>
      <c r="C13" s="151"/>
      <c r="D13" s="151"/>
      <c r="E13" s="151"/>
      <c r="F13" s="150"/>
      <c r="G13" s="137"/>
      <c r="H13" s="295" t="s">
        <v>347</v>
      </c>
      <c r="I13" s="296"/>
      <c r="J13" s="142" t="s">
        <v>326</v>
      </c>
      <c r="K13" s="142" t="s">
        <v>313</v>
      </c>
      <c r="L13" s="163"/>
      <c r="M13" s="162"/>
      <c r="N13" s="298" t="s">
        <v>346</v>
      </c>
      <c r="O13" s="299"/>
      <c r="P13" s="164" t="s">
        <v>326</v>
      </c>
      <c r="Q13" s="164" t="s">
        <v>313</v>
      </c>
      <c r="R13" s="146" t="s">
        <v>345</v>
      </c>
      <c r="S13" s="146" t="s">
        <v>34</v>
      </c>
      <c r="T13" s="137"/>
      <c r="U13" s="137"/>
    </row>
    <row r="14" spans="1:21">
      <c r="A14" s="152"/>
      <c r="B14" s="151"/>
      <c r="C14" s="151"/>
      <c r="D14" s="151"/>
      <c r="E14" s="151"/>
      <c r="F14" s="150"/>
      <c r="G14" s="137"/>
      <c r="H14" s="137"/>
      <c r="I14" s="162"/>
      <c r="J14" s="139"/>
      <c r="K14" s="139"/>
      <c r="L14" s="163"/>
      <c r="M14" s="162"/>
      <c r="N14" s="137"/>
      <c r="O14" s="162"/>
      <c r="P14" s="145"/>
      <c r="Q14" s="145"/>
      <c r="R14" s="137"/>
      <c r="S14" s="145"/>
      <c r="T14" s="137"/>
      <c r="U14" s="137"/>
    </row>
    <row r="15" spans="1:21">
      <c r="A15" s="152"/>
      <c r="B15" s="151"/>
      <c r="C15" s="151"/>
      <c r="D15" s="151"/>
      <c r="E15" s="151"/>
      <c r="F15" s="150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</row>
    <row r="16" spans="1:21" ht="15.75">
      <c r="A16" s="152"/>
      <c r="B16" s="151"/>
      <c r="C16" s="151"/>
      <c r="D16" s="151"/>
      <c r="E16" s="151"/>
      <c r="F16" s="150"/>
      <c r="G16" s="137"/>
      <c r="H16" s="137"/>
      <c r="I16" s="156" t="s">
        <v>344</v>
      </c>
      <c r="J16" s="287" t="s">
        <v>323</v>
      </c>
      <c r="K16" s="288"/>
      <c r="L16" s="289"/>
      <c r="M16" s="290" t="s">
        <v>333</v>
      </c>
      <c r="N16" s="291"/>
      <c r="O16" s="292"/>
      <c r="P16" s="287" t="s">
        <v>332</v>
      </c>
      <c r="Q16" s="288"/>
      <c r="R16" s="289"/>
      <c r="S16" s="290" t="s">
        <v>331</v>
      </c>
      <c r="T16" s="291"/>
      <c r="U16" s="292"/>
    </row>
    <row r="17" spans="1:21">
      <c r="A17" s="152"/>
      <c r="B17" s="151"/>
      <c r="C17" s="151"/>
      <c r="D17" s="151"/>
      <c r="E17" s="151"/>
      <c r="F17" s="150"/>
      <c r="G17" s="137"/>
      <c r="H17" s="137"/>
      <c r="I17" s="160" t="s">
        <v>314</v>
      </c>
      <c r="J17" s="146" t="s">
        <v>313</v>
      </c>
      <c r="K17" s="146" t="s">
        <v>312</v>
      </c>
      <c r="L17" s="146" t="s">
        <v>34</v>
      </c>
      <c r="M17" s="140" t="s">
        <v>313</v>
      </c>
      <c r="N17" s="140" t="s">
        <v>312</v>
      </c>
      <c r="O17" s="140" t="s">
        <v>34</v>
      </c>
      <c r="P17" s="146" t="s">
        <v>313</v>
      </c>
      <c r="Q17" s="146" t="s">
        <v>312</v>
      </c>
      <c r="R17" s="146" t="s">
        <v>34</v>
      </c>
      <c r="S17" s="140" t="s">
        <v>326</v>
      </c>
      <c r="T17" s="141" t="s">
        <v>325</v>
      </c>
      <c r="U17" s="140"/>
    </row>
    <row r="18" spans="1:21" ht="15" customHeight="1">
      <c r="A18" s="152"/>
      <c r="B18" s="151"/>
      <c r="C18" s="151"/>
      <c r="D18" s="151"/>
      <c r="E18" s="151"/>
      <c r="F18" s="150"/>
      <c r="G18" s="137"/>
      <c r="H18" s="137"/>
      <c r="I18" s="137"/>
      <c r="J18" s="145"/>
      <c r="K18" s="145"/>
      <c r="L18" s="145"/>
      <c r="M18" s="138"/>
      <c r="N18" s="138"/>
      <c r="O18" s="138"/>
      <c r="P18" s="145"/>
      <c r="Q18" s="145"/>
      <c r="R18" s="145"/>
      <c r="S18" s="138"/>
      <c r="T18" s="138"/>
      <c r="U18" s="138"/>
    </row>
    <row r="19" spans="1:21">
      <c r="A19" s="152"/>
      <c r="B19" s="151"/>
      <c r="C19" s="151"/>
      <c r="D19" s="151"/>
      <c r="E19" s="151"/>
      <c r="F19" s="150"/>
      <c r="G19" s="137"/>
      <c r="H19" s="137"/>
      <c r="I19" s="137"/>
      <c r="J19" s="145"/>
      <c r="K19" s="145"/>
      <c r="L19" s="145"/>
      <c r="M19" s="138"/>
      <c r="N19" s="138"/>
      <c r="O19" s="138"/>
      <c r="P19" s="145"/>
      <c r="Q19" s="145"/>
      <c r="R19" s="145"/>
      <c r="S19" s="138"/>
      <c r="T19" s="138"/>
      <c r="U19" s="138"/>
    </row>
    <row r="20" spans="1:21">
      <c r="A20" s="152"/>
      <c r="B20" s="151"/>
      <c r="C20" s="151"/>
      <c r="D20" s="151"/>
      <c r="E20" s="151"/>
      <c r="F20" s="150"/>
      <c r="G20" s="137"/>
      <c r="H20" s="137"/>
      <c r="I20" s="137"/>
      <c r="J20" s="145"/>
      <c r="K20" s="145"/>
      <c r="L20" s="145"/>
      <c r="M20" s="138"/>
      <c r="N20" s="138"/>
      <c r="O20" s="138"/>
      <c r="P20" s="145"/>
      <c r="Q20" s="145"/>
      <c r="R20" s="145"/>
      <c r="S20" s="138"/>
      <c r="T20" s="138"/>
      <c r="U20" s="138"/>
    </row>
    <row r="21" spans="1:21">
      <c r="A21" s="152"/>
      <c r="B21" s="151"/>
      <c r="C21" s="151"/>
      <c r="D21" s="151"/>
      <c r="E21" s="151"/>
      <c r="F21" s="150"/>
      <c r="G21" s="137"/>
      <c r="H21" s="137"/>
      <c r="I21" s="137"/>
      <c r="J21" s="145"/>
      <c r="K21" s="145"/>
      <c r="L21" s="145"/>
      <c r="M21" s="138"/>
      <c r="N21" s="138"/>
      <c r="O21" s="138"/>
      <c r="P21" s="145"/>
      <c r="Q21" s="145"/>
      <c r="R21" s="144"/>
      <c r="S21" s="138"/>
      <c r="T21" s="138"/>
      <c r="U21" s="143"/>
    </row>
    <row r="22" spans="1:21">
      <c r="A22" s="149"/>
      <c r="B22" s="148"/>
      <c r="C22" s="148"/>
      <c r="D22" s="148"/>
      <c r="E22" s="148"/>
      <c r="F22" s="147"/>
      <c r="G22" s="137"/>
      <c r="H22" s="137"/>
      <c r="I22" s="137"/>
      <c r="J22" s="284" t="s">
        <v>330</v>
      </c>
      <c r="K22" s="285"/>
      <c r="L22" s="286"/>
      <c r="M22" s="290" t="s">
        <v>329</v>
      </c>
      <c r="N22" s="291"/>
      <c r="O22" s="161"/>
      <c r="P22" s="284" t="s">
        <v>328</v>
      </c>
      <c r="Q22" s="285"/>
      <c r="R22" s="286"/>
      <c r="S22" s="290" t="s">
        <v>327</v>
      </c>
      <c r="T22" s="291"/>
      <c r="U22" s="292"/>
    </row>
    <row r="23" spans="1:21">
      <c r="A23" s="137"/>
      <c r="B23" s="137"/>
      <c r="C23" s="137"/>
      <c r="D23" s="137"/>
      <c r="E23" s="137"/>
      <c r="F23" s="137"/>
      <c r="G23" s="137"/>
      <c r="H23" s="137"/>
      <c r="I23" s="137"/>
      <c r="J23" s="142" t="s">
        <v>326</v>
      </c>
      <c r="K23" s="142" t="s">
        <v>313</v>
      </c>
      <c r="L23" s="142" t="s">
        <v>312</v>
      </c>
      <c r="M23" s="140" t="s">
        <v>326</v>
      </c>
      <c r="N23" s="140" t="s">
        <v>312</v>
      </c>
      <c r="O23" s="138"/>
      <c r="P23" s="142" t="s">
        <v>326</v>
      </c>
      <c r="Q23" s="142" t="s">
        <v>312</v>
      </c>
      <c r="R23" s="139"/>
      <c r="S23" s="140" t="s">
        <v>326</v>
      </c>
      <c r="T23" s="141" t="s">
        <v>325</v>
      </c>
      <c r="U23" s="140"/>
    </row>
    <row r="24" spans="1:21">
      <c r="A24" s="137"/>
      <c r="B24" s="137"/>
      <c r="C24" s="137"/>
      <c r="D24" s="137"/>
      <c r="E24" s="137"/>
      <c r="F24" s="137"/>
      <c r="G24" s="137"/>
      <c r="H24" s="137"/>
      <c r="I24" s="137"/>
      <c r="J24" s="139"/>
      <c r="K24" s="139"/>
      <c r="L24" s="139"/>
      <c r="M24" s="138"/>
      <c r="N24" s="138"/>
      <c r="O24" s="138"/>
      <c r="P24" s="139"/>
      <c r="Q24" s="139"/>
      <c r="R24" s="139"/>
      <c r="S24" s="138"/>
      <c r="T24" s="138"/>
      <c r="U24" s="138"/>
    </row>
    <row r="25" spans="1:21">
      <c r="A25" s="137"/>
      <c r="B25" s="137"/>
      <c r="C25" s="137"/>
      <c r="D25" s="137"/>
      <c r="E25" s="137"/>
      <c r="F25" s="137"/>
      <c r="G25" s="137"/>
      <c r="H25" s="137"/>
      <c r="I25" s="137"/>
      <c r="J25" s="139"/>
      <c r="K25" s="139"/>
      <c r="L25" s="139"/>
      <c r="M25" s="138"/>
      <c r="N25" s="138"/>
      <c r="O25" s="138"/>
      <c r="P25" s="139"/>
      <c r="Q25" s="139"/>
      <c r="R25" s="139"/>
      <c r="S25" s="138"/>
      <c r="T25" s="138"/>
      <c r="U25" s="138"/>
    </row>
    <row r="26" spans="1:21">
      <c r="A26" s="137"/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</row>
    <row r="27" spans="1:21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</row>
    <row r="28" spans="1:21" ht="15.75">
      <c r="A28" s="137"/>
      <c r="B28" s="137"/>
      <c r="C28" s="137"/>
      <c r="D28" s="137"/>
      <c r="E28" s="137"/>
      <c r="F28" s="137"/>
      <c r="G28" s="137"/>
      <c r="H28" s="137"/>
      <c r="I28" s="156" t="s">
        <v>343</v>
      </c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</row>
    <row r="29" spans="1:21">
      <c r="A29" s="137"/>
      <c r="B29" s="137"/>
      <c r="C29" s="137"/>
      <c r="D29" s="137"/>
      <c r="E29" s="137"/>
      <c r="F29" s="137"/>
      <c r="G29" s="137"/>
      <c r="H29" s="137"/>
      <c r="I29" s="160" t="s">
        <v>314</v>
      </c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</row>
    <row r="30" spans="1:21">
      <c r="A30" s="137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</row>
    <row r="31" spans="1:21" ht="15.75">
      <c r="A31" s="137"/>
      <c r="B31" s="137"/>
      <c r="C31" s="137"/>
      <c r="D31" s="137"/>
      <c r="E31" s="137"/>
      <c r="F31" s="137"/>
      <c r="G31" s="137"/>
      <c r="H31" s="137"/>
      <c r="I31" s="156" t="s">
        <v>342</v>
      </c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</row>
    <row r="32" spans="1:21">
      <c r="A32" s="137"/>
      <c r="B32" s="137"/>
      <c r="C32" s="137"/>
      <c r="D32" s="137"/>
      <c r="E32" s="137"/>
      <c r="F32" s="137"/>
      <c r="G32" s="137"/>
      <c r="H32" s="137"/>
      <c r="I32" s="160" t="s">
        <v>314</v>
      </c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</row>
    <row r="33" spans="1:21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</row>
    <row r="34" spans="1:21" ht="15.75">
      <c r="A34" s="137"/>
      <c r="B34" s="137"/>
      <c r="C34" s="137"/>
      <c r="D34" s="137"/>
      <c r="E34" s="137"/>
      <c r="F34" s="137"/>
      <c r="G34" s="137"/>
      <c r="H34" s="137"/>
      <c r="I34" s="156" t="s">
        <v>341</v>
      </c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</row>
    <row r="35" spans="1:21">
      <c r="A35" s="137"/>
      <c r="B35" s="137"/>
      <c r="C35" s="137"/>
      <c r="D35" s="137"/>
      <c r="E35" s="137"/>
      <c r="F35" s="137"/>
      <c r="G35" s="137"/>
      <c r="H35" s="137"/>
      <c r="I35" s="160" t="s">
        <v>314</v>
      </c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</row>
    <row r="36" spans="1:21">
      <c r="A36" s="137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</row>
    <row r="37" spans="1:21" ht="15.75">
      <c r="A37" s="137"/>
      <c r="B37" s="137"/>
      <c r="C37" s="137"/>
      <c r="D37" s="137"/>
      <c r="E37" s="137"/>
      <c r="F37" s="137"/>
      <c r="G37" s="137"/>
      <c r="H37" s="137"/>
      <c r="I37" s="156" t="s">
        <v>340</v>
      </c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</row>
    <row r="38" spans="1:21">
      <c r="A38" s="137"/>
      <c r="B38" s="137"/>
      <c r="C38" s="137"/>
      <c r="D38" s="137"/>
      <c r="E38" s="137"/>
      <c r="F38" s="137"/>
      <c r="G38" s="137"/>
      <c r="H38" s="137"/>
      <c r="I38" s="160" t="s">
        <v>314</v>
      </c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</row>
    <row r="39" spans="1:21">
      <c r="A39" s="137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</row>
    <row r="40" spans="1:21" ht="15.75">
      <c r="A40" s="137"/>
      <c r="B40" s="137"/>
      <c r="C40" s="137"/>
      <c r="D40" s="137"/>
      <c r="E40" s="137"/>
      <c r="F40" s="137"/>
      <c r="G40" s="137"/>
      <c r="H40" s="137"/>
      <c r="I40" s="156" t="s">
        <v>339</v>
      </c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</row>
    <row r="41" spans="1:21">
      <c r="A41" s="137"/>
      <c r="B41" s="137"/>
      <c r="C41" s="137"/>
      <c r="D41" s="137"/>
      <c r="E41" s="137"/>
      <c r="F41" s="137"/>
      <c r="G41" s="137"/>
      <c r="H41" s="137"/>
      <c r="I41" s="160" t="s">
        <v>314</v>
      </c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</row>
    <row r="42" spans="1:21">
      <c r="A42" s="137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</row>
    <row r="43" spans="1:21" ht="15.75">
      <c r="A43" s="137"/>
      <c r="B43" s="137"/>
      <c r="C43" s="137"/>
      <c r="D43" s="137"/>
      <c r="E43" s="137"/>
      <c r="F43" s="137"/>
      <c r="G43" s="137"/>
      <c r="H43" s="137"/>
      <c r="I43" s="156" t="s">
        <v>338</v>
      </c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</row>
    <row r="44" spans="1:21">
      <c r="A44" s="137"/>
      <c r="B44" s="137"/>
      <c r="C44" s="137"/>
      <c r="D44" s="137"/>
      <c r="E44" s="137"/>
      <c r="F44" s="137"/>
      <c r="G44" s="137"/>
      <c r="H44" s="137"/>
      <c r="I44" s="160" t="s">
        <v>314</v>
      </c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</row>
    <row r="45" spans="1:21">
      <c r="A45" s="137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</row>
    <row r="46" spans="1:21" ht="15.75">
      <c r="A46" s="137"/>
      <c r="B46" s="137"/>
      <c r="C46" s="137"/>
      <c r="D46" s="137"/>
      <c r="E46" s="137"/>
      <c r="F46" s="137"/>
      <c r="G46" s="137"/>
      <c r="H46" s="137"/>
      <c r="I46" s="156" t="s">
        <v>337</v>
      </c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</row>
    <row r="47" spans="1:21">
      <c r="A47" s="137"/>
      <c r="B47" s="137"/>
      <c r="C47" s="137"/>
      <c r="D47" s="137"/>
      <c r="E47" s="137"/>
      <c r="F47" s="137"/>
      <c r="G47" s="137"/>
      <c r="H47" s="137"/>
      <c r="I47" s="160" t="s">
        <v>314</v>
      </c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</row>
    <row r="48" spans="1:21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</row>
    <row r="49" spans="1:21" ht="15.75">
      <c r="A49" s="137"/>
      <c r="B49" s="137"/>
      <c r="C49" s="137"/>
      <c r="D49" s="137"/>
      <c r="E49" s="137"/>
      <c r="F49" s="137"/>
      <c r="G49" s="137"/>
      <c r="H49" s="137"/>
      <c r="I49" s="156" t="s">
        <v>336</v>
      </c>
      <c r="J49" s="156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</row>
    <row r="50" spans="1:21">
      <c r="A50" s="137"/>
      <c r="B50" s="137"/>
      <c r="C50" s="137"/>
      <c r="D50" s="137"/>
      <c r="E50" s="137"/>
      <c r="F50" s="137"/>
      <c r="G50" s="137"/>
      <c r="H50" s="137"/>
      <c r="I50" s="160" t="s">
        <v>314</v>
      </c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</row>
    <row r="51" spans="1:21">
      <c r="A51" s="137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</row>
    <row r="52" spans="1:21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</row>
    <row r="53" spans="1:21">
      <c r="A53" s="159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7"/>
      <c r="M53" s="137"/>
      <c r="N53" s="137"/>
      <c r="O53" s="137"/>
      <c r="P53" s="137"/>
      <c r="Q53" s="137"/>
      <c r="R53" s="137"/>
      <c r="S53" s="137"/>
      <c r="T53" s="137"/>
      <c r="U53" s="137"/>
    </row>
    <row r="54" spans="1:21">
      <c r="A54" s="152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0"/>
      <c r="M54" s="137"/>
      <c r="N54" s="137"/>
      <c r="O54" s="137"/>
      <c r="P54" s="137"/>
      <c r="Q54" s="137"/>
      <c r="R54" s="137"/>
      <c r="S54" s="137"/>
      <c r="T54" s="137"/>
      <c r="U54" s="137"/>
    </row>
    <row r="55" spans="1:21">
      <c r="A55" s="152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0"/>
      <c r="M55" s="137"/>
      <c r="N55" s="137"/>
      <c r="O55" s="137"/>
      <c r="P55" s="137"/>
      <c r="Q55" s="137"/>
      <c r="R55" s="137"/>
      <c r="S55" s="137"/>
      <c r="T55" s="137"/>
      <c r="U55" s="137"/>
    </row>
    <row r="56" spans="1:21">
      <c r="A56" s="152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0"/>
      <c r="M56" s="137"/>
      <c r="N56" s="137"/>
      <c r="O56" s="137"/>
      <c r="P56" s="137"/>
      <c r="Q56" s="137"/>
      <c r="R56" s="137"/>
      <c r="S56" s="137"/>
      <c r="T56" s="137"/>
      <c r="U56" s="137"/>
    </row>
    <row r="57" spans="1:21">
      <c r="A57" s="152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0"/>
      <c r="M57" s="137"/>
      <c r="N57" s="137"/>
      <c r="O57" s="137"/>
      <c r="P57" s="137"/>
      <c r="Q57" s="137"/>
      <c r="R57" s="137"/>
      <c r="S57" s="137"/>
      <c r="T57" s="137"/>
      <c r="U57" s="137"/>
    </row>
    <row r="58" spans="1:21">
      <c r="A58" s="152"/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0"/>
      <c r="M58" s="137"/>
      <c r="N58" s="137"/>
      <c r="O58" s="137"/>
      <c r="P58" s="137"/>
      <c r="Q58" s="137"/>
      <c r="R58" s="137"/>
      <c r="S58" s="137"/>
      <c r="T58" s="137"/>
      <c r="U58" s="137"/>
    </row>
    <row r="59" spans="1:21">
      <c r="A59" s="152"/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0"/>
      <c r="M59" s="137"/>
      <c r="N59" s="137"/>
      <c r="O59" s="137"/>
      <c r="P59" s="137"/>
      <c r="Q59" s="137"/>
      <c r="R59" s="137"/>
      <c r="S59" s="137"/>
      <c r="T59" s="137"/>
      <c r="U59" s="137"/>
    </row>
    <row r="60" spans="1:21">
      <c r="A60" s="152"/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0"/>
      <c r="M60" s="137"/>
      <c r="N60" s="137"/>
      <c r="O60" s="137"/>
      <c r="P60" s="137"/>
      <c r="Q60" s="137"/>
      <c r="R60" s="137"/>
      <c r="S60" s="137"/>
      <c r="T60" s="137"/>
      <c r="U60" s="137"/>
    </row>
    <row r="61" spans="1:21">
      <c r="A61" s="152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0"/>
      <c r="M61" s="137"/>
      <c r="N61" s="137"/>
      <c r="P61" s="137"/>
      <c r="Q61" s="137"/>
      <c r="R61" s="137"/>
      <c r="S61" s="137"/>
      <c r="T61" s="137"/>
      <c r="U61" s="137"/>
    </row>
    <row r="62" spans="1:21">
      <c r="A62" s="152"/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0"/>
      <c r="M62" s="137"/>
      <c r="N62" s="137"/>
      <c r="O62" s="137"/>
      <c r="P62" s="137"/>
      <c r="Q62" s="137"/>
      <c r="R62" s="137"/>
      <c r="S62" s="137"/>
      <c r="T62" s="137"/>
      <c r="U62" s="137"/>
    </row>
    <row r="63" spans="1:21">
      <c r="A63" s="152"/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0"/>
      <c r="M63" s="137"/>
      <c r="N63" s="137"/>
      <c r="O63" s="137"/>
      <c r="P63" s="137"/>
      <c r="Q63" s="137"/>
      <c r="R63" s="137"/>
      <c r="S63" s="137"/>
      <c r="T63" s="137"/>
      <c r="U63" s="137"/>
    </row>
    <row r="64" spans="1:21" ht="15" customHeight="1">
      <c r="A64" s="152"/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0"/>
      <c r="M64" s="137"/>
      <c r="N64" s="137"/>
      <c r="O64" s="137"/>
      <c r="P64" s="137"/>
      <c r="Q64" s="137"/>
      <c r="R64" s="137"/>
      <c r="S64" s="137"/>
      <c r="T64" s="137"/>
      <c r="U64" s="137"/>
    </row>
    <row r="65" spans="1:21">
      <c r="A65" s="152"/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0"/>
      <c r="M65" s="137"/>
      <c r="N65" s="137"/>
      <c r="O65" s="137"/>
      <c r="P65" s="137"/>
      <c r="Q65" s="137"/>
      <c r="R65" s="137"/>
      <c r="S65" s="137"/>
      <c r="T65" s="137"/>
      <c r="U65" s="137"/>
    </row>
    <row r="66" spans="1:21">
      <c r="A66" s="152"/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0"/>
      <c r="M66" s="137"/>
      <c r="N66" s="137"/>
      <c r="O66" s="137"/>
      <c r="P66" s="137"/>
      <c r="Q66" s="137"/>
      <c r="R66" s="137"/>
      <c r="S66" s="137"/>
      <c r="T66" s="137"/>
      <c r="U66" s="137"/>
    </row>
    <row r="67" spans="1:21">
      <c r="A67" s="152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0"/>
      <c r="M67" s="137"/>
      <c r="N67" s="137"/>
      <c r="O67" s="137"/>
      <c r="P67" s="137"/>
      <c r="Q67" s="137"/>
      <c r="R67" s="137"/>
      <c r="S67" s="137"/>
      <c r="T67" s="137"/>
      <c r="U67" s="137"/>
    </row>
    <row r="68" spans="1:21">
      <c r="A68" s="152"/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0"/>
      <c r="M68" s="137"/>
      <c r="N68" s="137"/>
      <c r="O68" s="137"/>
      <c r="P68" s="137"/>
      <c r="Q68" s="137"/>
      <c r="R68" s="137"/>
      <c r="S68" s="137"/>
      <c r="T68" s="137"/>
      <c r="U68" s="137"/>
    </row>
    <row r="69" spans="1:21">
      <c r="A69" s="152"/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0"/>
      <c r="M69" s="137"/>
      <c r="N69" s="137"/>
      <c r="O69" s="137"/>
      <c r="P69" s="137"/>
      <c r="Q69" s="137"/>
      <c r="R69" s="137"/>
      <c r="S69" s="137"/>
      <c r="T69" s="137"/>
      <c r="U69" s="137"/>
    </row>
    <row r="70" spans="1:21" ht="15.75">
      <c r="A70" s="152"/>
      <c r="B70" s="151"/>
      <c r="C70" s="151"/>
      <c r="D70" s="151"/>
      <c r="E70" s="151"/>
      <c r="F70" s="151"/>
      <c r="G70" s="151"/>
      <c r="H70" s="151"/>
      <c r="I70" s="151"/>
      <c r="J70" s="151"/>
      <c r="K70" s="156" t="s">
        <v>335</v>
      </c>
      <c r="L70" s="155"/>
      <c r="M70" s="137"/>
      <c r="N70" s="137"/>
      <c r="O70" s="137"/>
      <c r="P70" s="137"/>
      <c r="Q70" s="137"/>
      <c r="R70" s="137"/>
      <c r="S70" s="137"/>
      <c r="T70" s="137"/>
      <c r="U70" s="137"/>
    </row>
    <row r="71" spans="1:21">
      <c r="A71" s="152"/>
      <c r="B71" s="151"/>
      <c r="C71" s="151"/>
      <c r="D71" s="151"/>
      <c r="E71" s="151"/>
      <c r="F71" s="151"/>
      <c r="G71" s="151"/>
      <c r="H71" s="151"/>
      <c r="I71" s="151"/>
      <c r="J71" s="151"/>
      <c r="K71" s="154" t="s">
        <v>334</v>
      </c>
      <c r="L71" s="153"/>
      <c r="M71" s="137"/>
      <c r="N71" s="137"/>
      <c r="O71" s="137"/>
      <c r="P71" s="137"/>
      <c r="Q71" s="137"/>
      <c r="R71" s="137"/>
      <c r="S71" s="137"/>
      <c r="T71" s="137"/>
      <c r="U71" s="137"/>
    </row>
    <row r="72" spans="1:21">
      <c r="A72" s="152"/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0"/>
      <c r="M72" s="137"/>
      <c r="N72" s="137"/>
      <c r="O72" s="137"/>
      <c r="P72" s="137"/>
      <c r="Q72" s="137"/>
      <c r="R72" s="137"/>
      <c r="S72" s="137"/>
      <c r="T72" s="137"/>
      <c r="U72" s="137"/>
    </row>
    <row r="73" spans="1:21">
      <c r="A73" s="152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0"/>
      <c r="M73" s="137"/>
      <c r="N73" s="137"/>
      <c r="O73" s="137"/>
      <c r="P73" s="137"/>
      <c r="Q73" s="137"/>
      <c r="R73" s="137"/>
      <c r="S73" s="137"/>
      <c r="T73" s="137"/>
      <c r="U73" s="137"/>
    </row>
    <row r="74" spans="1:21">
      <c r="A74" s="152"/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0"/>
      <c r="M74" s="137"/>
      <c r="N74" s="137"/>
      <c r="O74" s="137"/>
      <c r="P74" s="137"/>
      <c r="Q74" s="137"/>
      <c r="R74" s="137"/>
      <c r="S74" s="137"/>
      <c r="T74" s="137"/>
      <c r="U74" s="137"/>
    </row>
    <row r="75" spans="1:21">
      <c r="A75" s="152"/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0"/>
      <c r="M75" s="137"/>
      <c r="N75" s="137"/>
      <c r="O75" s="137"/>
      <c r="P75" s="137"/>
      <c r="Q75" s="137"/>
      <c r="R75" s="137"/>
      <c r="S75" s="137"/>
      <c r="T75" s="137"/>
      <c r="U75" s="137"/>
    </row>
    <row r="76" spans="1:21">
      <c r="A76" s="152"/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0"/>
      <c r="M76" s="137"/>
      <c r="N76" s="137"/>
      <c r="O76" s="137"/>
      <c r="P76" s="137"/>
      <c r="Q76" s="137"/>
      <c r="R76" s="137"/>
      <c r="S76" s="137"/>
      <c r="T76" s="137"/>
      <c r="U76" s="137"/>
    </row>
    <row r="77" spans="1:21">
      <c r="A77" s="152"/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0"/>
      <c r="M77" s="137"/>
      <c r="N77" s="137"/>
      <c r="O77" s="137"/>
      <c r="P77" s="137"/>
      <c r="Q77" s="137"/>
      <c r="R77" s="137"/>
      <c r="S77" s="137"/>
      <c r="T77" s="137"/>
      <c r="U77" s="137"/>
    </row>
    <row r="78" spans="1:21">
      <c r="A78" s="152"/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0"/>
      <c r="M78" s="137"/>
      <c r="N78" s="137"/>
      <c r="O78" s="137"/>
      <c r="P78" s="137"/>
      <c r="Q78" s="137"/>
      <c r="R78" s="137"/>
      <c r="S78" s="137"/>
      <c r="T78" s="137"/>
      <c r="U78" s="137"/>
    </row>
    <row r="79" spans="1:21">
      <c r="A79" s="149"/>
      <c r="B79" s="148"/>
      <c r="C79" s="148"/>
      <c r="D79" s="148"/>
      <c r="E79" s="148"/>
      <c r="F79" s="148"/>
      <c r="G79" s="148"/>
      <c r="H79" s="148"/>
      <c r="I79" s="148"/>
      <c r="J79" s="148"/>
      <c r="K79" s="148"/>
      <c r="L79" s="147"/>
      <c r="M79" s="137"/>
      <c r="N79" s="137"/>
      <c r="O79" s="137"/>
      <c r="P79" s="137"/>
      <c r="Q79" s="137"/>
      <c r="R79" s="137"/>
      <c r="S79" s="137"/>
      <c r="T79" s="137"/>
      <c r="U79" s="137"/>
    </row>
    <row r="80" spans="1:21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</row>
    <row r="81" spans="1:21">
      <c r="A81" s="137"/>
      <c r="B81" s="137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</row>
    <row r="82" spans="1:21">
      <c r="A82" s="137"/>
      <c r="B82" s="137"/>
      <c r="C82" s="137"/>
      <c r="D82" s="137"/>
      <c r="E82" s="137"/>
      <c r="F82" s="137"/>
      <c r="G82" s="137"/>
      <c r="H82" s="137"/>
      <c r="I82" s="137"/>
      <c r="J82" s="293" t="s">
        <v>323</v>
      </c>
      <c r="K82" s="293"/>
      <c r="L82" s="293"/>
      <c r="M82" s="294" t="s">
        <v>333</v>
      </c>
      <c r="N82" s="294"/>
      <c r="O82" s="294"/>
      <c r="P82" s="287" t="s">
        <v>332</v>
      </c>
      <c r="Q82" s="288"/>
      <c r="R82" s="289"/>
      <c r="S82" s="290" t="s">
        <v>331</v>
      </c>
      <c r="T82" s="291"/>
      <c r="U82" s="292"/>
    </row>
    <row r="83" spans="1:21">
      <c r="A83" s="137"/>
      <c r="B83" s="137"/>
      <c r="C83" s="137"/>
      <c r="D83" s="137"/>
      <c r="E83" s="137"/>
      <c r="F83" s="137"/>
      <c r="G83" s="137"/>
      <c r="H83" s="137"/>
      <c r="I83" s="137"/>
      <c r="J83" s="146" t="s">
        <v>313</v>
      </c>
      <c r="K83" s="146" t="s">
        <v>312</v>
      </c>
      <c r="L83" s="146" t="s">
        <v>34</v>
      </c>
      <c r="M83" s="140" t="s">
        <v>313</v>
      </c>
      <c r="N83" s="140" t="s">
        <v>312</v>
      </c>
      <c r="O83" s="140" t="s">
        <v>34</v>
      </c>
      <c r="P83" s="146" t="s">
        <v>313</v>
      </c>
      <c r="Q83" s="146" t="s">
        <v>312</v>
      </c>
      <c r="R83" s="146" t="s">
        <v>34</v>
      </c>
      <c r="S83" s="140" t="s">
        <v>326</v>
      </c>
      <c r="T83" s="141" t="s">
        <v>325</v>
      </c>
      <c r="U83" s="140"/>
    </row>
    <row r="84" spans="1:21">
      <c r="A84" s="137"/>
      <c r="B84" s="137"/>
      <c r="C84" s="137"/>
      <c r="D84" s="137"/>
      <c r="E84" s="137"/>
      <c r="F84" s="137"/>
      <c r="G84" s="137"/>
      <c r="H84" s="137"/>
      <c r="I84" s="137"/>
      <c r="J84" s="145"/>
      <c r="K84" s="145"/>
      <c r="L84" s="145"/>
      <c r="M84" s="138"/>
      <c r="N84" s="138"/>
      <c r="O84" s="138"/>
      <c r="P84" s="145"/>
      <c r="Q84" s="145"/>
      <c r="R84" s="145"/>
      <c r="S84" s="138"/>
      <c r="T84" s="138"/>
      <c r="U84" s="138"/>
    </row>
    <row r="85" spans="1:21">
      <c r="A85" s="137"/>
      <c r="B85" s="137"/>
      <c r="C85" s="137"/>
      <c r="D85" s="137"/>
      <c r="E85" s="137"/>
      <c r="F85" s="137"/>
      <c r="G85" s="137"/>
      <c r="H85" s="137"/>
      <c r="I85" s="137"/>
      <c r="J85" s="145"/>
      <c r="K85" s="145"/>
      <c r="L85" s="145"/>
      <c r="M85" s="138"/>
      <c r="N85" s="138"/>
      <c r="O85" s="138"/>
      <c r="P85" s="145"/>
      <c r="Q85" s="145"/>
      <c r="R85" s="145"/>
      <c r="S85" s="138"/>
      <c r="T85" s="138"/>
      <c r="U85" s="138"/>
    </row>
    <row r="86" spans="1:21">
      <c r="A86" s="137"/>
      <c r="B86" s="137"/>
      <c r="C86" s="137"/>
      <c r="D86" s="137"/>
      <c r="E86" s="137"/>
      <c r="F86" s="137"/>
      <c r="G86" s="137"/>
      <c r="H86" s="137"/>
      <c r="I86" s="137"/>
      <c r="J86" s="145"/>
      <c r="K86" s="145"/>
      <c r="L86" s="145"/>
      <c r="M86" s="138"/>
      <c r="N86" s="138"/>
      <c r="O86" s="138"/>
      <c r="P86" s="145"/>
      <c r="Q86" s="145"/>
      <c r="R86" s="145"/>
      <c r="S86" s="138"/>
      <c r="T86" s="138"/>
      <c r="U86" s="138"/>
    </row>
    <row r="87" spans="1:21">
      <c r="A87" s="137"/>
      <c r="B87" s="137"/>
      <c r="C87" s="137"/>
      <c r="D87" s="137"/>
      <c r="E87" s="137"/>
      <c r="F87" s="137"/>
      <c r="G87" s="137"/>
      <c r="H87" s="137"/>
      <c r="I87" s="137"/>
      <c r="J87" s="145"/>
      <c r="K87" s="145"/>
      <c r="L87" s="145"/>
      <c r="M87" s="138"/>
      <c r="N87" s="138"/>
      <c r="O87" s="138"/>
      <c r="P87" s="145"/>
      <c r="Q87" s="145"/>
      <c r="R87" s="144"/>
      <c r="S87" s="138"/>
      <c r="T87" s="138"/>
      <c r="U87" s="143"/>
    </row>
    <row r="88" spans="1:21">
      <c r="A88" s="137"/>
      <c r="B88" s="137"/>
      <c r="C88" s="137"/>
      <c r="D88" s="137"/>
      <c r="E88" s="137"/>
      <c r="F88" s="137"/>
      <c r="G88" s="137"/>
      <c r="H88" s="137"/>
      <c r="I88" s="137"/>
      <c r="J88" s="284" t="s">
        <v>330</v>
      </c>
      <c r="K88" s="285"/>
      <c r="L88" s="286"/>
      <c r="M88" s="290" t="s">
        <v>329</v>
      </c>
      <c r="N88" s="291"/>
      <c r="O88" s="292"/>
      <c r="P88" s="284" t="s">
        <v>328</v>
      </c>
      <c r="Q88" s="285"/>
      <c r="R88" s="286"/>
      <c r="S88" s="290" t="s">
        <v>327</v>
      </c>
      <c r="T88" s="291"/>
      <c r="U88" s="292"/>
    </row>
    <row r="89" spans="1:21">
      <c r="A89" s="137"/>
      <c r="B89" s="137"/>
      <c r="C89" s="137"/>
      <c r="D89" s="137"/>
      <c r="E89" s="137"/>
      <c r="F89" s="137"/>
      <c r="G89" s="137"/>
      <c r="H89" s="137"/>
      <c r="I89" s="137"/>
      <c r="J89" s="142" t="s">
        <v>326</v>
      </c>
      <c r="K89" s="142" t="s">
        <v>313</v>
      </c>
      <c r="L89" s="142" t="s">
        <v>312</v>
      </c>
      <c r="M89" s="140" t="s">
        <v>326</v>
      </c>
      <c r="N89" s="140" t="s">
        <v>312</v>
      </c>
      <c r="O89" s="138"/>
      <c r="P89" s="142" t="s">
        <v>326</v>
      </c>
      <c r="Q89" s="142" t="s">
        <v>312</v>
      </c>
      <c r="R89" s="139"/>
      <c r="S89" s="140" t="s">
        <v>326</v>
      </c>
      <c r="T89" s="141" t="s">
        <v>325</v>
      </c>
      <c r="U89" s="140"/>
    </row>
    <row r="90" spans="1:21">
      <c r="A90" s="137"/>
      <c r="B90" s="137"/>
      <c r="C90" s="137"/>
      <c r="D90" s="137"/>
      <c r="E90" s="137"/>
      <c r="F90" s="137"/>
      <c r="G90" s="137"/>
      <c r="H90" s="137"/>
      <c r="I90" s="137"/>
      <c r="J90" s="139"/>
      <c r="K90" s="139"/>
      <c r="L90" s="139"/>
      <c r="M90" s="138"/>
      <c r="N90" s="138"/>
      <c r="O90" s="138"/>
      <c r="P90" s="139"/>
      <c r="Q90" s="139"/>
      <c r="R90" s="139"/>
      <c r="S90" s="138"/>
      <c r="T90" s="138"/>
      <c r="U90" s="138"/>
    </row>
    <row r="91" spans="1:21">
      <c r="A91" s="137"/>
      <c r="B91" s="137"/>
      <c r="C91" s="137"/>
      <c r="D91" s="137"/>
      <c r="E91" s="137"/>
      <c r="F91" s="137"/>
      <c r="G91" s="137"/>
      <c r="H91" s="137"/>
      <c r="I91" s="137"/>
      <c r="J91" s="139"/>
      <c r="K91" s="139"/>
      <c r="L91" s="139"/>
      <c r="M91" s="138"/>
      <c r="N91" s="138"/>
      <c r="O91" s="138"/>
      <c r="P91" s="139"/>
      <c r="Q91" s="139"/>
      <c r="R91" s="139"/>
      <c r="S91" s="138"/>
      <c r="T91" s="138"/>
      <c r="U91" s="138"/>
    </row>
    <row r="92" spans="1:21">
      <c r="A92" s="137"/>
      <c r="B92" s="137"/>
      <c r="C92" s="137"/>
      <c r="D92" s="137"/>
      <c r="E92" s="137"/>
      <c r="F92" s="137"/>
      <c r="G92" s="137"/>
      <c r="H92" s="137"/>
      <c r="I92" s="137"/>
      <c r="N92" s="137"/>
      <c r="O92" s="137"/>
      <c r="P92" s="137"/>
      <c r="Q92" s="137"/>
      <c r="R92" s="137"/>
      <c r="S92" s="137"/>
      <c r="T92" s="137"/>
      <c r="U92" s="137"/>
    </row>
    <row r="93" spans="1:21">
      <c r="A93" s="137"/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</row>
    <row r="94" spans="1:21">
      <c r="A94" s="137"/>
      <c r="B94" s="137"/>
      <c r="C94" s="137"/>
      <c r="D94" s="137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</row>
    <row r="95" spans="1:21">
      <c r="A95" s="137"/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</row>
    <row r="96" spans="1:21">
      <c r="A96" s="137"/>
      <c r="B96" s="137"/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</row>
    <row r="97" spans="1:21">
      <c r="A97" s="137"/>
      <c r="B97" s="137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</row>
  </sheetData>
  <mergeCells count="26">
    <mergeCell ref="S16:U16"/>
    <mergeCell ref="P16:R16"/>
    <mergeCell ref="M16:O16"/>
    <mergeCell ref="J16:L16"/>
    <mergeCell ref="N13:O13"/>
    <mergeCell ref="H13:I13"/>
    <mergeCell ref="S2:U2"/>
    <mergeCell ref="J8:L8"/>
    <mergeCell ref="M8:O8"/>
    <mergeCell ref="P8:R8"/>
    <mergeCell ref="S8:U8"/>
    <mergeCell ref="J2:L2"/>
    <mergeCell ref="M2:O2"/>
    <mergeCell ref="P2:R2"/>
    <mergeCell ref="J22:L22"/>
    <mergeCell ref="P82:R82"/>
    <mergeCell ref="S82:U82"/>
    <mergeCell ref="P88:R88"/>
    <mergeCell ref="M22:N22"/>
    <mergeCell ref="S88:U88"/>
    <mergeCell ref="J82:L82"/>
    <mergeCell ref="M82:O82"/>
    <mergeCell ref="M88:O88"/>
    <mergeCell ref="J88:L88"/>
    <mergeCell ref="S22:U22"/>
    <mergeCell ref="P22:R22"/>
  </mergeCells>
  <pageMargins left="0.19685039370078741" right="0.11811023622047245" top="0.43" bottom="0.31496062992125984" header="0.19685039370078741" footer="0.19685039370078741"/>
  <pageSetup paperSize="9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H59"/>
  <sheetViews>
    <sheetView workbookViewId="0">
      <selection activeCell="J4" sqref="J4:O4"/>
    </sheetView>
  </sheetViews>
  <sheetFormatPr defaultColWidth="9.140625" defaultRowHeight="12.75"/>
  <cols>
    <col min="1" max="34" width="3" style="167" customWidth="1"/>
    <col min="35" max="257" width="9.140625" style="167"/>
    <col min="258" max="290" width="3" style="167" customWidth="1"/>
    <col min="291" max="513" width="9.140625" style="167"/>
    <col min="514" max="546" width="3" style="167" customWidth="1"/>
    <col min="547" max="769" width="9.140625" style="167"/>
    <col min="770" max="802" width="3" style="167" customWidth="1"/>
    <col min="803" max="1025" width="9.140625" style="167"/>
    <col min="1026" max="1058" width="3" style="167" customWidth="1"/>
    <col min="1059" max="1281" width="9.140625" style="167"/>
    <col min="1282" max="1314" width="3" style="167" customWidth="1"/>
    <col min="1315" max="1537" width="9.140625" style="167"/>
    <col min="1538" max="1570" width="3" style="167" customWidth="1"/>
    <col min="1571" max="1793" width="9.140625" style="167"/>
    <col min="1794" max="1826" width="3" style="167" customWidth="1"/>
    <col min="1827" max="2049" width="9.140625" style="167"/>
    <col min="2050" max="2082" width="3" style="167" customWidth="1"/>
    <col min="2083" max="2305" width="9.140625" style="167"/>
    <col min="2306" max="2338" width="3" style="167" customWidth="1"/>
    <col min="2339" max="2561" width="9.140625" style="167"/>
    <col min="2562" max="2594" width="3" style="167" customWidth="1"/>
    <col min="2595" max="2817" width="9.140625" style="167"/>
    <col min="2818" max="2850" width="3" style="167" customWidth="1"/>
    <col min="2851" max="3073" width="9.140625" style="167"/>
    <col min="3074" max="3106" width="3" style="167" customWidth="1"/>
    <col min="3107" max="3329" width="9.140625" style="167"/>
    <col min="3330" max="3362" width="3" style="167" customWidth="1"/>
    <col min="3363" max="3585" width="9.140625" style="167"/>
    <col min="3586" max="3618" width="3" style="167" customWidth="1"/>
    <col min="3619" max="3841" width="9.140625" style="167"/>
    <col min="3842" max="3874" width="3" style="167" customWidth="1"/>
    <col min="3875" max="4097" width="9.140625" style="167"/>
    <col min="4098" max="4130" width="3" style="167" customWidth="1"/>
    <col min="4131" max="4353" width="9.140625" style="167"/>
    <col min="4354" max="4386" width="3" style="167" customWidth="1"/>
    <col min="4387" max="4609" width="9.140625" style="167"/>
    <col min="4610" max="4642" width="3" style="167" customWidth="1"/>
    <col min="4643" max="4865" width="9.140625" style="167"/>
    <col min="4866" max="4898" width="3" style="167" customWidth="1"/>
    <col min="4899" max="5121" width="9.140625" style="167"/>
    <col min="5122" max="5154" width="3" style="167" customWidth="1"/>
    <col min="5155" max="5377" width="9.140625" style="167"/>
    <col min="5378" max="5410" width="3" style="167" customWidth="1"/>
    <col min="5411" max="5633" width="9.140625" style="167"/>
    <col min="5634" max="5666" width="3" style="167" customWidth="1"/>
    <col min="5667" max="5889" width="9.140625" style="167"/>
    <col min="5890" max="5922" width="3" style="167" customWidth="1"/>
    <col min="5923" max="6145" width="9.140625" style="167"/>
    <col min="6146" max="6178" width="3" style="167" customWidth="1"/>
    <col min="6179" max="6401" width="9.140625" style="167"/>
    <col min="6402" max="6434" width="3" style="167" customWidth="1"/>
    <col min="6435" max="6657" width="9.140625" style="167"/>
    <col min="6658" max="6690" width="3" style="167" customWidth="1"/>
    <col min="6691" max="6913" width="9.140625" style="167"/>
    <col min="6914" max="6946" width="3" style="167" customWidth="1"/>
    <col min="6947" max="7169" width="9.140625" style="167"/>
    <col min="7170" max="7202" width="3" style="167" customWidth="1"/>
    <col min="7203" max="7425" width="9.140625" style="167"/>
    <col min="7426" max="7458" width="3" style="167" customWidth="1"/>
    <col min="7459" max="7681" width="9.140625" style="167"/>
    <col min="7682" max="7714" width="3" style="167" customWidth="1"/>
    <col min="7715" max="7937" width="9.140625" style="167"/>
    <col min="7938" max="7970" width="3" style="167" customWidth="1"/>
    <col min="7971" max="8193" width="9.140625" style="167"/>
    <col min="8194" max="8226" width="3" style="167" customWidth="1"/>
    <col min="8227" max="8449" width="9.140625" style="167"/>
    <col min="8450" max="8482" width="3" style="167" customWidth="1"/>
    <col min="8483" max="8705" width="9.140625" style="167"/>
    <col min="8706" max="8738" width="3" style="167" customWidth="1"/>
    <col min="8739" max="8961" width="9.140625" style="167"/>
    <col min="8962" max="8994" width="3" style="167" customWidth="1"/>
    <col min="8995" max="9217" width="9.140625" style="167"/>
    <col min="9218" max="9250" width="3" style="167" customWidth="1"/>
    <col min="9251" max="9473" width="9.140625" style="167"/>
    <col min="9474" max="9506" width="3" style="167" customWidth="1"/>
    <col min="9507" max="9729" width="9.140625" style="167"/>
    <col min="9730" max="9762" width="3" style="167" customWidth="1"/>
    <col min="9763" max="9985" width="9.140625" style="167"/>
    <col min="9986" max="10018" width="3" style="167" customWidth="1"/>
    <col min="10019" max="10241" width="9.140625" style="167"/>
    <col min="10242" max="10274" width="3" style="167" customWidth="1"/>
    <col min="10275" max="10497" width="9.140625" style="167"/>
    <col min="10498" max="10530" width="3" style="167" customWidth="1"/>
    <col min="10531" max="10753" width="9.140625" style="167"/>
    <col min="10754" max="10786" width="3" style="167" customWidth="1"/>
    <col min="10787" max="11009" width="9.140625" style="167"/>
    <col min="11010" max="11042" width="3" style="167" customWidth="1"/>
    <col min="11043" max="11265" width="9.140625" style="167"/>
    <col min="11266" max="11298" width="3" style="167" customWidth="1"/>
    <col min="11299" max="11521" width="9.140625" style="167"/>
    <col min="11522" max="11554" width="3" style="167" customWidth="1"/>
    <col min="11555" max="11777" width="9.140625" style="167"/>
    <col min="11778" max="11810" width="3" style="167" customWidth="1"/>
    <col min="11811" max="12033" width="9.140625" style="167"/>
    <col min="12034" max="12066" width="3" style="167" customWidth="1"/>
    <col min="12067" max="12289" width="9.140625" style="167"/>
    <col min="12290" max="12322" width="3" style="167" customWidth="1"/>
    <col min="12323" max="12545" width="9.140625" style="167"/>
    <col min="12546" max="12578" width="3" style="167" customWidth="1"/>
    <col min="12579" max="12801" width="9.140625" style="167"/>
    <col min="12802" max="12834" width="3" style="167" customWidth="1"/>
    <col min="12835" max="13057" width="9.140625" style="167"/>
    <col min="13058" max="13090" width="3" style="167" customWidth="1"/>
    <col min="13091" max="13313" width="9.140625" style="167"/>
    <col min="13314" max="13346" width="3" style="167" customWidth="1"/>
    <col min="13347" max="13569" width="9.140625" style="167"/>
    <col min="13570" max="13602" width="3" style="167" customWidth="1"/>
    <col min="13603" max="13825" width="9.140625" style="167"/>
    <col min="13826" max="13858" width="3" style="167" customWidth="1"/>
    <col min="13859" max="14081" width="9.140625" style="167"/>
    <col min="14082" max="14114" width="3" style="167" customWidth="1"/>
    <col min="14115" max="14337" width="9.140625" style="167"/>
    <col min="14338" max="14370" width="3" style="167" customWidth="1"/>
    <col min="14371" max="14593" width="9.140625" style="167"/>
    <col min="14594" max="14626" width="3" style="167" customWidth="1"/>
    <col min="14627" max="14849" width="9.140625" style="167"/>
    <col min="14850" max="14882" width="3" style="167" customWidth="1"/>
    <col min="14883" max="15105" width="9.140625" style="167"/>
    <col min="15106" max="15138" width="3" style="167" customWidth="1"/>
    <col min="15139" max="15361" width="9.140625" style="167"/>
    <col min="15362" max="15394" width="3" style="167" customWidth="1"/>
    <col min="15395" max="15617" width="9.140625" style="167"/>
    <col min="15618" max="15650" width="3" style="167" customWidth="1"/>
    <col min="15651" max="15873" width="9.140625" style="167"/>
    <col min="15874" max="15906" width="3" style="167" customWidth="1"/>
    <col min="15907" max="16129" width="9.140625" style="167"/>
    <col min="16130" max="16162" width="3" style="167" customWidth="1"/>
    <col min="16163" max="16384" width="9.140625" style="167"/>
  </cols>
  <sheetData>
    <row r="1" spans="1:34" s="192" customFormat="1" ht="26.25" customHeight="1">
      <c r="A1" s="195" t="s">
        <v>349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3"/>
    </row>
    <row r="2" spans="1:34" ht="12.75" customHeight="1">
      <c r="A2" s="191"/>
      <c r="B2" s="191"/>
      <c r="C2" s="191"/>
      <c r="D2" s="191"/>
      <c r="E2" s="191"/>
      <c r="F2" s="191"/>
      <c r="G2" s="191"/>
      <c r="H2" s="191"/>
    </row>
    <row r="3" spans="1:34" s="185" customFormat="1" ht="15.75" customHeight="1">
      <c r="A3" s="190" t="s">
        <v>355</v>
      </c>
      <c r="B3" s="189"/>
      <c r="C3" s="188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6"/>
    </row>
    <row r="4" spans="1:34" ht="13.5" thickBot="1">
      <c r="A4" s="180"/>
      <c r="B4" s="179"/>
      <c r="C4" s="179"/>
      <c r="D4" s="179"/>
      <c r="E4" s="179"/>
      <c r="F4" s="179"/>
      <c r="G4" s="179"/>
      <c r="AH4" s="178"/>
    </row>
    <row r="5" spans="1:34" ht="12" customHeight="1" thickTop="1">
      <c r="A5" s="184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2"/>
    </row>
    <row r="6" spans="1:34">
      <c r="A6" s="180"/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8"/>
    </row>
    <row r="7" spans="1:34">
      <c r="A7" s="180"/>
      <c r="B7" s="179"/>
      <c r="C7" s="179"/>
      <c r="D7" s="179"/>
      <c r="E7" s="179"/>
      <c r="F7" s="179"/>
      <c r="G7" s="179"/>
      <c r="AH7" s="178"/>
    </row>
    <row r="8" spans="1:34">
      <c r="A8" s="180"/>
      <c r="B8" s="179"/>
      <c r="C8" s="179"/>
      <c r="D8" s="179"/>
      <c r="E8" s="179"/>
      <c r="F8" s="179"/>
      <c r="G8" s="179"/>
      <c r="AH8" s="178"/>
    </row>
    <row r="9" spans="1:34">
      <c r="A9" s="180"/>
      <c r="B9" s="179"/>
      <c r="C9" s="179"/>
      <c r="D9" s="179"/>
      <c r="E9" s="179"/>
      <c r="F9" s="179"/>
      <c r="G9" s="179"/>
      <c r="AH9" s="178"/>
    </row>
    <row r="10" spans="1:34">
      <c r="A10" s="180"/>
      <c r="B10" s="179"/>
      <c r="C10" s="179"/>
      <c r="D10" s="179"/>
      <c r="E10" s="179"/>
      <c r="F10" s="179"/>
      <c r="G10" s="179"/>
      <c r="AH10" s="178"/>
    </row>
    <row r="11" spans="1:34">
      <c r="A11" s="180"/>
      <c r="B11" s="179"/>
      <c r="C11" s="179"/>
      <c r="D11" s="179"/>
      <c r="E11" s="179"/>
      <c r="F11" s="179"/>
      <c r="G11" s="179"/>
      <c r="AH11" s="178"/>
    </row>
    <row r="12" spans="1:34">
      <c r="A12" s="180"/>
      <c r="B12" s="179"/>
      <c r="C12" s="179"/>
      <c r="D12" s="179"/>
      <c r="E12" s="179"/>
      <c r="F12" s="179"/>
      <c r="G12" s="179"/>
      <c r="AH12" s="178"/>
    </row>
    <row r="13" spans="1:34">
      <c r="A13" s="180"/>
      <c r="B13" s="179"/>
      <c r="C13" s="179"/>
      <c r="D13" s="179"/>
      <c r="E13" s="179"/>
      <c r="F13" s="179"/>
      <c r="G13" s="179"/>
      <c r="AH13" s="178"/>
    </row>
    <row r="14" spans="1:34">
      <c r="A14" s="180"/>
      <c r="B14" s="179"/>
      <c r="C14" s="179"/>
      <c r="D14" s="179"/>
      <c r="E14" s="179"/>
      <c r="F14" s="179"/>
      <c r="G14" s="179"/>
      <c r="AH14" s="178"/>
    </row>
    <row r="15" spans="1:34">
      <c r="A15" s="180"/>
      <c r="B15" s="179"/>
      <c r="C15" s="179"/>
      <c r="D15" s="179"/>
      <c r="E15" s="179"/>
      <c r="F15" s="179"/>
      <c r="G15" s="179"/>
      <c r="AH15" s="178"/>
    </row>
    <row r="16" spans="1:34">
      <c r="A16" s="180"/>
      <c r="B16" s="179"/>
      <c r="C16" s="179"/>
      <c r="D16" s="179"/>
      <c r="E16" s="179"/>
      <c r="F16" s="179"/>
      <c r="G16" s="179"/>
      <c r="AH16" s="178"/>
    </row>
    <row r="17" spans="1:34">
      <c r="A17" s="180"/>
      <c r="B17" s="179"/>
      <c r="C17" s="179"/>
      <c r="D17" s="179"/>
      <c r="E17" s="179"/>
      <c r="F17" s="179"/>
      <c r="G17" s="179"/>
      <c r="AH17" s="178"/>
    </row>
    <row r="18" spans="1:34" ht="12.75" customHeight="1">
      <c r="A18" s="180"/>
      <c r="B18" s="179"/>
      <c r="C18" s="179"/>
      <c r="D18" s="179"/>
      <c r="E18" s="179"/>
      <c r="F18" s="179"/>
      <c r="G18" s="179"/>
      <c r="AD18" s="306" t="s">
        <v>354</v>
      </c>
      <c r="AE18" s="307"/>
      <c r="AH18" s="178"/>
    </row>
    <row r="19" spans="1:34">
      <c r="A19" s="180"/>
      <c r="B19" s="179"/>
      <c r="C19" s="179"/>
      <c r="D19" s="179"/>
      <c r="E19" s="179"/>
      <c r="F19" s="179"/>
      <c r="G19" s="179"/>
      <c r="AD19" s="308"/>
      <c r="AE19" s="309"/>
      <c r="AH19" s="178"/>
    </row>
    <row r="20" spans="1:34">
      <c r="A20" s="180"/>
      <c r="B20" s="179"/>
      <c r="C20" s="179"/>
      <c r="D20" s="179"/>
      <c r="E20" s="179"/>
      <c r="F20" s="179"/>
      <c r="G20" s="179"/>
      <c r="AD20" s="308"/>
      <c r="AE20" s="309"/>
      <c r="AH20" s="178"/>
    </row>
    <row r="21" spans="1:34">
      <c r="A21" s="180"/>
      <c r="B21" s="179"/>
      <c r="C21" s="179"/>
      <c r="D21" s="179"/>
      <c r="E21" s="179"/>
      <c r="F21" s="179"/>
      <c r="G21" s="179"/>
      <c r="AD21" s="308"/>
      <c r="AE21" s="309"/>
      <c r="AH21" s="178"/>
    </row>
    <row r="22" spans="1:34">
      <c r="A22" s="180"/>
      <c r="B22" s="179"/>
      <c r="C22" s="179"/>
      <c r="D22" s="179"/>
      <c r="E22" s="179"/>
      <c r="F22" s="179"/>
      <c r="G22" s="179"/>
      <c r="AD22" s="308"/>
      <c r="AE22" s="309"/>
      <c r="AH22" s="178"/>
    </row>
    <row r="23" spans="1:34">
      <c r="A23" s="180"/>
      <c r="D23" s="179"/>
      <c r="E23" s="179"/>
      <c r="F23" s="179"/>
      <c r="G23" s="179"/>
      <c r="AD23" s="308"/>
      <c r="AE23" s="309"/>
      <c r="AH23" s="178"/>
    </row>
    <row r="24" spans="1:34">
      <c r="A24" s="180"/>
      <c r="B24" s="300" t="s">
        <v>353</v>
      </c>
      <c r="C24" s="301"/>
      <c r="D24" s="301"/>
      <c r="E24" s="301"/>
      <c r="F24" s="301"/>
      <c r="G24" s="301"/>
      <c r="H24" s="301"/>
      <c r="I24" s="301"/>
      <c r="J24" s="301"/>
      <c r="K24" s="301"/>
      <c r="L24" s="302"/>
      <c r="AD24" s="308"/>
      <c r="AE24" s="309"/>
      <c r="AH24" s="178"/>
    </row>
    <row r="25" spans="1:34">
      <c r="A25" s="180"/>
      <c r="B25" s="303"/>
      <c r="C25" s="304"/>
      <c r="D25" s="304"/>
      <c r="E25" s="304"/>
      <c r="F25" s="304"/>
      <c r="G25" s="304"/>
      <c r="H25" s="304"/>
      <c r="I25" s="304"/>
      <c r="J25" s="304"/>
      <c r="K25" s="304"/>
      <c r="L25" s="305"/>
      <c r="AD25" s="308"/>
      <c r="AE25" s="309"/>
      <c r="AH25" s="178"/>
    </row>
    <row r="26" spans="1:34" ht="15" customHeight="1">
      <c r="A26" s="180"/>
      <c r="B26" s="179"/>
      <c r="C26" s="179"/>
      <c r="D26" s="179"/>
      <c r="E26" s="179"/>
      <c r="F26" s="179"/>
      <c r="G26" s="179"/>
      <c r="AD26" s="308"/>
      <c r="AE26" s="309"/>
      <c r="AH26" s="178"/>
    </row>
    <row r="27" spans="1:34" ht="15" customHeight="1">
      <c r="A27" s="180"/>
      <c r="B27" s="179"/>
      <c r="C27" s="179"/>
      <c r="D27" s="179"/>
      <c r="E27" s="179"/>
      <c r="F27" s="179"/>
      <c r="G27" s="179"/>
      <c r="AD27" s="308"/>
      <c r="AE27" s="309"/>
      <c r="AH27" s="178"/>
    </row>
    <row r="28" spans="1:34">
      <c r="A28" s="180"/>
      <c r="B28" s="179"/>
      <c r="C28" s="179"/>
      <c r="D28" s="179"/>
      <c r="E28" s="179"/>
      <c r="F28" s="179"/>
      <c r="G28" s="179"/>
      <c r="AD28" s="308"/>
      <c r="AE28" s="309"/>
      <c r="AH28" s="178"/>
    </row>
    <row r="29" spans="1:34">
      <c r="A29" s="180"/>
      <c r="B29" s="179"/>
      <c r="C29" s="179"/>
      <c r="D29" s="179"/>
      <c r="E29" s="179"/>
      <c r="F29" s="179"/>
      <c r="G29" s="179"/>
      <c r="AD29" s="308"/>
      <c r="AE29" s="309"/>
      <c r="AH29" s="178"/>
    </row>
    <row r="30" spans="1:34">
      <c r="A30" s="180"/>
      <c r="B30" s="179"/>
      <c r="C30" s="179"/>
      <c r="D30" s="179"/>
      <c r="E30" s="179"/>
      <c r="F30" s="179"/>
      <c r="G30" s="179"/>
      <c r="AD30" s="308"/>
      <c r="AE30" s="309"/>
      <c r="AH30" s="178"/>
    </row>
    <row r="31" spans="1:34">
      <c r="A31" s="180"/>
      <c r="B31" s="179"/>
      <c r="C31" s="179"/>
      <c r="D31" s="179"/>
      <c r="E31" s="179"/>
      <c r="F31" s="179"/>
      <c r="G31" s="179"/>
      <c r="AD31" s="308"/>
      <c r="AE31" s="309"/>
      <c r="AH31" s="178"/>
    </row>
    <row r="32" spans="1:34">
      <c r="A32" s="180"/>
      <c r="B32" s="179"/>
      <c r="C32" s="179"/>
      <c r="D32" s="179"/>
      <c r="E32" s="179"/>
      <c r="F32" s="179"/>
      <c r="G32" s="179"/>
      <c r="AD32" s="308"/>
      <c r="AE32" s="309"/>
      <c r="AH32" s="178"/>
    </row>
    <row r="33" spans="1:34">
      <c r="A33" s="180"/>
      <c r="B33" s="179"/>
      <c r="C33" s="179"/>
      <c r="D33" s="179"/>
      <c r="E33" s="179"/>
      <c r="F33" s="179"/>
      <c r="G33" s="179"/>
      <c r="AD33" s="308"/>
      <c r="AE33" s="309"/>
      <c r="AH33" s="178"/>
    </row>
    <row r="34" spans="1:34">
      <c r="A34" s="180"/>
      <c r="B34" s="179"/>
      <c r="C34" s="179"/>
      <c r="D34" s="179"/>
      <c r="E34" s="179"/>
      <c r="F34" s="179"/>
      <c r="G34" s="179"/>
      <c r="AD34" s="310"/>
      <c r="AE34" s="311"/>
      <c r="AH34" s="178"/>
    </row>
    <row r="35" spans="1:34" ht="13.5" thickBot="1">
      <c r="A35" s="180"/>
      <c r="B35" s="179"/>
      <c r="C35" s="179"/>
      <c r="D35" s="179"/>
      <c r="E35" s="179"/>
      <c r="F35" s="179"/>
      <c r="G35" s="179"/>
      <c r="AC35" s="181"/>
      <c r="AH35" s="178"/>
    </row>
    <row r="36" spans="1:34" ht="13.5" thickTop="1">
      <c r="A36" s="184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81"/>
      <c r="AD36" s="183"/>
      <c r="AE36" s="183"/>
      <c r="AF36" s="183"/>
      <c r="AG36" s="183"/>
      <c r="AH36" s="182"/>
    </row>
    <row r="37" spans="1:34" ht="15" customHeight="1">
      <c r="A37" s="180"/>
      <c r="B37" s="179"/>
      <c r="C37" s="179"/>
      <c r="D37" s="179"/>
      <c r="E37" s="179"/>
      <c r="F37" s="179"/>
      <c r="G37" s="179"/>
      <c r="AC37" s="181"/>
      <c r="AH37" s="178"/>
    </row>
    <row r="38" spans="1:34">
      <c r="A38" s="180"/>
      <c r="B38" s="179"/>
      <c r="C38" s="179"/>
      <c r="D38" s="179"/>
      <c r="E38" s="179"/>
      <c r="F38" s="179"/>
      <c r="G38" s="179"/>
      <c r="AC38" s="181"/>
      <c r="AH38" s="178"/>
    </row>
    <row r="39" spans="1:34">
      <c r="A39" s="180"/>
      <c r="B39" s="179"/>
      <c r="C39" s="179"/>
      <c r="D39" s="179"/>
      <c r="E39" s="179"/>
      <c r="F39" s="179"/>
      <c r="G39" s="179"/>
      <c r="AC39" s="181"/>
      <c r="AH39" s="178"/>
    </row>
    <row r="40" spans="1:34">
      <c r="A40" s="180"/>
      <c r="B40" s="179"/>
      <c r="C40" s="179"/>
      <c r="D40" s="179"/>
      <c r="E40" s="179"/>
      <c r="F40" s="179"/>
      <c r="G40" s="179"/>
      <c r="AC40" s="181"/>
      <c r="AH40" s="178"/>
    </row>
    <row r="41" spans="1:34">
      <c r="A41" s="180"/>
      <c r="B41" s="179"/>
      <c r="C41" s="179"/>
      <c r="D41" s="179"/>
      <c r="E41" s="179"/>
      <c r="F41" s="179"/>
      <c r="G41" s="179"/>
      <c r="AC41" s="181"/>
      <c r="AH41" s="178"/>
    </row>
    <row r="42" spans="1:34">
      <c r="A42" s="180"/>
      <c r="B42" s="179"/>
      <c r="C42" s="179"/>
      <c r="D42" s="179"/>
      <c r="E42" s="179"/>
      <c r="F42" s="179"/>
      <c r="G42" s="179"/>
      <c r="AH42" s="178"/>
    </row>
    <row r="43" spans="1:34">
      <c r="A43" s="180"/>
      <c r="B43" s="179"/>
      <c r="C43" s="179"/>
      <c r="D43" s="179"/>
      <c r="E43" s="179"/>
      <c r="F43" s="179"/>
      <c r="G43" s="179"/>
      <c r="AH43" s="178"/>
    </row>
    <row r="44" spans="1:34" ht="12.75" customHeight="1">
      <c r="A44" s="180"/>
      <c r="B44" s="179"/>
      <c r="C44" s="179"/>
      <c r="D44" s="179"/>
      <c r="E44" s="179"/>
      <c r="F44" s="179"/>
      <c r="G44" s="179"/>
      <c r="AH44" s="178"/>
    </row>
    <row r="45" spans="1:34">
      <c r="A45" s="180"/>
      <c r="B45" s="179"/>
      <c r="C45" s="179"/>
      <c r="D45" s="179"/>
      <c r="E45" s="179"/>
      <c r="F45" s="179"/>
      <c r="G45" s="179"/>
      <c r="AC45" s="181"/>
      <c r="AH45" s="178"/>
    </row>
    <row r="46" spans="1:34" ht="13.5" thickBot="1">
      <c r="A46" s="180"/>
      <c r="B46" s="179"/>
      <c r="C46" s="179"/>
      <c r="D46" s="179"/>
      <c r="E46" s="179"/>
      <c r="F46" s="179"/>
      <c r="G46" s="179"/>
      <c r="AC46" s="181"/>
      <c r="AH46" s="178"/>
    </row>
    <row r="47" spans="1:34" ht="13.5" thickTop="1">
      <c r="A47" s="184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  <c r="AA47" s="183"/>
      <c r="AB47" s="183"/>
      <c r="AC47" s="181"/>
      <c r="AD47" s="183"/>
      <c r="AE47" s="183"/>
      <c r="AF47" s="183"/>
      <c r="AG47" s="183"/>
      <c r="AH47" s="182"/>
    </row>
    <row r="48" spans="1:34">
      <c r="A48" s="180"/>
      <c r="B48" s="179"/>
      <c r="C48" s="179"/>
      <c r="D48" s="179"/>
      <c r="E48" s="179"/>
      <c r="F48" s="179"/>
      <c r="G48" s="179"/>
      <c r="AC48" s="181"/>
      <c r="AH48" s="178"/>
    </row>
    <row r="49" spans="1:34">
      <c r="A49" s="180"/>
      <c r="B49" s="179"/>
      <c r="C49" s="179"/>
      <c r="D49" s="179"/>
      <c r="E49" s="179"/>
      <c r="F49" s="179"/>
      <c r="G49" s="179"/>
      <c r="AC49" s="181"/>
      <c r="AH49" s="178"/>
    </row>
    <row r="50" spans="1:34">
      <c r="A50" s="180"/>
      <c r="B50" s="179"/>
      <c r="C50" s="179"/>
      <c r="D50" s="179"/>
      <c r="E50" s="179"/>
      <c r="F50" s="179"/>
      <c r="G50" s="179"/>
      <c r="AC50" s="181"/>
      <c r="AH50" s="178"/>
    </row>
    <row r="51" spans="1:34">
      <c r="A51" s="180"/>
      <c r="B51" s="179"/>
      <c r="C51" s="179"/>
      <c r="D51" s="179"/>
      <c r="E51" s="179"/>
      <c r="F51" s="179"/>
      <c r="G51" s="179"/>
      <c r="AC51" s="181"/>
      <c r="AH51" s="178"/>
    </row>
    <row r="52" spans="1:34">
      <c r="A52" s="180"/>
      <c r="B52" s="179"/>
      <c r="C52" s="179"/>
      <c r="D52" s="179"/>
      <c r="E52" s="179"/>
      <c r="F52" s="179"/>
      <c r="G52" s="179"/>
      <c r="AH52" s="178"/>
    </row>
    <row r="53" spans="1:34">
      <c r="A53" s="180"/>
      <c r="B53" s="179"/>
      <c r="C53" s="179"/>
      <c r="D53" s="179"/>
      <c r="E53" s="179"/>
      <c r="F53" s="179"/>
      <c r="G53" s="179"/>
      <c r="AH53" s="178"/>
    </row>
    <row r="54" spans="1:34">
      <c r="A54" s="180"/>
      <c r="B54" s="179"/>
      <c r="C54" s="179"/>
      <c r="D54" s="179"/>
      <c r="E54" s="179"/>
      <c r="F54" s="179"/>
      <c r="G54" s="179"/>
      <c r="AH54" s="178"/>
    </row>
    <row r="55" spans="1:34" ht="13.5" thickBot="1">
      <c r="A55" s="180"/>
      <c r="B55" s="179"/>
      <c r="C55" s="179"/>
      <c r="D55" s="179"/>
      <c r="E55" s="179"/>
      <c r="F55" s="179"/>
      <c r="G55" s="179"/>
      <c r="AH55" s="178"/>
    </row>
    <row r="56" spans="1:34">
      <c r="A56" s="177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  <c r="AF56" s="176"/>
      <c r="AG56" s="176"/>
      <c r="AH56" s="175"/>
    </row>
    <row r="57" spans="1:34">
      <c r="A57" s="174"/>
      <c r="B57" s="173"/>
      <c r="C57" s="173"/>
      <c r="D57" s="173" t="s">
        <v>352</v>
      </c>
      <c r="E57" s="173"/>
      <c r="F57" s="173"/>
      <c r="G57" s="173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/>
      <c r="AH57" s="171"/>
    </row>
    <row r="58" spans="1:34">
      <c r="A58" s="174"/>
      <c r="B58" s="173"/>
      <c r="C58" s="173"/>
      <c r="D58" s="173"/>
      <c r="E58" s="173"/>
      <c r="F58" s="173"/>
      <c r="G58" s="173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/>
      <c r="AH58" s="171"/>
    </row>
    <row r="59" spans="1:34" ht="13.5" customHeight="1">
      <c r="A59" s="170"/>
      <c r="B59" s="169" t="s">
        <v>351</v>
      </c>
      <c r="C59" s="169"/>
      <c r="D59" s="169"/>
      <c r="E59" s="169"/>
      <c r="F59" s="169"/>
      <c r="G59" s="169"/>
      <c r="H59" s="169"/>
      <c r="I59" s="169"/>
      <c r="J59" s="169"/>
      <c r="K59" s="169" t="s">
        <v>350</v>
      </c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8"/>
    </row>
  </sheetData>
  <mergeCells count="2">
    <mergeCell ref="B24:L25"/>
    <mergeCell ref="AD18:AE34"/>
  </mergeCells>
  <printOptions horizontalCentered="1" gridLines="1"/>
  <pageMargins left="0.15748031496062992" right="0.15748031496062992" top="0.18" bottom="0.22" header="0.14000000000000001" footer="3.937007874015748E-2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60"/>
  <sheetViews>
    <sheetView workbookViewId="0">
      <selection activeCell="J4" sqref="J4:O4"/>
    </sheetView>
  </sheetViews>
  <sheetFormatPr defaultColWidth="9.140625" defaultRowHeight="12.75"/>
  <cols>
    <col min="1" max="34" width="3" style="167" customWidth="1"/>
    <col min="35" max="257" width="9.140625" style="167"/>
    <col min="258" max="290" width="3" style="167" customWidth="1"/>
    <col min="291" max="513" width="9.140625" style="167"/>
    <col min="514" max="546" width="3" style="167" customWidth="1"/>
    <col min="547" max="769" width="9.140625" style="167"/>
    <col min="770" max="802" width="3" style="167" customWidth="1"/>
    <col min="803" max="1025" width="9.140625" style="167"/>
    <col min="1026" max="1058" width="3" style="167" customWidth="1"/>
    <col min="1059" max="1281" width="9.140625" style="167"/>
    <col min="1282" max="1314" width="3" style="167" customWidth="1"/>
    <col min="1315" max="1537" width="9.140625" style="167"/>
    <col min="1538" max="1570" width="3" style="167" customWidth="1"/>
    <col min="1571" max="1793" width="9.140625" style="167"/>
    <col min="1794" max="1826" width="3" style="167" customWidth="1"/>
    <col min="1827" max="2049" width="9.140625" style="167"/>
    <col min="2050" max="2082" width="3" style="167" customWidth="1"/>
    <col min="2083" max="2305" width="9.140625" style="167"/>
    <col min="2306" max="2338" width="3" style="167" customWidth="1"/>
    <col min="2339" max="2561" width="9.140625" style="167"/>
    <col min="2562" max="2594" width="3" style="167" customWidth="1"/>
    <col min="2595" max="2817" width="9.140625" style="167"/>
    <col min="2818" max="2850" width="3" style="167" customWidth="1"/>
    <col min="2851" max="3073" width="9.140625" style="167"/>
    <col min="3074" max="3106" width="3" style="167" customWidth="1"/>
    <col min="3107" max="3329" width="9.140625" style="167"/>
    <col min="3330" max="3362" width="3" style="167" customWidth="1"/>
    <col min="3363" max="3585" width="9.140625" style="167"/>
    <col min="3586" max="3618" width="3" style="167" customWidth="1"/>
    <col min="3619" max="3841" width="9.140625" style="167"/>
    <col min="3842" max="3874" width="3" style="167" customWidth="1"/>
    <col min="3875" max="4097" width="9.140625" style="167"/>
    <col min="4098" max="4130" width="3" style="167" customWidth="1"/>
    <col min="4131" max="4353" width="9.140625" style="167"/>
    <col min="4354" max="4386" width="3" style="167" customWidth="1"/>
    <col min="4387" max="4609" width="9.140625" style="167"/>
    <col min="4610" max="4642" width="3" style="167" customWidth="1"/>
    <col min="4643" max="4865" width="9.140625" style="167"/>
    <col min="4866" max="4898" width="3" style="167" customWidth="1"/>
    <col min="4899" max="5121" width="9.140625" style="167"/>
    <col min="5122" max="5154" width="3" style="167" customWidth="1"/>
    <col min="5155" max="5377" width="9.140625" style="167"/>
    <col min="5378" max="5410" width="3" style="167" customWidth="1"/>
    <col min="5411" max="5633" width="9.140625" style="167"/>
    <col min="5634" max="5666" width="3" style="167" customWidth="1"/>
    <col min="5667" max="5889" width="9.140625" style="167"/>
    <col min="5890" max="5922" width="3" style="167" customWidth="1"/>
    <col min="5923" max="6145" width="9.140625" style="167"/>
    <col min="6146" max="6178" width="3" style="167" customWidth="1"/>
    <col min="6179" max="6401" width="9.140625" style="167"/>
    <col min="6402" max="6434" width="3" style="167" customWidth="1"/>
    <col min="6435" max="6657" width="9.140625" style="167"/>
    <col min="6658" max="6690" width="3" style="167" customWidth="1"/>
    <col min="6691" max="6913" width="9.140625" style="167"/>
    <col min="6914" max="6946" width="3" style="167" customWidth="1"/>
    <col min="6947" max="7169" width="9.140625" style="167"/>
    <col min="7170" max="7202" width="3" style="167" customWidth="1"/>
    <col min="7203" max="7425" width="9.140625" style="167"/>
    <col min="7426" max="7458" width="3" style="167" customWidth="1"/>
    <col min="7459" max="7681" width="9.140625" style="167"/>
    <col min="7682" max="7714" width="3" style="167" customWidth="1"/>
    <col min="7715" max="7937" width="9.140625" style="167"/>
    <col min="7938" max="7970" width="3" style="167" customWidth="1"/>
    <col min="7971" max="8193" width="9.140625" style="167"/>
    <col min="8194" max="8226" width="3" style="167" customWidth="1"/>
    <col min="8227" max="8449" width="9.140625" style="167"/>
    <col min="8450" max="8482" width="3" style="167" customWidth="1"/>
    <col min="8483" max="8705" width="9.140625" style="167"/>
    <col min="8706" max="8738" width="3" style="167" customWidth="1"/>
    <col min="8739" max="8961" width="9.140625" style="167"/>
    <col min="8962" max="8994" width="3" style="167" customWidth="1"/>
    <col min="8995" max="9217" width="9.140625" style="167"/>
    <col min="9218" max="9250" width="3" style="167" customWidth="1"/>
    <col min="9251" max="9473" width="9.140625" style="167"/>
    <col min="9474" max="9506" width="3" style="167" customWidth="1"/>
    <col min="9507" max="9729" width="9.140625" style="167"/>
    <col min="9730" max="9762" width="3" style="167" customWidth="1"/>
    <col min="9763" max="9985" width="9.140625" style="167"/>
    <col min="9986" max="10018" width="3" style="167" customWidth="1"/>
    <col min="10019" max="10241" width="9.140625" style="167"/>
    <col min="10242" max="10274" width="3" style="167" customWidth="1"/>
    <col min="10275" max="10497" width="9.140625" style="167"/>
    <col min="10498" max="10530" width="3" style="167" customWidth="1"/>
    <col min="10531" max="10753" width="9.140625" style="167"/>
    <col min="10754" max="10786" width="3" style="167" customWidth="1"/>
    <col min="10787" max="11009" width="9.140625" style="167"/>
    <col min="11010" max="11042" width="3" style="167" customWidth="1"/>
    <col min="11043" max="11265" width="9.140625" style="167"/>
    <col min="11266" max="11298" width="3" style="167" customWidth="1"/>
    <col min="11299" max="11521" width="9.140625" style="167"/>
    <col min="11522" max="11554" width="3" style="167" customWidth="1"/>
    <col min="11555" max="11777" width="9.140625" style="167"/>
    <col min="11778" max="11810" width="3" style="167" customWidth="1"/>
    <col min="11811" max="12033" width="9.140625" style="167"/>
    <col min="12034" max="12066" width="3" style="167" customWidth="1"/>
    <col min="12067" max="12289" width="9.140625" style="167"/>
    <col min="12290" max="12322" width="3" style="167" customWidth="1"/>
    <col min="12323" max="12545" width="9.140625" style="167"/>
    <col min="12546" max="12578" width="3" style="167" customWidth="1"/>
    <col min="12579" max="12801" width="9.140625" style="167"/>
    <col min="12802" max="12834" width="3" style="167" customWidth="1"/>
    <col min="12835" max="13057" width="9.140625" style="167"/>
    <col min="13058" max="13090" width="3" style="167" customWidth="1"/>
    <col min="13091" max="13313" width="9.140625" style="167"/>
    <col min="13314" max="13346" width="3" style="167" customWidth="1"/>
    <col min="13347" max="13569" width="9.140625" style="167"/>
    <col min="13570" max="13602" width="3" style="167" customWidth="1"/>
    <col min="13603" max="13825" width="9.140625" style="167"/>
    <col min="13826" max="13858" width="3" style="167" customWidth="1"/>
    <col min="13859" max="14081" width="9.140625" style="167"/>
    <col min="14082" max="14114" width="3" style="167" customWidth="1"/>
    <col min="14115" max="14337" width="9.140625" style="167"/>
    <col min="14338" max="14370" width="3" style="167" customWidth="1"/>
    <col min="14371" max="14593" width="9.140625" style="167"/>
    <col min="14594" max="14626" width="3" style="167" customWidth="1"/>
    <col min="14627" max="14849" width="9.140625" style="167"/>
    <col min="14850" max="14882" width="3" style="167" customWidth="1"/>
    <col min="14883" max="15105" width="9.140625" style="167"/>
    <col min="15106" max="15138" width="3" style="167" customWidth="1"/>
    <col min="15139" max="15361" width="9.140625" style="167"/>
    <col min="15362" max="15394" width="3" style="167" customWidth="1"/>
    <col min="15395" max="15617" width="9.140625" style="167"/>
    <col min="15618" max="15650" width="3" style="167" customWidth="1"/>
    <col min="15651" max="15873" width="9.140625" style="167"/>
    <col min="15874" max="15906" width="3" style="167" customWidth="1"/>
    <col min="15907" max="16129" width="9.140625" style="167"/>
    <col min="16130" max="16162" width="3" style="167" customWidth="1"/>
    <col min="16163" max="16384" width="9.140625" style="167"/>
  </cols>
  <sheetData>
    <row r="1" spans="1:34" s="192" customFormat="1" ht="26.25" customHeight="1">
      <c r="A1" s="195" t="s">
        <v>349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3"/>
    </row>
    <row r="2" spans="1:34" ht="12.75" customHeight="1">
      <c r="A2" s="191"/>
      <c r="B2" s="191"/>
      <c r="C2" s="191"/>
      <c r="D2" s="191"/>
      <c r="E2" s="191"/>
      <c r="F2" s="191"/>
      <c r="G2" s="191"/>
      <c r="H2" s="191"/>
    </row>
    <row r="3" spans="1:34" s="185" customFormat="1" ht="15.75" customHeight="1">
      <c r="A3" s="190" t="s">
        <v>355</v>
      </c>
      <c r="B3" s="189"/>
      <c r="C3" s="188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6"/>
    </row>
    <row r="4" spans="1:34" ht="12" customHeight="1">
      <c r="A4" s="180"/>
      <c r="B4" s="179"/>
      <c r="C4" s="179"/>
      <c r="D4" s="179"/>
      <c r="E4" s="179"/>
      <c r="F4" s="179"/>
      <c r="G4" s="179"/>
      <c r="AH4" s="178"/>
    </row>
    <row r="5" spans="1:34">
      <c r="A5" s="180"/>
      <c r="B5" s="179"/>
      <c r="C5" s="179"/>
      <c r="D5" s="179"/>
      <c r="E5" s="179"/>
      <c r="F5" s="179"/>
      <c r="G5" s="179"/>
      <c r="AH5" s="178"/>
    </row>
    <row r="6" spans="1:34">
      <c r="A6" s="180"/>
      <c r="B6" s="179"/>
      <c r="C6" s="179"/>
      <c r="D6" s="179"/>
      <c r="E6" s="179"/>
      <c r="F6" s="179"/>
      <c r="G6" s="179"/>
      <c r="AH6" s="178"/>
    </row>
    <row r="7" spans="1:34">
      <c r="A7" s="180"/>
      <c r="B7" s="179"/>
      <c r="C7" s="179"/>
      <c r="D7" s="179"/>
      <c r="E7" s="179"/>
      <c r="F7" s="179"/>
      <c r="G7" s="179"/>
      <c r="AH7" s="178"/>
    </row>
    <row r="8" spans="1:34">
      <c r="A8" s="180"/>
      <c r="B8" s="179"/>
      <c r="C8" s="179"/>
      <c r="D8" s="179"/>
      <c r="E8" s="179"/>
      <c r="F8" s="179"/>
      <c r="G8" s="179"/>
      <c r="AH8" s="178"/>
    </row>
    <row r="9" spans="1:34">
      <c r="A9" s="180"/>
      <c r="B9" s="179"/>
      <c r="C9" s="179"/>
      <c r="D9" s="179"/>
      <c r="E9" s="179"/>
      <c r="F9" s="179"/>
      <c r="G9" s="179"/>
      <c r="AH9" s="178"/>
    </row>
    <row r="10" spans="1:34">
      <c r="A10" s="180"/>
      <c r="B10" s="179"/>
      <c r="C10" s="179"/>
      <c r="D10" s="179"/>
      <c r="E10" s="179"/>
      <c r="F10" s="179"/>
      <c r="G10" s="179"/>
      <c r="AH10" s="178"/>
    </row>
    <row r="11" spans="1:34">
      <c r="A11" s="180"/>
      <c r="B11" s="179"/>
      <c r="C11" s="179"/>
      <c r="D11" s="179"/>
      <c r="E11" s="179"/>
      <c r="F11" s="179"/>
      <c r="G11" s="179"/>
      <c r="AH11" s="178"/>
    </row>
    <row r="12" spans="1:34">
      <c r="A12" s="180"/>
      <c r="B12" s="179"/>
      <c r="C12" s="179"/>
      <c r="D12" s="179"/>
      <c r="E12" s="179"/>
      <c r="F12" s="179"/>
      <c r="G12" s="179"/>
      <c r="AH12" s="178"/>
    </row>
    <row r="13" spans="1:34">
      <c r="A13" s="180"/>
      <c r="B13" s="179"/>
      <c r="C13" s="179"/>
      <c r="D13" s="179"/>
      <c r="E13" s="179"/>
      <c r="F13" s="179"/>
      <c r="G13" s="179"/>
      <c r="AH13" s="178"/>
    </row>
    <row r="14" spans="1:34">
      <c r="A14" s="180"/>
      <c r="B14" s="179"/>
      <c r="C14" s="179"/>
      <c r="D14" s="179"/>
      <c r="E14" s="179"/>
      <c r="F14" s="179"/>
      <c r="G14" s="179"/>
      <c r="AH14" s="178"/>
    </row>
    <row r="15" spans="1:34">
      <c r="A15" s="180"/>
      <c r="B15" s="179"/>
      <c r="C15" s="179"/>
      <c r="D15" s="179"/>
      <c r="E15" s="179"/>
      <c r="F15" s="179"/>
      <c r="G15" s="179"/>
      <c r="AH15" s="178"/>
    </row>
    <row r="16" spans="1:34">
      <c r="A16" s="180"/>
      <c r="B16" s="179"/>
      <c r="C16" s="179"/>
      <c r="D16" s="179"/>
      <c r="E16" s="179"/>
      <c r="F16" s="179"/>
      <c r="G16" s="179"/>
      <c r="AH16" s="178"/>
    </row>
    <row r="17" spans="1:34">
      <c r="A17" s="180"/>
      <c r="B17" s="179"/>
      <c r="C17" s="179"/>
      <c r="D17" s="179"/>
      <c r="E17" s="179"/>
      <c r="F17" s="179"/>
      <c r="G17" s="179"/>
      <c r="AH17" s="178"/>
    </row>
    <row r="18" spans="1:34">
      <c r="A18" s="180"/>
      <c r="B18" s="179"/>
      <c r="C18" s="179"/>
      <c r="D18" s="179"/>
      <c r="E18" s="179"/>
      <c r="F18" s="179"/>
      <c r="G18" s="179"/>
      <c r="R18" s="306" t="s">
        <v>354</v>
      </c>
      <c r="S18" s="307"/>
      <c r="AH18" s="178"/>
    </row>
    <row r="19" spans="1:34">
      <c r="A19" s="180"/>
      <c r="B19" s="179"/>
      <c r="C19" s="179"/>
      <c r="D19" s="179"/>
      <c r="E19" s="179"/>
      <c r="F19" s="179"/>
      <c r="G19" s="179"/>
      <c r="R19" s="308"/>
      <c r="S19" s="309"/>
      <c r="AH19" s="178"/>
    </row>
    <row r="20" spans="1:34">
      <c r="A20" s="180"/>
      <c r="B20" s="179"/>
      <c r="C20" s="179"/>
      <c r="D20" s="179"/>
      <c r="E20" s="179"/>
      <c r="F20" s="179"/>
      <c r="G20" s="179"/>
      <c r="R20" s="308"/>
      <c r="S20" s="309"/>
      <c r="AH20" s="178"/>
    </row>
    <row r="21" spans="1:34">
      <c r="A21" s="180"/>
      <c r="B21" s="179"/>
      <c r="C21" s="179"/>
      <c r="D21" s="179"/>
      <c r="E21" s="179"/>
      <c r="F21" s="179"/>
      <c r="G21" s="179"/>
      <c r="R21" s="308"/>
      <c r="S21" s="309"/>
      <c r="AH21" s="178"/>
    </row>
    <row r="22" spans="1:34">
      <c r="A22" s="180"/>
      <c r="B22" s="179"/>
      <c r="C22" s="179"/>
      <c r="D22" s="179"/>
      <c r="E22" s="179"/>
      <c r="F22" s="179"/>
      <c r="G22" s="179"/>
      <c r="R22" s="308"/>
      <c r="S22" s="309"/>
      <c r="AH22" s="178"/>
    </row>
    <row r="23" spans="1:34">
      <c r="A23" s="180"/>
      <c r="B23" s="179"/>
      <c r="C23" s="179"/>
      <c r="D23" s="179"/>
      <c r="E23" s="179"/>
      <c r="F23" s="179"/>
      <c r="G23" s="179"/>
      <c r="R23" s="308"/>
      <c r="S23" s="309"/>
      <c r="AH23" s="178"/>
    </row>
    <row r="24" spans="1:34">
      <c r="A24" s="180"/>
      <c r="B24" s="179"/>
      <c r="C24" s="179"/>
      <c r="D24" s="179"/>
      <c r="E24" s="179"/>
      <c r="F24" s="179"/>
      <c r="G24" s="179"/>
      <c r="R24" s="308"/>
      <c r="S24" s="309"/>
      <c r="AH24" s="178"/>
    </row>
    <row r="25" spans="1:34">
      <c r="A25" s="180"/>
      <c r="B25" s="179"/>
      <c r="C25" s="179"/>
      <c r="D25" s="179"/>
      <c r="E25" s="179"/>
      <c r="F25" s="179"/>
      <c r="G25" s="179"/>
      <c r="R25" s="308"/>
      <c r="S25" s="309"/>
      <c r="AH25" s="178"/>
    </row>
    <row r="26" spans="1:34">
      <c r="A26" s="180"/>
      <c r="B26" s="179"/>
      <c r="C26" s="179"/>
      <c r="D26" s="179"/>
      <c r="E26" s="179"/>
      <c r="F26" s="179"/>
      <c r="G26" s="179"/>
      <c r="R26" s="308"/>
      <c r="S26" s="309"/>
      <c r="AH26" s="178"/>
    </row>
    <row r="27" spans="1:34">
      <c r="A27" s="180"/>
      <c r="B27" s="179"/>
      <c r="C27" s="179"/>
      <c r="D27" s="179"/>
      <c r="E27" s="179"/>
      <c r="F27" s="179"/>
      <c r="G27" s="179"/>
      <c r="R27" s="308"/>
      <c r="S27" s="309"/>
      <c r="AH27" s="178"/>
    </row>
    <row r="28" spans="1:34">
      <c r="A28" s="180"/>
      <c r="B28" s="179"/>
      <c r="C28" s="179"/>
      <c r="D28" s="179"/>
      <c r="E28" s="179"/>
      <c r="F28" s="179"/>
      <c r="G28" s="179"/>
      <c r="R28" s="308"/>
      <c r="S28" s="309"/>
      <c r="AH28" s="178"/>
    </row>
    <row r="29" spans="1:34">
      <c r="A29" s="180"/>
      <c r="B29" s="179"/>
      <c r="C29" s="179"/>
      <c r="D29" s="179"/>
      <c r="E29" s="179"/>
      <c r="F29" s="179"/>
      <c r="G29" s="179"/>
      <c r="R29" s="308"/>
      <c r="S29" s="309"/>
      <c r="AH29" s="178"/>
    </row>
    <row r="30" spans="1:34">
      <c r="A30" s="180"/>
      <c r="B30" s="179"/>
      <c r="C30" s="179"/>
      <c r="D30" s="179"/>
      <c r="E30" s="179"/>
      <c r="F30" s="179"/>
      <c r="G30" s="179"/>
      <c r="R30" s="308"/>
      <c r="S30" s="309"/>
      <c r="AH30" s="178"/>
    </row>
    <row r="31" spans="1:34">
      <c r="A31" s="180"/>
      <c r="B31" s="179"/>
      <c r="C31" s="179"/>
      <c r="D31" s="179"/>
      <c r="E31" s="179"/>
      <c r="F31" s="179"/>
      <c r="G31" s="179"/>
      <c r="R31" s="308"/>
      <c r="S31" s="309"/>
      <c r="AH31" s="178"/>
    </row>
    <row r="32" spans="1:34">
      <c r="A32" s="180"/>
      <c r="B32" s="179"/>
      <c r="C32" s="179"/>
      <c r="D32" s="179"/>
      <c r="E32" s="179"/>
      <c r="F32" s="179"/>
      <c r="G32" s="179"/>
      <c r="R32" s="308"/>
      <c r="S32" s="309"/>
      <c r="AH32" s="178"/>
    </row>
    <row r="33" spans="1:34">
      <c r="A33" s="180"/>
      <c r="B33" s="300" t="s">
        <v>353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2"/>
      <c r="R33" s="308"/>
      <c r="S33" s="309"/>
      <c r="AH33" s="178"/>
    </row>
    <row r="34" spans="1:34" ht="12.75" customHeight="1">
      <c r="A34" s="180"/>
      <c r="B34" s="303"/>
      <c r="C34" s="304"/>
      <c r="D34" s="304"/>
      <c r="E34" s="304"/>
      <c r="F34" s="304"/>
      <c r="G34" s="304"/>
      <c r="H34" s="304"/>
      <c r="I34" s="304"/>
      <c r="J34" s="304"/>
      <c r="K34" s="304"/>
      <c r="L34" s="305"/>
      <c r="R34" s="310"/>
      <c r="S34" s="311"/>
      <c r="AH34" s="178"/>
    </row>
    <row r="35" spans="1:34">
      <c r="A35" s="180"/>
      <c r="B35" s="179"/>
      <c r="C35" s="179"/>
      <c r="D35" s="179"/>
      <c r="E35" s="179"/>
      <c r="F35" s="179"/>
      <c r="G35" s="179"/>
      <c r="AH35" s="178"/>
    </row>
    <row r="36" spans="1:34">
      <c r="A36" s="180"/>
      <c r="B36" s="179"/>
      <c r="C36" s="179"/>
      <c r="D36" s="179"/>
      <c r="E36" s="179"/>
      <c r="F36" s="179"/>
      <c r="G36" s="179"/>
      <c r="AH36" s="178"/>
    </row>
    <row r="37" spans="1:34">
      <c r="A37" s="180"/>
      <c r="B37" s="179"/>
      <c r="C37" s="179"/>
      <c r="D37" s="179"/>
      <c r="E37" s="179"/>
      <c r="F37" s="179"/>
      <c r="G37" s="179"/>
      <c r="AH37" s="178"/>
    </row>
    <row r="38" spans="1:34">
      <c r="A38" s="180"/>
      <c r="B38" s="179"/>
      <c r="C38" s="179"/>
      <c r="D38" s="179"/>
      <c r="E38" s="179"/>
      <c r="F38" s="179"/>
      <c r="G38" s="179"/>
      <c r="AH38" s="178"/>
    </row>
    <row r="39" spans="1:34">
      <c r="A39" s="180"/>
      <c r="B39" s="179"/>
      <c r="C39" s="179"/>
      <c r="D39" s="179"/>
      <c r="E39" s="179"/>
      <c r="F39" s="179"/>
      <c r="G39" s="179"/>
      <c r="AH39" s="178"/>
    </row>
    <row r="40" spans="1:34">
      <c r="A40" s="180"/>
      <c r="B40" s="179"/>
      <c r="C40" s="179"/>
      <c r="D40" s="179"/>
      <c r="E40" s="179"/>
      <c r="F40" s="179"/>
      <c r="G40" s="179"/>
      <c r="AH40" s="178"/>
    </row>
    <row r="41" spans="1:34">
      <c r="A41" s="180"/>
      <c r="B41" s="179"/>
      <c r="C41" s="179"/>
      <c r="D41" s="179"/>
      <c r="E41" s="179"/>
      <c r="F41" s="179"/>
      <c r="G41" s="179"/>
      <c r="AH41" s="178"/>
    </row>
    <row r="42" spans="1:34">
      <c r="A42" s="180"/>
      <c r="B42" s="179"/>
      <c r="C42" s="179"/>
      <c r="D42" s="179"/>
      <c r="E42" s="179"/>
      <c r="F42" s="179"/>
      <c r="G42" s="179"/>
      <c r="AH42" s="178"/>
    </row>
    <row r="43" spans="1:34">
      <c r="A43" s="180"/>
      <c r="B43" s="179"/>
      <c r="C43" s="179"/>
      <c r="D43" s="179"/>
      <c r="E43" s="179"/>
      <c r="F43" s="179"/>
      <c r="G43" s="179"/>
      <c r="AH43" s="178"/>
    </row>
    <row r="44" spans="1:34">
      <c r="A44" s="180"/>
      <c r="B44" s="179"/>
      <c r="C44" s="179"/>
      <c r="D44" s="179"/>
      <c r="E44" s="179"/>
      <c r="F44" s="179"/>
      <c r="G44" s="179"/>
      <c r="AH44" s="178"/>
    </row>
    <row r="45" spans="1:34">
      <c r="A45" s="180"/>
      <c r="B45" s="179"/>
      <c r="C45" s="179"/>
      <c r="D45" s="179"/>
      <c r="E45" s="179"/>
      <c r="F45" s="179"/>
      <c r="G45" s="179"/>
      <c r="AH45" s="178"/>
    </row>
    <row r="46" spans="1:34">
      <c r="A46" s="180"/>
      <c r="B46" s="179"/>
      <c r="C46" s="179"/>
      <c r="D46" s="179"/>
      <c r="E46" s="179"/>
      <c r="F46" s="179"/>
      <c r="G46" s="179"/>
      <c r="AH46" s="178"/>
    </row>
    <row r="47" spans="1:34">
      <c r="A47" s="180"/>
      <c r="B47" s="179"/>
      <c r="C47" s="179"/>
      <c r="D47" s="179"/>
      <c r="E47" s="179"/>
      <c r="F47" s="179"/>
      <c r="G47" s="179"/>
      <c r="AH47" s="178"/>
    </row>
    <row r="48" spans="1:34">
      <c r="A48" s="180"/>
      <c r="B48" s="179"/>
      <c r="C48" s="179"/>
      <c r="D48" s="179"/>
      <c r="E48" s="179"/>
      <c r="F48" s="179"/>
      <c r="G48" s="179"/>
      <c r="AH48" s="178"/>
    </row>
    <row r="49" spans="1:34">
      <c r="A49" s="180"/>
      <c r="B49" s="179"/>
      <c r="C49" s="179"/>
      <c r="D49" s="179"/>
      <c r="E49" s="179"/>
      <c r="F49" s="179"/>
      <c r="G49" s="179"/>
      <c r="AH49" s="178"/>
    </row>
    <row r="50" spans="1:34">
      <c r="A50" s="180"/>
      <c r="B50" s="179"/>
      <c r="C50" s="179"/>
      <c r="D50" s="179"/>
      <c r="E50" s="179"/>
      <c r="F50" s="179"/>
      <c r="G50" s="179"/>
      <c r="AH50" s="178"/>
    </row>
    <row r="51" spans="1:34">
      <c r="A51" s="180"/>
      <c r="B51" s="179"/>
      <c r="C51" s="179"/>
      <c r="D51" s="179"/>
      <c r="E51" s="179"/>
      <c r="F51" s="179"/>
      <c r="G51" s="179"/>
      <c r="AH51" s="178"/>
    </row>
    <row r="52" spans="1:34">
      <c r="A52" s="180"/>
      <c r="B52" s="179"/>
      <c r="C52" s="179"/>
      <c r="D52" s="179"/>
      <c r="E52" s="179"/>
      <c r="F52" s="179"/>
      <c r="G52" s="179"/>
      <c r="AH52" s="178"/>
    </row>
    <row r="53" spans="1:34">
      <c r="A53" s="180"/>
      <c r="B53" s="179"/>
      <c r="C53" s="179"/>
      <c r="D53" s="179"/>
      <c r="E53" s="179"/>
      <c r="F53" s="179"/>
      <c r="G53" s="179"/>
      <c r="AH53" s="178"/>
    </row>
    <row r="54" spans="1:34">
      <c r="A54" s="180"/>
      <c r="B54" s="179"/>
      <c r="C54" s="179"/>
      <c r="D54" s="179"/>
      <c r="E54" s="179"/>
      <c r="F54" s="179"/>
      <c r="G54" s="179"/>
      <c r="AH54" s="178"/>
    </row>
    <row r="55" spans="1:34">
      <c r="A55" s="180"/>
      <c r="B55" s="179"/>
      <c r="C55" s="179"/>
      <c r="D55" s="179"/>
      <c r="E55" s="179"/>
      <c r="F55" s="179"/>
      <c r="G55" s="179"/>
      <c r="AH55" s="178"/>
    </row>
    <row r="56" spans="1:34" ht="13.5" thickBot="1">
      <c r="A56" s="180"/>
      <c r="B56" s="179"/>
      <c r="C56" s="179"/>
      <c r="D56" s="179"/>
      <c r="E56" s="179"/>
      <c r="F56" s="179"/>
      <c r="G56" s="179"/>
      <c r="AH56" s="178"/>
    </row>
    <row r="57" spans="1:34">
      <c r="A57" s="177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6"/>
      <c r="AE57" s="176"/>
      <c r="AF57" s="176"/>
      <c r="AG57" s="176"/>
      <c r="AH57" s="175"/>
    </row>
    <row r="58" spans="1:34">
      <c r="A58" s="174"/>
      <c r="B58" s="173"/>
      <c r="C58" s="173"/>
      <c r="D58" s="173" t="s">
        <v>352</v>
      </c>
      <c r="E58" s="173"/>
      <c r="F58" s="173"/>
      <c r="G58" s="173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/>
      <c r="AH58" s="171"/>
    </row>
    <row r="59" spans="1:34">
      <c r="A59" s="174"/>
      <c r="B59" s="173"/>
      <c r="C59" s="173"/>
      <c r="D59" s="173"/>
      <c r="E59" s="173"/>
      <c r="F59" s="173"/>
      <c r="G59" s="173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/>
      <c r="AH59" s="171"/>
    </row>
    <row r="60" spans="1:34" ht="13.5" customHeight="1">
      <c r="A60" s="170"/>
      <c r="B60" s="169" t="s">
        <v>351</v>
      </c>
      <c r="C60" s="169"/>
      <c r="D60" s="169"/>
      <c r="E60" s="169"/>
      <c r="F60" s="169"/>
      <c r="G60" s="169"/>
      <c r="H60" s="169"/>
      <c r="I60" s="169"/>
      <c r="J60" s="169"/>
      <c r="K60" s="169" t="s">
        <v>350</v>
      </c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69"/>
      <c r="AE60" s="169"/>
      <c r="AF60" s="169"/>
      <c r="AG60" s="169"/>
      <c r="AH60" s="168"/>
    </row>
  </sheetData>
  <mergeCells count="2">
    <mergeCell ref="R18:S34"/>
    <mergeCell ref="B33:L34"/>
  </mergeCells>
  <printOptions horizontalCentered="1" gridLines="1"/>
  <pageMargins left="0.15748031496062992" right="0.15748031496062992" top="0.27559055118110237" bottom="0.22" header="0.23622047244094491" footer="3.937007874015748E-2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Métrés Ttes prestations</vt:lpstr>
      <vt:lpstr>Fond de croquis</vt:lpstr>
      <vt:lpstr>Aide au métré cage d'escalier</vt:lpstr>
      <vt:lpstr>Constat cage d'escalier</vt:lpstr>
      <vt:lpstr>Constat façades </vt:lpstr>
      <vt:lpstr>Constat façades (2)</vt:lpstr>
      <vt:lpstr>Sheet1</vt:lpstr>
      <vt:lpstr>Sheet2</vt:lpstr>
      <vt:lpstr>Sheet3</vt:lpstr>
      <vt:lpstr>'Constat façades '!Print_Area</vt:lpstr>
      <vt:lpstr>'Constat façades (2)'!Print_Area</vt:lpstr>
      <vt:lpstr>'Métrés Ttes prestations'!Print_Titles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</dc:creator>
  <cp:lastModifiedBy>Jean Louis</cp:lastModifiedBy>
  <cp:lastPrinted>2013-02-09T17:35:15Z</cp:lastPrinted>
  <dcterms:created xsi:type="dcterms:W3CDTF">2012-01-13T12:53:12Z</dcterms:created>
  <dcterms:modified xsi:type="dcterms:W3CDTF">2013-05-01T09:16:04Z</dcterms:modified>
</cp:coreProperties>
</file>