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405" windowWidth="19440" windowHeight="11760"/>
  </bookViews>
  <sheets>
    <sheet name="Recherche" sheetId="6" r:id="rId1"/>
    <sheet name="Feuil1" sheetId="7" r:id="rId2"/>
  </sheets>
  <externalReferences>
    <externalReference r:id="rId3"/>
  </externalReferences>
  <definedNames>
    <definedName name="_xlnm._FilterDatabase" localSheetId="0" hidden="1">Recherche!$A$179:$P$318</definedName>
    <definedName name="Cellule">Recherche!$L$2</definedName>
    <definedName name="Chap">Recherche!$B$2</definedName>
    <definedName name="Copie">Recherche!$O$179</definedName>
    <definedName name="Div">Recherche!$B$4</definedName>
    <definedName name="Doc">Recherche!$A$8</definedName>
    <definedName name="Fichier">Recherche!$B$8</definedName>
    <definedName name="HOURS">#REF!</definedName>
    <definedName name="ligne">Recherche!$M$179</definedName>
    <definedName name="maplage">Recherche!$G$179:$G$318</definedName>
    <definedName name="Sect">Recherche!$B$6</definedName>
    <definedName name="Table">Recherche!$L$179</definedName>
    <definedName name="TAUXTVA1">[1]Paramètres!$C$19</definedName>
    <definedName name="TAUXTVA2">[1]Paramètres!$C$20</definedName>
    <definedName name="TAUXTVA3">[1]Paramètres!$C$21</definedName>
    <definedName name="TAUXTVA4">[1]Paramètres!$C$22</definedName>
    <definedName name="Titre">Recherche!$N$179</definedName>
  </definedNames>
  <calcPr calcId="125725"/>
</workbook>
</file>

<file path=xl/calcChain.xml><?xml version="1.0" encoding="utf-8"?>
<calcChain xmlns="http://schemas.openxmlformats.org/spreadsheetml/2006/main">
  <c r="K318" i="6"/>
  <c r="G318"/>
  <c r="E145"/>
  <c r="J145" s="1"/>
  <c r="J36"/>
  <c r="K207"/>
  <c r="G207"/>
  <c r="K206" l="1"/>
  <c r="G206"/>
  <c r="K262"/>
  <c r="G262"/>
  <c r="K261"/>
  <c r="G261"/>
  <c r="K260"/>
  <c r="G260"/>
  <c r="K243"/>
  <c r="G243"/>
  <c r="K242"/>
  <c r="G242"/>
  <c r="G241"/>
  <c r="K241"/>
  <c r="K299"/>
  <c r="G299"/>
  <c r="K217"/>
  <c r="G217"/>
  <c r="K313"/>
  <c r="G313"/>
  <c r="K254"/>
  <c r="G254"/>
  <c r="K253"/>
  <c r="G253"/>
  <c r="K252"/>
  <c r="G252"/>
  <c r="K251"/>
  <c r="G251"/>
  <c r="K259"/>
  <c r="G259"/>
  <c r="K258"/>
  <c r="G258"/>
  <c r="K257"/>
  <c r="G257"/>
  <c r="K256"/>
  <c r="G256"/>
  <c r="K255"/>
  <c r="G255"/>
  <c r="K280"/>
  <c r="G280"/>
  <c r="K279"/>
  <c r="G279"/>
  <c r="K278"/>
  <c r="G278"/>
  <c r="K277"/>
  <c r="G277"/>
  <c r="K276"/>
  <c r="G276"/>
  <c r="K275"/>
  <c r="G275"/>
  <c r="K274"/>
  <c r="G274"/>
  <c r="K273"/>
  <c r="G273"/>
  <c r="K272"/>
  <c r="G272"/>
  <c r="K271"/>
  <c r="G271"/>
  <c r="K270"/>
  <c r="G270"/>
  <c r="K269"/>
  <c r="G269"/>
  <c r="K268"/>
  <c r="G268"/>
  <c r="K267"/>
  <c r="G267"/>
  <c r="K266"/>
  <c r="G266"/>
  <c r="K293"/>
  <c r="G293"/>
  <c r="K265"/>
  <c r="G265"/>
  <c r="K264" l="1"/>
  <c r="G264"/>
  <c r="K263"/>
  <c r="G263"/>
  <c r="E123"/>
  <c r="J123" s="1"/>
  <c r="E137"/>
  <c r="J137" s="1"/>
  <c r="E136"/>
  <c r="J136" s="1"/>
  <c r="E121"/>
  <c r="J121" s="1"/>
  <c r="E119"/>
  <c r="J119" s="1"/>
  <c r="G184"/>
  <c r="K184"/>
  <c r="J61" l="1"/>
  <c r="J60"/>
  <c r="J59"/>
  <c r="J58"/>
  <c r="J57"/>
  <c r="J56"/>
  <c r="J55"/>
  <c r="J54"/>
  <c r="J53"/>
  <c r="J52"/>
  <c r="J51"/>
  <c r="J50"/>
  <c r="J49"/>
  <c r="J48"/>
  <c r="J47"/>
  <c r="J46"/>
  <c r="J45"/>
  <c r="J44"/>
  <c r="J43"/>
  <c r="J42"/>
  <c r="J41"/>
  <c r="J40"/>
  <c r="J39"/>
  <c r="J38"/>
  <c r="K298"/>
  <c r="G298"/>
  <c r="K297"/>
  <c r="G297"/>
  <c r="K296"/>
  <c r="G296"/>
  <c r="K295"/>
  <c r="G295"/>
  <c r="K294"/>
  <c r="G294"/>
  <c r="K292"/>
  <c r="G292"/>
  <c r="K312"/>
  <c r="G312"/>
  <c r="K291"/>
  <c r="G291"/>
  <c r="K290"/>
  <c r="G290"/>
  <c r="K289"/>
  <c r="G289"/>
  <c r="K288"/>
  <c r="G288"/>
  <c r="K282"/>
  <c r="G282"/>
  <c r="K281"/>
  <c r="G281"/>
  <c r="K310"/>
  <c r="G310"/>
  <c r="K20"/>
  <c r="K21"/>
  <c r="K22"/>
  <c r="K249"/>
  <c r="G249"/>
  <c r="K248"/>
  <c r="G248"/>
  <c r="K247"/>
  <c r="G247"/>
  <c r="K246"/>
  <c r="G246"/>
  <c r="K245"/>
  <c r="G245"/>
  <c r="K244"/>
  <c r="G244"/>
  <c r="E108"/>
  <c r="J108" s="1"/>
  <c r="L179"/>
  <c r="L68" s="1"/>
  <c r="J63"/>
  <c r="J62"/>
  <c r="J37"/>
  <c r="J35"/>
  <c r="J34"/>
  <c r="J33"/>
  <c r="J32"/>
  <c r="J31"/>
  <c r="J30"/>
  <c r="J29"/>
  <c r="J28"/>
  <c r="J27"/>
  <c r="M179" l="1"/>
  <c r="N179" s="1"/>
  <c r="O179" s="1"/>
  <c r="G317"/>
  <c r="G316"/>
  <c r="G315"/>
  <c r="G314"/>
  <c r="G311"/>
  <c r="G309"/>
  <c r="G308"/>
  <c r="G307"/>
  <c r="G306"/>
  <c r="G305"/>
  <c r="G304"/>
  <c r="G303"/>
  <c r="G302"/>
  <c r="G301"/>
  <c r="G300"/>
  <c r="G287"/>
  <c r="G286"/>
  <c r="G285"/>
  <c r="G284"/>
  <c r="G283"/>
  <c r="G250"/>
  <c r="G240"/>
  <c r="G239"/>
  <c r="G238"/>
  <c r="G237"/>
  <c r="G236"/>
  <c r="G235"/>
  <c r="G234"/>
  <c r="G233"/>
  <c r="G232"/>
  <c r="G231"/>
  <c r="G230"/>
  <c r="G229"/>
  <c r="G228"/>
  <c r="G227"/>
  <c r="G226"/>
  <c r="G225"/>
  <c r="G224"/>
  <c r="G223"/>
  <c r="G222"/>
  <c r="G221"/>
  <c r="G220"/>
  <c r="G219"/>
  <c r="G218"/>
  <c r="G216"/>
  <c r="G215"/>
  <c r="G214"/>
  <c r="G213"/>
  <c r="G212"/>
  <c r="G211"/>
  <c r="G210"/>
  <c r="G209"/>
  <c r="G208"/>
  <c r="G205"/>
  <c r="G204"/>
  <c r="G203"/>
  <c r="G202"/>
  <c r="G201"/>
  <c r="G200"/>
  <c r="G199"/>
  <c r="G198"/>
  <c r="G197"/>
  <c r="G196"/>
  <c r="G195"/>
  <c r="G194"/>
  <c r="G193"/>
  <c r="G192"/>
  <c r="G191"/>
  <c r="G190"/>
  <c r="G189"/>
  <c r="G188"/>
  <c r="G187"/>
  <c r="G186"/>
  <c r="G185"/>
  <c r="G183"/>
  <c r="G182"/>
  <c r="G181"/>
  <c r="G180"/>
  <c r="A2"/>
  <c r="K145" l="1"/>
  <c r="K136"/>
  <c r="K121"/>
  <c r="K119"/>
  <c r="K123"/>
  <c r="K137"/>
  <c r="K108"/>
  <c r="K215"/>
  <c r="K180"/>
  <c r="K227" l="1"/>
  <c r="K232"/>
  <c r="E170"/>
  <c r="J170" s="1"/>
  <c r="K170" s="1"/>
  <c r="E169"/>
  <c r="J169" s="1"/>
  <c r="K169" s="1"/>
  <c r="E168"/>
  <c r="J168" s="1"/>
  <c r="K168" s="1"/>
  <c r="E167"/>
  <c r="J167" s="1"/>
  <c r="K167" s="1"/>
  <c r="E166"/>
  <c r="J166" s="1"/>
  <c r="K166" s="1"/>
  <c r="E165"/>
  <c r="J165" s="1"/>
  <c r="K165" s="1"/>
  <c r="E164"/>
  <c r="J164" s="1"/>
  <c r="K164" s="1"/>
  <c r="E163"/>
  <c r="J163" s="1"/>
  <c r="K163" s="1"/>
  <c r="E162"/>
  <c r="J162" s="1"/>
  <c r="K162" s="1"/>
  <c r="E161"/>
  <c r="J161" s="1"/>
  <c r="K161" s="1"/>
  <c r="E160"/>
  <c r="J160" s="1"/>
  <c r="K160" s="1"/>
  <c r="E159"/>
  <c r="J159" s="1"/>
  <c r="K159" s="1"/>
  <c r="E158"/>
  <c r="J158" s="1"/>
  <c r="K158" s="1"/>
  <c r="E157"/>
  <c r="J157" s="1"/>
  <c r="K157" s="1"/>
  <c r="E156"/>
  <c r="J156" s="1"/>
  <c r="K156" s="1"/>
  <c r="E155"/>
  <c r="J155" s="1"/>
  <c r="K155" s="1"/>
  <c r="E154"/>
  <c r="J154" s="1"/>
  <c r="K154" s="1"/>
  <c r="E153"/>
  <c r="J153" s="1"/>
  <c r="K153" s="1"/>
  <c r="E152"/>
  <c r="J152" s="1"/>
  <c r="K152" s="1"/>
  <c r="E151"/>
  <c r="J151" s="1"/>
  <c r="K151" s="1"/>
  <c r="E150"/>
  <c r="J150" s="1"/>
  <c r="K150" s="1"/>
  <c r="E149"/>
  <c r="J149" s="1"/>
  <c r="K149" s="1"/>
  <c r="E148"/>
  <c r="J148" s="1"/>
  <c r="K148" s="1"/>
  <c r="E147"/>
  <c r="J147" s="1"/>
  <c r="K147" s="1"/>
  <c r="E146"/>
  <c r="E144"/>
  <c r="J144" s="1"/>
  <c r="K144" s="1"/>
  <c r="J146" l="1"/>
  <c r="K146" s="1"/>
  <c r="K234"/>
  <c r="K233"/>
  <c r="K236"/>
  <c r="K235"/>
  <c r="K223"/>
  <c r="K222"/>
  <c r="K221"/>
  <c r="K196"/>
  <c r="K200"/>
  <c r="K219"/>
  <c r="K199"/>
  <c r="K238"/>
  <c r="K240"/>
  <c r="K250"/>
  <c r="K239"/>
  <c r="K302"/>
  <c r="K209"/>
  <c r="K317"/>
  <c r="K211"/>
  <c r="K205"/>
  <c r="K208"/>
  <c r="K213"/>
  <c r="K212"/>
  <c r="K182"/>
  <c r="K210"/>
  <c r="K193"/>
  <c r="K191"/>
  <c r="K192"/>
  <c r="K194"/>
  <c r="K190"/>
  <c r="K305"/>
  <c r="K306"/>
  <c r="K189"/>
  <c r="K188"/>
  <c r="K187"/>
  <c r="K186"/>
  <c r="K185"/>
  <c r="K195"/>
  <c r="K285"/>
  <c r="K231"/>
  <c r="K315"/>
  <c r="K314"/>
  <c r="K311"/>
  <c r="K303"/>
  <c r="K309"/>
  <c r="K308"/>
  <c r="K307"/>
  <c r="K301"/>
  <c r="K304"/>
  <c r="K316"/>
  <c r="K204"/>
  <c r="K300"/>
  <c r="K287"/>
  <c r="K286"/>
  <c r="K203"/>
  <c r="K183"/>
  <c r="K216"/>
  <c r="K284"/>
  <c r="K237"/>
  <c r="K198"/>
  <c r="K283"/>
  <c r="K197"/>
  <c r="K218"/>
  <c r="K214"/>
  <c r="K202"/>
  <c r="K201"/>
  <c r="K181"/>
  <c r="K225"/>
  <c r="K224"/>
  <c r="K226"/>
  <c r="K230"/>
  <c r="K229"/>
  <c r="K220"/>
  <c r="K228"/>
  <c r="K19"/>
  <c r="E171"/>
  <c r="J171" s="1"/>
  <c r="K171" s="1"/>
  <c r="E172"/>
  <c r="J172" s="1"/>
  <c r="K172" s="1"/>
  <c r="E143"/>
  <c r="J143" s="1"/>
  <c r="K143" s="1"/>
  <c r="E142"/>
  <c r="J142" s="1"/>
  <c r="K142" s="1"/>
  <c r="E141"/>
  <c r="J141" s="1"/>
  <c r="K141" s="1"/>
  <c r="E140"/>
  <c r="J140" s="1"/>
  <c r="K140" s="1"/>
  <c r="E139"/>
  <c r="J139" s="1"/>
  <c r="K139" s="1"/>
  <c r="E138"/>
  <c r="J138" s="1"/>
  <c r="K138" s="1"/>
  <c r="E135"/>
  <c r="J135" s="1"/>
  <c r="K135" s="1"/>
  <c r="E134"/>
  <c r="J134" s="1"/>
  <c r="K134" s="1"/>
  <c r="E133"/>
  <c r="J133" s="1"/>
  <c r="K133" s="1"/>
  <c r="E132"/>
  <c r="J132" s="1"/>
  <c r="K132" s="1"/>
  <c r="E131"/>
  <c r="J131" s="1"/>
  <c r="K131" s="1"/>
  <c r="E130"/>
  <c r="J130" s="1"/>
  <c r="K130" s="1"/>
  <c r="E129"/>
  <c r="J129" s="1"/>
  <c r="K129" s="1"/>
  <c r="E128"/>
  <c r="J128" s="1"/>
  <c r="K128" s="1"/>
  <c r="E127"/>
  <c r="J127" s="1"/>
  <c r="K127" s="1"/>
  <c r="E126"/>
  <c r="J126" s="1"/>
  <c r="K126" s="1"/>
  <c r="E125"/>
  <c r="J125" s="1"/>
  <c r="K125" s="1"/>
  <c r="E124"/>
  <c r="J124" s="1"/>
  <c r="K124" s="1"/>
  <c r="E122"/>
  <c r="J122" s="1"/>
  <c r="K122" s="1"/>
  <c r="E120"/>
  <c r="J120" s="1"/>
  <c r="K120" s="1"/>
  <c r="E118"/>
  <c r="J118" s="1"/>
  <c r="K118" s="1"/>
  <c r="E117"/>
  <c r="J117" s="1"/>
  <c r="K117" s="1"/>
  <c r="E116"/>
  <c r="J116" s="1"/>
  <c r="K116" s="1"/>
  <c r="E115"/>
  <c r="J115" s="1"/>
  <c r="K115" s="1"/>
  <c r="E114"/>
  <c r="J114" s="1"/>
  <c r="K114" s="1"/>
  <c r="E113"/>
  <c r="J113" s="1"/>
  <c r="K113" s="1"/>
  <c r="E112"/>
  <c r="J112" s="1"/>
  <c r="K112" s="1"/>
  <c r="E111"/>
  <c r="J111" s="1"/>
  <c r="K111" s="1"/>
  <c r="E110"/>
  <c r="J110" s="1"/>
  <c r="K110" s="1"/>
  <c r="E109"/>
  <c r="J109" s="1"/>
  <c r="K109" s="1"/>
  <c r="E107"/>
  <c r="J107" s="1"/>
  <c r="K107" s="1"/>
  <c r="E106"/>
  <c r="J106" s="1"/>
  <c r="K106" s="1"/>
  <c r="E105"/>
  <c r="J105" s="1"/>
  <c r="K105" s="1"/>
  <c r="E104"/>
  <c r="J104" s="1"/>
  <c r="K104" s="1"/>
  <c r="E103"/>
  <c r="J103" s="1"/>
  <c r="K103" s="1"/>
  <c r="E102"/>
  <c r="J102" s="1"/>
  <c r="K102" s="1"/>
  <c r="E101"/>
  <c r="J101" s="1"/>
  <c r="K101" s="1"/>
  <c r="E100"/>
  <c r="J100" s="1"/>
  <c r="K100" s="1"/>
  <c r="E99"/>
  <c r="J99" s="1"/>
  <c r="K99" s="1"/>
  <c r="E98"/>
  <c r="J98" s="1"/>
  <c r="K98" s="1"/>
  <c r="E97"/>
  <c r="J97" s="1"/>
  <c r="K97" s="1"/>
  <c r="E96"/>
  <c r="J96" s="1"/>
  <c r="K96" s="1"/>
  <c r="E95"/>
  <c r="J95" s="1"/>
  <c r="K95" s="1"/>
  <c r="E94"/>
  <c r="J94" s="1"/>
  <c r="K94" s="1"/>
  <c r="E93"/>
  <c r="J93" s="1"/>
  <c r="K93" s="1"/>
  <c r="E92"/>
  <c r="J92" s="1"/>
  <c r="K92" s="1"/>
  <c r="E91"/>
  <c r="J91" s="1"/>
  <c r="K91" s="1"/>
  <c r="E90"/>
  <c r="J90" s="1"/>
  <c r="K90" s="1"/>
  <c r="E89"/>
  <c r="J89" s="1"/>
  <c r="K89" s="1"/>
  <c r="E88"/>
  <c r="J88" s="1"/>
  <c r="K88" s="1"/>
  <c r="E87"/>
  <c r="J87" s="1"/>
  <c r="K87" s="1"/>
  <c r="E86"/>
  <c r="J86" s="1"/>
  <c r="K86" s="1"/>
  <c r="E85"/>
  <c r="J85" s="1"/>
  <c r="K85" s="1"/>
  <c r="E84"/>
  <c r="J84" s="1"/>
  <c r="K84" s="1"/>
  <c r="E83"/>
  <c r="J83" s="1"/>
  <c r="K83" s="1"/>
  <c r="E82"/>
  <c r="J82" s="1"/>
  <c r="K82" s="1"/>
  <c r="E81"/>
  <c r="J81" s="1"/>
  <c r="K81" s="1"/>
  <c r="E80"/>
  <c r="J80" s="1"/>
  <c r="K80" s="1"/>
  <c r="E79"/>
  <c r="J79" s="1"/>
  <c r="K79" s="1"/>
  <c r="E78"/>
  <c r="J78" s="1"/>
  <c r="K78" s="1"/>
  <c r="E77"/>
  <c r="J77" s="1"/>
  <c r="K77" s="1"/>
  <c r="E76"/>
  <c r="J76" s="1"/>
  <c r="K76" s="1"/>
  <c r="E75"/>
  <c r="J75" s="1"/>
  <c r="K75" s="1"/>
  <c r="E74"/>
  <c r="J74" s="1"/>
  <c r="K74" s="1"/>
  <c r="E73"/>
  <c r="J73" s="1"/>
  <c r="K73" s="1"/>
  <c r="E72"/>
  <c r="J72" s="1"/>
  <c r="K72" s="1"/>
  <c r="E71"/>
  <c r="J71" s="1"/>
  <c r="K71" s="1"/>
  <c r="E70"/>
  <c r="J70" s="1"/>
  <c r="K70" s="1"/>
  <c r="E69"/>
  <c r="J69" s="1"/>
  <c r="K69" s="1"/>
  <c r="E68"/>
  <c r="K36" l="1"/>
  <c r="K37"/>
  <c r="K40"/>
  <c r="K44"/>
  <c r="K48"/>
  <c r="K52"/>
  <c r="K56"/>
  <c r="K60"/>
  <c r="K62"/>
  <c r="K41"/>
  <c r="K45"/>
  <c r="K49"/>
  <c r="K53"/>
  <c r="K57"/>
  <c r="K61"/>
  <c r="K34"/>
  <c r="K63"/>
  <c r="K38"/>
  <c r="K42"/>
  <c r="K46"/>
  <c r="K50"/>
  <c r="K54"/>
  <c r="K58"/>
  <c r="K35"/>
  <c r="K39"/>
  <c r="K43"/>
  <c r="K47"/>
  <c r="K51"/>
  <c r="K55"/>
  <c r="K59"/>
  <c r="J68"/>
  <c r="K68" s="1"/>
  <c r="K32"/>
  <c r="K29"/>
  <c r="K33"/>
  <c r="K30"/>
  <c r="K31"/>
  <c r="L18"/>
  <c r="K18"/>
  <c r="L27" l="1"/>
  <c r="K28"/>
  <c r="M18" l="1"/>
  <c r="M19" s="1"/>
  <c r="M20" l="1"/>
  <c r="L20"/>
  <c r="L19"/>
  <c r="M21" l="1"/>
  <c r="L21"/>
  <c r="K27"/>
  <c r="M27" s="1"/>
  <c r="M68"/>
  <c r="M22" l="1"/>
  <c r="L22"/>
  <c r="M69"/>
  <c r="L69"/>
  <c r="L28"/>
  <c r="M28"/>
  <c r="L70" l="1"/>
  <c r="M70"/>
  <c r="L29"/>
  <c r="M29"/>
  <c r="L17"/>
  <c r="M71" l="1"/>
  <c r="L71"/>
  <c r="M30"/>
  <c r="L30"/>
  <c r="M17"/>
  <c r="L72" l="1"/>
  <c r="M72"/>
  <c r="M31"/>
  <c r="L31"/>
  <c r="L15"/>
  <c r="L16"/>
  <c r="M15"/>
  <c r="M16"/>
  <c r="A4"/>
  <c r="L73" l="1"/>
  <c r="M73"/>
  <c r="M32"/>
  <c r="L32"/>
  <c r="J26"/>
  <c r="M74" l="1"/>
  <c r="L74"/>
  <c r="L33"/>
  <c r="M33"/>
  <c r="L34" l="1"/>
  <c r="M34"/>
  <c r="M75"/>
  <c r="L75"/>
  <c r="M35" l="1"/>
  <c r="L35"/>
  <c r="M76"/>
  <c r="L76"/>
  <c r="M77" l="1"/>
  <c r="L77"/>
  <c r="M36"/>
  <c r="L36"/>
  <c r="M37" l="1"/>
  <c r="L37"/>
  <c r="M78"/>
  <c r="L78"/>
  <c r="L79" l="1"/>
  <c r="M79"/>
  <c r="M38"/>
  <c r="L38"/>
  <c r="M39" l="1"/>
  <c r="L39"/>
  <c r="L80"/>
  <c r="M80"/>
  <c r="M40" l="1"/>
  <c r="L40"/>
  <c r="L81"/>
  <c r="M81"/>
  <c r="M41" l="1"/>
  <c r="L41"/>
  <c r="L82"/>
  <c r="M82"/>
  <c r="M42" l="1"/>
  <c r="L42"/>
  <c r="L83"/>
  <c r="M83"/>
  <c r="L43" l="1"/>
  <c r="M43"/>
  <c r="L84"/>
  <c r="M84"/>
  <c r="M85" l="1"/>
  <c r="L85"/>
  <c r="M44"/>
  <c r="L44"/>
  <c r="L45" l="1"/>
  <c r="M45"/>
  <c r="L86"/>
  <c r="M86"/>
  <c r="M87" l="1"/>
  <c r="L87"/>
  <c r="M46"/>
  <c r="L46"/>
  <c r="L47" l="1"/>
  <c r="M47"/>
  <c r="L88"/>
  <c r="M88"/>
  <c r="M89" l="1"/>
  <c r="L89"/>
  <c r="M48"/>
  <c r="L48"/>
  <c r="M49" l="1"/>
  <c r="L49"/>
  <c r="L90"/>
  <c r="M90"/>
  <c r="L50" l="1"/>
  <c r="M50"/>
  <c r="M91"/>
  <c r="L91"/>
  <c r="L92" l="1"/>
  <c r="M92"/>
  <c r="M51"/>
  <c r="L51"/>
  <c r="L52" l="1"/>
  <c r="M52"/>
  <c r="M93"/>
  <c r="L93"/>
  <c r="L94" l="1"/>
  <c r="M94"/>
  <c r="M53"/>
  <c r="L53"/>
  <c r="L54" l="1"/>
  <c r="M54"/>
  <c r="M95"/>
  <c r="L95"/>
  <c r="L96" l="1"/>
  <c r="M96"/>
  <c r="M55"/>
  <c r="L55"/>
  <c r="L56" l="1"/>
  <c r="M56"/>
  <c r="M97"/>
  <c r="L97"/>
  <c r="L98" l="1"/>
  <c r="M98"/>
  <c r="L57"/>
  <c r="M57"/>
  <c r="L26"/>
  <c r="L24" s="1"/>
  <c r="M26"/>
  <c r="M58" l="1"/>
  <c r="L58"/>
  <c r="M99"/>
  <c r="L99"/>
  <c r="L25"/>
  <c r="M24"/>
  <c r="M25"/>
  <c r="A6"/>
  <c r="L100" l="1"/>
  <c r="M100"/>
  <c r="M59"/>
  <c r="L59"/>
  <c r="J67"/>
  <c r="L60" l="1"/>
  <c r="M60"/>
  <c r="M101"/>
  <c r="L101"/>
  <c r="L102" l="1"/>
  <c r="M102"/>
  <c r="L61"/>
  <c r="M61"/>
  <c r="M62" l="1"/>
  <c r="L62"/>
  <c r="M103"/>
  <c r="L103"/>
  <c r="L104" l="1"/>
  <c r="M104"/>
  <c r="M63"/>
  <c r="L63"/>
  <c r="M105" l="1"/>
  <c r="L105"/>
  <c r="L106" l="1"/>
  <c r="M106"/>
  <c r="M107" l="1"/>
  <c r="L107"/>
  <c r="L108" l="1"/>
  <c r="M108"/>
  <c r="M109" l="1"/>
  <c r="L109"/>
  <c r="L110" l="1"/>
  <c r="M110"/>
  <c r="M111" l="1"/>
  <c r="L111"/>
  <c r="L112" l="1"/>
  <c r="M112"/>
  <c r="M113" l="1"/>
  <c r="L113"/>
  <c r="L114" l="1"/>
  <c r="M114"/>
  <c r="M115" l="1"/>
  <c r="L115"/>
  <c r="L116" l="1"/>
  <c r="M116"/>
  <c r="M117" l="1"/>
  <c r="L117"/>
  <c r="L118" l="1"/>
  <c r="M118"/>
  <c r="M119" l="1"/>
  <c r="L119"/>
  <c r="L120" l="1"/>
  <c r="M120"/>
  <c r="M121" l="1"/>
  <c r="L121"/>
  <c r="L122" l="1"/>
  <c r="M122"/>
  <c r="M123" l="1"/>
  <c r="L123"/>
  <c r="L124" l="1"/>
  <c r="M124"/>
  <c r="M125" l="1"/>
  <c r="L125"/>
  <c r="L126" l="1"/>
  <c r="M126"/>
  <c r="M127" l="1"/>
  <c r="L127"/>
  <c r="L128" l="1"/>
  <c r="M128"/>
  <c r="M129" l="1"/>
  <c r="L129"/>
  <c r="L130" l="1"/>
  <c r="M130"/>
  <c r="M131" l="1"/>
  <c r="L131"/>
  <c r="L132" l="1"/>
  <c r="M132"/>
  <c r="M133" l="1"/>
  <c r="L133"/>
  <c r="L134" l="1"/>
  <c r="M134"/>
  <c r="M135" l="1"/>
  <c r="L135"/>
  <c r="L136" l="1"/>
  <c r="M136"/>
  <c r="M137" l="1"/>
  <c r="L137"/>
  <c r="L138" l="1"/>
  <c r="M138"/>
  <c r="M139" l="1"/>
  <c r="L139"/>
  <c r="L140" l="1"/>
  <c r="M140"/>
  <c r="M141" l="1"/>
  <c r="L141"/>
  <c r="L142" l="1"/>
  <c r="M142"/>
  <c r="M143" l="1"/>
  <c r="L143"/>
  <c r="L144" l="1"/>
  <c r="M144"/>
  <c r="M145" l="1"/>
  <c r="L145"/>
  <c r="L67" s="1"/>
  <c r="M146" l="1"/>
  <c r="L146"/>
  <c r="M67"/>
  <c r="L66"/>
  <c r="L65"/>
  <c r="M66" l="1"/>
  <c r="M65"/>
  <c r="L147"/>
  <c r="M147"/>
  <c r="A8"/>
  <c r="M148" l="1"/>
  <c r="L148"/>
  <c r="L149" l="1"/>
  <c r="M149"/>
  <c r="M150" l="1"/>
  <c r="L150"/>
  <c r="L151" l="1"/>
  <c r="M151"/>
  <c r="M152" l="1"/>
  <c r="L152"/>
  <c r="M153" l="1"/>
  <c r="L153"/>
  <c r="L154" l="1"/>
  <c r="M154"/>
  <c r="L155" l="1"/>
  <c r="M155"/>
  <c r="M156" l="1"/>
  <c r="L156"/>
  <c r="L157" l="1"/>
  <c r="M157"/>
  <c r="M158" l="1"/>
  <c r="L158"/>
  <c r="L159" l="1"/>
  <c r="M159"/>
  <c r="M160" l="1"/>
  <c r="L160"/>
  <c r="L161" l="1"/>
  <c r="M161"/>
  <c r="M162" l="1"/>
  <c r="L162"/>
  <c r="L163" l="1"/>
  <c r="M163"/>
  <c r="M164" l="1"/>
  <c r="L164"/>
  <c r="L165" l="1"/>
  <c r="M165"/>
  <c r="L166" l="1"/>
  <c r="M166"/>
  <c r="L167" l="1"/>
  <c r="M167"/>
  <c r="M168" l="1"/>
  <c r="L168"/>
  <c r="M169" l="1"/>
  <c r="L169"/>
  <c r="L170" l="1"/>
  <c r="M170"/>
  <c r="M171" l="1"/>
  <c r="L171"/>
  <c r="M172" l="1"/>
  <c r="L172"/>
</calcChain>
</file>

<file path=xl/comments1.xml><?xml version="1.0" encoding="utf-8"?>
<comments xmlns="http://schemas.openxmlformats.org/spreadsheetml/2006/main">
  <authors>
    <author>Dubroc</author>
  </authors>
  <commentList>
    <comment ref="L179" authorId="0">
      <text>
        <r>
          <rPr>
            <b/>
            <sz val="9"/>
            <color indexed="81"/>
            <rFont val="Tahoma"/>
            <charset val="1"/>
          </rPr>
          <t>Ligne de titre de la table</t>
        </r>
      </text>
    </comment>
    <comment ref="M179" authorId="0">
      <text>
        <r>
          <rPr>
            <b/>
            <sz val="9"/>
            <color indexed="81"/>
            <rFont val="Tahoma"/>
            <charset val="1"/>
          </rPr>
          <t>Ligne d'insertion d'un nouvel enregistrement</t>
        </r>
      </text>
    </comment>
  </commentList>
</comments>
</file>

<file path=xl/sharedStrings.xml><?xml version="1.0" encoding="utf-8"?>
<sst xmlns="http://schemas.openxmlformats.org/spreadsheetml/2006/main" count="2084" uniqueCount="395">
  <si>
    <t>01</t>
  </si>
  <si>
    <t>Electricité</t>
  </si>
  <si>
    <t>06</t>
  </si>
  <si>
    <t>05</t>
  </si>
  <si>
    <t>04</t>
  </si>
  <si>
    <t>03</t>
  </si>
  <si>
    <t>02</t>
  </si>
  <si>
    <t>08</t>
  </si>
  <si>
    <t>Serrurerie</t>
  </si>
  <si>
    <t>07</t>
  </si>
  <si>
    <t>Menuiseries intérieures</t>
  </si>
  <si>
    <t>Désignation</t>
  </si>
  <si>
    <t>Section</t>
  </si>
  <si>
    <t>Division</t>
  </si>
  <si>
    <t>11</t>
  </si>
  <si>
    <t>09</t>
  </si>
  <si>
    <t>10</t>
  </si>
  <si>
    <t>12</t>
  </si>
  <si>
    <t>13</t>
  </si>
  <si>
    <t>14</t>
  </si>
  <si>
    <t>15</t>
  </si>
  <si>
    <t>001</t>
  </si>
  <si>
    <t>002</t>
  </si>
  <si>
    <t>Démolition</t>
  </si>
  <si>
    <t>Gros œuvre</t>
  </si>
  <si>
    <t>Terrassements généraux</t>
  </si>
  <si>
    <t>Fondations spéciales</t>
  </si>
  <si>
    <t>Etanchéité</t>
  </si>
  <si>
    <t>Sols souples</t>
  </si>
  <si>
    <t>Sols industriels</t>
  </si>
  <si>
    <t>Cuvelage</t>
  </si>
  <si>
    <t>Plomberie</t>
  </si>
  <si>
    <t>Ascenseurs</t>
  </si>
  <si>
    <t>VRD</t>
  </si>
  <si>
    <t>Code division</t>
  </si>
  <si>
    <t>Code section</t>
  </si>
  <si>
    <t>Plage de cellules pour recherche du code division</t>
  </si>
  <si>
    <t>Plage de cellules pour recherche de la division</t>
  </si>
  <si>
    <t>Plage de cellules pour recherche du code section</t>
  </si>
  <si>
    <t>Plage de cellules pour recherche de la section</t>
  </si>
  <si>
    <t>Plage de cellules pour recherche du code nature d'ouvrage</t>
  </si>
  <si>
    <t>Plage de cellules pour recherche de la nature d'ouvrage</t>
  </si>
  <si>
    <t>16</t>
  </si>
  <si>
    <t>17</t>
  </si>
  <si>
    <t>18</t>
  </si>
  <si>
    <t>19</t>
  </si>
  <si>
    <t>20</t>
  </si>
  <si>
    <t>21</t>
  </si>
  <si>
    <t>22</t>
  </si>
  <si>
    <t>000</t>
  </si>
  <si>
    <t>Métrés</t>
  </si>
  <si>
    <t>Chiffrage</t>
  </si>
  <si>
    <t>Documents d'appui</t>
  </si>
  <si>
    <t>Matrice métrés</t>
  </si>
  <si>
    <t>Métrés spécifiques</t>
  </si>
  <si>
    <t>Bibliothèques de prix</t>
  </si>
  <si>
    <t>Cadres de devis type</t>
  </si>
  <si>
    <t>Matrices études de prix</t>
  </si>
  <si>
    <t>Suivi de chantier</t>
  </si>
  <si>
    <t>Spécifications</t>
  </si>
  <si>
    <t>Hygiène et sécurité</t>
  </si>
  <si>
    <t>TCE</t>
  </si>
  <si>
    <t>MSP</t>
  </si>
  <si>
    <t>Rénovation</t>
  </si>
  <si>
    <t>Cage d'escalier</t>
  </si>
  <si>
    <t>Charpente métallique</t>
  </si>
  <si>
    <t>Tuyauterie</t>
  </si>
  <si>
    <t>Charpente couverture zinguerie</t>
  </si>
  <si>
    <t>Chauffage climatisation</t>
  </si>
  <si>
    <t>Ravalement</t>
  </si>
  <si>
    <t>Vidéo surveillance</t>
  </si>
  <si>
    <t>23</t>
  </si>
  <si>
    <t>24</t>
  </si>
  <si>
    <t>Traitement de l'humidité</t>
  </si>
  <si>
    <t>25</t>
  </si>
  <si>
    <t>Etude Gros œuvre</t>
  </si>
  <si>
    <t>Etude Rénovation</t>
  </si>
  <si>
    <t>Etude CES</t>
  </si>
  <si>
    <t>Etude peinture industrielle</t>
  </si>
  <si>
    <t>Sous détails isolés</t>
  </si>
  <si>
    <t>Administratif</t>
  </si>
  <si>
    <t>Planning</t>
  </si>
  <si>
    <t>Industriel</t>
  </si>
  <si>
    <t>PGC</t>
  </si>
  <si>
    <t>PPSPS</t>
  </si>
  <si>
    <t>MSP Elaboré</t>
  </si>
  <si>
    <t>MSP Simplifié</t>
  </si>
  <si>
    <t>Métrés rénovation</t>
  </si>
  <si>
    <t>Métrés cage d'escalier</t>
  </si>
  <si>
    <t>Métrés charpente métallique</t>
  </si>
  <si>
    <t>Bibliothèque de prix rénovation</t>
  </si>
  <si>
    <t>Electricité intérieure</t>
  </si>
  <si>
    <t>Electricité intérieure (Villa Favelin Morin) Travaux neufs</t>
  </si>
  <si>
    <t>Faux plafond BA13</t>
  </si>
  <si>
    <t>Gros œuvre piscine La Gaude</t>
  </si>
  <si>
    <t>Construction d'une piscine</t>
  </si>
  <si>
    <t>Réfection d'ouvrages en terrasse Le Real</t>
  </si>
  <si>
    <t>Cristallisation (Système SCHOMBURG)</t>
  </si>
  <si>
    <t>Prix unitaire BPE Villa Banuls</t>
  </si>
  <si>
    <t>Réfection d'ouvrages extérieurs Le Broc</t>
  </si>
  <si>
    <t>Gros œuvre intermarché Cantaron 2005</t>
  </si>
  <si>
    <t>Bornes de protection</t>
  </si>
  <si>
    <t>Ensembles menuisés entrée d'immeuble</t>
  </si>
  <si>
    <t>Remplacement menuiseries 01</t>
  </si>
  <si>
    <t>Remplacement menuiseries 02</t>
  </si>
  <si>
    <t>Remplacement moquette grand trafic</t>
  </si>
  <si>
    <t>Equipement piscine</t>
  </si>
  <si>
    <t>Rénovation TCE golf de Barbossi</t>
  </si>
  <si>
    <t>Rénovation TCE 17 logts St Jeannet</t>
  </si>
  <si>
    <t>Rénovation cage d'escalier CCAS Nice</t>
  </si>
  <si>
    <t>Rénovation TCE appartement 01</t>
  </si>
  <si>
    <t>Rénovation TCE appartement 02</t>
  </si>
  <si>
    <t>Rénovation TCE appartement 03</t>
  </si>
  <si>
    <t>Rénovation Peinture Appartement RDC Santa Teresa</t>
  </si>
  <si>
    <t>Rénovation TCE appartement 04</t>
  </si>
  <si>
    <t>Rénovation TCE appartement 05 (Présentation globale)</t>
  </si>
  <si>
    <t>Rénovation TCE appartement 06 (Présentation 1 feuille par pièce)</t>
  </si>
  <si>
    <t>Ossature balcon Niçois</t>
  </si>
  <si>
    <t>Réfection zinguerie pour lucarnes</t>
  </si>
  <si>
    <t>CDPGF vierge STASI</t>
  </si>
  <si>
    <t>CDPGF Cage d'escalier</t>
  </si>
  <si>
    <t>CDPGF Ravalement façade béton</t>
  </si>
  <si>
    <t>CDPGF Ravalement façade ciment blanc</t>
  </si>
  <si>
    <t>CDPGF Ravalement mixte pierre / enduit chaux (Enduit sur pierre en option)</t>
  </si>
  <si>
    <t>Rénovation TCE appartement (Présentation globale)</t>
  </si>
  <si>
    <t>Rénovation TCE appartement (Présentation 1 feuille par pièce)</t>
  </si>
  <si>
    <t>CDPGF Abords</t>
  </si>
  <si>
    <t>CDPGF Relevage</t>
  </si>
  <si>
    <t>CDPGF Réparation de poutres bois ou béton</t>
  </si>
  <si>
    <t>CDPGF Réparation de balcon 29 Bd Gambetta</t>
  </si>
  <si>
    <t>CDPGF Réparation de balcon 93-95 quai des états unis</t>
  </si>
  <si>
    <t>Etude gros œuvre</t>
  </si>
  <si>
    <t>Bibliothèque sous détails rénovation &amp; CDPGF associés</t>
  </si>
  <si>
    <t>Etude rénovation</t>
  </si>
  <si>
    <t>Etude rénovation améliorée</t>
  </si>
  <si>
    <t>Estimation gros œuvre</t>
  </si>
  <si>
    <t>Estimation CES</t>
  </si>
  <si>
    <t>Sous détails de prix isolés</t>
  </si>
  <si>
    <t>Etude avec sous détail simple</t>
  </si>
  <si>
    <t>Matrice planning</t>
  </si>
  <si>
    <t>Découpage chapitres Electricté en Anglais</t>
  </si>
  <si>
    <t>Choix des systèmes de réparation de béton</t>
  </si>
  <si>
    <t>Mémoire technique rénovation 8 Logts St Laurent du Var</t>
  </si>
  <si>
    <t>PPSPS Trame 1</t>
  </si>
  <si>
    <t>PPSPS Trame 2</t>
  </si>
  <si>
    <t>PPSPS Modèle Ravalement 1</t>
  </si>
  <si>
    <t>PPSPS Modèle Ravalement 2</t>
  </si>
  <si>
    <t>Non du fichier</t>
  </si>
  <si>
    <t>Extension</t>
  </si>
  <si>
    <t>Consolidation fichier</t>
  </si>
  <si>
    <t>xlsx</t>
  </si>
  <si>
    <t>MSPElabore</t>
  </si>
  <si>
    <t>MSPSimplifie</t>
  </si>
  <si>
    <t>MATmet02</t>
  </si>
  <si>
    <t>MATmet04</t>
  </si>
  <si>
    <t>xlsm</t>
  </si>
  <si>
    <t>MATmet03</t>
  </si>
  <si>
    <t>BIBpx01</t>
  </si>
  <si>
    <t>BIBpxEL01</t>
  </si>
  <si>
    <t>pdf</t>
  </si>
  <si>
    <t>BIBpxEL02</t>
  </si>
  <si>
    <t>BIBpxFxPlaf01</t>
  </si>
  <si>
    <t>BIBpxGO01</t>
  </si>
  <si>
    <t>BIBpxGO02</t>
  </si>
  <si>
    <t>BIBpxGO03</t>
  </si>
  <si>
    <t>BIBpxGO04</t>
  </si>
  <si>
    <t>BIBpxGO05</t>
  </si>
  <si>
    <t>BIBpxGO06</t>
  </si>
  <si>
    <t>BIBpxGO07</t>
  </si>
  <si>
    <t>BIBpxGO101</t>
  </si>
  <si>
    <t>BIBpxME01</t>
  </si>
  <si>
    <t>BIBpxME02</t>
  </si>
  <si>
    <t>BIBpxME03</t>
  </si>
  <si>
    <t>BIBpxMoqt01</t>
  </si>
  <si>
    <t>BIBpxPB101</t>
  </si>
  <si>
    <t>BIBpxRenov01</t>
  </si>
  <si>
    <t>BIBpxRenov02</t>
  </si>
  <si>
    <t>BIBpxRenov03</t>
  </si>
  <si>
    <t>BIBpxRenov101</t>
  </si>
  <si>
    <t>BIBpxRenov102</t>
  </si>
  <si>
    <t>BIBpxRenov103</t>
  </si>
  <si>
    <t>BIBpxRenov104</t>
  </si>
  <si>
    <t>BIBpxRenov105</t>
  </si>
  <si>
    <t>BIBpxRenov106</t>
  </si>
  <si>
    <t>BIBpxRenov107</t>
  </si>
  <si>
    <t>BIBpxSR01</t>
  </si>
  <si>
    <t>BIBpxZN01</t>
  </si>
  <si>
    <t>CDPGF00</t>
  </si>
  <si>
    <t>CDPGF01</t>
  </si>
  <si>
    <t>CDPGF02</t>
  </si>
  <si>
    <t>CDPGF03</t>
  </si>
  <si>
    <t>CDPGF04</t>
  </si>
  <si>
    <t>CDPGF05</t>
  </si>
  <si>
    <t>CDPGF06</t>
  </si>
  <si>
    <t>CDPGF07</t>
  </si>
  <si>
    <t>CDPGF10</t>
  </si>
  <si>
    <t>CDPGF20</t>
  </si>
  <si>
    <t>CDPGF30</t>
  </si>
  <si>
    <t>CDPGF40</t>
  </si>
  <si>
    <t>CDPGF41</t>
  </si>
  <si>
    <t>CDPGF42</t>
  </si>
  <si>
    <t>MATet010</t>
  </si>
  <si>
    <t>MATet015</t>
  </si>
  <si>
    <t>MATet020</t>
  </si>
  <si>
    <t>MATet030</t>
  </si>
  <si>
    <t>MATet040</t>
  </si>
  <si>
    <t>MATet050</t>
  </si>
  <si>
    <t>MATet060</t>
  </si>
  <si>
    <t>MATet070</t>
  </si>
  <si>
    <t>MATet140</t>
  </si>
  <si>
    <t>MATCCTP01</t>
  </si>
  <si>
    <t>docx</t>
  </si>
  <si>
    <t>MATCCTP02</t>
  </si>
  <si>
    <t>MATCCTP03</t>
  </si>
  <si>
    <t>MATCCTP04</t>
  </si>
  <si>
    <t>MATCCTP05</t>
  </si>
  <si>
    <t>MATCCTP06</t>
  </si>
  <si>
    <t>MATCCTP07</t>
  </si>
  <si>
    <t>MATet080</t>
  </si>
  <si>
    <t>PPSPS01</t>
  </si>
  <si>
    <t>PPSPS02</t>
  </si>
  <si>
    <t>PPSPS03</t>
  </si>
  <si>
    <t>PPSPS04</t>
  </si>
  <si>
    <t>Code désignation</t>
  </si>
  <si>
    <t>Chapitre</t>
  </si>
  <si>
    <t>Code chapitre</t>
  </si>
  <si>
    <t>Documentation</t>
  </si>
  <si>
    <t>Plan01</t>
  </si>
  <si>
    <t>Plan02</t>
  </si>
  <si>
    <t>Plan03</t>
  </si>
  <si>
    <t>Planning financier</t>
  </si>
  <si>
    <t>MemoTech03</t>
  </si>
  <si>
    <t>MemoTech04</t>
  </si>
  <si>
    <t>MemoTech05</t>
  </si>
  <si>
    <t>MemoTech06</t>
  </si>
  <si>
    <t>MemoTech01</t>
  </si>
  <si>
    <t>MemoTech02</t>
  </si>
  <si>
    <t>Aide à la rédaction de mémoire technique</t>
  </si>
  <si>
    <t>Aide mémoire sécurité</t>
  </si>
  <si>
    <t>Modèle de synthèse</t>
  </si>
  <si>
    <t>Plan00</t>
  </si>
  <si>
    <t>Aide à l'établissement de la synthèse</t>
  </si>
  <si>
    <t>Descriptifs</t>
  </si>
  <si>
    <t>Rénovation cages d'escalier</t>
  </si>
  <si>
    <t>Ravalement Elimination des déchets</t>
  </si>
  <si>
    <t>Ravalement Spécifications générales</t>
  </si>
  <si>
    <t>Ravalement Gestion du chantier</t>
  </si>
  <si>
    <t>Ravalement succint type SOLAZUR</t>
  </si>
  <si>
    <t>Ravalement de façades (complet)</t>
  </si>
  <si>
    <t>Cloisons doublage plâtrerie</t>
  </si>
  <si>
    <t>Sols durs faïence</t>
  </si>
  <si>
    <t>Menuiseries extérieures Occultations</t>
  </si>
  <si>
    <t>Matrices métrés</t>
  </si>
  <si>
    <t>MATmet01</t>
  </si>
  <si>
    <t>CDPGF Réparation de balcon 15 rue de l'hotel des postes</t>
  </si>
  <si>
    <t>CDPGF Ravalement enduit chaux traditionel</t>
  </si>
  <si>
    <t>Mémoire technique rénovation (Modèle)</t>
  </si>
  <si>
    <t>Mémoire technique peintures (Modèle)</t>
  </si>
  <si>
    <t>00</t>
  </si>
  <si>
    <t>CCTPTCE001</t>
  </si>
  <si>
    <t>CCTPTCE002</t>
  </si>
  <si>
    <t>CCTPTCE003</t>
  </si>
  <si>
    <t>CCTPTCE004</t>
  </si>
  <si>
    <t>CCTPTCE005</t>
  </si>
  <si>
    <t>CCTPTCE006</t>
  </si>
  <si>
    <t>Construction d'une médiathèque inter communale</t>
  </si>
  <si>
    <t>Construction d'une résidence de 20 logements</t>
  </si>
  <si>
    <t>Construction d'une école maternelle</t>
  </si>
  <si>
    <t>Rénovation et extension d'une maison</t>
  </si>
  <si>
    <t>Extension et réaménagement d'une chaufferie d'école maternelle</t>
  </si>
  <si>
    <t>Extenssion d'un abattoir</t>
  </si>
  <si>
    <t>Rapport technique béton pour réparation de balcons</t>
  </si>
  <si>
    <t>MemoTech07</t>
  </si>
  <si>
    <t>Modèle pour CCTP ravalement</t>
  </si>
  <si>
    <t>MATCCTP00</t>
  </si>
  <si>
    <t>Modèle de CCTP ravalement prêt à l'emploi</t>
  </si>
  <si>
    <t>Enduit chaux + Revêtement d'imperméabilisation</t>
  </si>
  <si>
    <t>Peinture de façade RPE - Peinture intérieure - Signalisation au sol</t>
  </si>
  <si>
    <t>MATCCTP08</t>
  </si>
  <si>
    <t>MATCCTP09</t>
  </si>
  <si>
    <t>Modèle pour normes et prescriptions générales et techniques</t>
  </si>
  <si>
    <t>Ravalement et ouvrages divers TCE</t>
  </si>
  <si>
    <t>MATCCTP10</t>
  </si>
  <si>
    <t>PGC pour bâtiment logistique (SCI VICTORY)</t>
  </si>
  <si>
    <t>Spécifications générales - Clauses communes</t>
  </si>
  <si>
    <t>ADM01</t>
  </si>
  <si>
    <t>Modèle acte d'engagement marché privé</t>
  </si>
  <si>
    <t>Cahier des Clauses Administratives Générales</t>
  </si>
  <si>
    <t>CCAG01</t>
  </si>
  <si>
    <t>Modèle de CCAP - Marché de travaux privés</t>
  </si>
  <si>
    <t>CCAP01</t>
  </si>
  <si>
    <t>Modèle CCAP pour marché public de fournitures courantes et services</t>
  </si>
  <si>
    <t>CCAP02</t>
  </si>
  <si>
    <t>Modèle de CCAP pour travaux de ravalement de façade</t>
  </si>
  <si>
    <t>CCAP03</t>
  </si>
  <si>
    <t>Modèle de CCAP applicable aux marchés passés par les sociétés privées d'HLM</t>
  </si>
  <si>
    <t>CCAP04</t>
  </si>
  <si>
    <t>003</t>
  </si>
  <si>
    <t>Menuiseries extérieures</t>
  </si>
  <si>
    <t>Occultations</t>
  </si>
  <si>
    <t>Faux plafonds</t>
  </si>
  <si>
    <t>26</t>
  </si>
  <si>
    <t>27</t>
  </si>
  <si>
    <t>Planchers techniques</t>
  </si>
  <si>
    <t>Scenographie</t>
  </si>
  <si>
    <t>28</t>
  </si>
  <si>
    <t>29</t>
  </si>
  <si>
    <t>Cloisons doublages plâtrerie</t>
  </si>
  <si>
    <t>Agencement</t>
  </si>
  <si>
    <t>30</t>
  </si>
  <si>
    <t>Aide à la rédaction de CCTP agencement (OBERFLEX)</t>
  </si>
  <si>
    <t>CCTPagct00</t>
  </si>
  <si>
    <t>doc</t>
  </si>
  <si>
    <t>CCTPagct01</t>
  </si>
  <si>
    <t>Modèle de CCTP agencement sur WORD</t>
  </si>
  <si>
    <t>Aménagement hall d'accueil de mairie</t>
  </si>
  <si>
    <t>CCTPagct02</t>
  </si>
  <si>
    <t>Acte d'engagement modèle 02</t>
  </si>
  <si>
    <t>ADM02</t>
  </si>
  <si>
    <t>Prescriptions techniques générales</t>
  </si>
  <si>
    <t>Serrurerie 00</t>
  </si>
  <si>
    <t>Serrurerie 01</t>
  </si>
  <si>
    <t>Divers + peintures</t>
  </si>
  <si>
    <t>Serrurerie 02</t>
  </si>
  <si>
    <t>Portes locaux techniques / Garde corps extérieurs</t>
  </si>
  <si>
    <t>Divers + Escalier</t>
  </si>
  <si>
    <t>Serrurerie 03</t>
  </si>
  <si>
    <t>Grilles de ventilation</t>
  </si>
  <si>
    <t>Serrurerie 04</t>
  </si>
  <si>
    <t>Normes</t>
  </si>
  <si>
    <t>Serrurerie 05</t>
  </si>
  <si>
    <t>Serrurerie 06</t>
  </si>
  <si>
    <t>Complet</t>
  </si>
  <si>
    <t>Serrurerie 07</t>
  </si>
  <si>
    <t>Portes CF / Dénivelleur de quais</t>
  </si>
  <si>
    <t>Serrurerie 08</t>
  </si>
  <si>
    <t>Modèle Roland Garros / Très complet</t>
  </si>
  <si>
    <t>Serrurerie 09</t>
  </si>
  <si>
    <t>Divers / Auvent en polycarbonate</t>
  </si>
  <si>
    <t>Serrurerie 10</t>
  </si>
  <si>
    <t>Rideaux à enroulement</t>
  </si>
  <si>
    <t>Serrurerie 11</t>
  </si>
  <si>
    <t>Portes grillagées</t>
  </si>
  <si>
    <t>Serrurerie 12</t>
  </si>
  <si>
    <t>Rideaux CF à enroulement</t>
  </si>
  <si>
    <t>Serrurerie 13</t>
  </si>
  <si>
    <t>Serrurerie 14</t>
  </si>
  <si>
    <t>Portes sectionnelles</t>
  </si>
  <si>
    <t>Cloisons Doublages Plâtrerie - Prescriptions Techniques</t>
  </si>
  <si>
    <t>Portes hall d'entrée - Divers</t>
  </si>
  <si>
    <t>Plâtrerie 00</t>
  </si>
  <si>
    <t>Description des ouvrages</t>
  </si>
  <si>
    <t>Plâtrerie 01</t>
  </si>
  <si>
    <t>Modèle Cloisons Doublage Faux plafonds</t>
  </si>
  <si>
    <t>Plâtrerie 02</t>
  </si>
  <si>
    <t>Plâtrerie Peintures Simple</t>
  </si>
  <si>
    <t>Plâtrerie 03</t>
  </si>
  <si>
    <t>Modèle Cloisons Doublages Faux plafonds Isolation</t>
  </si>
  <si>
    <t>Plâtrerie 04</t>
  </si>
  <si>
    <t>Modèle pour démolitions intérieures (Ensemble de bureaux)</t>
  </si>
  <si>
    <t>Démol 01</t>
  </si>
  <si>
    <t>Modèle type Roland Garos (Avec désamiantage)</t>
  </si>
  <si>
    <t>Démol 02</t>
  </si>
  <si>
    <t>Modèle pour Prescriptions Techniques 01</t>
  </si>
  <si>
    <t>Démol 03</t>
  </si>
  <si>
    <t>Modèle pour Prescriptions Techniques 02</t>
  </si>
  <si>
    <t>Démol 04</t>
  </si>
  <si>
    <t>Disposition et utilisation des lieux de travail</t>
  </si>
  <si>
    <t>Rénov 01</t>
  </si>
  <si>
    <t>Chiffrage VRD pour SCI VICTORY</t>
  </si>
  <si>
    <t>VRD 01</t>
  </si>
  <si>
    <t>PGC_01</t>
  </si>
  <si>
    <t>PGC_02</t>
  </si>
  <si>
    <t>Guide pour l'établisement des marchés privés</t>
  </si>
  <si>
    <t>Guide01</t>
  </si>
  <si>
    <t>Cahier des Clauses Communes à tous les lots - Lot 00 (Modèle 01)</t>
  </si>
  <si>
    <t>CPC_01</t>
  </si>
  <si>
    <t>Création d'un local gaz spéciaux et création d'une réserve produits chimiques</t>
  </si>
  <si>
    <t>CPC_02</t>
  </si>
  <si>
    <t>Reconstruction des vestiaires d'un stade de football</t>
  </si>
  <si>
    <t>CPC_03</t>
  </si>
  <si>
    <t>Base de descriptif faux plafonds</t>
  </si>
  <si>
    <t>FauxPlaf01</t>
  </si>
  <si>
    <t>faux plafond modèle Roland Garos</t>
  </si>
  <si>
    <t>FauxPlaf02</t>
  </si>
  <si>
    <t>Faux plafond et revêtement acoustique pour médiathèque</t>
  </si>
  <si>
    <t>FauxPlaf03</t>
  </si>
  <si>
    <t>CDPGF Gros Oeuvre villa isolée (Villa Bianchini à Contes)</t>
  </si>
  <si>
    <t>CDPGF Ouvrages de maçonnerie pour villa isolée (Villa Bianchini à Contes)</t>
  </si>
  <si>
    <t>Peinture - Ravalement</t>
  </si>
  <si>
    <t>Gestion</t>
  </si>
  <si>
    <t>Suivi des budgets</t>
  </si>
  <si>
    <t>Suivi des budgets gros oeuvre</t>
  </si>
  <si>
    <t>Budgets 01</t>
  </si>
  <si>
    <t>xls</t>
  </si>
</sst>
</file>

<file path=xl/styles.xml><?xml version="1.0" encoding="utf-8"?>
<styleSheet xmlns="http://schemas.openxmlformats.org/spreadsheetml/2006/main">
  <numFmts count="3">
    <numFmt numFmtId="164" formatCode="#,##0.00;[Red]\-#,##0.00"/>
    <numFmt numFmtId="165" formatCode="#,##0.00&quot; F&quot;;[Red]\-#,##0.00&quot; F&quot;"/>
    <numFmt numFmtId="166" formatCode="#,##0.00[$€];[Red]\-#,##0.00[$€]"/>
  </numFmts>
  <fonts count="16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4"/>
      <name val="Calibri"/>
      <family val="2"/>
      <scheme val="minor"/>
    </font>
    <font>
      <sz val="14"/>
      <color rgb="FF00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rgb="FF000000"/>
      <name val="Times New Roman"/>
      <family val="1"/>
    </font>
    <font>
      <sz val="12"/>
      <color theme="1"/>
      <name val="Times New Roman"/>
      <family val="1"/>
    </font>
    <font>
      <sz val="12"/>
      <color rgb="FF000000"/>
      <name val="Times New Roman"/>
      <family val="1"/>
    </font>
    <font>
      <sz val="12"/>
      <name val="Times New Roman"/>
      <family val="1"/>
    </font>
    <font>
      <sz val="10"/>
      <color rgb="FF0000FF"/>
      <name val="Verdana"/>
      <family val="2"/>
    </font>
    <font>
      <b/>
      <sz val="9"/>
      <color indexed="81"/>
      <name val="Tahoma"/>
      <charset val="1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C0C0C0"/>
        <bgColor rgb="FFC0C0C0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rgb="FFD0D7E5"/>
      </right>
      <top style="thin">
        <color rgb="FFD0D7E5"/>
      </top>
      <bottom style="thin">
        <color rgb="FFD0D7E5"/>
      </bottom>
      <diagonal/>
    </border>
    <border>
      <left style="thin">
        <color indexed="64"/>
      </left>
      <right style="thin">
        <color indexed="64"/>
      </right>
      <top style="thin">
        <color rgb="FFD0D7E5"/>
      </top>
      <bottom style="thin">
        <color rgb="FFD0D7E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D0D7E5"/>
      </bottom>
      <diagonal/>
    </border>
  </borders>
  <cellStyleXfs count="13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1" fillId="0" borderId="0"/>
  </cellStyleXfs>
  <cellXfs count="69">
    <xf numFmtId="0" fontId="0" fillId="0" borderId="0" xfId="0"/>
    <xf numFmtId="0" fontId="3" fillId="0" borderId="0" xfId="0" applyFont="1" applyAlignment="1">
      <alignment horizontal="center"/>
    </xf>
    <xf numFmtId="0" fontId="3" fillId="0" borderId="0" xfId="0" applyFont="1"/>
    <xf numFmtId="0" fontId="3" fillId="3" borderId="0" xfId="0" applyFont="1" applyFill="1" applyAlignment="1">
      <alignment horizontal="center"/>
    </xf>
    <xf numFmtId="0" fontId="3" fillId="0" borderId="0" xfId="0" applyFont="1" applyAlignment="1"/>
    <xf numFmtId="0" fontId="3" fillId="3" borderId="0" xfId="0" applyFont="1" applyFill="1" applyAlignment="1">
      <alignment horizontal="right"/>
    </xf>
    <xf numFmtId="0" fontId="4" fillId="0" borderId="5" xfId="1" quotePrefix="1" applyFont="1" applyBorder="1" applyAlignment="1">
      <alignment horizontal="center"/>
    </xf>
    <xf numFmtId="0" fontId="4" fillId="0" borderId="5" xfId="1" quotePrefix="1" applyFont="1" applyBorder="1" applyAlignment="1">
      <alignment horizontal="left"/>
    </xf>
    <xf numFmtId="0" fontId="4" fillId="0" borderId="0" xfId="1" applyFont="1" applyBorder="1" applyAlignment="1"/>
    <xf numFmtId="2" fontId="4" fillId="0" borderId="4" xfId="1" applyNumberFormat="1" applyFont="1" applyBorder="1" applyAlignment="1"/>
    <xf numFmtId="0" fontId="4" fillId="0" borderId="4" xfId="1" quotePrefix="1" applyFont="1" applyFill="1" applyBorder="1" applyAlignment="1">
      <alignment horizontal="center"/>
    </xf>
    <xf numFmtId="0" fontId="3" fillId="0" borderId="0" xfId="0" applyFont="1" applyFill="1" applyAlignment="1">
      <alignment horizontal="center"/>
    </xf>
    <xf numFmtId="0" fontId="4" fillId="0" borderId="4" xfId="1" applyFont="1" applyBorder="1" applyAlignment="1">
      <alignment horizontal="center" vertical="top"/>
    </xf>
    <xf numFmtId="0" fontId="6" fillId="2" borderId="2" xfId="10" applyFont="1" applyFill="1" applyBorder="1" applyAlignment="1" applyProtection="1">
      <alignment vertical="center"/>
    </xf>
    <xf numFmtId="0" fontId="5" fillId="2" borderId="2" xfId="1" quotePrefix="1" applyFont="1" applyFill="1" applyBorder="1" applyAlignment="1">
      <alignment vertical="center"/>
    </xf>
    <xf numFmtId="0" fontId="5" fillId="2" borderId="2" xfId="1" applyFont="1" applyFill="1" applyBorder="1" applyAlignment="1">
      <alignment vertical="center" wrapText="1"/>
    </xf>
    <xf numFmtId="0" fontId="7" fillId="0" borderId="0" xfId="0" applyFont="1" applyFill="1" applyBorder="1" applyAlignment="1">
      <alignment horizontal="center"/>
    </xf>
    <xf numFmtId="2" fontId="5" fillId="0" borderId="0" xfId="1" applyNumberFormat="1" applyFont="1" applyBorder="1" applyAlignment="1"/>
    <xf numFmtId="0" fontId="5" fillId="0" borderId="0" xfId="1" applyFont="1" applyBorder="1" applyAlignment="1"/>
    <xf numFmtId="0" fontId="5" fillId="0" borderId="0" xfId="1" applyFont="1" applyBorder="1" applyAlignment="1">
      <alignment vertical="center"/>
    </xf>
    <xf numFmtId="0" fontId="5" fillId="0" borderId="0" xfId="1" applyFont="1" applyAlignment="1">
      <alignment vertical="center"/>
    </xf>
    <xf numFmtId="0" fontId="8" fillId="4" borderId="2" xfId="10" applyFont="1" applyFill="1" applyBorder="1" applyAlignment="1" applyProtection="1">
      <alignment horizontal="center" vertical="center" textRotation="90"/>
    </xf>
    <xf numFmtId="0" fontId="8" fillId="4" borderId="2" xfId="10" applyFont="1" applyFill="1" applyBorder="1" applyAlignment="1" applyProtection="1">
      <alignment horizontal="center" vertical="center"/>
    </xf>
    <xf numFmtId="0" fontId="9" fillId="0" borderId="0" xfId="0" applyFont="1" applyAlignment="1"/>
    <xf numFmtId="0" fontId="9" fillId="0" borderId="0" xfId="0" applyFont="1"/>
    <xf numFmtId="0" fontId="9" fillId="3" borderId="0" xfId="0" applyFont="1" applyFill="1" applyAlignment="1">
      <alignment horizontal="center"/>
    </xf>
    <xf numFmtId="0" fontId="10" fillId="0" borderId="9" xfId="0" quotePrefix="1" applyFont="1" applyFill="1" applyBorder="1" applyAlignment="1" applyProtection="1">
      <alignment horizontal="center" vertical="center"/>
    </xf>
    <xf numFmtId="0" fontId="10" fillId="0" borderId="9" xfId="0" applyFont="1" applyFill="1" applyBorder="1" applyAlignment="1" applyProtection="1">
      <alignment vertical="center"/>
    </xf>
    <xf numFmtId="0" fontId="10" fillId="0" borderId="3" xfId="10" applyFont="1" applyFill="1" applyBorder="1" applyAlignment="1" applyProtection="1">
      <alignment horizontal="center" vertical="center"/>
    </xf>
    <xf numFmtId="0" fontId="9" fillId="3" borderId="0" xfId="0" applyFont="1" applyFill="1" applyAlignment="1">
      <alignment horizontal="right" indent="1"/>
    </xf>
    <xf numFmtId="0" fontId="10" fillId="0" borderId="7" xfId="0" applyFont="1" applyFill="1" applyBorder="1" applyAlignment="1" applyProtection="1">
      <alignment horizontal="center" vertical="center"/>
    </xf>
    <xf numFmtId="0" fontId="10" fillId="0" borderId="7" xfId="0" applyFont="1" applyFill="1" applyBorder="1" applyAlignment="1" applyProtection="1">
      <alignment vertical="center"/>
    </xf>
    <xf numFmtId="0" fontId="9" fillId="0" borderId="0" xfId="0" applyFont="1" applyAlignment="1">
      <alignment horizontal="center"/>
    </xf>
    <xf numFmtId="0" fontId="9" fillId="3" borderId="0" xfId="0" applyFont="1" applyFill="1" applyAlignment="1">
      <alignment horizontal="right"/>
    </xf>
    <xf numFmtId="0" fontId="10" fillId="0" borderId="8" xfId="0" quotePrefix="1" applyFont="1" applyFill="1" applyBorder="1" applyAlignment="1" applyProtection="1">
      <alignment horizontal="center" vertical="center"/>
    </xf>
    <xf numFmtId="0" fontId="10" fillId="0" borderId="8" xfId="0" applyFont="1" applyFill="1" applyBorder="1" applyAlignment="1" applyProtection="1">
      <alignment vertical="center"/>
    </xf>
    <xf numFmtId="0" fontId="10" fillId="0" borderId="6" xfId="10" applyFont="1" applyFill="1" applyBorder="1" applyAlignment="1" applyProtection="1">
      <alignment vertical="center"/>
    </xf>
    <xf numFmtId="0" fontId="11" fillId="0" borderId="0" xfId="10" applyFont="1" applyAlignment="1"/>
    <xf numFmtId="0" fontId="10" fillId="0" borderId="1" xfId="0" quotePrefix="1" applyFont="1" applyFill="1" applyBorder="1" applyAlignment="1" applyProtection="1">
      <alignment horizontal="center" vertical="center"/>
    </xf>
    <xf numFmtId="0" fontId="10" fillId="0" borderId="1" xfId="0" applyFont="1" applyFill="1" applyBorder="1" applyAlignment="1" applyProtection="1">
      <alignment vertical="center"/>
    </xf>
    <xf numFmtId="0" fontId="10" fillId="0" borderId="1" xfId="0" applyFont="1" applyFill="1" applyBorder="1" applyAlignment="1" applyProtection="1">
      <alignment horizontal="center" vertical="center"/>
    </xf>
    <xf numFmtId="0" fontId="10" fillId="0" borderId="1" xfId="0" applyFont="1" applyFill="1" applyBorder="1" applyAlignment="1" applyProtection="1">
      <alignment horizontal="left" vertical="center"/>
    </xf>
    <xf numFmtId="0" fontId="11" fillId="0" borderId="0" xfId="10" applyFont="1"/>
    <xf numFmtId="0" fontId="10" fillId="0" borderId="8" xfId="0" applyFont="1" applyFill="1" applyBorder="1" applyAlignment="1" applyProtection="1">
      <alignment horizontal="center" vertical="center"/>
    </xf>
    <xf numFmtId="0" fontId="10" fillId="0" borderId="1" xfId="10" applyFont="1" applyFill="1" applyBorder="1" applyAlignment="1" applyProtection="1">
      <alignment horizontal="center" vertical="center"/>
    </xf>
    <xf numFmtId="0" fontId="10" fillId="0" borderId="1" xfId="10" applyFont="1" applyFill="1" applyBorder="1" applyAlignment="1" applyProtection="1">
      <alignment vertical="center"/>
    </xf>
    <xf numFmtId="0" fontId="9" fillId="0" borderId="1" xfId="0" applyFont="1" applyBorder="1" applyAlignment="1">
      <alignment horizontal="center"/>
    </xf>
    <xf numFmtId="0" fontId="9" fillId="0" borderId="0" xfId="0" applyFont="1" applyFill="1"/>
    <xf numFmtId="0" fontId="9" fillId="0" borderId="1" xfId="0" applyFont="1" applyBorder="1"/>
    <xf numFmtId="4" fontId="4" fillId="0" borderId="4" xfId="1" applyNumberFormat="1" applyFont="1" applyBorder="1" applyAlignment="1">
      <alignment horizontal="center" vertical="top"/>
    </xf>
    <xf numFmtId="0" fontId="7" fillId="0" borderId="0" xfId="0" applyFont="1" applyAlignment="1">
      <alignment horizontal="center"/>
    </xf>
    <xf numFmtId="0" fontId="11" fillId="0" borderId="0" xfId="10" applyFont="1" applyAlignment="1">
      <alignment horizontal="center"/>
    </xf>
    <xf numFmtId="0" fontId="10" fillId="0" borderId="2" xfId="0" quotePrefix="1" applyFont="1" applyFill="1" applyBorder="1" applyAlignment="1" applyProtection="1">
      <alignment horizontal="center" vertical="center"/>
    </xf>
    <xf numFmtId="0" fontId="10" fillId="0" borderId="2" xfId="0" applyFont="1" applyFill="1" applyBorder="1" applyAlignment="1" applyProtection="1">
      <alignment vertical="center"/>
    </xf>
    <xf numFmtId="0" fontId="10" fillId="0" borderId="2" xfId="0" applyFont="1" applyFill="1" applyBorder="1" applyAlignment="1" applyProtection="1">
      <alignment horizontal="center" vertical="center"/>
    </xf>
    <xf numFmtId="0" fontId="9" fillId="0" borderId="2" xfId="0" applyFont="1" applyBorder="1" applyAlignment="1">
      <alignment horizontal="center"/>
    </xf>
    <xf numFmtId="0" fontId="9" fillId="0" borderId="2" xfId="0" applyFont="1" applyBorder="1"/>
    <xf numFmtId="0" fontId="12" fillId="0" borderId="0" xfId="0" applyFont="1"/>
    <xf numFmtId="0" fontId="10" fillId="0" borderId="7" xfId="0" quotePrefix="1" applyFont="1" applyFill="1" applyBorder="1" applyAlignment="1" applyProtection="1">
      <alignment horizontal="center" vertical="center"/>
    </xf>
    <xf numFmtId="0" fontId="10" fillId="5" borderId="1" xfId="0" applyFont="1" applyFill="1" applyBorder="1" applyAlignment="1" applyProtection="1">
      <alignment vertical="center"/>
    </xf>
    <xf numFmtId="0" fontId="7" fillId="0" borderId="0" xfId="0" applyFont="1" applyBorder="1"/>
    <xf numFmtId="0" fontId="5" fillId="2" borderId="2" xfId="1" applyFont="1" applyFill="1" applyBorder="1" applyAlignment="1">
      <alignment vertical="center"/>
    </xf>
    <xf numFmtId="0" fontId="4" fillId="0" borderId="4" xfId="1" quotePrefix="1" applyFont="1" applyBorder="1" applyAlignment="1">
      <alignment horizontal="center"/>
    </xf>
    <xf numFmtId="0" fontId="4" fillId="0" borderId="4" xfId="1" quotePrefix="1" applyFont="1" applyBorder="1" applyAlignment="1">
      <alignment horizontal="left"/>
    </xf>
    <xf numFmtId="49" fontId="4" fillId="0" borderId="4" xfId="1" quotePrefix="1" applyNumberFormat="1" applyFont="1" applyBorder="1" applyAlignment="1">
      <alignment horizontal="center"/>
    </xf>
    <xf numFmtId="0" fontId="4" fillId="0" borderId="4" xfId="1" applyFont="1" applyBorder="1" applyAlignment="1">
      <alignment wrapText="1"/>
    </xf>
    <xf numFmtId="0" fontId="14" fillId="2" borderId="2" xfId="1" quotePrefix="1" applyFont="1" applyFill="1" applyBorder="1" applyAlignment="1">
      <alignment horizontal="center" vertical="center"/>
    </xf>
    <xf numFmtId="0" fontId="15" fillId="0" borderId="0" xfId="0" applyFont="1" applyAlignment="1">
      <alignment horizontal="center"/>
    </xf>
    <xf numFmtId="0" fontId="9" fillId="5" borderId="1" xfId="0" applyFont="1" applyFill="1" applyBorder="1"/>
  </cellXfs>
  <cellStyles count="13">
    <cellStyle name="Comma 2" xfId="6"/>
    <cellStyle name="Currency 2" xfId="7"/>
    <cellStyle name="Euro" xfId="8"/>
    <cellStyle name="Normal" xfId="0" builtinId="0"/>
    <cellStyle name="Normal 2" xfId="1"/>
    <cellStyle name="Normal 2 2" xfId="2"/>
    <cellStyle name="Normal 3" xfId="3"/>
    <cellStyle name="Normal 4" xfId="4"/>
    <cellStyle name="Normal 5" xfId="5"/>
    <cellStyle name="Normal 6" xfId="9"/>
    <cellStyle name="Normal 6 2" xfId="10"/>
    <cellStyle name="Normal 6 2 2" xfId="11"/>
    <cellStyle name="Normal 7" xfId="12"/>
  </cellStyles>
  <dxfs count="0"/>
  <tableStyles count="0" defaultTableStyle="TableStyleMedium9" defaultPivotStyle="PivotStyleLight16"/>
  <colors>
    <mruColors>
      <color rgb="FFFFCC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16357</xdr:colOff>
      <xdr:row>8</xdr:row>
      <xdr:rowOff>178377</xdr:rowOff>
    </xdr:from>
    <xdr:to>
      <xdr:col>1</xdr:col>
      <xdr:colOff>3707438</xdr:colOff>
      <xdr:row>10</xdr:row>
      <xdr:rowOff>228600</xdr:rowOff>
    </xdr:to>
    <xdr:sp macro="[0]!Ouverture" textlink="">
      <xdr:nvSpPr>
        <xdr:cNvPr id="2" name="Rectangle 1"/>
        <xdr:cNvSpPr/>
      </xdr:nvSpPr>
      <xdr:spPr>
        <a:xfrm>
          <a:off x="1035532" y="3416877"/>
          <a:ext cx="3691081" cy="52647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/>
            <a:t>Cliquer ici pour ouvrir le document</a:t>
          </a:r>
        </a:p>
      </xdr:txBody>
    </xdr:sp>
    <xdr:clientData/>
  </xdr:twoCellAnchor>
  <xdr:twoCellAnchor>
    <xdr:from>
      <xdr:col>3</xdr:col>
      <xdr:colOff>25882</xdr:colOff>
      <xdr:row>5</xdr:row>
      <xdr:rowOff>20688</xdr:rowOff>
    </xdr:from>
    <xdr:to>
      <xdr:col>5</xdr:col>
      <xdr:colOff>2465870</xdr:colOff>
      <xdr:row>5</xdr:row>
      <xdr:rowOff>514350</xdr:rowOff>
    </xdr:to>
    <xdr:sp macro="[0]!Macro1" textlink="">
      <xdr:nvSpPr>
        <xdr:cNvPr id="3" name="Rectangle 2"/>
        <xdr:cNvSpPr/>
      </xdr:nvSpPr>
      <xdr:spPr>
        <a:xfrm>
          <a:off x="5559907" y="1820913"/>
          <a:ext cx="5164138" cy="49366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/>
            <a:t>Enregistrement du fichier - Cliquer</a:t>
          </a:r>
          <a:r>
            <a:rPr lang="fr-FR" sz="1400" baseline="0"/>
            <a:t> ici pour finir l'enregistrement</a:t>
          </a:r>
          <a:endParaRPr lang="fr-FR" sz="14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Jean%20Louis\Documents\STASI\Affaires\Affaires%20en%20cours\8%20Logts%20St%20Laurent%20du%20Var\8%20Lgts%20St%20Laurent%20du%20Var%20Dosssier%20client\DPGF%20RUE%20DE%20L'EGLISE%20DC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PGF"/>
      <sheetName val="Page de garde"/>
      <sheetName val="Paramètres"/>
    </sheetNames>
    <sheetDataSet>
      <sheetData sheetId="0" refreshError="1"/>
      <sheetData sheetId="1" refreshError="1"/>
      <sheetData sheetId="2">
        <row r="19">
          <cell r="C19">
            <v>0.19600000000000001</v>
          </cell>
        </row>
        <row r="20">
          <cell r="C20">
            <v>5.5E-2</v>
          </cell>
        </row>
        <row r="21">
          <cell r="C21">
            <v>7.0000000000000007E-2</v>
          </cell>
        </row>
        <row r="22">
          <cell r="C22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Q318"/>
  <sheetViews>
    <sheetView tabSelected="1" topLeftCell="E178" workbookViewId="0">
      <selection activeCell="J184" sqref="J184"/>
    </sheetView>
  </sheetViews>
  <sheetFormatPr baseColWidth="10" defaultColWidth="9.140625" defaultRowHeight="15"/>
  <cols>
    <col min="1" max="1" width="16.7109375" style="1" customWidth="1"/>
    <col min="2" max="2" width="67.28515625" style="2" customWidth="1"/>
    <col min="3" max="3" width="5.85546875" style="1" customWidth="1"/>
    <col min="4" max="4" width="33.5703125" style="4" customWidth="1"/>
    <col min="5" max="5" width="7.28515625" style="4" customWidth="1"/>
    <col min="6" max="6" width="37.42578125" style="2" customWidth="1"/>
    <col min="7" max="7" width="22" style="2" customWidth="1"/>
    <col min="8" max="8" width="52.5703125" style="2" customWidth="1"/>
    <col min="9" max="9" width="15.85546875" style="2" customWidth="1"/>
    <col min="10" max="10" width="12.140625" style="1" customWidth="1"/>
    <col min="11" max="11" width="17.140625" style="1" customWidth="1"/>
    <col min="12" max="13" width="8.140625" style="1" customWidth="1"/>
    <col min="14" max="15" width="8.140625" style="2" customWidth="1"/>
    <col min="16" max="16384" width="9.140625" style="2"/>
  </cols>
  <sheetData>
    <row r="1" spans="1:17" s="8" customFormat="1" ht="10.5" customHeight="1">
      <c r="A1" s="6"/>
      <c r="B1" s="7"/>
      <c r="C1" s="62"/>
      <c r="D1" s="63"/>
      <c r="E1" s="63"/>
      <c r="F1" s="63"/>
      <c r="G1" s="64"/>
      <c r="H1" s="65"/>
      <c r="I1" s="12"/>
      <c r="J1" s="49"/>
      <c r="K1" s="10"/>
      <c r="L1" s="10"/>
      <c r="M1" s="10"/>
      <c r="N1" s="9"/>
    </row>
    <row r="2" spans="1:17" s="20" customFormat="1" ht="46.5" customHeight="1">
      <c r="A2" s="66" t="str">
        <f>IF(Chap=0,"",VLOOKUP(B2,$B$18:$C$22,2,FALSE))</f>
        <v>001</v>
      </c>
      <c r="B2" s="13" t="s">
        <v>51</v>
      </c>
      <c r="C2" s="19"/>
      <c r="D2" s="19"/>
      <c r="E2" s="19"/>
      <c r="F2" s="19"/>
      <c r="G2" s="19"/>
      <c r="H2" s="19"/>
      <c r="I2" s="60"/>
      <c r="J2" s="50"/>
      <c r="K2" s="16"/>
      <c r="L2" s="16"/>
      <c r="M2" s="16"/>
      <c r="N2" s="17"/>
      <c r="O2" s="18"/>
      <c r="P2" s="19"/>
      <c r="Q2" s="19"/>
    </row>
    <row r="3" spans="1:17" ht="18.75">
      <c r="A3" s="67"/>
      <c r="D3" s="19"/>
      <c r="E3" s="19"/>
      <c r="F3" s="19"/>
      <c r="G3" s="19"/>
      <c r="H3" s="19"/>
      <c r="K3" s="11"/>
      <c r="L3" s="11"/>
      <c r="M3" s="11"/>
    </row>
    <row r="4" spans="1:17" ht="47.25" customHeight="1">
      <c r="A4" s="66" t="str">
        <f ca="1">IF(Div=0,"",VLOOKUP(B4,INDIRECT(L15):INDIRECT(M15),2,FALSE))</f>
        <v>03</v>
      </c>
      <c r="B4" s="14" t="s">
        <v>57</v>
      </c>
      <c r="D4" s="19"/>
      <c r="E4" s="19"/>
      <c r="F4" s="19"/>
      <c r="G4" s="19"/>
      <c r="H4" s="19"/>
      <c r="K4" s="11"/>
      <c r="L4" s="11"/>
      <c r="M4" s="11"/>
    </row>
    <row r="5" spans="1:17" ht="18.75">
      <c r="A5" s="67"/>
      <c r="D5" s="19"/>
      <c r="E5" s="19"/>
      <c r="F5" s="19"/>
      <c r="G5" s="19"/>
      <c r="H5" s="19"/>
      <c r="K5" s="11"/>
      <c r="L5" s="11"/>
      <c r="M5" s="11"/>
    </row>
    <row r="6" spans="1:17" ht="47.25" customHeight="1">
      <c r="A6" s="66" t="str">
        <f ca="1">IF(Sect=0,"",VLOOKUP(B6,INDIRECT(L24):INDIRECT(M24),2,FALSE))</f>
        <v>02</v>
      </c>
      <c r="B6" s="61" t="s">
        <v>76</v>
      </c>
      <c r="D6" s="19"/>
      <c r="E6" s="19"/>
      <c r="F6" s="19"/>
      <c r="G6" s="19"/>
      <c r="H6" s="19"/>
      <c r="K6" s="11"/>
      <c r="L6" s="11"/>
      <c r="M6" s="11"/>
    </row>
    <row r="7" spans="1:17" ht="18.75">
      <c r="A7" s="67"/>
      <c r="D7" s="19"/>
      <c r="E7" s="19"/>
      <c r="F7" s="19"/>
      <c r="G7" s="19"/>
      <c r="H7" s="19"/>
      <c r="K7" s="11"/>
      <c r="L7" s="11"/>
      <c r="M7" s="11"/>
    </row>
    <row r="8" spans="1:17" ht="47.25" customHeight="1">
      <c r="A8" s="66" t="str">
        <f ca="1">IF(Fichier=0,"",VLOOKUP(B8,INDIRECT(L65):INDIRECT(M65),4,FALSE))</f>
        <v>MATet030.xlsm</v>
      </c>
      <c r="B8" s="15" t="s">
        <v>134</v>
      </c>
      <c r="D8" s="19"/>
      <c r="E8" s="19"/>
      <c r="F8" s="19"/>
      <c r="G8" s="19"/>
      <c r="H8" s="19"/>
      <c r="K8" s="11"/>
      <c r="L8" s="11"/>
      <c r="M8" s="11"/>
    </row>
    <row r="9" spans="1:17" ht="18.75">
      <c r="D9" s="19"/>
      <c r="E9" s="19"/>
      <c r="F9" s="19"/>
      <c r="G9" s="19"/>
      <c r="H9" s="19"/>
      <c r="K9" s="11"/>
      <c r="L9" s="11"/>
      <c r="M9" s="11"/>
    </row>
    <row r="10" spans="1:17" ht="18.75">
      <c r="D10" s="19"/>
      <c r="E10" s="19"/>
      <c r="F10" s="19"/>
      <c r="G10" s="19"/>
      <c r="H10" s="19"/>
      <c r="K10" s="11"/>
      <c r="L10" s="11"/>
      <c r="M10" s="11"/>
    </row>
    <row r="11" spans="1:17" ht="18.75">
      <c r="D11" s="19"/>
      <c r="E11" s="19"/>
      <c r="F11" s="19"/>
      <c r="G11" s="19"/>
      <c r="H11" s="19"/>
      <c r="K11" s="11"/>
      <c r="L11" s="11"/>
      <c r="M11" s="11"/>
    </row>
    <row r="12" spans="1:17" ht="18.75">
      <c r="D12" s="19"/>
      <c r="E12" s="19"/>
      <c r="F12" s="19"/>
      <c r="G12" s="19"/>
      <c r="H12" s="19"/>
      <c r="K12" s="11"/>
      <c r="L12" s="11"/>
      <c r="M12" s="11"/>
    </row>
    <row r="13" spans="1:17" ht="18.75">
      <c r="D13" s="19"/>
      <c r="E13" s="19"/>
      <c r="F13" s="19"/>
      <c r="G13" s="19"/>
      <c r="H13" s="19"/>
      <c r="K13" s="11"/>
      <c r="L13" s="11"/>
      <c r="M13" s="11"/>
    </row>
    <row r="14" spans="1:17" ht="18.75">
      <c r="D14" s="19"/>
      <c r="E14" s="19"/>
      <c r="F14" s="19"/>
      <c r="G14" s="19"/>
      <c r="H14" s="19"/>
      <c r="K14" s="11"/>
      <c r="L14" s="11"/>
      <c r="M14" s="11"/>
    </row>
    <row r="15" spans="1:17" ht="18.75">
      <c r="D15" s="19"/>
      <c r="E15" s="19"/>
      <c r="F15" s="19"/>
      <c r="G15" s="19"/>
      <c r="H15" s="19"/>
      <c r="K15" s="5" t="s">
        <v>36</v>
      </c>
      <c r="L15" s="3" t="str">
        <f>ADDRESS(L17,4,4,1)</f>
        <v>D29</v>
      </c>
      <c r="M15" s="3" t="str">
        <f>ADDRESS(M17,5,4,1)</f>
        <v>E31</v>
      </c>
    </row>
    <row r="16" spans="1:17">
      <c r="K16" s="5" t="s">
        <v>37</v>
      </c>
      <c r="L16" s="3" t="str">
        <f>ADDRESS(L17,4,4,1)</f>
        <v>D29</v>
      </c>
      <c r="M16" s="3" t="str">
        <f>ADDRESS(M17,4,4,1)</f>
        <v>D31</v>
      </c>
    </row>
    <row r="17" spans="1:13" s="24" customFormat="1" ht="78" customHeight="1">
      <c r="A17" s="21" t="s">
        <v>225</v>
      </c>
      <c r="B17" s="22" t="s">
        <v>224</v>
      </c>
      <c r="C17" s="21" t="s">
        <v>225</v>
      </c>
      <c r="D17" s="23"/>
      <c r="E17" s="23"/>
      <c r="J17" s="32"/>
      <c r="K17" s="25"/>
      <c r="L17" s="25">
        <f>VLOOKUP(A2,A18:M22,12,FALSE)</f>
        <v>29</v>
      </c>
      <c r="M17" s="25">
        <f>VLOOKUP(A2,A18:M22,13,FALSE)</f>
        <v>31</v>
      </c>
    </row>
    <row r="18" spans="1:13" s="24" customFormat="1" ht="15.75">
      <c r="A18" s="26" t="s">
        <v>49</v>
      </c>
      <c r="B18" s="27" t="s">
        <v>50</v>
      </c>
      <c r="C18" s="26" t="s">
        <v>49</v>
      </c>
      <c r="D18" s="23"/>
      <c r="E18" s="23"/>
      <c r="I18" s="28"/>
      <c r="J18" s="32"/>
      <c r="K18" s="29">
        <f>COUNTIF($A$27:$A$63,A18)</f>
        <v>2</v>
      </c>
      <c r="L18" s="25">
        <f>ROW(A26)</f>
        <v>26</v>
      </c>
      <c r="M18" s="25">
        <f>K18+L18</f>
        <v>28</v>
      </c>
    </row>
    <row r="19" spans="1:13" s="24" customFormat="1" ht="15.75">
      <c r="A19" s="30" t="s">
        <v>21</v>
      </c>
      <c r="B19" s="31" t="s">
        <v>51</v>
      </c>
      <c r="C19" s="30" t="s">
        <v>21</v>
      </c>
      <c r="D19" s="23"/>
      <c r="E19" s="23"/>
      <c r="J19" s="32"/>
      <c r="K19" s="29">
        <f>COUNTIF($A$27:$A$63,A19)</f>
        <v>3</v>
      </c>
      <c r="L19" s="25">
        <f>M18+1</f>
        <v>29</v>
      </c>
      <c r="M19" s="25">
        <f t="shared" ref="M19" si="0">M18+K19</f>
        <v>31</v>
      </c>
    </row>
    <row r="20" spans="1:13" s="24" customFormat="1" ht="15.75">
      <c r="A20" s="30" t="s">
        <v>22</v>
      </c>
      <c r="B20" s="31" t="s">
        <v>52</v>
      </c>
      <c r="C20" s="30" t="s">
        <v>22</v>
      </c>
      <c r="D20" s="23"/>
      <c r="E20" s="23"/>
      <c r="J20" s="32"/>
      <c r="K20" s="29">
        <f t="shared" ref="K20:K22" si="1">COUNTIF($A$27:$A$63,A20)</f>
        <v>5</v>
      </c>
      <c r="L20" s="25">
        <f t="shared" ref="L20:L22" si="2">M19+1</f>
        <v>32</v>
      </c>
      <c r="M20" s="25">
        <f t="shared" ref="M20:M22" si="3">M19+K20</f>
        <v>36</v>
      </c>
    </row>
    <row r="21" spans="1:13" s="24" customFormat="1" ht="15.75">
      <c r="A21" s="30" t="s">
        <v>297</v>
      </c>
      <c r="B21" s="39" t="s">
        <v>226</v>
      </c>
      <c r="C21" s="30" t="s">
        <v>297</v>
      </c>
      <c r="D21" s="23"/>
      <c r="E21" s="23"/>
      <c r="J21" s="32"/>
      <c r="K21" s="29">
        <f t="shared" si="1"/>
        <v>25</v>
      </c>
      <c r="L21" s="25">
        <f t="shared" si="2"/>
        <v>37</v>
      </c>
      <c r="M21" s="25">
        <f t="shared" si="3"/>
        <v>61</v>
      </c>
    </row>
    <row r="22" spans="1:13" s="24" customFormat="1" ht="15.75">
      <c r="A22" s="30"/>
      <c r="B22" s="31"/>
      <c r="C22" s="30"/>
      <c r="D22" s="23"/>
      <c r="E22" s="23"/>
      <c r="J22" s="32"/>
      <c r="K22" s="29">
        <f t="shared" si="1"/>
        <v>2</v>
      </c>
      <c r="L22" s="25">
        <f t="shared" si="2"/>
        <v>62</v>
      </c>
      <c r="M22" s="25">
        <f t="shared" si="3"/>
        <v>63</v>
      </c>
    </row>
    <row r="23" spans="1:13" s="24" customFormat="1" ht="15.75">
      <c r="C23" s="32"/>
      <c r="D23" s="23"/>
      <c r="E23" s="23"/>
      <c r="J23" s="32"/>
      <c r="K23" s="25"/>
      <c r="L23" s="25"/>
      <c r="M23" s="25"/>
    </row>
    <row r="24" spans="1:13" s="24" customFormat="1" ht="15.75">
      <c r="C24" s="32"/>
      <c r="D24" s="23"/>
      <c r="E24" s="23"/>
      <c r="J24" s="32"/>
      <c r="K24" s="33" t="s">
        <v>38</v>
      </c>
      <c r="L24" s="25" t="str">
        <f ca="1">ADDRESS(L26,6,4,1)</f>
        <v>F103</v>
      </c>
      <c r="M24" s="25" t="str">
        <f ca="1">ADDRESS(M26,7,4,1)</f>
        <v>G107</v>
      </c>
    </row>
    <row r="25" spans="1:13" s="24" customFormat="1" ht="15.75">
      <c r="C25" s="32"/>
      <c r="D25" s="23"/>
      <c r="E25" s="23"/>
      <c r="J25" s="32"/>
      <c r="K25" s="33" t="s">
        <v>39</v>
      </c>
      <c r="L25" s="25" t="str">
        <f ca="1">ADDRESS(L26,6,4,1)</f>
        <v>F103</v>
      </c>
      <c r="M25" s="25" t="str">
        <f ca="1">ADDRESS(M26,6,4,1)</f>
        <v>F107</v>
      </c>
    </row>
    <row r="26" spans="1:13" s="24" customFormat="1" ht="84.75" customHeight="1">
      <c r="A26" s="21" t="s">
        <v>225</v>
      </c>
      <c r="B26" s="22" t="s">
        <v>224</v>
      </c>
      <c r="C26" s="21" t="s">
        <v>34</v>
      </c>
      <c r="D26" s="22" t="s">
        <v>13</v>
      </c>
      <c r="E26" s="21" t="s">
        <v>34</v>
      </c>
      <c r="J26" s="32" t="str">
        <f ca="1">CONCATENATE($A$2,$A$4)</f>
        <v>00103</v>
      </c>
      <c r="K26" s="25"/>
      <c r="L26" s="25">
        <f ca="1">VLOOKUP(J26,J27:M172,3,FALSE)</f>
        <v>103</v>
      </c>
      <c r="M26" s="25">
        <f ca="1">VLOOKUP(J26,J27:M172,4,FALSE)</f>
        <v>107</v>
      </c>
    </row>
    <row r="27" spans="1:13" s="37" customFormat="1" ht="15.75">
      <c r="A27" s="34" t="s">
        <v>49</v>
      </c>
      <c r="B27" s="35" t="s">
        <v>50</v>
      </c>
      <c r="C27" s="34" t="s">
        <v>0</v>
      </c>
      <c r="D27" s="35" t="s">
        <v>53</v>
      </c>
      <c r="E27" s="34" t="s">
        <v>0</v>
      </c>
      <c r="F27" s="36"/>
      <c r="J27" s="32" t="str">
        <f>CONCATENATE($A27,$C27)</f>
        <v>00001</v>
      </c>
      <c r="K27" s="29">
        <f t="shared" ref="K27:K63" si="4">COUNTIFS($E$68:$E$172,J27)</f>
        <v>2</v>
      </c>
      <c r="L27" s="25">
        <f>ROW(E67)</f>
        <v>67</v>
      </c>
      <c r="M27" s="25">
        <f>K27+L27</f>
        <v>69</v>
      </c>
    </row>
    <row r="28" spans="1:13" s="37" customFormat="1" ht="15.75">
      <c r="A28" s="38" t="s">
        <v>49</v>
      </c>
      <c r="B28" s="39" t="s">
        <v>50</v>
      </c>
      <c r="C28" s="38" t="s">
        <v>6</v>
      </c>
      <c r="D28" s="39" t="s">
        <v>54</v>
      </c>
      <c r="E28" s="38" t="s">
        <v>6</v>
      </c>
      <c r="F28" s="36"/>
      <c r="J28" s="32" t="str">
        <f t="shared" ref="J28:J63" si="5">CONCATENATE($A28,$C28)</f>
        <v>00002</v>
      </c>
      <c r="K28" s="29">
        <f t="shared" si="4"/>
        <v>5</v>
      </c>
      <c r="L28" s="25">
        <f>M27+1</f>
        <v>70</v>
      </c>
      <c r="M28" s="25">
        <f t="shared" ref="M28" si="6">M27+K28</f>
        <v>74</v>
      </c>
    </row>
    <row r="29" spans="1:13" s="37" customFormat="1" ht="15.75">
      <c r="A29" s="40" t="s">
        <v>21</v>
      </c>
      <c r="B29" s="39" t="s">
        <v>51</v>
      </c>
      <c r="C29" s="38" t="s">
        <v>0</v>
      </c>
      <c r="D29" s="39" t="s">
        <v>55</v>
      </c>
      <c r="E29" s="38" t="s">
        <v>0</v>
      </c>
      <c r="F29" s="36"/>
      <c r="J29" s="32" t="str">
        <f t="shared" si="5"/>
        <v>00101</v>
      </c>
      <c r="K29" s="29">
        <f t="shared" si="4"/>
        <v>25</v>
      </c>
      <c r="L29" s="25">
        <f t="shared" ref="L29:L33" si="7">M28+1</f>
        <v>75</v>
      </c>
      <c r="M29" s="25">
        <f t="shared" ref="M29:M33" si="8">M28+K29</f>
        <v>99</v>
      </c>
    </row>
    <row r="30" spans="1:13" s="37" customFormat="1" ht="15.75">
      <c r="A30" s="40" t="s">
        <v>21</v>
      </c>
      <c r="B30" s="39" t="s">
        <v>51</v>
      </c>
      <c r="C30" s="38" t="s">
        <v>6</v>
      </c>
      <c r="D30" s="39" t="s">
        <v>56</v>
      </c>
      <c r="E30" s="38" t="s">
        <v>6</v>
      </c>
      <c r="F30" s="36"/>
      <c r="J30" s="32" t="str">
        <f t="shared" si="5"/>
        <v>00102</v>
      </c>
      <c r="K30" s="29">
        <f t="shared" si="4"/>
        <v>3</v>
      </c>
      <c r="L30" s="25">
        <f t="shared" si="7"/>
        <v>100</v>
      </c>
      <c r="M30" s="25">
        <f t="shared" si="8"/>
        <v>102</v>
      </c>
    </row>
    <row r="31" spans="1:13" s="37" customFormat="1" ht="15.75">
      <c r="A31" s="40" t="s">
        <v>21</v>
      </c>
      <c r="B31" s="39" t="s">
        <v>51</v>
      </c>
      <c r="C31" s="38" t="s">
        <v>5</v>
      </c>
      <c r="D31" s="39" t="s">
        <v>57</v>
      </c>
      <c r="E31" s="38" t="s">
        <v>5</v>
      </c>
      <c r="F31" s="36"/>
      <c r="J31" s="32" t="str">
        <f t="shared" si="5"/>
        <v>00103</v>
      </c>
      <c r="K31" s="29">
        <f t="shared" si="4"/>
        <v>5</v>
      </c>
      <c r="L31" s="25">
        <f t="shared" si="7"/>
        <v>103</v>
      </c>
      <c r="M31" s="25">
        <f t="shared" si="8"/>
        <v>107</v>
      </c>
    </row>
    <row r="32" spans="1:13" s="37" customFormat="1" ht="15.75">
      <c r="A32" s="30" t="s">
        <v>22</v>
      </c>
      <c r="B32" s="31" t="s">
        <v>52</v>
      </c>
      <c r="C32" s="38" t="s">
        <v>0</v>
      </c>
      <c r="D32" s="39" t="s">
        <v>242</v>
      </c>
      <c r="E32" s="38" t="s">
        <v>0</v>
      </c>
      <c r="F32" s="36"/>
      <c r="J32" s="32" t="str">
        <f t="shared" si="5"/>
        <v>00201</v>
      </c>
      <c r="K32" s="29">
        <f t="shared" si="4"/>
        <v>31</v>
      </c>
      <c r="L32" s="25">
        <f t="shared" si="7"/>
        <v>108</v>
      </c>
      <c r="M32" s="25">
        <f t="shared" si="8"/>
        <v>138</v>
      </c>
    </row>
    <row r="33" spans="1:13" s="24" customFormat="1" ht="15.75">
      <c r="A33" s="30" t="s">
        <v>22</v>
      </c>
      <c r="B33" s="31" t="s">
        <v>52</v>
      </c>
      <c r="C33" s="38" t="s">
        <v>6</v>
      </c>
      <c r="D33" s="39" t="s">
        <v>58</v>
      </c>
      <c r="E33" s="38" t="s">
        <v>6</v>
      </c>
      <c r="I33" s="37"/>
      <c r="J33" s="32" t="str">
        <f t="shared" si="5"/>
        <v>00202</v>
      </c>
      <c r="K33" s="29">
        <f t="shared" si="4"/>
        <v>2</v>
      </c>
      <c r="L33" s="25">
        <f t="shared" si="7"/>
        <v>139</v>
      </c>
      <c r="M33" s="25">
        <f t="shared" si="8"/>
        <v>140</v>
      </c>
    </row>
    <row r="34" spans="1:13" s="24" customFormat="1" ht="15.75">
      <c r="A34" s="30" t="s">
        <v>22</v>
      </c>
      <c r="B34" s="31" t="s">
        <v>52</v>
      </c>
      <c r="C34" s="38" t="s">
        <v>5</v>
      </c>
      <c r="D34" s="39" t="s">
        <v>59</v>
      </c>
      <c r="E34" s="38" t="s">
        <v>5</v>
      </c>
      <c r="I34" s="37"/>
      <c r="J34" s="32" t="str">
        <f t="shared" si="5"/>
        <v>00203</v>
      </c>
      <c r="K34" s="29">
        <f t="shared" si="4"/>
        <v>2</v>
      </c>
      <c r="L34" s="25">
        <f t="shared" ref="L34:L63" si="9">M33+1</f>
        <v>141</v>
      </c>
      <c r="M34" s="25">
        <f t="shared" ref="M34:M63" si="10">M33+K34</f>
        <v>142</v>
      </c>
    </row>
    <row r="35" spans="1:13" s="24" customFormat="1" ht="15.75">
      <c r="A35" s="30" t="s">
        <v>22</v>
      </c>
      <c r="B35" s="31" t="s">
        <v>52</v>
      </c>
      <c r="C35" s="38" t="s">
        <v>4</v>
      </c>
      <c r="D35" s="39" t="s">
        <v>60</v>
      </c>
      <c r="E35" s="38" t="s">
        <v>4</v>
      </c>
      <c r="I35" s="37"/>
      <c r="J35" s="32" t="str">
        <f t="shared" si="5"/>
        <v>00204</v>
      </c>
      <c r="K35" s="29">
        <f t="shared" si="4"/>
        <v>2</v>
      </c>
      <c r="L35" s="25">
        <f t="shared" si="9"/>
        <v>143</v>
      </c>
      <c r="M35" s="25">
        <f t="shared" si="10"/>
        <v>144</v>
      </c>
    </row>
    <row r="36" spans="1:13" s="24" customFormat="1" ht="15.75">
      <c r="A36" s="30" t="s">
        <v>22</v>
      </c>
      <c r="B36" s="31" t="s">
        <v>52</v>
      </c>
      <c r="C36" s="38" t="s">
        <v>3</v>
      </c>
      <c r="D36" s="39" t="s">
        <v>390</v>
      </c>
      <c r="E36" s="38" t="s">
        <v>3</v>
      </c>
      <c r="I36" s="37"/>
      <c r="J36" s="32" t="str">
        <f t="shared" si="5"/>
        <v>00205</v>
      </c>
      <c r="K36" s="29">
        <f t="shared" si="4"/>
        <v>1</v>
      </c>
      <c r="L36" s="25">
        <f t="shared" si="9"/>
        <v>145</v>
      </c>
      <c r="M36" s="25">
        <f t="shared" si="10"/>
        <v>145</v>
      </c>
    </row>
    <row r="37" spans="1:13" s="24" customFormat="1" ht="15.75">
      <c r="A37" s="30" t="s">
        <v>297</v>
      </c>
      <c r="B37" s="39" t="s">
        <v>226</v>
      </c>
      <c r="C37" s="40" t="s">
        <v>0</v>
      </c>
      <c r="D37" s="39" t="s">
        <v>61</v>
      </c>
      <c r="E37" s="40" t="s">
        <v>0</v>
      </c>
      <c r="I37" s="37"/>
      <c r="J37" s="32" t="str">
        <f t="shared" si="5"/>
        <v>00301</v>
      </c>
      <c r="K37" s="29">
        <f t="shared" si="4"/>
        <v>1</v>
      </c>
      <c r="L37" s="25">
        <f t="shared" si="9"/>
        <v>146</v>
      </c>
      <c r="M37" s="25">
        <f t="shared" si="10"/>
        <v>146</v>
      </c>
    </row>
    <row r="38" spans="1:13" s="24" customFormat="1" ht="15.75">
      <c r="A38" s="30" t="s">
        <v>297</v>
      </c>
      <c r="B38" s="39" t="s">
        <v>226</v>
      </c>
      <c r="C38" s="40" t="s">
        <v>6</v>
      </c>
      <c r="D38" s="39" t="s">
        <v>63</v>
      </c>
      <c r="E38" s="40" t="s">
        <v>6</v>
      </c>
      <c r="I38" s="37"/>
      <c r="J38" s="32" t="str">
        <f t="shared" si="5"/>
        <v>00302</v>
      </c>
      <c r="K38" s="29">
        <f t="shared" si="4"/>
        <v>1</v>
      </c>
      <c r="L38" s="25">
        <f t="shared" si="9"/>
        <v>147</v>
      </c>
      <c r="M38" s="25">
        <f t="shared" si="10"/>
        <v>147</v>
      </c>
    </row>
    <row r="39" spans="1:13" s="24" customFormat="1" ht="15.75">
      <c r="A39" s="30" t="s">
        <v>297</v>
      </c>
      <c r="B39" s="39" t="s">
        <v>226</v>
      </c>
      <c r="C39" s="40" t="s">
        <v>5</v>
      </c>
      <c r="D39" s="39" t="s">
        <v>25</v>
      </c>
      <c r="E39" s="40" t="s">
        <v>5</v>
      </c>
      <c r="I39" s="37"/>
      <c r="J39" s="32" t="str">
        <f t="shared" si="5"/>
        <v>00303</v>
      </c>
      <c r="K39" s="29">
        <f t="shared" si="4"/>
        <v>1</v>
      </c>
      <c r="L39" s="25">
        <f t="shared" si="9"/>
        <v>148</v>
      </c>
      <c r="M39" s="25">
        <f t="shared" si="10"/>
        <v>148</v>
      </c>
    </row>
    <row r="40" spans="1:13" s="24" customFormat="1" ht="15.75">
      <c r="A40" s="30" t="s">
        <v>297</v>
      </c>
      <c r="B40" s="39" t="s">
        <v>226</v>
      </c>
      <c r="C40" s="40" t="s">
        <v>4</v>
      </c>
      <c r="D40" s="39" t="s">
        <v>23</v>
      </c>
      <c r="E40" s="40" t="s">
        <v>4</v>
      </c>
      <c r="I40" s="37"/>
      <c r="J40" s="32" t="str">
        <f t="shared" si="5"/>
        <v>00304</v>
      </c>
      <c r="K40" s="29">
        <f t="shared" si="4"/>
        <v>1</v>
      </c>
      <c r="L40" s="25">
        <f t="shared" si="9"/>
        <v>149</v>
      </c>
      <c r="M40" s="25">
        <f t="shared" si="10"/>
        <v>149</v>
      </c>
    </row>
    <row r="41" spans="1:13" s="24" customFormat="1" ht="15.75">
      <c r="A41" s="30" t="s">
        <v>297</v>
      </c>
      <c r="B41" s="39" t="s">
        <v>226</v>
      </c>
      <c r="C41" s="40" t="s">
        <v>3</v>
      </c>
      <c r="D41" s="39" t="s">
        <v>26</v>
      </c>
      <c r="E41" s="40" t="s">
        <v>3</v>
      </c>
      <c r="I41" s="37"/>
      <c r="J41" s="32" t="str">
        <f t="shared" si="5"/>
        <v>00305</v>
      </c>
      <c r="K41" s="29">
        <f t="shared" si="4"/>
        <v>1</v>
      </c>
      <c r="L41" s="25">
        <f t="shared" si="9"/>
        <v>150</v>
      </c>
      <c r="M41" s="25">
        <f t="shared" si="10"/>
        <v>150</v>
      </c>
    </row>
    <row r="42" spans="1:13" s="24" customFormat="1" ht="15.75">
      <c r="A42" s="30" t="s">
        <v>297</v>
      </c>
      <c r="B42" s="39" t="s">
        <v>226</v>
      </c>
      <c r="C42" s="40" t="s">
        <v>2</v>
      </c>
      <c r="D42" s="39" t="s">
        <v>24</v>
      </c>
      <c r="E42" s="40" t="s">
        <v>2</v>
      </c>
      <c r="I42" s="37"/>
      <c r="J42" s="32" t="str">
        <f t="shared" si="5"/>
        <v>00306</v>
      </c>
      <c r="K42" s="29">
        <f t="shared" si="4"/>
        <v>1</v>
      </c>
      <c r="L42" s="25">
        <f t="shared" si="9"/>
        <v>151</v>
      </c>
      <c r="M42" s="25">
        <f t="shared" si="10"/>
        <v>151</v>
      </c>
    </row>
    <row r="43" spans="1:13" s="24" customFormat="1" ht="15.75">
      <c r="A43" s="30" t="s">
        <v>297</v>
      </c>
      <c r="B43" s="39" t="s">
        <v>226</v>
      </c>
      <c r="C43" s="40" t="s">
        <v>9</v>
      </c>
      <c r="D43" s="39" t="s">
        <v>27</v>
      </c>
      <c r="E43" s="40" t="s">
        <v>9</v>
      </c>
      <c r="I43" s="37"/>
      <c r="J43" s="32" t="str">
        <f t="shared" si="5"/>
        <v>00307</v>
      </c>
      <c r="K43" s="29">
        <f t="shared" si="4"/>
        <v>1</v>
      </c>
      <c r="L43" s="25">
        <f t="shared" si="9"/>
        <v>152</v>
      </c>
      <c r="M43" s="25">
        <f t="shared" si="10"/>
        <v>152</v>
      </c>
    </row>
    <row r="44" spans="1:13" s="24" customFormat="1" ht="15.75">
      <c r="A44" s="30" t="s">
        <v>297</v>
      </c>
      <c r="B44" s="39" t="s">
        <v>226</v>
      </c>
      <c r="C44" s="40" t="s">
        <v>7</v>
      </c>
      <c r="D44" s="39" t="s">
        <v>67</v>
      </c>
      <c r="E44" s="40" t="s">
        <v>7</v>
      </c>
      <c r="I44" s="37"/>
      <c r="J44" s="32" t="str">
        <f t="shared" si="5"/>
        <v>00308</v>
      </c>
      <c r="K44" s="29">
        <f t="shared" si="4"/>
        <v>1</v>
      </c>
      <c r="L44" s="25">
        <f t="shared" si="9"/>
        <v>153</v>
      </c>
      <c r="M44" s="25">
        <f t="shared" si="10"/>
        <v>153</v>
      </c>
    </row>
    <row r="45" spans="1:13" s="24" customFormat="1" ht="15.75">
      <c r="A45" s="30" t="s">
        <v>297</v>
      </c>
      <c r="B45" s="39" t="s">
        <v>226</v>
      </c>
      <c r="C45" s="40" t="s">
        <v>15</v>
      </c>
      <c r="D45" s="39" t="s">
        <v>65</v>
      </c>
      <c r="E45" s="40" t="s">
        <v>15</v>
      </c>
      <c r="I45" s="37"/>
      <c r="J45" s="32" t="str">
        <f t="shared" si="5"/>
        <v>00309</v>
      </c>
      <c r="K45" s="29">
        <f t="shared" si="4"/>
        <v>1</v>
      </c>
      <c r="L45" s="25">
        <f t="shared" si="9"/>
        <v>154</v>
      </c>
      <c r="M45" s="25">
        <f t="shared" si="10"/>
        <v>154</v>
      </c>
    </row>
    <row r="46" spans="1:13" s="24" customFormat="1" ht="15.75">
      <c r="A46" s="30" t="s">
        <v>297</v>
      </c>
      <c r="B46" s="39" t="s">
        <v>226</v>
      </c>
      <c r="C46" s="40" t="s">
        <v>16</v>
      </c>
      <c r="D46" s="39" t="s">
        <v>251</v>
      </c>
      <c r="E46" s="40" t="s">
        <v>16</v>
      </c>
      <c r="I46" s="37"/>
      <c r="J46" s="32" t="str">
        <f t="shared" si="5"/>
        <v>00310</v>
      </c>
      <c r="K46" s="29">
        <f t="shared" si="4"/>
        <v>1</v>
      </c>
      <c r="L46" s="25">
        <f t="shared" si="9"/>
        <v>155</v>
      </c>
      <c r="M46" s="25">
        <f t="shared" si="10"/>
        <v>155</v>
      </c>
    </row>
    <row r="47" spans="1:13" s="24" customFormat="1" ht="15.75">
      <c r="A47" s="30" t="s">
        <v>297</v>
      </c>
      <c r="B47" s="39" t="s">
        <v>226</v>
      </c>
      <c r="C47" s="40" t="s">
        <v>14</v>
      </c>
      <c r="D47" s="39" t="s">
        <v>249</v>
      </c>
      <c r="E47" s="40" t="s">
        <v>14</v>
      </c>
      <c r="I47" s="37"/>
      <c r="J47" s="32" t="str">
        <f t="shared" si="5"/>
        <v>00311</v>
      </c>
      <c r="K47" s="29">
        <f t="shared" si="4"/>
        <v>1</v>
      </c>
      <c r="L47" s="25">
        <f t="shared" si="9"/>
        <v>156</v>
      </c>
      <c r="M47" s="25">
        <f t="shared" si="10"/>
        <v>156</v>
      </c>
    </row>
    <row r="48" spans="1:13" s="24" customFormat="1" ht="15.75">
      <c r="A48" s="30" t="s">
        <v>297</v>
      </c>
      <c r="B48" s="39" t="s">
        <v>226</v>
      </c>
      <c r="C48" s="40" t="s">
        <v>17</v>
      </c>
      <c r="D48" s="39" t="s">
        <v>10</v>
      </c>
      <c r="E48" s="40" t="s">
        <v>17</v>
      </c>
      <c r="I48" s="37"/>
      <c r="J48" s="32" t="str">
        <f t="shared" si="5"/>
        <v>00312</v>
      </c>
      <c r="K48" s="29">
        <f t="shared" si="4"/>
        <v>1</v>
      </c>
      <c r="L48" s="25">
        <f t="shared" si="9"/>
        <v>157</v>
      </c>
      <c r="M48" s="25">
        <f t="shared" si="10"/>
        <v>157</v>
      </c>
    </row>
    <row r="49" spans="1:13" s="24" customFormat="1" ht="15.75">
      <c r="A49" s="30" t="s">
        <v>297</v>
      </c>
      <c r="B49" s="39" t="s">
        <v>226</v>
      </c>
      <c r="C49" s="40" t="s">
        <v>18</v>
      </c>
      <c r="D49" s="39" t="s">
        <v>250</v>
      </c>
      <c r="E49" s="40" t="s">
        <v>18</v>
      </c>
      <c r="I49" s="37"/>
      <c r="J49" s="32" t="str">
        <f t="shared" si="5"/>
        <v>00313</v>
      </c>
      <c r="K49" s="29">
        <f t="shared" si="4"/>
        <v>1</v>
      </c>
      <c r="L49" s="25">
        <f t="shared" si="9"/>
        <v>158</v>
      </c>
      <c r="M49" s="25">
        <f t="shared" si="10"/>
        <v>158</v>
      </c>
    </row>
    <row r="50" spans="1:13" s="24" customFormat="1" ht="15.75">
      <c r="A50" s="30" t="s">
        <v>297</v>
      </c>
      <c r="B50" s="39" t="s">
        <v>226</v>
      </c>
      <c r="C50" s="40" t="s">
        <v>19</v>
      </c>
      <c r="D50" s="39" t="s">
        <v>28</v>
      </c>
      <c r="E50" s="40" t="s">
        <v>19</v>
      </c>
      <c r="I50" s="37"/>
      <c r="J50" s="32" t="str">
        <f t="shared" si="5"/>
        <v>00314</v>
      </c>
      <c r="K50" s="29">
        <f t="shared" si="4"/>
        <v>1</v>
      </c>
      <c r="L50" s="25">
        <f t="shared" si="9"/>
        <v>159</v>
      </c>
      <c r="M50" s="25">
        <f t="shared" si="10"/>
        <v>159</v>
      </c>
    </row>
    <row r="51" spans="1:13" s="24" customFormat="1" ht="15.75">
      <c r="A51" s="30" t="s">
        <v>297</v>
      </c>
      <c r="B51" s="39" t="s">
        <v>226</v>
      </c>
      <c r="C51" s="40" t="s">
        <v>20</v>
      </c>
      <c r="D51" s="39" t="s">
        <v>8</v>
      </c>
      <c r="E51" s="40" t="s">
        <v>20</v>
      </c>
      <c r="I51" s="37"/>
      <c r="J51" s="32" t="str">
        <f t="shared" si="5"/>
        <v>00315</v>
      </c>
      <c r="K51" s="29">
        <f t="shared" si="4"/>
        <v>1</v>
      </c>
      <c r="L51" s="25">
        <f t="shared" si="9"/>
        <v>160</v>
      </c>
      <c r="M51" s="25">
        <f t="shared" si="10"/>
        <v>160</v>
      </c>
    </row>
    <row r="52" spans="1:13" s="24" customFormat="1" ht="15.75">
      <c r="A52" s="30" t="s">
        <v>297</v>
      </c>
      <c r="B52" s="39" t="s">
        <v>226</v>
      </c>
      <c r="C52" s="40" t="s">
        <v>42</v>
      </c>
      <c r="D52" s="39" t="s">
        <v>1</v>
      </c>
      <c r="E52" s="40" t="s">
        <v>42</v>
      </c>
      <c r="I52" s="37"/>
      <c r="J52" s="32" t="str">
        <f t="shared" si="5"/>
        <v>00316</v>
      </c>
      <c r="K52" s="29">
        <f t="shared" si="4"/>
        <v>1</v>
      </c>
      <c r="L52" s="25">
        <f t="shared" si="9"/>
        <v>161</v>
      </c>
      <c r="M52" s="25">
        <f t="shared" si="10"/>
        <v>161</v>
      </c>
    </row>
    <row r="53" spans="1:13" s="24" customFormat="1" ht="15.75">
      <c r="A53" s="30" t="s">
        <v>297</v>
      </c>
      <c r="B53" s="39" t="s">
        <v>226</v>
      </c>
      <c r="C53" s="40" t="s">
        <v>43</v>
      </c>
      <c r="D53" s="39" t="s">
        <v>31</v>
      </c>
      <c r="E53" s="40" t="s">
        <v>43</v>
      </c>
      <c r="I53" s="37"/>
      <c r="J53" s="32" t="str">
        <f t="shared" si="5"/>
        <v>00317</v>
      </c>
      <c r="K53" s="29">
        <f t="shared" si="4"/>
        <v>1</v>
      </c>
      <c r="L53" s="25">
        <f t="shared" si="9"/>
        <v>162</v>
      </c>
      <c r="M53" s="25">
        <f t="shared" si="10"/>
        <v>162</v>
      </c>
    </row>
    <row r="54" spans="1:13" s="24" customFormat="1" ht="15.75">
      <c r="A54" s="30" t="s">
        <v>297</v>
      </c>
      <c r="B54" s="39" t="s">
        <v>226</v>
      </c>
      <c r="C54" s="40" t="s">
        <v>44</v>
      </c>
      <c r="D54" s="39" t="s">
        <v>68</v>
      </c>
      <c r="E54" s="40" t="s">
        <v>44</v>
      </c>
      <c r="I54" s="37"/>
      <c r="J54" s="32" t="str">
        <f t="shared" si="5"/>
        <v>00318</v>
      </c>
      <c r="K54" s="29">
        <f t="shared" si="4"/>
        <v>1</v>
      </c>
      <c r="L54" s="25">
        <f t="shared" si="9"/>
        <v>163</v>
      </c>
      <c r="M54" s="25">
        <f t="shared" si="10"/>
        <v>163</v>
      </c>
    </row>
    <row r="55" spans="1:13" s="24" customFormat="1" ht="15.75">
      <c r="A55" s="30" t="s">
        <v>297</v>
      </c>
      <c r="B55" s="39" t="s">
        <v>226</v>
      </c>
      <c r="C55" s="40" t="s">
        <v>45</v>
      </c>
      <c r="D55" s="39" t="s">
        <v>69</v>
      </c>
      <c r="E55" s="40" t="s">
        <v>45</v>
      </c>
      <c r="I55" s="37"/>
      <c r="J55" s="32" t="str">
        <f t="shared" si="5"/>
        <v>00319</v>
      </c>
      <c r="K55" s="29">
        <f t="shared" si="4"/>
        <v>1</v>
      </c>
      <c r="L55" s="25">
        <f t="shared" si="9"/>
        <v>164</v>
      </c>
      <c r="M55" s="25">
        <f t="shared" si="10"/>
        <v>164</v>
      </c>
    </row>
    <row r="56" spans="1:13" s="24" customFormat="1" ht="15.75">
      <c r="A56" s="30" t="s">
        <v>297</v>
      </c>
      <c r="B56" s="39" t="s">
        <v>226</v>
      </c>
      <c r="C56" s="40" t="s">
        <v>46</v>
      </c>
      <c r="D56" s="39" t="s">
        <v>33</v>
      </c>
      <c r="E56" s="40" t="s">
        <v>46</v>
      </c>
      <c r="I56" s="37"/>
      <c r="J56" s="32" t="str">
        <f t="shared" si="5"/>
        <v>00320</v>
      </c>
      <c r="K56" s="29">
        <f t="shared" si="4"/>
        <v>1</v>
      </c>
      <c r="L56" s="25">
        <f t="shared" si="9"/>
        <v>165</v>
      </c>
      <c r="M56" s="25">
        <f t="shared" si="10"/>
        <v>165</v>
      </c>
    </row>
    <row r="57" spans="1:13" s="24" customFormat="1" ht="15.75">
      <c r="A57" s="30" t="s">
        <v>297</v>
      </c>
      <c r="B57" s="39" t="s">
        <v>226</v>
      </c>
      <c r="C57" s="40" t="s">
        <v>47</v>
      </c>
      <c r="D57" s="39" t="s">
        <v>70</v>
      </c>
      <c r="E57" s="40" t="s">
        <v>47</v>
      </c>
      <c r="I57" s="37"/>
      <c r="J57" s="32" t="str">
        <f t="shared" si="5"/>
        <v>00321</v>
      </c>
      <c r="K57" s="29">
        <f t="shared" si="4"/>
        <v>1</v>
      </c>
      <c r="L57" s="25">
        <f t="shared" si="9"/>
        <v>166</v>
      </c>
      <c r="M57" s="25">
        <f t="shared" si="10"/>
        <v>166</v>
      </c>
    </row>
    <row r="58" spans="1:13" s="24" customFormat="1" ht="15.75">
      <c r="A58" s="30" t="s">
        <v>297</v>
      </c>
      <c r="B58" s="39" t="s">
        <v>226</v>
      </c>
      <c r="C58" s="40" t="s">
        <v>48</v>
      </c>
      <c r="D58" s="39" t="s">
        <v>32</v>
      </c>
      <c r="E58" s="40" t="s">
        <v>48</v>
      </c>
      <c r="I58" s="37"/>
      <c r="J58" s="32" t="str">
        <f t="shared" si="5"/>
        <v>00322</v>
      </c>
      <c r="K58" s="29">
        <f t="shared" si="4"/>
        <v>1</v>
      </c>
      <c r="L58" s="25">
        <f t="shared" si="9"/>
        <v>167</v>
      </c>
      <c r="M58" s="25">
        <f t="shared" si="10"/>
        <v>167</v>
      </c>
    </row>
    <row r="59" spans="1:13" s="24" customFormat="1" ht="15.75">
      <c r="A59" s="30" t="s">
        <v>297</v>
      </c>
      <c r="B59" s="39" t="s">
        <v>226</v>
      </c>
      <c r="C59" s="40" t="s">
        <v>71</v>
      </c>
      <c r="D59" s="39" t="s">
        <v>30</v>
      </c>
      <c r="E59" s="40" t="s">
        <v>71</v>
      </c>
      <c r="I59" s="37"/>
      <c r="J59" s="32" t="str">
        <f t="shared" si="5"/>
        <v>00323</v>
      </c>
      <c r="K59" s="29">
        <f t="shared" si="4"/>
        <v>1</v>
      </c>
      <c r="L59" s="25">
        <f t="shared" si="9"/>
        <v>168</v>
      </c>
      <c r="M59" s="25">
        <f t="shared" si="10"/>
        <v>168</v>
      </c>
    </row>
    <row r="60" spans="1:13" s="24" customFormat="1" ht="15.75">
      <c r="A60" s="30" t="s">
        <v>297</v>
      </c>
      <c r="B60" s="39" t="s">
        <v>226</v>
      </c>
      <c r="C60" s="40" t="s">
        <v>72</v>
      </c>
      <c r="D60" s="39" t="s">
        <v>29</v>
      </c>
      <c r="E60" s="40" t="s">
        <v>72</v>
      </c>
      <c r="I60" s="37"/>
      <c r="J60" s="32" t="str">
        <f t="shared" si="5"/>
        <v>00324</v>
      </c>
      <c r="K60" s="29">
        <f t="shared" si="4"/>
        <v>1</v>
      </c>
      <c r="L60" s="25">
        <f t="shared" si="9"/>
        <v>169</v>
      </c>
      <c r="M60" s="25">
        <f t="shared" si="10"/>
        <v>169</v>
      </c>
    </row>
    <row r="61" spans="1:13" s="24" customFormat="1" ht="15.75">
      <c r="A61" s="30" t="s">
        <v>297</v>
      </c>
      <c r="B61" s="39" t="s">
        <v>226</v>
      </c>
      <c r="C61" s="40" t="s">
        <v>74</v>
      </c>
      <c r="D61" s="39" t="s">
        <v>73</v>
      </c>
      <c r="E61" s="40" t="s">
        <v>74</v>
      </c>
      <c r="I61" s="37"/>
      <c r="J61" s="32" t="str">
        <f t="shared" si="5"/>
        <v>00325</v>
      </c>
      <c r="K61" s="29">
        <f t="shared" si="4"/>
        <v>1</v>
      </c>
      <c r="L61" s="25">
        <f t="shared" si="9"/>
        <v>170</v>
      </c>
      <c r="M61" s="25">
        <f t="shared" si="10"/>
        <v>170</v>
      </c>
    </row>
    <row r="62" spans="1:13" s="24" customFormat="1" ht="15.75">
      <c r="A62" s="40"/>
      <c r="B62" s="39"/>
      <c r="C62" s="40"/>
      <c r="D62" s="39"/>
      <c r="E62" s="40"/>
      <c r="I62" s="37"/>
      <c r="J62" s="32" t="str">
        <f t="shared" si="5"/>
        <v/>
      </c>
      <c r="K62" s="29">
        <f t="shared" si="4"/>
        <v>2</v>
      </c>
      <c r="L62" s="25">
        <f t="shared" si="9"/>
        <v>171</v>
      </c>
      <c r="M62" s="25">
        <f t="shared" si="10"/>
        <v>172</v>
      </c>
    </row>
    <row r="63" spans="1:13" s="37" customFormat="1" ht="15.75">
      <c r="A63" s="38"/>
      <c r="B63" s="39"/>
      <c r="C63" s="40"/>
      <c r="D63" s="41"/>
      <c r="E63" s="40"/>
      <c r="F63" s="36"/>
      <c r="J63" s="32" t="str">
        <f t="shared" si="5"/>
        <v/>
      </c>
      <c r="K63" s="29">
        <f t="shared" si="4"/>
        <v>2</v>
      </c>
      <c r="L63" s="25">
        <f t="shared" si="9"/>
        <v>173</v>
      </c>
      <c r="M63" s="25">
        <f t="shared" si="10"/>
        <v>174</v>
      </c>
    </row>
    <row r="64" spans="1:13" s="24" customFormat="1" ht="15.75">
      <c r="A64" s="32"/>
      <c r="C64" s="32"/>
      <c r="D64" s="23"/>
      <c r="E64" s="23"/>
      <c r="J64" s="32"/>
      <c r="K64" s="25"/>
      <c r="L64" s="25"/>
      <c r="M64" s="25"/>
    </row>
    <row r="65" spans="1:13" s="24" customFormat="1" ht="15.75">
      <c r="A65" s="32"/>
      <c r="C65" s="32"/>
      <c r="D65" s="23"/>
      <c r="E65" s="23"/>
      <c r="J65" s="32"/>
      <c r="K65" s="33" t="s">
        <v>40</v>
      </c>
      <c r="L65" s="25" t="str">
        <f ca="1">ADDRESS(L67,8,4,1)</f>
        <v>H235</v>
      </c>
      <c r="M65" s="25" t="str">
        <f ca="1">ADDRESS(M67,15,4,1)</f>
        <v>O236</v>
      </c>
    </row>
    <row r="66" spans="1:13" s="24" customFormat="1" ht="15.75">
      <c r="A66" s="32"/>
      <c r="C66" s="32"/>
      <c r="D66" s="23"/>
      <c r="E66" s="23"/>
      <c r="J66" s="32"/>
      <c r="K66" s="33" t="s">
        <v>41</v>
      </c>
      <c r="L66" s="25" t="str">
        <f ca="1">ADDRESS(L67,8,4,1)</f>
        <v>H235</v>
      </c>
      <c r="M66" s="25" t="str">
        <f ca="1">ADDRESS(M67,8,4,1)</f>
        <v>H236</v>
      </c>
    </row>
    <row r="67" spans="1:13" s="42" customFormat="1" ht="82.5" customHeight="1">
      <c r="A67" s="21" t="s">
        <v>225</v>
      </c>
      <c r="B67" s="22" t="s">
        <v>224</v>
      </c>
      <c r="C67" s="21" t="s">
        <v>34</v>
      </c>
      <c r="D67" s="22" t="s">
        <v>13</v>
      </c>
      <c r="E67" s="21" t="s">
        <v>34</v>
      </c>
      <c r="F67" s="22" t="s">
        <v>12</v>
      </c>
      <c r="G67" s="21" t="s">
        <v>35</v>
      </c>
      <c r="J67" s="51" t="str">
        <f ca="1">CONCATENATE($A$2,$A$4,$A$6)</f>
        <v>0010302</v>
      </c>
      <c r="K67" s="25"/>
      <c r="L67" s="25">
        <f ca="1">VLOOKUP(J67,J68:M172,3,FALSE)</f>
        <v>235</v>
      </c>
      <c r="M67" s="25">
        <f ca="1">VLOOKUP(J67,J68:M172,4,FALSE)</f>
        <v>236</v>
      </c>
    </row>
    <row r="68" spans="1:13" s="37" customFormat="1" ht="15.75">
      <c r="A68" s="34" t="s">
        <v>49</v>
      </c>
      <c r="B68" s="35" t="s">
        <v>50</v>
      </c>
      <c r="C68" s="34" t="s">
        <v>0</v>
      </c>
      <c r="D68" s="35" t="s">
        <v>53</v>
      </c>
      <c r="E68" s="43" t="str">
        <f t="shared" ref="E68:E171" si="11">CONCATENATE(A68,C68)</f>
        <v>00001</v>
      </c>
      <c r="F68" s="35" t="s">
        <v>61</v>
      </c>
      <c r="G68" s="43" t="s">
        <v>0</v>
      </c>
      <c r="J68" s="51" t="str">
        <f>CONCATENATE($E68,$G68)</f>
        <v>0000101</v>
      </c>
      <c r="K68" s="29">
        <f t="shared" ref="K68:K69" si="12">COUNTIFS(maplage,J68)</f>
        <v>1</v>
      </c>
      <c r="L68" s="25">
        <f>Table</f>
        <v>179</v>
      </c>
      <c r="M68" s="25">
        <f>K68+L68</f>
        <v>180</v>
      </c>
    </row>
    <row r="69" spans="1:13" s="37" customFormat="1" ht="15.75">
      <c r="A69" s="38" t="s">
        <v>49</v>
      </c>
      <c r="B69" s="39" t="s">
        <v>50</v>
      </c>
      <c r="C69" s="38" t="s">
        <v>0</v>
      </c>
      <c r="D69" s="39" t="s">
        <v>53</v>
      </c>
      <c r="E69" s="40" t="str">
        <f t="shared" si="11"/>
        <v>00001</v>
      </c>
      <c r="F69" s="39" t="s">
        <v>62</v>
      </c>
      <c r="G69" s="40" t="s">
        <v>6</v>
      </c>
      <c r="J69" s="51" t="str">
        <f t="shared" ref="J69:J138" si="13">CONCATENATE($E69,$G69)</f>
        <v>0000102</v>
      </c>
      <c r="K69" s="29">
        <f t="shared" si="12"/>
        <v>2</v>
      </c>
      <c r="L69" s="25">
        <f>M68+1</f>
        <v>181</v>
      </c>
      <c r="M69" s="25">
        <f t="shared" ref="M69" si="14">M68+K69</f>
        <v>182</v>
      </c>
    </row>
    <row r="70" spans="1:13" s="37" customFormat="1" ht="15.75">
      <c r="A70" s="38" t="s">
        <v>49</v>
      </c>
      <c r="B70" s="39" t="s">
        <v>50</v>
      </c>
      <c r="C70" s="38" t="s">
        <v>6</v>
      </c>
      <c r="D70" s="39" t="s">
        <v>54</v>
      </c>
      <c r="E70" s="40" t="str">
        <f t="shared" si="11"/>
        <v>00002</v>
      </c>
      <c r="F70" s="39" t="s">
        <v>63</v>
      </c>
      <c r="G70" s="40" t="s">
        <v>0</v>
      </c>
      <c r="J70" s="51" t="str">
        <f t="shared" si="13"/>
        <v>0000201</v>
      </c>
      <c r="K70" s="29">
        <f t="shared" ref="K70:K76" si="15">COUNTIFS(maplage,J70)</f>
        <v>1</v>
      </c>
      <c r="L70" s="25">
        <f t="shared" ref="L70:L76" si="16">M69+1</f>
        <v>183</v>
      </c>
      <c r="M70" s="25">
        <f t="shared" ref="M70:M76" si="17">M69+K70</f>
        <v>183</v>
      </c>
    </row>
    <row r="71" spans="1:13" s="37" customFormat="1" ht="15.75">
      <c r="A71" s="38" t="s">
        <v>49</v>
      </c>
      <c r="B71" s="39" t="s">
        <v>50</v>
      </c>
      <c r="C71" s="38" t="s">
        <v>6</v>
      </c>
      <c r="D71" s="39" t="s">
        <v>54</v>
      </c>
      <c r="E71" s="40" t="str">
        <f t="shared" si="11"/>
        <v>00002</v>
      </c>
      <c r="F71" s="39" t="s">
        <v>64</v>
      </c>
      <c r="G71" s="40" t="s">
        <v>6</v>
      </c>
      <c r="J71" s="51" t="str">
        <f t="shared" si="13"/>
        <v>0000202</v>
      </c>
      <c r="K71" s="29">
        <f t="shared" si="15"/>
        <v>1</v>
      </c>
      <c r="L71" s="25">
        <f t="shared" si="16"/>
        <v>184</v>
      </c>
      <c r="M71" s="25">
        <f t="shared" si="17"/>
        <v>184</v>
      </c>
    </row>
    <row r="72" spans="1:13" s="37" customFormat="1" ht="15.75">
      <c r="A72" s="38" t="s">
        <v>49</v>
      </c>
      <c r="B72" s="39" t="s">
        <v>50</v>
      </c>
      <c r="C72" s="38" t="s">
        <v>6</v>
      </c>
      <c r="D72" s="39" t="s">
        <v>54</v>
      </c>
      <c r="E72" s="40" t="str">
        <f t="shared" si="11"/>
        <v>00002</v>
      </c>
      <c r="F72" s="39" t="s">
        <v>65</v>
      </c>
      <c r="G72" s="40" t="s">
        <v>5</v>
      </c>
      <c r="J72" s="51" t="str">
        <f t="shared" si="13"/>
        <v>0000203</v>
      </c>
      <c r="K72" s="29">
        <f t="shared" si="15"/>
        <v>1</v>
      </c>
      <c r="L72" s="25">
        <f t="shared" si="16"/>
        <v>185</v>
      </c>
      <c r="M72" s="25">
        <f t="shared" si="17"/>
        <v>185</v>
      </c>
    </row>
    <row r="73" spans="1:13" s="37" customFormat="1" ht="15.75">
      <c r="A73" s="38" t="s">
        <v>49</v>
      </c>
      <c r="B73" s="39" t="s">
        <v>50</v>
      </c>
      <c r="C73" s="38" t="s">
        <v>6</v>
      </c>
      <c r="D73" s="39" t="s">
        <v>54</v>
      </c>
      <c r="E73" s="40" t="str">
        <f t="shared" si="11"/>
        <v>00002</v>
      </c>
      <c r="F73" s="39" t="s">
        <v>66</v>
      </c>
      <c r="G73" s="40" t="s">
        <v>4</v>
      </c>
      <c r="J73" s="51" t="str">
        <f t="shared" si="13"/>
        <v>0000204</v>
      </c>
      <c r="K73" s="29">
        <f t="shared" si="15"/>
        <v>0</v>
      </c>
      <c r="L73" s="25">
        <f t="shared" si="16"/>
        <v>186</v>
      </c>
      <c r="M73" s="25">
        <f t="shared" si="17"/>
        <v>185</v>
      </c>
    </row>
    <row r="74" spans="1:13" s="37" customFormat="1" ht="15.75">
      <c r="A74" s="38" t="s">
        <v>49</v>
      </c>
      <c r="B74" s="39" t="s">
        <v>50</v>
      </c>
      <c r="C74" s="38" t="s">
        <v>6</v>
      </c>
      <c r="D74" s="39" t="s">
        <v>54</v>
      </c>
      <c r="E74" s="40" t="str">
        <f t="shared" si="11"/>
        <v>00002</v>
      </c>
      <c r="F74" s="39" t="s">
        <v>1</v>
      </c>
      <c r="G74" s="40" t="s">
        <v>3</v>
      </c>
      <c r="J74" s="51" t="str">
        <f t="shared" si="13"/>
        <v>0000205</v>
      </c>
      <c r="K74" s="29">
        <f t="shared" si="15"/>
        <v>0</v>
      </c>
      <c r="L74" s="25">
        <f t="shared" si="16"/>
        <v>186</v>
      </c>
      <c r="M74" s="25">
        <f t="shared" si="17"/>
        <v>185</v>
      </c>
    </row>
    <row r="75" spans="1:13" s="37" customFormat="1" ht="15.75">
      <c r="A75" s="40" t="s">
        <v>21</v>
      </c>
      <c r="B75" s="39" t="s">
        <v>51</v>
      </c>
      <c r="C75" s="38" t="s">
        <v>0</v>
      </c>
      <c r="D75" s="39" t="s">
        <v>55</v>
      </c>
      <c r="E75" s="40" t="str">
        <f t="shared" si="11"/>
        <v>00101</v>
      </c>
      <c r="F75" s="39" t="s">
        <v>61</v>
      </c>
      <c r="G75" s="40" t="s">
        <v>0</v>
      </c>
      <c r="J75" s="51" t="str">
        <f t="shared" si="13"/>
        <v>0010101</v>
      </c>
      <c r="K75" s="29">
        <f t="shared" si="15"/>
        <v>0</v>
      </c>
      <c r="L75" s="25">
        <f t="shared" si="16"/>
        <v>186</v>
      </c>
      <c r="M75" s="25">
        <f t="shared" si="17"/>
        <v>185</v>
      </c>
    </row>
    <row r="76" spans="1:13" s="37" customFormat="1" ht="15.75">
      <c r="A76" s="40" t="s">
        <v>21</v>
      </c>
      <c r="B76" s="39" t="s">
        <v>51</v>
      </c>
      <c r="C76" s="38" t="s">
        <v>0</v>
      </c>
      <c r="D76" s="39" t="s">
        <v>55</v>
      </c>
      <c r="E76" s="40" t="str">
        <f t="shared" si="11"/>
        <v>00101</v>
      </c>
      <c r="F76" s="39" t="s">
        <v>63</v>
      </c>
      <c r="G76" s="40" t="s">
        <v>6</v>
      </c>
      <c r="J76" s="51" t="str">
        <f t="shared" si="13"/>
        <v>0010102</v>
      </c>
      <c r="K76" s="29">
        <f t="shared" si="15"/>
        <v>18</v>
      </c>
      <c r="L76" s="25">
        <f t="shared" si="16"/>
        <v>186</v>
      </c>
      <c r="M76" s="25">
        <f t="shared" si="17"/>
        <v>203</v>
      </c>
    </row>
    <row r="77" spans="1:13" s="37" customFormat="1" ht="15.75">
      <c r="A77" s="40" t="s">
        <v>21</v>
      </c>
      <c r="B77" s="39" t="s">
        <v>51</v>
      </c>
      <c r="C77" s="38" t="s">
        <v>0</v>
      </c>
      <c r="D77" s="39" t="s">
        <v>55</v>
      </c>
      <c r="E77" s="40" t="str">
        <f t="shared" si="11"/>
        <v>00101</v>
      </c>
      <c r="F77" s="39" t="s">
        <v>25</v>
      </c>
      <c r="G77" s="40" t="s">
        <v>5</v>
      </c>
      <c r="J77" s="51" t="str">
        <f t="shared" si="13"/>
        <v>0010103</v>
      </c>
      <c r="K77" s="29">
        <f t="shared" ref="K77:K140" si="18">COUNTIFS(maplage,J77)</f>
        <v>0</v>
      </c>
      <c r="L77" s="25">
        <f t="shared" ref="L77:L140" si="19">M76+1</f>
        <v>204</v>
      </c>
      <c r="M77" s="25">
        <f t="shared" ref="M77:M140" si="20">M76+K77</f>
        <v>203</v>
      </c>
    </row>
    <row r="78" spans="1:13" s="37" customFormat="1" ht="15.75">
      <c r="A78" s="40" t="s">
        <v>21</v>
      </c>
      <c r="B78" s="39" t="s">
        <v>51</v>
      </c>
      <c r="C78" s="38" t="s">
        <v>0</v>
      </c>
      <c r="D78" s="39" t="s">
        <v>55</v>
      </c>
      <c r="E78" s="40" t="str">
        <f t="shared" si="11"/>
        <v>00101</v>
      </c>
      <c r="F78" s="39" t="s">
        <v>23</v>
      </c>
      <c r="G78" s="40" t="s">
        <v>4</v>
      </c>
      <c r="J78" s="51" t="str">
        <f t="shared" si="13"/>
        <v>0010104</v>
      </c>
      <c r="K78" s="29">
        <f t="shared" si="18"/>
        <v>0</v>
      </c>
      <c r="L78" s="25">
        <f t="shared" si="19"/>
        <v>204</v>
      </c>
      <c r="M78" s="25">
        <f t="shared" si="20"/>
        <v>203</v>
      </c>
    </row>
    <row r="79" spans="1:13" s="37" customFormat="1" ht="15.75">
      <c r="A79" s="40" t="s">
        <v>21</v>
      </c>
      <c r="B79" s="39" t="s">
        <v>51</v>
      </c>
      <c r="C79" s="38" t="s">
        <v>0</v>
      </c>
      <c r="D79" s="39" t="s">
        <v>55</v>
      </c>
      <c r="E79" s="40" t="str">
        <f t="shared" si="11"/>
        <v>00101</v>
      </c>
      <c r="F79" s="39" t="s">
        <v>26</v>
      </c>
      <c r="G79" s="40" t="s">
        <v>3</v>
      </c>
      <c r="J79" s="51" t="str">
        <f t="shared" si="13"/>
        <v>0010105</v>
      </c>
      <c r="K79" s="29">
        <f t="shared" si="18"/>
        <v>0</v>
      </c>
      <c r="L79" s="25">
        <f t="shared" si="19"/>
        <v>204</v>
      </c>
      <c r="M79" s="25">
        <f t="shared" si="20"/>
        <v>203</v>
      </c>
    </row>
    <row r="80" spans="1:13" s="37" customFormat="1" ht="15.75">
      <c r="A80" s="40" t="s">
        <v>21</v>
      </c>
      <c r="B80" s="39" t="s">
        <v>51</v>
      </c>
      <c r="C80" s="38" t="s">
        <v>0</v>
      </c>
      <c r="D80" s="39" t="s">
        <v>55</v>
      </c>
      <c r="E80" s="40" t="str">
        <f t="shared" si="11"/>
        <v>00101</v>
      </c>
      <c r="F80" s="39" t="s">
        <v>24</v>
      </c>
      <c r="G80" s="40" t="s">
        <v>2</v>
      </c>
      <c r="J80" s="51" t="str">
        <f t="shared" si="13"/>
        <v>0010106</v>
      </c>
      <c r="K80" s="29">
        <f t="shared" si="18"/>
        <v>4</v>
      </c>
      <c r="L80" s="25">
        <f t="shared" si="19"/>
        <v>204</v>
      </c>
      <c r="M80" s="25">
        <f t="shared" si="20"/>
        <v>207</v>
      </c>
    </row>
    <row r="81" spans="1:13" s="37" customFormat="1" ht="15.75">
      <c r="A81" s="40" t="s">
        <v>21</v>
      </c>
      <c r="B81" s="39" t="s">
        <v>51</v>
      </c>
      <c r="C81" s="38" t="s">
        <v>0</v>
      </c>
      <c r="D81" s="39" t="s">
        <v>55</v>
      </c>
      <c r="E81" s="40" t="str">
        <f t="shared" si="11"/>
        <v>00101</v>
      </c>
      <c r="F81" s="39" t="s">
        <v>27</v>
      </c>
      <c r="G81" s="40" t="s">
        <v>9</v>
      </c>
      <c r="J81" s="51" t="str">
        <f t="shared" si="13"/>
        <v>0010107</v>
      </c>
      <c r="K81" s="29">
        <f t="shared" si="18"/>
        <v>0</v>
      </c>
      <c r="L81" s="25">
        <f t="shared" si="19"/>
        <v>208</v>
      </c>
      <c r="M81" s="25">
        <f t="shared" si="20"/>
        <v>207</v>
      </c>
    </row>
    <row r="82" spans="1:13" s="37" customFormat="1" ht="15.75">
      <c r="A82" s="40" t="s">
        <v>21</v>
      </c>
      <c r="B82" s="39" t="s">
        <v>51</v>
      </c>
      <c r="C82" s="38" t="s">
        <v>0</v>
      </c>
      <c r="D82" s="39" t="s">
        <v>55</v>
      </c>
      <c r="E82" s="40" t="str">
        <f t="shared" si="11"/>
        <v>00101</v>
      </c>
      <c r="F82" s="39" t="s">
        <v>67</v>
      </c>
      <c r="G82" s="40" t="s">
        <v>7</v>
      </c>
      <c r="J82" s="51" t="str">
        <f t="shared" si="13"/>
        <v>0010108</v>
      </c>
      <c r="K82" s="29">
        <f t="shared" si="18"/>
        <v>1</v>
      </c>
      <c r="L82" s="25">
        <f t="shared" si="19"/>
        <v>208</v>
      </c>
      <c r="M82" s="25">
        <f t="shared" si="20"/>
        <v>208</v>
      </c>
    </row>
    <row r="83" spans="1:13" s="37" customFormat="1" ht="15.75">
      <c r="A83" s="40" t="s">
        <v>21</v>
      </c>
      <c r="B83" s="39" t="s">
        <v>51</v>
      </c>
      <c r="C83" s="38" t="s">
        <v>0</v>
      </c>
      <c r="D83" s="39" t="s">
        <v>55</v>
      </c>
      <c r="E83" s="40" t="str">
        <f t="shared" si="11"/>
        <v>00101</v>
      </c>
      <c r="F83" s="39" t="s">
        <v>65</v>
      </c>
      <c r="G83" s="40" t="s">
        <v>15</v>
      </c>
      <c r="J83" s="51" t="str">
        <f t="shared" si="13"/>
        <v>0010109</v>
      </c>
      <c r="K83" s="29">
        <f t="shared" si="18"/>
        <v>0</v>
      </c>
      <c r="L83" s="25">
        <f t="shared" si="19"/>
        <v>209</v>
      </c>
      <c r="M83" s="25">
        <f t="shared" si="20"/>
        <v>208</v>
      </c>
    </row>
    <row r="84" spans="1:13" s="37" customFormat="1" ht="15.75">
      <c r="A84" s="40" t="s">
        <v>21</v>
      </c>
      <c r="B84" s="39" t="s">
        <v>51</v>
      </c>
      <c r="C84" s="38" t="s">
        <v>0</v>
      </c>
      <c r="D84" s="39" t="s">
        <v>55</v>
      </c>
      <c r="E84" s="40" t="str">
        <f t="shared" si="11"/>
        <v>00101</v>
      </c>
      <c r="F84" s="39" t="s">
        <v>251</v>
      </c>
      <c r="G84" s="40" t="s">
        <v>16</v>
      </c>
      <c r="J84" s="51" t="str">
        <f t="shared" si="13"/>
        <v>0010110</v>
      </c>
      <c r="K84" s="29">
        <f t="shared" si="18"/>
        <v>3</v>
      </c>
      <c r="L84" s="25">
        <f t="shared" si="19"/>
        <v>209</v>
      </c>
      <c r="M84" s="25">
        <f t="shared" si="20"/>
        <v>211</v>
      </c>
    </row>
    <row r="85" spans="1:13" s="37" customFormat="1" ht="15.75">
      <c r="A85" s="40" t="s">
        <v>21</v>
      </c>
      <c r="B85" s="39" t="s">
        <v>51</v>
      </c>
      <c r="C85" s="38" t="s">
        <v>0</v>
      </c>
      <c r="D85" s="39" t="s">
        <v>55</v>
      </c>
      <c r="E85" s="40" t="str">
        <f t="shared" si="11"/>
        <v>00101</v>
      </c>
      <c r="F85" s="39" t="s">
        <v>249</v>
      </c>
      <c r="G85" s="40" t="s">
        <v>14</v>
      </c>
      <c r="J85" s="51" t="str">
        <f t="shared" si="13"/>
        <v>0010111</v>
      </c>
      <c r="K85" s="29">
        <f t="shared" si="18"/>
        <v>1</v>
      </c>
      <c r="L85" s="25">
        <f t="shared" si="19"/>
        <v>212</v>
      </c>
      <c r="M85" s="25">
        <f t="shared" si="20"/>
        <v>212</v>
      </c>
    </row>
    <row r="86" spans="1:13" s="37" customFormat="1" ht="15.75">
      <c r="A86" s="40" t="s">
        <v>21</v>
      </c>
      <c r="B86" s="39" t="s">
        <v>51</v>
      </c>
      <c r="C86" s="38" t="s">
        <v>0</v>
      </c>
      <c r="D86" s="39" t="s">
        <v>55</v>
      </c>
      <c r="E86" s="40" t="str">
        <f t="shared" si="11"/>
        <v>00101</v>
      </c>
      <c r="F86" s="39" t="s">
        <v>10</v>
      </c>
      <c r="G86" s="40" t="s">
        <v>17</v>
      </c>
      <c r="J86" s="51" t="str">
        <f t="shared" si="13"/>
        <v>0010112</v>
      </c>
      <c r="K86" s="29">
        <f t="shared" si="18"/>
        <v>0</v>
      </c>
      <c r="L86" s="25">
        <f t="shared" si="19"/>
        <v>213</v>
      </c>
      <c r="M86" s="25">
        <f t="shared" si="20"/>
        <v>212</v>
      </c>
    </row>
    <row r="87" spans="1:13" s="37" customFormat="1" ht="15.75">
      <c r="A87" s="40" t="s">
        <v>21</v>
      </c>
      <c r="B87" s="39" t="s">
        <v>51</v>
      </c>
      <c r="C87" s="38" t="s">
        <v>0</v>
      </c>
      <c r="D87" s="39" t="s">
        <v>55</v>
      </c>
      <c r="E87" s="40" t="str">
        <f t="shared" si="11"/>
        <v>00101</v>
      </c>
      <c r="F87" s="39" t="s">
        <v>250</v>
      </c>
      <c r="G87" s="40" t="s">
        <v>18</v>
      </c>
      <c r="J87" s="51" t="str">
        <f t="shared" si="13"/>
        <v>0010113</v>
      </c>
      <c r="K87" s="29">
        <f t="shared" si="18"/>
        <v>0</v>
      </c>
      <c r="L87" s="25">
        <f t="shared" si="19"/>
        <v>213</v>
      </c>
      <c r="M87" s="25">
        <f t="shared" si="20"/>
        <v>212</v>
      </c>
    </row>
    <row r="88" spans="1:13" s="37" customFormat="1" ht="15.75">
      <c r="A88" s="40" t="s">
        <v>21</v>
      </c>
      <c r="B88" s="39" t="s">
        <v>51</v>
      </c>
      <c r="C88" s="38" t="s">
        <v>0</v>
      </c>
      <c r="D88" s="39" t="s">
        <v>55</v>
      </c>
      <c r="E88" s="40" t="str">
        <f t="shared" si="11"/>
        <v>00101</v>
      </c>
      <c r="F88" s="39" t="s">
        <v>28</v>
      </c>
      <c r="G88" s="40" t="s">
        <v>19</v>
      </c>
      <c r="J88" s="51" t="str">
        <f t="shared" si="13"/>
        <v>0010114</v>
      </c>
      <c r="K88" s="29">
        <f t="shared" si="18"/>
        <v>1</v>
      </c>
      <c r="L88" s="25">
        <f t="shared" si="19"/>
        <v>213</v>
      </c>
      <c r="M88" s="25">
        <f t="shared" si="20"/>
        <v>213</v>
      </c>
    </row>
    <row r="89" spans="1:13" s="37" customFormat="1" ht="15.75">
      <c r="A89" s="40" t="s">
        <v>21</v>
      </c>
      <c r="B89" s="39" t="s">
        <v>51</v>
      </c>
      <c r="C89" s="38" t="s">
        <v>0</v>
      </c>
      <c r="D89" s="39" t="s">
        <v>55</v>
      </c>
      <c r="E89" s="40" t="str">
        <f t="shared" si="11"/>
        <v>00101</v>
      </c>
      <c r="F89" s="39" t="s">
        <v>8</v>
      </c>
      <c r="G89" s="40" t="s">
        <v>20</v>
      </c>
      <c r="J89" s="51" t="str">
        <f t="shared" si="13"/>
        <v>0010115</v>
      </c>
      <c r="K89" s="29">
        <f t="shared" si="18"/>
        <v>0</v>
      </c>
      <c r="L89" s="25">
        <f t="shared" si="19"/>
        <v>214</v>
      </c>
      <c r="M89" s="25">
        <f t="shared" si="20"/>
        <v>213</v>
      </c>
    </row>
    <row r="90" spans="1:13" s="37" customFormat="1" ht="15.75">
      <c r="A90" s="40" t="s">
        <v>21</v>
      </c>
      <c r="B90" s="39" t="s">
        <v>51</v>
      </c>
      <c r="C90" s="38" t="s">
        <v>0</v>
      </c>
      <c r="D90" s="39" t="s">
        <v>55</v>
      </c>
      <c r="E90" s="40" t="str">
        <f t="shared" si="11"/>
        <v>00101</v>
      </c>
      <c r="F90" s="39" t="s">
        <v>1</v>
      </c>
      <c r="G90" s="40" t="s">
        <v>42</v>
      </c>
      <c r="J90" s="51" t="str">
        <f t="shared" si="13"/>
        <v>0010116</v>
      </c>
      <c r="K90" s="29">
        <f t="shared" si="18"/>
        <v>2</v>
      </c>
      <c r="L90" s="25">
        <f t="shared" si="19"/>
        <v>214</v>
      </c>
      <c r="M90" s="25">
        <f t="shared" si="20"/>
        <v>215</v>
      </c>
    </row>
    <row r="91" spans="1:13" s="37" customFormat="1" ht="15.75">
      <c r="A91" s="40" t="s">
        <v>21</v>
      </c>
      <c r="B91" s="39" t="s">
        <v>51</v>
      </c>
      <c r="C91" s="38" t="s">
        <v>0</v>
      </c>
      <c r="D91" s="39" t="s">
        <v>55</v>
      </c>
      <c r="E91" s="40" t="str">
        <f t="shared" si="11"/>
        <v>00101</v>
      </c>
      <c r="F91" s="39" t="s">
        <v>31</v>
      </c>
      <c r="G91" s="40" t="s">
        <v>43</v>
      </c>
      <c r="J91" s="51" t="str">
        <f t="shared" si="13"/>
        <v>0010117</v>
      </c>
      <c r="K91" s="29">
        <f t="shared" si="18"/>
        <v>1</v>
      </c>
      <c r="L91" s="25">
        <f t="shared" si="19"/>
        <v>216</v>
      </c>
      <c r="M91" s="25">
        <f t="shared" si="20"/>
        <v>216</v>
      </c>
    </row>
    <row r="92" spans="1:13" s="37" customFormat="1" ht="15.75">
      <c r="A92" s="40" t="s">
        <v>21</v>
      </c>
      <c r="B92" s="39" t="s">
        <v>51</v>
      </c>
      <c r="C92" s="38" t="s">
        <v>0</v>
      </c>
      <c r="D92" s="39" t="s">
        <v>55</v>
      </c>
      <c r="E92" s="40" t="str">
        <f t="shared" si="11"/>
        <v>00101</v>
      </c>
      <c r="F92" s="39" t="s">
        <v>68</v>
      </c>
      <c r="G92" s="40" t="s">
        <v>44</v>
      </c>
      <c r="J92" s="51" t="str">
        <f t="shared" si="13"/>
        <v>0010118</v>
      </c>
      <c r="K92" s="29">
        <f t="shared" si="18"/>
        <v>0</v>
      </c>
      <c r="L92" s="25">
        <f t="shared" si="19"/>
        <v>217</v>
      </c>
      <c r="M92" s="25">
        <f t="shared" si="20"/>
        <v>216</v>
      </c>
    </row>
    <row r="93" spans="1:13" s="37" customFormat="1" ht="15.75">
      <c r="A93" s="40" t="s">
        <v>21</v>
      </c>
      <c r="B93" s="39" t="s">
        <v>51</v>
      </c>
      <c r="C93" s="38" t="s">
        <v>0</v>
      </c>
      <c r="D93" s="39" t="s">
        <v>55</v>
      </c>
      <c r="E93" s="40" t="str">
        <f t="shared" si="11"/>
        <v>00101</v>
      </c>
      <c r="F93" s="39" t="s">
        <v>69</v>
      </c>
      <c r="G93" s="40" t="s">
        <v>45</v>
      </c>
      <c r="J93" s="51" t="str">
        <f t="shared" si="13"/>
        <v>0010119</v>
      </c>
      <c r="K93" s="29">
        <f t="shared" si="18"/>
        <v>0</v>
      </c>
      <c r="L93" s="25">
        <f t="shared" si="19"/>
        <v>217</v>
      </c>
      <c r="M93" s="25">
        <f t="shared" si="20"/>
        <v>216</v>
      </c>
    </row>
    <row r="94" spans="1:13" s="37" customFormat="1" ht="15.75">
      <c r="A94" s="40" t="s">
        <v>21</v>
      </c>
      <c r="B94" s="39" t="s">
        <v>51</v>
      </c>
      <c r="C94" s="38" t="s">
        <v>0</v>
      </c>
      <c r="D94" s="39" t="s">
        <v>55</v>
      </c>
      <c r="E94" s="40" t="str">
        <f t="shared" si="11"/>
        <v>00101</v>
      </c>
      <c r="F94" s="39" t="s">
        <v>33</v>
      </c>
      <c r="G94" s="40" t="s">
        <v>46</v>
      </c>
      <c r="J94" s="51" t="str">
        <f t="shared" si="13"/>
        <v>0010120</v>
      </c>
      <c r="K94" s="29">
        <f t="shared" si="18"/>
        <v>1</v>
      </c>
      <c r="L94" s="25">
        <f t="shared" si="19"/>
        <v>217</v>
      </c>
      <c r="M94" s="25">
        <f t="shared" si="20"/>
        <v>217</v>
      </c>
    </row>
    <row r="95" spans="1:13" s="37" customFormat="1" ht="15.75">
      <c r="A95" s="40" t="s">
        <v>21</v>
      </c>
      <c r="B95" s="39" t="s">
        <v>51</v>
      </c>
      <c r="C95" s="38" t="s">
        <v>0</v>
      </c>
      <c r="D95" s="39" t="s">
        <v>55</v>
      </c>
      <c r="E95" s="40" t="str">
        <f t="shared" si="11"/>
        <v>00101</v>
      </c>
      <c r="F95" s="39" t="s">
        <v>70</v>
      </c>
      <c r="G95" s="40" t="s">
        <v>47</v>
      </c>
      <c r="J95" s="51" t="str">
        <f t="shared" si="13"/>
        <v>0010121</v>
      </c>
      <c r="K95" s="29">
        <f t="shared" si="18"/>
        <v>0</v>
      </c>
      <c r="L95" s="25">
        <f t="shared" si="19"/>
        <v>218</v>
      </c>
      <c r="M95" s="25">
        <f t="shared" si="20"/>
        <v>217</v>
      </c>
    </row>
    <row r="96" spans="1:13" s="37" customFormat="1" ht="15.75">
      <c r="A96" s="40" t="s">
        <v>21</v>
      </c>
      <c r="B96" s="39" t="s">
        <v>51</v>
      </c>
      <c r="C96" s="38" t="s">
        <v>0</v>
      </c>
      <c r="D96" s="39" t="s">
        <v>55</v>
      </c>
      <c r="E96" s="40" t="str">
        <f t="shared" si="11"/>
        <v>00101</v>
      </c>
      <c r="F96" s="39" t="s">
        <v>32</v>
      </c>
      <c r="G96" s="40" t="s">
        <v>48</v>
      </c>
      <c r="J96" s="51" t="str">
        <f t="shared" si="13"/>
        <v>0010122</v>
      </c>
      <c r="K96" s="29">
        <f t="shared" si="18"/>
        <v>0</v>
      </c>
      <c r="L96" s="25">
        <f t="shared" si="19"/>
        <v>218</v>
      </c>
      <c r="M96" s="25">
        <f t="shared" si="20"/>
        <v>217</v>
      </c>
    </row>
    <row r="97" spans="1:13" s="37" customFormat="1" ht="15.75">
      <c r="A97" s="40" t="s">
        <v>21</v>
      </c>
      <c r="B97" s="39" t="s">
        <v>51</v>
      </c>
      <c r="C97" s="38" t="s">
        <v>0</v>
      </c>
      <c r="D97" s="39" t="s">
        <v>55</v>
      </c>
      <c r="E97" s="40" t="str">
        <f t="shared" si="11"/>
        <v>00101</v>
      </c>
      <c r="F97" s="39" t="s">
        <v>30</v>
      </c>
      <c r="G97" s="40" t="s">
        <v>71</v>
      </c>
      <c r="J97" s="51" t="str">
        <f t="shared" si="13"/>
        <v>0010123</v>
      </c>
      <c r="K97" s="29">
        <f t="shared" si="18"/>
        <v>0</v>
      </c>
      <c r="L97" s="25">
        <f t="shared" si="19"/>
        <v>218</v>
      </c>
      <c r="M97" s="25">
        <f t="shared" si="20"/>
        <v>217</v>
      </c>
    </row>
    <row r="98" spans="1:13" s="37" customFormat="1" ht="15.75">
      <c r="A98" s="40" t="s">
        <v>21</v>
      </c>
      <c r="B98" s="39" t="s">
        <v>51</v>
      </c>
      <c r="C98" s="38" t="s">
        <v>0</v>
      </c>
      <c r="D98" s="39" t="s">
        <v>55</v>
      </c>
      <c r="E98" s="40" t="str">
        <f t="shared" si="11"/>
        <v>00101</v>
      </c>
      <c r="F98" s="39" t="s">
        <v>29</v>
      </c>
      <c r="G98" s="40" t="s">
        <v>72</v>
      </c>
      <c r="J98" s="51" t="str">
        <f t="shared" si="13"/>
        <v>0010124</v>
      </c>
      <c r="K98" s="29">
        <f t="shared" si="18"/>
        <v>0</v>
      </c>
      <c r="L98" s="25">
        <f t="shared" si="19"/>
        <v>218</v>
      </c>
      <c r="M98" s="25">
        <f t="shared" si="20"/>
        <v>217</v>
      </c>
    </row>
    <row r="99" spans="1:13" s="37" customFormat="1" ht="15.75">
      <c r="A99" s="40" t="s">
        <v>21</v>
      </c>
      <c r="B99" s="39" t="s">
        <v>51</v>
      </c>
      <c r="C99" s="38" t="s">
        <v>0</v>
      </c>
      <c r="D99" s="39" t="s">
        <v>55</v>
      </c>
      <c r="E99" s="40" t="str">
        <f t="shared" si="11"/>
        <v>00101</v>
      </c>
      <c r="F99" s="39" t="s">
        <v>73</v>
      </c>
      <c r="G99" s="40" t="s">
        <v>74</v>
      </c>
      <c r="J99" s="51" t="str">
        <f t="shared" si="13"/>
        <v>0010125</v>
      </c>
      <c r="K99" s="29">
        <f t="shared" si="18"/>
        <v>0</v>
      </c>
      <c r="L99" s="25">
        <f t="shared" si="19"/>
        <v>218</v>
      </c>
      <c r="M99" s="25">
        <f t="shared" si="20"/>
        <v>217</v>
      </c>
    </row>
    <row r="100" spans="1:13" s="37" customFormat="1" ht="15.75">
      <c r="A100" s="40" t="s">
        <v>21</v>
      </c>
      <c r="B100" s="39" t="s">
        <v>51</v>
      </c>
      <c r="C100" s="38" t="s">
        <v>6</v>
      </c>
      <c r="D100" s="39" t="s">
        <v>56</v>
      </c>
      <c r="E100" s="40" t="str">
        <f t="shared" si="11"/>
        <v>00102</v>
      </c>
      <c r="F100" s="39" t="s">
        <v>61</v>
      </c>
      <c r="G100" s="40" t="s">
        <v>0</v>
      </c>
      <c r="J100" s="51" t="str">
        <f t="shared" si="13"/>
        <v>0010201</v>
      </c>
      <c r="K100" s="29">
        <f t="shared" si="18"/>
        <v>1</v>
      </c>
      <c r="L100" s="25">
        <f t="shared" si="19"/>
        <v>218</v>
      </c>
      <c r="M100" s="25">
        <f t="shared" si="20"/>
        <v>218</v>
      </c>
    </row>
    <row r="101" spans="1:13" s="37" customFormat="1" ht="15.75">
      <c r="A101" s="40" t="s">
        <v>21</v>
      </c>
      <c r="B101" s="39" t="s">
        <v>51</v>
      </c>
      <c r="C101" s="38" t="s">
        <v>6</v>
      </c>
      <c r="D101" s="39" t="s">
        <v>56</v>
      </c>
      <c r="E101" s="40" t="str">
        <f t="shared" si="11"/>
        <v>00102</v>
      </c>
      <c r="F101" s="39" t="s">
        <v>63</v>
      </c>
      <c r="G101" s="40" t="s">
        <v>6</v>
      </c>
      <c r="J101" s="51" t="str">
        <f t="shared" si="13"/>
        <v>0010202</v>
      </c>
      <c r="K101" s="29">
        <f t="shared" si="18"/>
        <v>9</v>
      </c>
      <c r="L101" s="25">
        <f t="shared" si="19"/>
        <v>219</v>
      </c>
      <c r="M101" s="25">
        <f t="shared" si="20"/>
        <v>227</v>
      </c>
    </row>
    <row r="102" spans="1:13" s="37" customFormat="1" ht="15.75">
      <c r="A102" s="40" t="s">
        <v>21</v>
      </c>
      <c r="B102" s="39" t="s">
        <v>51</v>
      </c>
      <c r="C102" s="38" t="s">
        <v>6</v>
      </c>
      <c r="D102" s="39" t="s">
        <v>56</v>
      </c>
      <c r="E102" s="40" t="str">
        <f t="shared" si="11"/>
        <v>00102</v>
      </c>
      <c r="F102" s="39" t="s">
        <v>69</v>
      </c>
      <c r="G102" s="40" t="s">
        <v>5</v>
      </c>
      <c r="J102" s="51" t="str">
        <f t="shared" si="13"/>
        <v>0010203</v>
      </c>
      <c r="K102" s="29">
        <f t="shared" si="18"/>
        <v>4</v>
      </c>
      <c r="L102" s="25">
        <f t="shared" si="19"/>
        <v>228</v>
      </c>
      <c r="M102" s="25">
        <f t="shared" si="20"/>
        <v>231</v>
      </c>
    </row>
    <row r="103" spans="1:13" s="37" customFormat="1" ht="15.75">
      <c r="A103" s="40" t="s">
        <v>21</v>
      </c>
      <c r="B103" s="39" t="s">
        <v>51</v>
      </c>
      <c r="C103" s="38" t="s">
        <v>5</v>
      </c>
      <c r="D103" s="39" t="s">
        <v>57</v>
      </c>
      <c r="E103" s="40" t="str">
        <f t="shared" si="11"/>
        <v>00103</v>
      </c>
      <c r="F103" s="39" t="s">
        <v>75</v>
      </c>
      <c r="G103" s="40" t="s">
        <v>0</v>
      </c>
      <c r="J103" s="51" t="str">
        <f t="shared" si="13"/>
        <v>0010301</v>
      </c>
      <c r="K103" s="29">
        <f t="shared" si="18"/>
        <v>3</v>
      </c>
      <c r="L103" s="25">
        <f t="shared" si="19"/>
        <v>232</v>
      </c>
      <c r="M103" s="25">
        <f t="shared" si="20"/>
        <v>234</v>
      </c>
    </row>
    <row r="104" spans="1:13" s="37" customFormat="1" ht="15.75">
      <c r="A104" s="40" t="s">
        <v>21</v>
      </c>
      <c r="B104" s="39" t="s">
        <v>51</v>
      </c>
      <c r="C104" s="38" t="s">
        <v>5</v>
      </c>
      <c r="D104" s="39" t="s">
        <v>57</v>
      </c>
      <c r="E104" s="40" t="str">
        <f t="shared" si="11"/>
        <v>00103</v>
      </c>
      <c r="F104" s="39" t="s">
        <v>76</v>
      </c>
      <c r="G104" s="40" t="s">
        <v>6</v>
      </c>
      <c r="J104" s="51" t="str">
        <f t="shared" si="13"/>
        <v>0010302</v>
      </c>
      <c r="K104" s="29">
        <f t="shared" si="18"/>
        <v>2</v>
      </c>
      <c r="L104" s="25">
        <f t="shared" si="19"/>
        <v>235</v>
      </c>
      <c r="M104" s="25">
        <f t="shared" si="20"/>
        <v>236</v>
      </c>
    </row>
    <row r="105" spans="1:13" s="37" customFormat="1" ht="15.75">
      <c r="A105" s="40" t="s">
        <v>21</v>
      </c>
      <c r="B105" s="39" t="s">
        <v>51</v>
      </c>
      <c r="C105" s="38" t="s">
        <v>5</v>
      </c>
      <c r="D105" s="39" t="s">
        <v>57</v>
      </c>
      <c r="E105" s="40" t="str">
        <f t="shared" si="11"/>
        <v>00103</v>
      </c>
      <c r="F105" s="39" t="s">
        <v>77</v>
      </c>
      <c r="G105" s="40" t="s">
        <v>5</v>
      </c>
      <c r="J105" s="51" t="str">
        <f t="shared" si="13"/>
        <v>0010303</v>
      </c>
      <c r="K105" s="29">
        <f t="shared" si="18"/>
        <v>1</v>
      </c>
      <c r="L105" s="25">
        <f t="shared" si="19"/>
        <v>237</v>
      </c>
      <c r="M105" s="25">
        <f t="shared" si="20"/>
        <v>237</v>
      </c>
    </row>
    <row r="106" spans="1:13" s="37" customFormat="1" ht="15.75">
      <c r="A106" s="40" t="s">
        <v>21</v>
      </c>
      <c r="B106" s="39" t="s">
        <v>51</v>
      </c>
      <c r="C106" s="38" t="s">
        <v>5</v>
      </c>
      <c r="D106" s="39" t="s">
        <v>57</v>
      </c>
      <c r="E106" s="40" t="str">
        <f t="shared" si="11"/>
        <v>00103</v>
      </c>
      <c r="F106" s="39" t="s">
        <v>78</v>
      </c>
      <c r="G106" s="40" t="s">
        <v>4</v>
      </c>
      <c r="J106" s="51" t="str">
        <f t="shared" si="13"/>
        <v>0010304</v>
      </c>
      <c r="K106" s="29">
        <f t="shared" si="18"/>
        <v>1</v>
      </c>
      <c r="L106" s="25">
        <f t="shared" si="19"/>
        <v>238</v>
      </c>
      <c r="M106" s="25">
        <f t="shared" si="20"/>
        <v>238</v>
      </c>
    </row>
    <row r="107" spans="1:13" s="37" customFormat="1" ht="15.75">
      <c r="A107" s="40" t="s">
        <v>21</v>
      </c>
      <c r="B107" s="39" t="s">
        <v>51</v>
      </c>
      <c r="C107" s="38" t="s">
        <v>5</v>
      </c>
      <c r="D107" s="39" t="s">
        <v>57</v>
      </c>
      <c r="E107" s="40" t="str">
        <f t="shared" si="11"/>
        <v>00103</v>
      </c>
      <c r="F107" s="39" t="s">
        <v>79</v>
      </c>
      <c r="G107" s="40" t="s">
        <v>3</v>
      </c>
      <c r="J107" s="51" t="str">
        <f t="shared" si="13"/>
        <v>0010305</v>
      </c>
      <c r="K107" s="29">
        <f t="shared" si="18"/>
        <v>2</v>
      </c>
      <c r="L107" s="25">
        <f t="shared" si="19"/>
        <v>239</v>
      </c>
      <c r="M107" s="25">
        <f t="shared" si="20"/>
        <v>240</v>
      </c>
    </row>
    <row r="108" spans="1:13" s="37" customFormat="1" ht="15.75">
      <c r="A108" s="30" t="s">
        <v>22</v>
      </c>
      <c r="B108" s="31" t="s">
        <v>52</v>
      </c>
      <c r="C108" s="38" t="s">
        <v>0</v>
      </c>
      <c r="D108" s="39" t="s">
        <v>242</v>
      </c>
      <c r="E108" s="40" t="str">
        <f t="shared" ref="E108" si="21">CONCATENATE(A108,C108)</f>
        <v>00201</v>
      </c>
      <c r="F108" s="39" t="s">
        <v>284</v>
      </c>
      <c r="G108" s="38" t="s">
        <v>258</v>
      </c>
      <c r="J108" s="51" t="str">
        <f t="shared" si="13"/>
        <v>0020100</v>
      </c>
      <c r="K108" s="29">
        <f t="shared" si="18"/>
        <v>3</v>
      </c>
      <c r="L108" s="25">
        <f t="shared" si="19"/>
        <v>241</v>
      </c>
      <c r="M108" s="25">
        <f t="shared" si="20"/>
        <v>243</v>
      </c>
    </row>
    <row r="109" spans="1:13" s="37" customFormat="1" ht="15.75">
      <c r="A109" s="30" t="s">
        <v>22</v>
      </c>
      <c r="B109" s="31" t="s">
        <v>52</v>
      </c>
      <c r="C109" s="38" t="s">
        <v>0</v>
      </c>
      <c r="D109" s="39" t="s">
        <v>242</v>
      </c>
      <c r="E109" s="40" t="str">
        <f t="shared" si="11"/>
        <v>00201</v>
      </c>
      <c r="F109" s="39" t="s">
        <v>61</v>
      </c>
      <c r="G109" s="40" t="s">
        <v>0</v>
      </c>
      <c r="J109" s="51" t="str">
        <f t="shared" si="13"/>
        <v>0020101</v>
      </c>
      <c r="K109" s="29">
        <f t="shared" si="18"/>
        <v>6</v>
      </c>
      <c r="L109" s="25">
        <f t="shared" si="19"/>
        <v>244</v>
      </c>
      <c r="M109" s="25">
        <f t="shared" si="20"/>
        <v>249</v>
      </c>
    </row>
    <row r="110" spans="1:13" s="37" customFormat="1" ht="15.75">
      <c r="A110" s="30" t="s">
        <v>22</v>
      </c>
      <c r="B110" s="31" t="s">
        <v>52</v>
      </c>
      <c r="C110" s="38" t="s">
        <v>0</v>
      </c>
      <c r="D110" s="39" t="s">
        <v>242</v>
      </c>
      <c r="E110" s="40" t="str">
        <f t="shared" si="11"/>
        <v>00201</v>
      </c>
      <c r="F110" s="39" t="s">
        <v>63</v>
      </c>
      <c r="G110" s="40" t="s">
        <v>6</v>
      </c>
      <c r="J110" s="51" t="str">
        <f t="shared" si="13"/>
        <v>0020102</v>
      </c>
      <c r="K110" s="29">
        <f t="shared" si="18"/>
        <v>1</v>
      </c>
      <c r="L110" s="25">
        <f t="shared" si="19"/>
        <v>250</v>
      </c>
      <c r="M110" s="25">
        <f t="shared" si="20"/>
        <v>250</v>
      </c>
    </row>
    <row r="111" spans="1:13" s="37" customFormat="1" ht="15.75">
      <c r="A111" s="30" t="s">
        <v>22</v>
      </c>
      <c r="B111" s="31" t="s">
        <v>52</v>
      </c>
      <c r="C111" s="38" t="s">
        <v>0</v>
      </c>
      <c r="D111" s="39" t="s">
        <v>242</v>
      </c>
      <c r="E111" s="40" t="str">
        <f t="shared" si="11"/>
        <v>00201</v>
      </c>
      <c r="F111" s="39" t="s">
        <v>25</v>
      </c>
      <c r="G111" s="40" t="s">
        <v>5</v>
      </c>
      <c r="J111" s="51" t="str">
        <f t="shared" si="13"/>
        <v>0020103</v>
      </c>
      <c r="K111" s="29">
        <f t="shared" si="18"/>
        <v>0</v>
      </c>
      <c r="L111" s="25">
        <f t="shared" si="19"/>
        <v>251</v>
      </c>
      <c r="M111" s="25">
        <f t="shared" si="20"/>
        <v>250</v>
      </c>
    </row>
    <row r="112" spans="1:13" s="37" customFormat="1" ht="15.75">
      <c r="A112" s="30" t="s">
        <v>22</v>
      </c>
      <c r="B112" s="31" t="s">
        <v>52</v>
      </c>
      <c r="C112" s="38" t="s">
        <v>0</v>
      </c>
      <c r="D112" s="39" t="s">
        <v>242</v>
      </c>
      <c r="E112" s="40" t="str">
        <f t="shared" si="11"/>
        <v>00201</v>
      </c>
      <c r="F112" s="39" t="s">
        <v>23</v>
      </c>
      <c r="G112" s="40" t="s">
        <v>4</v>
      </c>
      <c r="J112" s="51" t="str">
        <f t="shared" si="13"/>
        <v>0020104</v>
      </c>
      <c r="K112" s="29">
        <f t="shared" si="18"/>
        <v>4</v>
      </c>
      <c r="L112" s="25">
        <f t="shared" si="19"/>
        <v>251</v>
      </c>
      <c r="M112" s="25">
        <f t="shared" si="20"/>
        <v>254</v>
      </c>
    </row>
    <row r="113" spans="1:13" s="37" customFormat="1" ht="15.75">
      <c r="A113" s="30" t="s">
        <v>22</v>
      </c>
      <c r="B113" s="31" t="s">
        <v>52</v>
      </c>
      <c r="C113" s="38" t="s">
        <v>0</v>
      </c>
      <c r="D113" s="39" t="s">
        <v>242</v>
      </c>
      <c r="E113" s="40" t="str">
        <f t="shared" si="11"/>
        <v>00201</v>
      </c>
      <c r="F113" s="39" t="s">
        <v>26</v>
      </c>
      <c r="G113" s="40" t="s">
        <v>3</v>
      </c>
      <c r="J113" s="51" t="str">
        <f t="shared" si="13"/>
        <v>0020105</v>
      </c>
      <c r="K113" s="29">
        <f t="shared" si="18"/>
        <v>0</v>
      </c>
      <c r="L113" s="25">
        <f t="shared" si="19"/>
        <v>255</v>
      </c>
      <c r="M113" s="25">
        <f t="shared" si="20"/>
        <v>254</v>
      </c>
    </row>
    <row r="114" spans="1:13" s="37" customFormat="1" ht="15.75">
      <c r="A114" s="30" t="s">
        <v>22</v>
      </c>
      <c r="B114" s="31" t="s">
        <v>52</v>
      </c>
      <c r="C114" s="38" t="s">
        <v>0</v>
      </c>
      <c r="D114" s="39" t="s">
        <v>242</v>
      </c>
      <c r="E114" s="40" t="str">
        <f t="shared" si="11"/>
        <v>00201</v>
      </c>
      <c r="F114" s="39" t="s">
        <v>24</v>
      </c>
      <c r="G114" s="40" t="s">
        <v>2</v>
      </c>
      <c r="J114" s="51" t="str">
        <f t="shared" si="13"/>
        <v>0020106</v>
      </c>
      <c r="K114" s="29">
        <f t="shared" si="18"/>
        <v>0</v>
      </c>
      <c r="L114" s="25">
        <f t="shared" si="19"/>
        <v>255</v>
      </c>
      <c r="M114" s="25">
        <f t="shared" si="20"/>
        <v>254</v>
      </c>
    </row>
    <row r="115" spans="1:13" s="37" customFormat="1" ht="15.75">
      <c r="A115" s="30" t="s">
        <v>22</v>
      </c>
      <c r="B115" s="31" t="s">
        <v>52</v>
      </c>
      <c r="C115" s="38" t="s">
        <v>0</v>
      </c>
      <c r="D115" s="39" t="s">
        <v>242</v>
      </c>
      <c r="E115" s="40" t="str">
        <f t="shared" si="11"/>
        <v>00201</v>
      </c>
      <c r="F115" s="39" t="s">
        <v>27</v>
      </c>
      <c r="G115" s="40" t="s">
        <v>9</v>
      </c>
      <c r="J115" s="51" t="str">
        <f t="shared" si="13"/>
        <v>0020107</v>
      </c>
      <c r="K115" s="29">
        <f t="shared" si="18"/>
        <v>0</v>
      </c>
      <c r="L115" s="25">
        <f t="shared" si="19"/>
        <v>255</v>
      </c>
      <c r="M115" s="25">
        <f t="shared" si="20"/>
        <v>254</v>
      </c>
    </row>
    <row r="116" spans="1:13" s="37" customFormat="1" ht="15.75">
      <c r="A116" s="30" t="s">
        <v>22</v>
      </c>
      <c r="B116" s="31" t="s">
        <v>52</v>
      </c>
      <c r="C116" s="38" t="s">
        <v>0</v>
      </c>
      <c r="D116" s="39" t="s">
        <v>242</v>
      </c>
      <c r="E116" s="40" t="str">
        <f t="shared" si="11"/>
        <v>00201</v>
      </c>
      <c r="F116" s="39" t="s">
        <v>67</v>
      </c>
      <c r="G116" s="40" t="s">
        <v>7</v>
      </c>
      <c r="J116" s="51" t="str">
        <f t="shared" si="13"/>
        <v>0020108</v>
      </c>
      <c r="K116" s="29">
        <f t="shared" si="18"/>
        <v>0</v>
      </c>
      <c r="L116" s="25">
        <f t="shared" si="19"/>
        <v>255</v>
      </c>
      <c r="M116" s="25">
        <f t="shared" si="20"/>
        <v>254</v>
      </c>
    </row>
    <row r="117" spans="1:13" s="37" customFormat="1" ht="15.75">
      <c r="A117" s="30" t="s">
        <v>22</v>
      </c>
      <c r="B117" s="31" t="s">
        <v>52</v>
      </c>
      <c r="C117" s="38" t="s">
        <v>0</v>
      </c>
      <c r="D117" s="39" t="s">
        <v>242</v>
      </c>
      <c r="E117" s="40" t="str">
        <f t="shared" si="11"/>
        <v>00201</v>
      </c>
      <c r="F117" s="39" t="s">
        <v>65</v>
      </c>
      <c r="G117" s="40" t="s">
        <v>15</v>
      </c>
      <c r="J117" s="51" t="str">
        <f t="shared" si="13"/>
        <v>0020109</v>
      </c>
      <c r="K117" s="29">
        <f t="shared" si="18"/>
        <v>0</v>
      </c>
      <c r="L117" s="25">
        <f t="shared" si="19"/>
        <v>255</v>
      </c>
      <c r="M117" s="25">
        <f t="shared" si="20"/>
        <v>254</v>
      </c>
    </row>
    <row r="118" spans="1:13" s="37" customFormat="1" ht="15.75">
      <c r="A118" s="30" t="s">
        <v>22</v>
      </c>
      <c r="B118" s="31" t="s">
        <v>52</v>
      </c>
      <c r="C118" s="38" t="s">
        <v>0</v>
      </c>
      <c r="D118" s="39" t="s">
        <v>242</v>
      </c>
      <c r="E118" s="40" t="str">
        <f t="shared" si="11"/>
        <v>00201</v>
      </c>
      <c r="F118" s="39" t="s">
        <v>298</v>
      </c>
      <c r="G118" s="40" t="s">
        <v>16</v>
      </c>
      <c r="J118" s="51" t="str">
        <f t="shared" si="13"/>
        <v>0020110</v>
      </c>
      <c r="K118" s="29">
        <f t="shared" si="18"/>
        <v>0</v>
      </c>
      <c r="L118" s="25">
        <f t="shared" si="19"/>
        <v>255</v>
      </c>
      <c r="M118" s="25">
        <f t="shared" si="20"/>
        <v>254</v>
      </c>
    </row>
    <row r="119" spans="1:13" s="37" customFormat="1" ht="15.75">
      <c r="A119" s="30" t="s">
        <v>22</v>
      </c>
      <c r="B119" s="31" t="s">
        <v>52</v>
      </c>
      <c r="C119" s="38" t="s">
        <v>0</v>
      </c>
      <c r="D119" s="39" t="s">
        <v>242</v>
      </c>
      <c r="E119" s="40" t="str">
        <f t="shared" ref="E119" si="22">CONCATENATE(A119,C119)</f>
        <v>00201</v>
      </c>
      <c r="F119" s="39" t="s">
        <v>299</v>
      </c>
      <c r="G119" s="40" t="s">
        <v>14</v>
      </c>
      <c r="J119" s="51" t="str">
        <f t="shared" si="13"/>
        <v>0020111</v>
      </c>
      <c r="K119" s="29">
        <f t="shared" si="18"/>
        <v>0</v>
      </c>
      <c r="L119" s="25">
        <f t="shared" si="19"/>
        <v>255</v>
      </c>
      <c r="M119" s="25">
        <f t="shared" si="20"/>
        <v>254</v>
      </c>
    </row>
    <row r="120" spans="1:13" s="37" customFormat="1" ht="15.75">
      <c r="A120" s="30" t="s">
        <v>22</v>
      </c>
      <c r="B120" s="31" t="s">
        <v>52</v>
      </c>
      <c r="C120" s="38" t="s">
        <v>0</v>
      </c>
      <c r="D120" s="39" t="s">
        <v>242</v>
      </c>
      <c r="E120" s="40" t="str">
        <f t="shared" si="11"/>
        <v>00201</v>
      </c>
      <c r="F120" s="39" t="s">
        <v>307</v>
      </c>
      <c r="G120" s="40" t="s">
        <v>17</v>
      </c>
      <c r="J120" s="51" t="str">
        <f t="shared" si="13"/>
        <v>0020112</v>
      </c>
      <c r="K120" s="29">
        <f t="shared" si="18"/>
        <v>5</v>
      </c>
      <c r="L120" s="25">
        <f t="shared" si="19"/>
        <v>255</v>
      </c>
      <c r="M120" s="25">
        <f t="shared" si="20"/>
        <v>259</v>
      </c>
    </row>
    <row r="121" spans="1:13" s="37" customFormat="1" ht="15.75">
      <c r="A121" s="30" t="s">
        <v>22</v>
      </c>
      <c r="B121" s="31" t="s">
        <v>52</v>
      </c>
      <c r="C121" s="38" t="s">
        <v>0</v>
      </c>
      <c r="D121" s="39" t="s">
        <v>242</v>
      </c>
      <c r="E121" s="40" t="str">
        <f t="shared" ref="E121" si="23">CONCATENATE(A121,C121)</f>
        <v>00201</v>
      </c>
      <c r="F121" s="39" t="s">
        <v>300</v>
      </c>
      <c r="G121" s="40" t="s">
        <v>18</v>
      </c>
      <c r="J121" s="51" t="str">
        <f t="shared" si="13"/>
        <v>0020113</v>
      </c>
      <c r="K121" s="29">
        <f t="shared" si="18"/>
        <v>3</v>
      </c>
      <c r="L121" s="25">
        <f t="shared" si="19"/>
        <v>260</v>
      </c>
      <c r="M121" s="25">
        <f t="shared" si="20"/>
        <v>262</v>
      </c>
    </row>
    <row r="122" spans="1:13" s="37" customFormat="1" ht="15.75">
      <c r="A122" s="30" t="s">
        <v>22</v>
      </c>
      <c r="B122" s="31" t="s">
        <v>52</v>
      </c>
      <c r="C122" s="38" t="s">
        <v>0</v>
      </c>
      <c r="D122" s="39" t="s">
        <v>242</v>
      </c>
      <c r="E122" s="40" t="str">
        <f t="shared" si="11"/>
        <v>00201</v>
      </c>
      <c r="F122" s="39" t="s">
        <v>10</v>
      </c>
      <c r="G122" s="40" t="s">
        <v>19</v>
      </c>
      <c r="J122" s="51" t="str">
        <f t="shared" si="13"/>
        <v>0020114</v>
      </c>
      <c r="K122" s="29">
        <f t="shared" si="18"/>
        <v>0</v>
      </c>
      <c r="L122" s="25">
        <f t="shared" si="19"/>
        <v>263</v>
      </c>
      <c r="M122" s="25">
        <f t="shared" si="20"/>
        <v>262</v>
      </c>
    </row>
    <row r="123" spans="1:13" s="37" customFormat="1" ht="15.75">
      <c r="A123" s="30" t="s">
        <v>22</v>
      </c>
      <c r="B123" s="31" t="s">
        <v>52</v>
      </c>
      <c r="C123" s="38" t="s">
        <v>0</v>
      </c>
      <c r="D123" s="39" t="s">
        <v>242</v>
      </c>
      <c r="E123" s="40" t="str">
        <f t="shared" ref="E123" si="24">CONCATENATE(A123,C123)</f>
        <v>00201</v>
      </c>
      <c r="F123" s="39" t="s">
        <v>308</v>
      </c>
      <c r="G123" s="40" t="s">
        <v>20</v>
      </c>
      <c r="J123" s="51" t="str">
        <f t="shared" si="13"/>
        <v>0020115</v>
      </c>
      <c r="K123" s="29">
        <f t="shared" si="18"/>
        <v>3</v>
      </c>
      <c r="L123" s="25">
        <f t="shared" si="19"/>
        <v>263</v>
      </c>
      <c r="M123" s="25">
        <f t="shared" si="20"/>
        <v>265</v>
      </c>
    </row>
    <row r="124" spans="1:13" s="37" customFormat="1" ht="15.75">
      <c r="A124" s="30" t="s">
        <v>22</v>
      </c>
      <c r="B124" s="31" t="s">
        <v>52</v>
      </c>
      <c r="C124" s="38" t="s">
        <v>0</v>
      </c>
      <c r="D124" s="39" t="s">
        <v>242</v>
      </c>
      <c r="E124" s="40" t="str">
        <f t="shared" si="11"/>
        <v>00201</v>
      </c>
      <c r="F124" s="39" t="s">
        <v>250</v>
      </c>
      <c r="G124" s="40" t="s">
        <v>42</v>
      </c>
      <c r="J124" s="51" t="str">
        <f t="shared" si="13"/>
        <v>0020116</v>
      </c>
      <c r="K124" s="29">
        <f t="shared" si="18"/>
        <v>0</v>
      </c>
      <c r="L124" s="25">
        <f t="shared" si="19"/>
        <v>266</v>
      </c>
      <c r="M124" s="25">
        <f t="shared" si="20"/>
        <v>265</v>
      </c>
    </row>
    <row r="125" spans="1:13" s="37" customFormat="1" ht="15.75">
      <c r="A125" s="30" t="s">
        <v>22</v>
      </c>
      <c r="B125" s="31" t="s">
        <v>52</v>
      </c>
      <c r="C125" s="38" t="s">
        <v>0</v>
      </c>
      <c r="D125" s="39" t="s">
        <v>242</v>
      </c>
      <c r="E125" s="40" t="str">
        <f t="shared" si="11"/>
        <v>00201</v>
      </c>
      <c r="F125" s="39" t="s">
        <v>28</v>
      </c>
      <c r="G125" s="40" t="s">
        <v>43</v>
      </c>
      <c r="J125" s="51" t="str">
        <f t="shared" si="13"/>
        <v>0020117</v>
      </c>
      <c r="K125" s="29">
        <f t="shared" si="18"/>
        <v>0</v>
      </c>
      <c r="L125" s="25">
        <f t="shared" si="19"/>
        <v>266</v>
      </c>
      <c r="M125" s="25">
        <f t="shared" si="20"/>
        <v>265</v>
      </c>
    </row>
    <row r="126" spans="1:13" s="37" customFormat="1" ht="15.75">
      <c r="A126" s="30" t="s">
        <v>22</v>
      </c>
      <c r="B126" s="31" t="s">
        <v>52</v>
      </c>
      <c r="C126" s="38" t="s">
        <v>0</v>
      </c>
      <c r="D126" s="39" t="s">
        <v>242</v>
      </c>
      <c r="E126" s="40" t="str">
        <f t="shared" si="11"/>
        <v>00201</v>
      </c>
      <c r="F126" s="39" t="s">
        <v>8</v>
      </c>
      <c r="G126" s="40" t="s">
        <v>44</v>
      </c>
      <c r="J126" s="51" t="str">
        <f t="shared" si="13"/>
        <v>0020118</v>
      </c>
      <c r="K126" s="29">
        <f t="shared" si="18"/>
        <v>15</v>
      </c>
      <c r="L126" s="25">
        <f t="shared" si="19"/>
        <v>266</v>
      </c>
      <c r="M126" s="25">
        <f t="shared" si="20"/>
        <v>280</v>
      </c>
    </row>
    <row r="127" spans="1:13" s="37" customFormat="1" ht="15.75">
      <c r="A127" s="30" t="s">
        <v>22</v>
      </c>
      <c r="B127" s="31" t="s">
        <v>52</v>
      </c>
      <c r="C127" s="38" t="s">
        <v>0</v>
      </c>
      <c r="D127" s="39" t="s">
        <v>242</v>
      </c>
      <c r="E127" s="40" t="str">
        <f t="shared" si="11"/>
        <v>00201</v>
      </c>
      <c r="F127" s="39" t="s">
        <v>1</v>
      </c>
      <c r="G127" s="40" t="s">
        <v>45</v>
      </c>
      <c r="J127" s="51" t="str">
        <f t="shared" si="13"/>
        <v>0020119</v>
      </c>
      <c r="K127" s="29">
        <f t="shared" si="18"/>
        <v>0</v>
      </c>
      <c r="L127" s="25">
        <f t="shared" si="19"/>
        <v>281</v>
      </c>
      <c r="M127" s="25">
        <f t="shared" si="20"/>
        <v>280</v>
      </c>
    </row>
    <row r="128" spans="1:13" s="37" customFormat="1" ht="15.75">
      <c r="A128" s="30" t="s">
        <v>22</v>
      </c>
      <c r="B128" s="31" t="s">
        <v>52</v>
      </c>
      <c r="C128" s="38" t="s">
        <v>0</v>
      </c>
      <c r="D128" s="39" t="s">
        <v>242</v>
      </c>
      <c r="E128" s="40" t="str">
        <f t="shared" si="11"/>
        <v>00201</v>
      </c>
      <c r="F128" s="39" t="s">
        <v>31</v>
      </c>
      <c r="G128" s="40" t="s">
        <v>46</v>
      </c>
      <c r="J128" s="51" t="str">
        <f t="shared" si="13"/>
        <v>0020120</v>
      </c>
      <c r="K128" s="29">
        <f t="shared" si="18"/>
        <v>0</v>
      </c>
      <c r="L128" s="25">
        <f t="shared" si="19"/>
        <v>281</v>
      </c>
      <c r="M128" s="25">
        <f t="shared" si="20"/>
        <v>280</v>
      </c>
    </row>
    <row r="129" spans="1:13" s="37" customFormat="1" ht="15.75">
      <c r="A129" s="30" t="s">
        <v>22</v>
      </c>
      <c r="B129" s="31" t="s">
        <v>52</v>
      </c>
      <c r="C129" s="38" t="s">
        <v>0</v>
      </c>
      <c r="D129" s="39" t="s">
        <v>242</v>
      </c>
      <c r="E129" s="40" t="str">
        <f t="shared" si="11"/>
        <v>00201</v>
      </c>
      <c r="F129" s="39" t="s">
        <v>68</v>
      </c>
      <c r="G129" s="40" t="s">
        <v>47</v>
      </c>
      <c r="J129" s="51" t="str">
        <f t="shared" si="13"/>
        <v>0020121</v>
      </c>
      <c r="K129" s="29">
        <f t="shared" si="18"/>
        <v>0</v>
      </c>
      <c r="L129" s="25">
        <f t="shared" si="19"/>
        <v>281</v>
      </c>
      <c r="M129" s="25">
        <f t="shared" si="20"/>
        <v>280</v>
      </c>
    </row>
    <row r="130" spans="1:13" s="37" customFormat="1" ht="15.75">
      <c r="A130" s="30" t="s">
        <v>22</v>
      </c>
      <c r="B130" s="31" t="s">
        <v>52</v>
      </c>
      <c r="C130" s="38" t="s">
        <v>0</v>
      </c>
      <c r="D130" s="39" t="s">
        <v>242</v>
      </c>
      <c r="E130" s="40" t="str">
        <f t="shared" si="11"/>
        <v>00201</v>
      </c>
      <c r="F130" s="39" t="s">
        <v>389</v>
      </c>
      <c r="G130" s="40" t="s">
        <v>48</v>
      </c>
      <c r="J130" s="51" t="str">
        <f t="shared" si="13"/>
        <v>0020122</v>
      </c>
      <c r="K130" s="29">
        <f t="shared" si="18"/>
        <v>11</v>
      </c>
      <c r="L130" s="25">
        <f t="shared" si="19"/>
        <v>281</v>
      </c>
      <c r="M130" s="25">
        <f t="shared" si="20"/>
        <v>291</v>
      </c>
    </row>
    <row r="131" spans="1:13" s="37" customFormat="1" ht="15.75">
      <c r="A131" s="30" t="s">
        <v>22</v>
      </c>
      <c r="B131" s="31" t="s">
        <v>52</v>
      </c>
      <c r="C131" s="38" t="s">
        <v>0</v>
      </c>
      <c r="D131" s="39" t="s">
        <v>242</v>
      </c>
      <c r="E131" s="40" t="str">
        <f t="shared" si="11"/>
        <v>00201</v>
      </c>
      <c r="F131" s="39" t="s">
        <v>33</v>
      </c>
      <c r="G131" s="40" t="s">
        <v>71</v>
      </c>
      <c r="J131" s="51" t="str">
        <f t="shared" si="13"/>
        <v>0020123</v>
      </c>
      <c r="K131" s="29">
        <f t="shared" si="18"/>
        <v>0</v>
      </c>
      <c r="L131" s="25">
        <f t="shared" si="19"/>
        <v>292</v>
      </c>
      <c r="M131" s="25">
        <f t="shared" si="20"/>
        <v>291</v>
      </c>
    </row>
    <row r="132" spans="1:13" s="37" customFormat="1" ht="15.75">
      <c r="A132" s="30" t="s">
        <v>22</v>
      </c>
      <c r="B132" s="31" t="s">
        <v>52</v>
      </c>
      <c r="C132" s="38" t="s">
        <v>0</v>
      </c>
      <c r="D132" s="39" t="s">
        <v>242</v>
      </c>
      <c r="E132" s="40" t="str">
        <f t="shared" si="11"/>
        <v>00201</v>
      </c>
      <c r="F132" s="39" t="s">
        <v>70</v>
      </c>
      <c r="G132" s="40" t="s">
        <v>72</v>
      </c>
      <c r="J132" s="51" t="str">
        <f t="shared" si="13"/>
        <v>0020124</v>
      </c>
      <c r="K132" s="29">
        <f t="shared" si="18"/>
        <v>0</v>
      </c>
      <c r="L132" s="25">
        <f t="shared" si="19"/>
        <v>292</v>
      </c>
      <c r="M132" s="25">
        <f t="shared" si="20"/>
        <v>291</v>
      </c>
    </row>
    <row r="133" spans="1:13" s="37" customFormat="1" ht="15.75">
      <c r="A133" s="30" t="s">
        <v>22</v>
      </c>
      <c r="B133" s="31" t="s">
        <v>52</v>
      </c>
      <c r="C133" s="38" t="s">
        <v>0</v>
      </c>
      <c r="D133" s="39" t="s">
        <v>242</v>
      </c>
      <c r="E133" s="40" t="str">
        <f t="shared" si="11"/>
        <v>00201</v>
      </c>
      <c r="F133" s="39" t="s">
        <v>32</v>
      </c>
      <c r="G133" s="40" t="s">
        <v>74</v>
      </c>
      <c r="J133" s="51" t="str">
        <f t="shared" si="13"/>
        <v>0020125</v>
      </c>
      <c r="K133" s="29">
        <f t="shared" si="18"/>
        <v>0</v>
      </c>
      <c r="L133" s="25">
        <f t="shared" si="19"/>
        <v>292</v>
      </c>
      <c r="M133" s="25">
        <f t="shared" si="20"/>
        <v>291</v>
      </c>
    </row>
    <row r="134" spans="1:13" s="37" customFormat="1" ht="15.75">
      <c r="A134" s="30" t="s">
        <v>22</v>
      </c>
      <c r="B134" s="31" t="s">
        <v>52</v>
      </c>
      <c r="C134" s="38" t="s">
        <v>0</v>
      </c>
      <c r="D134" s="39" t="s">
        <v>242</v>
      </c>
      <c r="E134" s="40" t="str">
        <f t="shared" si="11"/>
        <v>00201</v>
      </c>
      <c r="F134" s="39" t="s">
        <v>30</v>
      </c>
      <c r="G134" s="40" t="s">
        <v>301</v>
      </c>
      <c r="J134" s="51" t="str">
        <f t="shared" si="13"/>
        <v>0020126</v>
      </c>
      <c r="K134" s="29">
        <f t="shared" si="18"/>
        <v>0</v>
      </c>
      <c r="L134" s="25">
        <f t="shared" si="19"/>
        <v>292</v>
      </c>
      <c r="M134" s="25">
        <f t="shared" si="20"/>
        <v>291</v>
      </c>
    </row>
    <row r="135" spans="1:13" s="37" customFormat="1" ht="15.75">
      <c r="A135" s="30" t="s">
        <v>22</v>
      </c>
      <c r="B135" s="31" t="s">
        <v>52</v>
      </c>
      <c r="C135" s="38" t="s">
        <v>0</v>
      </c>
      <c r="D135" s="39" t="s">
        <v>242</v>
      </c>
      <c r="E135" s="40" t="str">
        <f t="shared" si="11"/>
        <v>00201</v>
      </c>
      <c r="F135" s="39" t="s">
        <v>29</v>
      </c>
      <c r="G135" s="40" t="s">
        <v>302</v>
      </c>
      <c r="J135" s="51" t="str">
        <f t="shared" si="13"/>
        <v>0020127</v>
      </c>
      <c r="K135" s="29">
        <f t="shared" si="18"/>
        <v>0</v>
      </c>
      <c r="L135" s="25">
        <f t="shared" si="19"/>
        <v>292</v>
      </c>
      <c r="M135" s="25">
        <f t="shared" si="20"/>
        <v>291</v>
      </c>
    </row>
    <row r="136" spans="1:13" s="37" customFormat="1" ht="15.75">
      <c r="A136" s="30" t="s">
        <v>22</v>
      </c>
      <c r="B136" s="31" t="s">
        <v>52</v>
      </c>
      <c r="C136" s="38" t="s">
        <v>0</v>
      </c>
      <c r="D136" s="39" t="s">
        <v>242</v>
      </c>
      <c r="E136" s="40" t="str">
        <f t="shared" ref="E136:E137" si="25">CONCATENATE(A136,C136)</f>
        <v>00201</v>
      </c>
      <c r="F136" s="39" t="s">
        <v>303</v>
      </c>
      <c r="G136" s="40" t="s">
        <v>305</v>
      </c>
      <c r="J136" s="51" t="str">
        <f t="shared" si="13"/>
        <v>0020128</v>
      </c>
      <c r="K136" s="29">
        <f t="shared" si="18"/>
        <v>0</v>
      </c>
      <c r="L136" s="25">
        <f t="shared" si="19"/>
        <v>292</v>
      </c>
      <c r="M136" s="25">
        <f t="shared" si="20"/>
        <v>291</v>
      </c>
    </row>
    <row r="137" spans="1:13" s="37" customFormat="1" ht="15.75">
      <c r="A137" s="30" t="s">
        <v>22</v>
      </c>
      <c r="B137" s="31" t="s">
        <v>52</v>
      </c>
      <c r="C137" s="38" t="s">
        <v>0</v>
      </c>
      <c r="D137" s="39" t="s">
        <v>242</v>
      </c>
      <c r="E137" s="40" t="str">
        <f t="shared" si="25"/>
        <v>00201</v>
      </c>
      <c r="F137" s="39" t="s">
        <v>304</v>
      </c>
      <c r="G137" s="40" t="s">
        <v>306</v>
      </c>
      <c r="J137" s="51" t="str">
        <f t="shared" si="13"/>
        <v>0020129</v>
      </c>
      <c r="K137" s="29">
        <f t="shared" si="18"/>
        <v>0</v>
      </c>
      <c r="L137" s="25">
        <f t="shared" si="19"/>
        <v>292</v>
      </c>
      <c r="M137" s="25">
        <f t="shared" si="20"/>
        <v>291</v>
      </c>
    </row>
    <row r="138" spans="1:13" s="37" customFormat="1" ht="15.75">
      <c r="A138" s="30" t="s">
        <v>22</v>
      </c>
      <c r="B138" s="31" t="s">
        <v>52</v>
      </c>
      <c r="C138" s="38" t="s">
        <v>0</v>
      </c>
      <c r="D138" s="39" t="s">
        <v>242</v>
      </c>
      <c r="E138" s="40" t="str">
        <f t="shared" si="11"/>
        <v>00201</v>
      </c>
      <c r="F138" s="39" t="s">
        <v>73</v>
      </c>
      <c r="G138" s="40" t="s">
        <v>309</v>
      </c>
      <c r="J138" s="51" t="str">
        <f t="shared" si="13"/>
        <v>0020130</v>
      </c>
      <c r="K138" s="29">
        <f t="shared" si="18"/>
        <v>0</v>
      </c>
      <c r="L138" s="25">
        <f t="shared" si="19"/>
        <v>292</v>
      </c>
      <c r="M138" s="25">
        <f t="shared" si="20"/>
        <v>291</v>
      </c>
    </row>
    <row r="139" spans="1:13" s="37" customFormat="1" ht="15.75">
      <c r="A139" s="30" t="s">
        <v>22</v>
      </c>
      <c r="B139" s="31" t="s">
        <v>52</v>
      </c>
      <c r="C139" s="38" t="s">
        <v>6</v>
      </c>
      <c r="D139" s="39" t="s">
        <v>58</v>
      </c>
      <c r="E139" s="40" t="str">
        <f t="shared" si="11"/>
        <v>00202</v>
      </c>
      <c r="F139" s="39" t="s">
        <v>80</v>
      </c>
      <c r="G139" s="38" t="s">
        <v>0</v>
      </c>
      <c r="J139" s="51" t="str">
        <f t="shared" ref="J139:J172" si="26">CONCATENATE($E139,$G139)</f>
        <v>0020201</v>
      </c>
      <c r="K139" s="29">
        <f t="shared" si="18"/>
        <v>8</v>
      </c>
      <c r="L139" s="25">
        <f t="shared" si="19"/>
        <v>292</v>
      </c>
      <c r="M139" s="25">
        <f t="shared" si="20"/>
        <v>299</v>
      </c>
    </row>
    <row r="140" spans="1:13" s="37" customFormat="1" ht="15.75">
      <c r="A140" s="30" t="s">
        <v>22</v>
      </c>
      <c r="B140" s="31" t="s">
        <v>52</v>
      </c>
      <c r="C140" s="38" t="s">
        <v>6</v>
      </c>
      <c r="D140" s="39" t="s">
        <v>58</v>
      </c>
      <c r="E140" s="40" t="str">
        <f t="shared" si="11"/>
        <v>00202</v>
      </c>
      <c r="F140" s="39" t="s">
        <v>81</v>
      </c>
      <c r="G140" s="38" t="s">
        <v>6</v>
      </c>
      <c r="J140" s="51" t="str">
        <f t="shared" si="26"/>
        <v>0020202</v>
      </c>
      <c r="K140" s="29">
        <f t="shared" si="18"/>
        <v>4</v>
      </c>
      <c r="L140" s="25">
        <f t="shared" si="19"/>
        <v>300</v>
      </c>
      <c r="M140" s="25">
        <f t="shared" si="20"/>
        <v>303</v>
      </c>
    </row>
    <row r="141" spans="1:13" s="37" customFormat="1" ht="15.75">
      <c r="A141" s="30" t="s">
        <v>22</v>
      </c>
      <c r="B141" s="31" t="s">
        <v>52</v>
      </c>
      <c r="C141" s="38" t="s">
        <v>5</v>
      </c>
      <c r="D141" s="39" t="s">
        <v>59</v>
      </c>
      <c r="E141" s="40" t="str">
        <f t="shared" si="11"/>
        <v>00203</v>
      </c>
      <c r="F141" s="39" t="s">
        <v>63</v>
      </c>
      <c r="G141" s="38" t="s">
        <v>0</v>
      </c>
      <c r="J141" s="51" t="str">
        <f t="shared" si="26"/>
        <v>0020301</v>
      </c>
      <c r="K141" s="29">
        <f t="shared" ref="K141:K172" si="27">COUNTIFS(maplage,J141)</f>
        <v>7</v>
      </c>
      <c r="L141" s="25">
        <f t="shared" ref="L141:L172" si="28">M140+1</f>
        <v>304</v>
      </c>
      <c r="M141" s="25">
        <f t="shared" ref="M141:M172" si="29">M140+K141</f>
        <v>310</v>
      </c>
    </row>
    <row r="142" spans="1:13" s="37" customFormat="1" ht="15.75">
      <c r="A142" s="30" t="s">
        <v>22</v>
      </c>
      <c r="B142" s="31" t="s">
        <v>52</v>
      </c>
      <c r="C142" s="38" t="s">
        <v>5</v>
      </c>
      <c r="D142" s="39" t="s">
        <v>59</v>
      </c>
      <c r="E142" s="40" t="str">
        <f t="shared" si="11"/>
        <v>00203</v>
      </c>
      <c r="F142" s="39" t="s">
        <v>82</v>
      </c>
      <c r="G142" s="38" t="s">
        <v>6</v>
      </c>
      <c r="J142" s="51" t="str">
        <f t="shared" si="26"/>
        <v>0020302</v>
      </c>
      <c r="K142" s="29">
        <f t="shared" si="27"/>
        <v>1</v>
      </c>
      <c r="L142" s="25">
        <f t="shared" si="28"/>
        <v>311</v>
      </c>
      <c r="M142" s="25">
        <f t="shared" si="29"/>
        <v>311</v>
      </c>
    </row>
    <row r="143" spans="1:13" s="37" customFormat="1" ht="15.75">
      <c r="A143" s="30" t="s">
        <v>22</v>
      </c>
      <c r="B143" s="31" t="s">
        <v>52</v>
      </c>
      <c r="C143" s="38" t="s">
        <v>4</v>
      </c>
      <c r="D143" s="39" t="s">
        <v>60</v>
      </c>
      <c r="E143" s="40" t="str">
        <f t="shared" si="11"/>
        <v>00204</v>
      </c>
      <c r="F143" s="39" t="s">
        <v>83</v>
      </c>
      <c r="G143" s="38" t="s">
        <v>0</v>
      </c>
      <c r="J143" s="51" t="str">
        <f t="shared" si="26"/>
        <v>0020401</v>
      </c>
      <c r="K143" s="29">
        <f t="shared" si="27"/>
        <v>2</v>
      </c>
      <c r="L143" s="25">
        <f t="shared" si="28"/>
        <v>312</v>
      </c>
      <c r="M143" s="25">
        <f t="shared" si="29"/>
        <v>313</v>
      </c>
    </row>
    <row r="144" spans="1:13" s="37" customFormat="1" ht="15.75">
      <c r="A144" s="30" t="s">
        <v>22</v>
      </c>
      <c r="B144" s="31" t="s">
        <v>52</v>
      </c>
      <c r="C144" s="38" t="s">
        <v>4</v>
      </c>
      <c r="D144" s="39" t="s">
        <v>60</v>
      </c>
      <c r="E144" s="40" t="str">
        <f t="shared" ref="E144" si="30">CONCATENATE(A144,C144)</f>
        <v>00204</v>
      </c>
      <c r="F144" s="39" t="s">
        <v>84</v>
      </c>
      <c r="G144" s="38" t="s">
        <v>6</v>
      </c>
      <c r="J144" s="51" t="str">
        <f t="shared" si="26"/>
        <v>0020402</v>
      </c>
      <c r="K144" s="29">
        <f t="shared" ref="K144:K151" si="31">COUNTIFS(maplage,J144)</f>
        <v>4</v>
      </c>
      <c r="L144" s="25">
        <f t="shared" ref="L144:L151" si="32">M143+1</f>
        <v>314</v>
      </c>
      <c r="M144" s="25">
        <f t="shared" ref="M144:M151" si="33">M143+K144</f>
        <v>317</v>
      </c>
    </row>
    <row r="145" spans="1:13" s="37" customFormat="1" ht="15.75">
      <c r="A145" s="30" t="s">
        <v>22</v>
      </c>
      <c r="B145" s="31" t="s">
        <v>52</v>
      </c>
      <c r="C145" s="38" t="s">
        <v>3</v>
      </c>
      <c r="D145" s="39" t="s">
        <v>390</v>
      </c>
      <c r="E145" s="40" t="str">
        <f t="shared" ref="E145" si="34">CONCATENATE(A145,C145)</f>
        <v>00205</v>
      </c>
      <c r="F145" s="39" t="s">
        <v>391</v>
      </c>
      <c r="G145" s="38" t="s">
        <v>0</v>
      </c>
      <c r="J145" s="51" t="str">
        <f>CONCATENATE($E145,$G145)</f>
        <v>0020501</v>
      </c>
      <c r="K145" s="29">
        <f t="shared" si="31"/>
        <v>1</v>
      </c>
      <c r="L145" s="25">
        <f t="shared" si="32"/>
        <v>318</v>
      </c>
      <c r="M145" s="25">
        <f t="shared" si="33"/>
        <v>318</v>
      </c>
    </row>
    <row r="146" spans="1:13" s="37" customFormat="1" ht="15.75">
      <c r="A146" s="30" t="s">
        <v>297</v>
      </c>
      <c r="B146" s="39" t="s">
        <v>226</v>
      </c>
      <c r="C146" s="40" t="s">
        <v>0</v>
      </c>
      <c r="D146" s="39" t="s">
        <v>61</v>
      </c>
      <c r="E146" s="40" t="str">
        <f t="shared" ref="E146:E170" si="35">CONCATENATE(A146,C146)</f>
        <v>00301</v>
      </c>
      <c r="F146" s="59" t="s">
        <v>61</v>
      </c>
      <c r="G146" s="40" t="s">
        <v>0</v>
      </c>
      <c r="J146" s="51" t="str">
        <f t="shared" si="26"/>
        <v>0030101</v>
      </c>
      <c r="K146" s="29">
        <f t="shared" si="31"/>
        <v>0</v>
      </c>
      <c r="L146" s="25">
        <f t="shared" si="32"/>
        <v>319</v>
      </c>
      <c r="M146" s="25">
        <f t="shared" si="33"/>
        <v>318</v>
      </c>
    </row>
    <row r="147" spans="1:13" s="37" customFormat="1" ht="15.75">
      <c r="A147" s="30" t="s">
        <v>297</v>
      </c>
      <c r="B147" s="39" t="s">
        <v>226</v>
      </c>
      <c r="C147" s="40" t="s">
        <v>6</v>
      </c>
      <c r="D147" s="39" t="s">
        <v>63</v>
      </c>
      <c r="E147" s="40" t="str">
        <f t="shared" si="35"/>
        <v>00302</v>
      </c>
      <c r="F147" s="59" t="s">
        <v>63</v>
      </c>
      <c r="G147" s="40" t="s">
        <v>6</v>
      </c>
      <c r="J147" s="51" t="str">
        <f t="shared" si="26"/>
        <v>0030202</v>
      </c>
      <c r="K147" s="29">
        <f t="shared" si="31"/>
        <v>0</v>
      </c>
      <c r="L147" s="25">
        <f t="shared" si="32"/>
        <v>319</v>
      </c>
      <c r="M147" s="25">
        <f t="shared" si="33"/>
        <v>318</v>
      </c>
    </row>
    <row r="148" spans="1:13" s="37" customFormat="1" ht="15.75">
      <c r="A148" s="30" t="s">
        <v>297</v>
      </c>
      <c r="B148" s="39" t="s">
        <v>226</v>
      </c>
      <c r="C148" s="40" t="s">
        <v>5</v>
      </c>
      <c r="D148" s="39" t="s">
        <v>25</v>
      </c>
      <c r="E148" s="40" t="str">
        <f t="shared" si="35"/>
        <v>00303</v>
      </c>
      <c r="F148" s="59" t="s">
        <v>25</v>
      </c>
      <c r="G148" s="40" t="s">
        <v>5</v>
      </c>
      <c r="J148" s="51" t="str">
        <f t="shared" si="26"/>
        <v>0030303</v>
      </c>
      <c r="K148" s="29">
        <f t="shared" si="31"/>
        <v>0</v>
      </c>
      <c r="L148" s="25">
        <f t="shared" si="32"/>
        <v>319</v>
      </c>
      <c r="M148" s="25">
        <f t="shared" si="33"/>
        <v>318</v>
      </c>
    </row>
    <row r="149" spans="1:13" s="37" customFormat="1" ht="15.75">
      <c r="A149" s="30" t="s">
        <v>297</v>
      </c>
      <c r="B149" s="39" t="s">
        <v>226</v>
      </c>
      <c r="C149" s="40" t="s">
        <v>4</v>
      </c>
      <c r="D149" s="39" t="s">
        <v>23</v>
      </c>
      <c r="E149" s="40" t="str">
        <f t="shared" si="35"/>
        <v>00304</v>
      </c>
      <c r="F149" s="59" t="s">
        <v>23</v>
      </c>
      <c r="G149" s="40" t="s">
        <v>4</v>
      </c>
      <c r="J149" s="51" t="str">
        <f t="shared" si="26"/>
        <v>0030404</v>
      </c>
      <c r="K149" s="29">
        <f t="shared" si="31"/>
        <v>0</v>
      </c>
      <c r="L149" s="25">
        <f t="shared" si="32"/>
        <v>319</v>
      </c>
      <c r="M149" s="25">
        <f t="shared" si="33"/>
        <v>318</v>
      </c>
    </row>
    <row r="150" spans="1:13" s="37" customFormat="1" ht="15.75">
      <c r="A150" s="30" t="s">
        <v>297</v>
      </c>
      <c r="B150" s="39" t="s">
        <v>226</v>
      </c>
      <c r="C150" s="40" t="s">
        <v>3</v>
      </c>
      <c r="D150" s="39" t="s">
        <v>26</v>
      </c>
      <c r="E150" s="40" t="str">
        <f t="shared" si="35"/>
        <v>00305</v>
      </c>
      <c r="F150" s="59" t="s">
        <v>26</v>
      </c>
      <c r="G150" s="40" t="s">
        <v>3</v>
      </c>
      <c r="J150" s="51" t="str">
        <f t="shared" si="26"/>
        <v>0030505</v>
      </c>
      <c r="K150" s="29">
        <f t="shared" si="31"/>
        <v>0</v>
      </c>
      <c r="L150" s="25">
        <f t="shared" si="32"/>
        <v>319</v>
      </c>
      <c r="M150" s="25">
        <f t="shared" si="33"/>
        <v>318</v>
      </c>
    </row>
    <row r="151" spans="1:13" s="37" customFormat="1" ht="15.75">
      <c r="A151" s="30" t="s">
        <v>297</v>
      </c>
      <c r="B151" s="39" t="s">
        <v>226</v>
      </c>
      <c r="C151" s="40" t="s">
        <v>2</v>
      </c>
      <c r="D151" s="39" t="s">
        <v>24</v>
      </c>
      <c r="E151" s="40" t="str">
        <f t="shared" si="35"/>
        <v>00306</v>
      </c>
      <c r="F151" s="59" t="s">
        <v>24</v>
      </c>
      <c r="G151" s="40" t="s">
        <v>2</v>
      </c>
      <c r="J151" s="51" t="str">
        <f t="shared" si="26"/>
        <v>0030606</v>
      </c>
      <c r="K151" s="29">
        <f t="shared" si="31"/>
        <v>0</v>
      </c>
      <c r="L151" s="25">
        <f t="shared" si="32"/>
        <v>319</v>
      </c>
      <c r="M151" s="25">
        <f t="shared" si="33"/>
        <v>318</v>
      </c>
    </row>
    <row r="152" spans="1:13" s="37" customFormat="1" ht="15.75">
      <c r="A152" s="30" t="s">
        <v>297</v>
      </c>
      <c r="B152" s="39" t="s">
        <v>226</v>
      </c>
      <c r="C152" s="40" t="s">
        <v>9</v>
      </c>
      <c r="D152" s="39" t="s">
        <v>27</v>
      </c>
      <c r="E152" s="40" t="str">
        <f t="shared" si="35"/>
        <v>00307</v>
      </c>
      <c r="F152" s="59" t="s">
        <v>27</v>
      </c>
      <c r="G152" s="40" t="s">
        <v>9</v>
      </c>
      <c r="J152" s="51" t="str">
        <f t="shared" si="26"/>
        <v>0030707</v>
      </c>
      <c r="K152" s="29">
        <f t="shared" si="27"/>
        <v>0</v>
      </c>
      <c r="L152" s="25">
        <f t="shared" si="28"/>
        <v>319</v>
      </c>
      <c r="M152" s="25">
        <f t="shared" si="29"/>
        <v>318</v>
      </c>
    </row>
    <row r="153" spans="1:13" s="37" customFormat="1" ht="15.75">
      <c r="A153" s="30" t="s">
        <v>297</v>
      </c>
      <c r="B153" s="39" t="s">
        <v>226</v>
      </c>
      <c r="C153" s="40" t="s">
        <v>7</v>
      </c>
      <c r="D153" s="39" t="s">
        <v>67</v>
      </c>
      <c r="E153" s="40" t="str">
        <f t="shared" si="35"/>
        <v>00308</v>
      </c>
      <c r="F153" s="59" t="s">
        <v>67</v>
      </c>
      <c r="G153" s="40" t="s">
        <v>7</v>
      </c>
      <c r="J153" s="51" t="str">
        <f t="shared" si="26"/>
        <v>0030808</v>
      </c>
      <c r="K153" s="29">
        <f t="shared" si="27"/>
        <v>0</v>
      </c>
      <c r="L153" s="25">
        <f t="shared" si="28"/>
        <v>319</v>
      </c>
      <c r="M153" s="25">
        <f t="shared" si="29"/>
        <v>318</v>
      </c>
    </row>
    <row r="154" spans="1:13" s="37" customFormat="1" ht="15.75">
      <c r="A154" s="30" t="s">
        <v>297</v>
      </c>
      <c r="B154" s="39" t="s">
        <v>226</v>
      </c>
      <c r="C154" s="40" t="s">
        <v>15</v>
      </c>
      <c r="D154" s="39" t="s">
        <v>65</v>
      </c>
      <c r="E154" s="40" t="str">
        <f t="shared" si="35"/>
        <v>00309</v>
      </c>
      <c r="F154" s="59" t="s">
        <v>65</v>
      </c>
      <c r="G154" s="40" t="s">
        <v>15</v>
      </c>
      <c r="J154" s="51" t="str">
        <f t="shared" si="26"/>
        <v>0030909</v>
      </c>
      <c r="K154" s="29">
        <f t="shared" si="27"/>
        <v>0</v>
      </c>
      <c r="L154" s="25">
        <f t="shared" si="28"/>
        <v>319</v>
      </c>
      <c r="M154" s="25">
        <f t="shared" si="29"/>
        <v>318</v>
      </c>
    </row>
    <row r="155" spans="1:13" s="37" customFormat="1" ht="15.75">
      <c r="A155" s="30" t="s">
        <v>297</v>
      </c>
      <c r="B155" s="39" t="s">
        <v>226</v>
      </c>
      <c r="C155" s="40" t="s">
        <v>16</v>
      </c>
      <c r="D155" s="39" t="s">
        <v>251</v>
      </c>
      <c r="E155" s="40" t="str">
        <f t="shared" si="35"/>
        <v>00310</v>
      </c>
      <c r="F155" s="59" t="s">
        <v>251</v>
      </c>
      <c r="G155" s="40" t="s">
        <v>16</v>
      </c>
      <c r="J155" s="51" t="str">
        <f t="shared" si="26"/>
        <v>0031010</v>
      </c>
      <c r="K155" s="29">
        <f t="shared" si="27"/>
        <v>0</v>
      </c>
      <c r="L155" s="25">
        <f t="shared" si="28"/>
        <v>319</v>
      </c>
      <c r="M155" s="25">
        <f t="shared" si="29"/>
        <v>318</v>
      </c>
    </row>
    <row r="156" spans="1:13" s="37" customFormat="1" ht="15.75">
      <c r="A156" s="30" t="s">
        <v>297</v>
      </c>
      <c r="B156" s="39" t="s">
        <v>226</v>
      </c>
      <c r="C156" s="40" t="s">
        <v>14</v>
      </c>
      <c r="D156" s="39" t="s">
        <v>249</v>
      </c>
      <c r="E156" s="40" t="str">
        <f t="shared" si="35"/>
        <v>00311</v>
      </c>
      <c r="F156" s="59" t="s">
        <v>249</v>
      </c>
      <c r="G156" s="40" t="s">
        <v>14</v>
      </c>
      <c r="J156" s="51" t="str">
        <f t="shared" si="26"/>
        <v>0031111</v>
      </c>
      <c r="K156" s="29">
        <f t="shared" si="27"/>
        <v>0</v>
      </c>
      <c r="L156" s="25">
        <f t="shared" si="28"/>
        <v>319</v>
      </c>
      <c r="M156" s="25">
        <f t="shared" si="29"/>
        <v>318</v>
      </c>
    </row>
    <row r="157" spans="1:13" s="37" customFormat="1" ht="15.75">
      <c r="A157" s="30" t="s">
        <v>297</v>
      </c>
      <c r="B157" s="39" t="s">
        <v>226</v>
      </c>
      <c r="C157" s="40" t="s">
        <v>17</v>
      </c>
      <c r="D157" s="39" t="s">
        <v>10</v>
      </c>
      <c r="E157" s="40" t="str">
        <f t="shared" si="35"/>
        <v>00312</v>
      </c>
      <c r="F157" s="59" t="s">
        <v>10</v>
      </c>
      <c r="G157" s="40" t="s">
        <v>17</v>
      </c>
      <c r="J157" s="51" t="str">
        <f t="shared" si="26"/>
        <v>0031212</v>
      </c>
      <c r="K157" s="29">
        <f t="shared" si="27"/>
        <v>0</v>
      </c>
      <c r="L157" s="25">
        <f t="shared" si="28"/>
        <v>319</v>
      </c>
      <c r="M157" s="25">
        <f t="shared" si="29"/>
        <v>318</v>
      </c>
    </row>
    <row r="158" spans="1:13" s="37" customFormat="1" ht="15.75">
      <c r="A158" s="30" t="s">
        <v>297</v>
      </c>
      <c r="B158" s="39" t="s">
        <v>226</v>
      </c>
      <c r="C158" s="40" t="s">
        <v>18</v>
      </c>
      <c r="D158" s="39" t="s">
        <v>250</v>
      </c>
      <c r="E158" s="40" t="str">
        <f t="shared" si="35"/>
        <v>00313</v>
      </c>
      <c r="F158" s="59" t="s">
        <v>250</v>
      </c>
      <c r="G158" s="40" t="s">
        <v>18</v>
      </c>
      <c r="J158" s="51" t="str">
        <f t="shared" si="26"/>
        <v>0031313</v>
      </c>
      <c r="K158" s="29">
        <f t="shared" si="27"/>
        <v>0</v>
      </c>
      <c r="L158" s="25">
        <f t="shared" si="28"/>
        <v>319</v>
      </c>
      <c r="M158" s="25">
        <f t="shared" si="29"/>
        <v>318</v>
      </c>
    </row>
    <row r="159" spans="1:13" s="37" customFormat="1" ht="15.75">
      <c r="A159" s="30" t="s">
        <v>297</v>
      </c>
      <c r="B159" s="39" t="s">
        <v>226</v>
      </c>
      <c r="C159" s="40" t="s">
        <v>19</v>
      </c>
      <c r="D159" s="39" t="s">
        <v>28</v>
      </c>
      <c r="E159" s="40" t="str">
        <f t="shared" si="35"/>
        <v>00314</v>
      </c>
      <c r="F159" s="59" t="s">
        <v>28</v>
      </c>
      <c r="G159" s="40" t="s">
        <v>19</v>
      </c>
      <c r="J159" s="51" t="str">
        <f t="shared" si="26"/>
        <v>0031414</v>
      </c>
      <c r="K159" s="29">
        <f t="shared" si="27"/>
        <v>0</v>
      </c>
      <c r="L159" s="25">
        <f t="shared" si="28"/>
        <v>319</v>
      </c>
      <c r="M159" s="25">
        <f t="shared" si="29"/>
        <v>318</v>
      </c>
    </row>
    <row r="160" spans="1:13" s="37" customFormat="1" ht="15.75">
      <c r="A160" s="30" t="s">
        <v>297</v>
      </c>
      <c r="B160" s="39" t="s">
        <v>226</v>
      </c>
      <c r="C160" s="40" t="s">
        <v>20</v>
      </c>
      <c r="D160" s="39" t="s">
        <v>8</v>
      </c>
      <c r="E160" s="40" t="str">
        <f t="shared" si="35"/>
        <v>00315</v>
      </c>
      <c r="F160" s="59" t="s">
        <v>8</v>
      </c>
      <c r="G160" s="40" t="s">
        <v>20</v>
      </c>
      <c r="J160" s="51" t="str">
        <f t="shared" si="26"/>
        <v>0031515</v>
      </c>
      <c r="K160" s="29">
        <f t="shared" si="27"/>
        <v>0</v>
      </c>
      <c r="L160" s="25">
        <f t="shared" si="28"/>
        <v>319</v>
      </c>
      <c r="M160" s="25">
        <f t="shared" si="29"/>
        <v>318</v>
      </c>
    </row>
    <row r="161" spans="1:13" s="37" customFormat="1" ht="15.75">
      <c r="A161" s="30" t="s">
        <v>297</v>
      </c>
      <c r="B161" s="39" t="s">
        <v>226</v>
      </c>
      <c r="C161" s="40" t="s">
        <v>42</v>
      </c>
      <c r="D161" s="39" t="s">
        <v>1</v>
      </c>
      <c r="E161" s="40" t="str">
        <f t="shared" si="35"/>
        <v>00316</v>
      </c>
      <c r="F161" s="59" t="s">
        <v>1</v>
      </c>
      <c r="G161" s="40" t="s">
        <v>42</v>
      </c>
      <c r="J161" s="51" t="str">
        <f t="shared" si="26"/>
        <v>0031616</v>
      </c>
      <c r="K161" s="29">
        <f t="shared" si="27"/>
        <v>0</v>
      </c>
      <c r="L161" s="25">
        <f t="shared" si="28"/>
        <v>319</v>
      </c>
      <c r="M161" s="25">
        <f t="shared" si="29"/>
        <v>318</v>
      </c>
    </row>
    <row r="162" spans="1:13" s="37" customFormat="1" ht="15.75">
      <c r="A162" s="30" t="s">
        <v>297</v>
      </c>
      <c r="B162" s="39" t="s">
        <v>226</v>
      </c>
      <c r="C162" s="40" t="s">
        <v>43</v>
      </c>
      <c r="D162" s="39" t="s">
        <v>31</v>
      </c>
      <c r="E162" s="40" t="str">
        <f t="shared" si="35"/>
        <v>00317</v>
      </c>
      <c r="F162" s="59" t="s">
        <v>31</v>
      </c>
      <c r="G162" s="40" t="s">
        <v>43</v>
      </c>
      <c r="J162" s="51" t="str">
        <f t="shared" si="26"/>
        <v>0031717</v>
      </c>
      <c r="K162" s="29">
        <f t="shared" si="27"/>
        <v>0</v>
      </c>
      <c r="L162" s="25">
        <f t="shared" si="28"/>
        <v>319</v>
      </c>
      <c r="M162" s="25">
        <f t="shared" si="29"/>
        <v>318</v>
      </c>
    </row>
    <row r="163" spans="1:13" s="37" customFormat="1" ht="15.75">
      <c r="A163" s="30" t="s">
        <v>297</v>
      </c>
      <c r="B163" s="39" t="s">
        <v>226</v>
      </c>
      <c r="C163" s="40" t="s">
        <v>44</v>
      </c>
      <c r="D163" s="39" t="s">
        <v>68</v>
      </c>
      <c r="E163" s="40" t="str">
        <f t="shared" si="35"/>
        <v>00318</v>
      </c>
      <c r="F163" s="59" t="s">
        <v>68</v>
      </c>
      <c r="G163" s="40" t="s">
        <v>44</v>
      </c>
      <c r="J163" s="51" t="str">
        <f t="shared" si="26"/>
        <v>0031818</v>
      </c>
      <c r="K163" s="29">
        <f t="shared" si="27"/>
        <v>0</v>
      </c>
      <c r="L163" s="25">
        <f t="shared" si="28"/>
        <v>319</v>
      </c>
      <c r="M163" s="25">
        <f t="shared" si="29"/>
        <v>318</v>
      </c>
    </row>
    <row r="164" spans="1:13" s="37" customFormat="1" ht="15.75">
      <c r="A164" s="30" t="s">
        <v>297</v>
      </c>
      <c r="B164" s="39" t="s">
        <v>226</v>
      </c>
      <c r="C164" s="40" t="s">
        <v>45</v>
      </c>
      <c r="D164" s="39" t="s">
        <v>69</v>
      </c>
      <c r="E164" s="40" t="str">
        <f t="shared" si="35"/>
        <v>00319</v>
      </c>
      <c r="F164" s="59" t="s">
        <v>69</v>
      </c>
      <c r="G164" s="40" t="s">
        <v>45</v>
      </c>
      <c r="J164" s="51" t="str">
        <f t="shared" si="26"/>
        <v>0031919</v>
      </c>
      <c r="K164" s="29">
        <f t="shared" si="27"/>
        <v>0</v>
      </c>
      <c r="L164" s="25">
        <f t="shared" si="28"/>
        <v>319</v>
      </c>
      <c r="M164" s="25">
        <f t="shared" si="29"/>
        <v>318</v>
      </c>
    </row>
    <row r="165" spans="1:13" s="37" customFormat="1" ht="15.75">
      <c r="A165" s="30" t="s">
        <v>297</v>
      </c>
      <c r="B165" s="39" t="s">
        <v>226</v>
      </c>
      <c r="C165" s="40" t="s">
        <v>46</v>
      </c>
      <c r="D165" s="39" t="s">
        <v>33</v>
      </c>
      <c r="E165" s="40" t="str">
        <f t="shared" si="35"/>
        <v>00320</v>
      </c>
      <c r="F165" s="59" t="s">
        <v>33</v>
      </c>
      <c r="G165" s="40" t="s">
        <v>46</v>
      </c>
      <c r="J165" s="51" t="str">
        <f t="shared" si="26"/>
        <v>0032020</v>
      </c>
      <c r="K165" s="29">
        <f t="shared" si="27"/>
        <v>0</v>
      </c>
      <c r="L165" s="25">
        <f t="shared" si="28"/>
        <v>319</v>
      </c>
      <c r="M165" s="25">
        <f t="shared" si="29"/>
        <v>318</v>
      </c>
    </row>
    <row r="166" spans="1:13" s="37" customFormat="1" ht="15.75">
      <c r="A166" s="30" t="s">
        <v>297</v>
      </c>
      <c r="B166" s="39" t="s">
        <v>226</v>
      </c>
      <c r="C166" s="40" t="s">
        <v>47</v>
      </c>
      <c r="D166" s="39" t="s">
        <v>70</v>
      </c>
      <c r="E166" s="40" t="str">
        <f t="shared" si="35"/>
        <v>00321</v>
      </c>
      <c r="F166" s="59" t="s">
        <v>70</v>
      </c>
      <c r="G166" s="40" t="s">
        <v>47</v>
      </c>
      <c r="J166" s="51" t="str">
        <f t="shared" si="26"/>
        <v>0032121</v>
      </c>
      <c r="K166" s="29">
        <f t="shared" si="27"/>
        <v>0</v>
      </c>
      <c r="L166" s="25">
        <f t="shared" si="28"/>
        <v>319</v>
      </c>
      <c r="M166" s="25">
        <f t="shared" si="29"/>
        <v>318</v>
      </c>
    </row>
    <row r="167" spans="1:13" s="37" customFormat="1" ht="15.75">
      <c r="A167" s="30" t="s">
        <v>297</v>
      </c>
      <c r="B167" s="39" t="s">
        <v>226</v>
      </c>
      <c r="C167" s="40" t="s">
        <v>48</v>
      </c>
      <c r="D167" s="39" t="s">
        <v>32</v>
      </c>
      <c r="E167" s="40" t="str">
        <f t="shared" si="35"/>
        <v>00322</v>
      </c>
      <c r="F167" s="59" t="s">
        <v>32</v>
      </c>
      <c r="G167" s="40" t="s">
        <v>48</v>
      </c>
      <c r="J167" s="51" t="str">
        <f t="shared" si="26"/>
        <v>0032222</v>
      </c>
      <c r="K167" s="29">
        <f t="shared" si="27"/>
        <v>0</v>
      </c>
      <c r="L167" s="25">
        <f t="shared" si="28"/>
        <v>319</v>
      </c>
      <c r="M167" s="25">
        <f t="shared" si="29"/>
        <v>318</v>
      </c>
    </row>
    <row r="168" spans="1:13" s="37" customFormat="1" ht="15.75">
      <c r="A168" s="30" t="s">
        <v>297</v>
      </c>
      <c r="B168" s="39" t="s">
        <v>226</v>
      </c>
      <c r="C168" s="40" t="s">
        <v>71</v>
      </c>
      <c r="D168" s="39" t="s">
        <v>30</v>
      </c>
      <c r="E168" s="40" t="str">
        <f t="shared" si="35"/>
        <v>00323</v>
      </c>
      <c r="F168" s="59" t="s">
        <v>30</v>
      </c>
      <c r="G168" s="40" t="s">
        <v>71</v>
      </c>
      <c r="J168" s="51" t="str">
        <f t="shared" si="26"/>
        <v>0032323</v>
      </c>
      <c r="K168" s="29">
        <f t="shared" si="27"/>
        <v>0</v>
      </c>
      <c r="L168" s="25">
        <f t="shared" si="28"/>
        <v>319</v>
      </c>
      <c r="M168" s="25">
        <f t="shared" si="29"/>
        <v>318</v>
      </c>
    </row>
    <row r="169" spans="1:13" s="37" customFormat="1" ht="15.75">
      <c r="A169" s="30" t="s">
        <v>297</v>
      </c>
      <c r="B169" s="39" t="s">
        <v>226</v>
      </c>
      <c r="C169" s="40" t="s">
        <v>72</v>
      </c>
      <c r="D169" s="39" t="s">
        <v>29</v>
      </c>
      <c r="E169" s="40" t="str">
        <f t="shared" si="35"/>
        <v>00324</v>
      </c>
      <c r="F169" s="59" t="s">
        <v>29</v>
      </c>
      <c r="G169" s="40" t="s">
        <v>72</v>
      </c>
      <c r="J169" s="51" t="str">
        <f t="shared" si="26"/>
        <v>0032424</v>
      </c>
      <c r="K169" s="29">
        <f t="shared" si="27"/>
        <v>0</v>
      </c>
      <c r="L169" s="25">
        <f t="shared" si="28"/>
        <v>319</v>
      </c>
      <c r="M169" s="25">
        <f t="shared" si="29"/>
        <v>318</v>
      </c>
    </row>
    <row r="170" spans="1:13" s="37" customFormat="1" ht="15.75">
      <c r="A170" s="30" t="s">
        <v>297</v>
      </c>
      <c r="B170" s="39" t="s">
        <v>226</v>
      </c>
      <c r="C170" s="40" t="s">
        <v>74</v>
      </c>
      <c r="D170" s="39" t="s">
        <v>73</v>
      </c>
      <c r="E170" s="40" t="str">
        <f t="shared" si="35"/>
        <v>00325</v>
      </c>
      <c r="F170" s="59" t="s">
        <v>73</v>
      </c>
      <c r="G170" s="40" t="s">
        <v>74</v>
      </c>
      <c r="J170" s="51" t="str">
        <f t="shared" si="26"/>
        <v>0032525</v>
      </c>
      <c r="K170" s="29">
        <f t="shared" si="27"/>
        <v>0</v>
      </c>
      <c r="L170" s="25">
        <f t="shared" si="28"/>
        <v>319</v>
      </c>
      <c r="M170" s="25">
        <f t="shared" si="29"/>
        <v>318</v>
      </c>
    </row>
    <row r="171" spans="1:13" s="37" customFormat="1" ht="15.75">
      <c r="A171" s="40"/>
      <c r="B171" s="39"/>
      <c r="C171" s="44"/>
      <c r="D171" s="45"/>
      <c r="E171" s="40" t="str">
        <f t="shared" si="11"/>
        <v/>
      </c>
      <c r="F171" s="45"/>
      <c r="G171" s="44"/>
      <c r="J171" s="51" t="str">
        <f t="shared" si="26"/>
        <v/>
      </c>
      <c r="K171" s="29">
        <f t="shared" si="27"/>
        <v>0</v>
      </c>
      <c r="L171" s="25">
        <f t="shared" si="28"/>
        <v>319</v>
      </c>
      <c r="M171" s="25">
        <f t="shared" si="29"/>
        <v>318</v>
      </c>
    </row>
    <row r="172" spans="1:13" s="37" customFormat="1" ht="15.75">
      <c r="A172" s="40"/>
      <c r="B172" s="39"/>
      <c r="C172" s="44"/>
      <c r="D172" s="45"/>
      <c r="E172" s="40" t="str">
        <f t="shared" ref="E172" si="36">CONCATENATE(A172,C172)</f>
        <v/>
      </c>
      <c r="F172" s="45"/>
      <c r="G172" s="44"/>
      <c r="J172" s="51" t="str">
        <f t="shared" si="26"/>
        <v/>
      </c>
      <c r="K172" s="29">
        <f t="shared" si="27"/>
        <v>0</v>
      </c>
      <c r="L172" s="25">
        <f t="shared" si="28"/>
        <v>319</v>
      </c>
      <c r="M172" s="25">
        <f t="shared" si="29"/>
        <v>318</v>
      </c>
    </row>
    <row r="173" spans="1:13" s="24" customFormat="1" ht="15.75">
      <c r="A173" s="32"/>
      <c r="C173" s="32"/>
      <c r="D173" s="23"/>
      <c r="E173" s="23"/>
      <c r="J173" s="32"/>
      <c r="K173" s="37"/>
      <c r="L173" s="37"/>
      <c r="M173" s="37"/>
    </row>
    <row r="174" spans="1:13" s="24" customFormat="1" ht="15.75">
      <c r="A174" s="32"/>
      <c r="C174" s="32"/>
      <c r="D174" s="23"/>
      <c r="E174" s="23"/>
      <c r="J174" s="32"/>
      <c r="K174" s="37"/>
      <c r="L174" s="37"/>
      <c r="M174" s="37"/>
    </row>
    <row r="175" spans="1:13" s="24" customFormat="1" ht="15.75">
      <c r="A175" s="32"/>
      <c r="C175" s="32"/>
      <c r="D175" s="23"/>
      <c r="E175" s="23"/>
      <c r="J175" s="32"/>
      <c r="K175" s="37"/>
      <c r="L175" s="37"/>
      <c r="M175" s="37"/>
    </row>
    <row r="176" spans="1:13" s="24" customFormat="1" ht="15.75">
      <c r="A176" s="32"/>
      <c r="C176" s="32"/>
      <c r="D176" s="23"/>
      <c r="E176" s="23"/>
      <c r="J176" s="32"/>
      <c r="K176" s="37"/>
      <c r="L176" s="37"/>
      <c r="M176" s="37"/>
    </row>
    <row r="177" spans="1:16" s="24" customFormat="1" ht="15.75">
      <c r="A177" s="32"/>
      <c r="C177" s="32"/>
      <c r="D177" s="23"/>
      <c r="E177" s="23"/>
      <c r="J177" s="32"/>
      <c r="K177" s="37"/>
      <c r="L177" s="37"/>
      <c r="M177" s="37"/>
    </row>
    <row r="178" spans="1:16" s="24" customFormat="1" ht="15.75">
      <c r="J178" s="32"/>
      <c r="K178" s="37"/>
      <c r="L178" s="37"/>
      <c r="M178" s="37"/>
    </row>
    <row r="179" spans="1:16" s="47" customFormat="1" ht="15.75">
      <c r="A179" s="52" t="s">
        <v>225</v>
      </c>
      <c r="B179" s="53" t="s">
        <v>224</v>
      </c>
      <c r="C179" s="52" t="s">
        <v>34</v>
      </c>
      <c r="D179" s="53" t="s">
        <v>13</v>
      </c>
      <c r="E179" s="54" t="s">
        <v>35</v>
      </c>
      <c r="F179" s="53" t="s">
        <v>12</v>
      </c>
      <c r="G179" s="55" t="s">
        <v>223</v>
      </c>
      <c r="H179" s="56" t="s">
        <v>11</v>
      </c>
      <c r="I179" s="56" t="s">
        <v>147</v>
      </c>
      <c r="J179" s="56" t="s">
        <v>148</v>
      </c>
      <c r="K179" s="56" t="s">
        <v>149</v>
      </c>
      <c r="L179" s="47">
        <f>ROW(A179)</f>
        <v>179</v>
      </c>
      <c r="M179" s="32">
        <f>ROW(A179)+1</f>
        <v>180</v>
      </c>
      <c r="N179" s="47">
        <f>ligne+1</f>
        <v>181</v>
      </c>
      <c r="O179" s="47">
        <f>Titre+1</f>
        <v>182</v>
      </c>
      <c r="P179" s="57"/>
    </row>
    <row r="180" spans="1:16" s="47" customFormat="1" ht="15.75">
      <c r="A180" s="38" t="s">
        <v>49</v>
      </c>
      <c r="B180" s="39" t="s">
        <v>50</v>
      </c>
      <c r="C180" s="38" t="s">
        <v>0</v>
      </c>
      <c r="D180" s="39" t="s">
        <v>53</v>
      </c>
      <c r="E180" s="40" t="s">
        <v>0</v>
      </c>
      <c r="F180" s="39" t="s">
        <v>61</v>
      </c>
      <c r="G180" s="46" t="str">
        <f t="shared" ref="G180:G211" si="37">CONCATENATE(A180,C180,E180)</f>
        <v>0000101</v>
      </c>
      <c r="H180" s="48" t="s">
        <v>252</v>
      </c>
      <c r="I180" s="48" t="s">
        <v>253</v>
      </c>
      <c r="J180" s="48" t="s">
        <v>150</v>
      </c>
      <c r="K180" s="48" t="str">
        <f t="shared" ref="K180:K211" si="38">CONCATENATE(I180,".",J180)</f>
        <v>MATmet01.xlsx</v>
      </c>
      <c r="M180" s="32"/>
      <c r="P180" s="57"/>
    </row>
    <row r="181" spans="1:16" s="47" customFormat="1" ht="15.75">
      <c r="A181" s="38" t="s">
        <v>49</v>
      </c>
      <c r="B181" s="39" t="s">
        <v>50</v>
      </c>
      <c r="C181" s="38" t="s">
        <v>0</v>
      </c>
      <c r="D181" s="39" t="s">
        <v>53</v>
      </c>
      <c r="E181" s="40" t="s">
        <v>6</v>
      </c>
      <c r="F181" s="39" t="s">
        <v>62</v>
      </c>
      <c r="G181" s="46" t="str">
        <f t="shared" si="37"/>
        <v>0000102</v>
      </c>
      <c r="H181" s="48" t="s">
        <v>85</v>
      </c>
      <c r="I181" s="48" t="s">
        <v>151</v>
      </c>
      <c r="J181" s="48" t="s">
        <v>150</v>
      </c>
      <c r="K181" s="48" t="str">
        <f t="shared" si="38"/>
        <v>MSPElabore.xlsx</v>
      </c>
      <c r="M181" s="32"/>
      <c r="P181" s="57"/>
    </row>
    <row r="182" spans="1:16" s="47" customFormat="1" ht="15.75">
      <c r="A182" s="38" t="s">
        <v>49</v>
      </c>
      <c r="B182" s="39" t="s">
        <v>50</v>
      </c>
      <c r="C182" s="38" t="s">
        <v>0</v>
      </c>
      <c r="D182" s="39" t="s">
        <v>53</v>
      </c>
      <c r="E182" s="40" t="s">
        <v>6</v>
      </c>
      <c r="F182" s="39" t="s">
        <v>62</v>
      </c>
      <c r="G182" s="46" t="str">
        <f t="shared" si="37"/>
        <v>0000102</v>
      </c>
      <c r="H182" s="48" t="s">
        <v>86</v>
      </c>
      <c r="I182" s="48" t="s">
        <v>152</v>
      </c>
      <c r="J182" s="48" t="s">
        <v>150</v>
      </c>
      <c r="K182" s="48" t="str">
        <f t="shared" si="38"/>
        <v>MSPSimplifie.xlsx</v>
      </c>
      <c r="M182" s="32"/>
      <c r="P182" s="57"/>
    </row>
    <row r="183" spans="1:16" s="47" customFormat="1" ht="15.75">
      <c r="A183" s="38" t="s">
        <v>49</v>
      </c>
      <c r="B183" s="39" t="s">
        <v>50</v>
      </c>
      <c r="C183" s="38" t="s">
        <v>6</v>
      </c>
      <c r="D183" s="39" t="s">
        <v>54</v>
      </c>
      <c r="E183" s="40" t="s">
        <v>0</v>
      </c>
      <c r="F183" s="39" t="s">
        <v>63</v>
      </c>
      <c r="G183" s="46" t="str">
        <f t="shared" si="37"/>
        <v>0000201</v>
      </c>
      <c r="H183" s="48" t="s">
        <v>87</v>
      </c>
      <c r="I183" s="48" t="s">
        <v>153</v>
      </c>
      <c r="J183" s="48" t="s">
        <v>150</v>
      </c>
      <c r="K183" s="48" t="str">
        <f t="shared" si="38"/>
        <v>MATmet02.xlsx</v>
      </c>
      <c r="M183" s="32"/>
      <c r="P183" s="57"/>
    </row>
    <row r="184" spans="1:16" s="47" customFormat="1" ht="15.75">
      <c r="A184" s="38" t="s">
        <v>49</v>
      </c>
      <c r="B184" s="39" t="s">
        <v>50</v>
      </c>
      <c r="C184" s="38" t="s">
        <v>6</v>
      </c>
      <c r="D184" s="39" t="s">
        <v>54</v>
      </c>
      <c r="E184" s="40" t="s">
        <v>6</v>
      </c>
      <c r="F184" s="39" t="s">
        <v>64</v>
      </c>
      <c r="G184" s="46" t="str">
        <f t="shared" si="37"/>
        <v>0000202</v>
      </c>
      <c r="H184" s="48" t="s">
        <v>88</v>
      </c>
      <c r="I184" s="48" t="s">
        <v>154</v>
      </c>
      <c r="J184" s="68" t="s">
        <v>150</v>
      </c>
      <c r="K184" s="48" t="str">
        <f t="shared" si="38"/>
        <v>MATmet04.xlsx</v>
      </c>
      <c r="M184" s="32"/>
      <c r="P184" s="57"/>
    </row>
    <row r="185" spans="1:16" s="47" customFormat="1" ht="15.75">
      <c r="A185" s="38" t="s">
        <v>49</v>
      </c>
      <c r="B185" s="39" t="s">
        <v>50</v>
      </c>
      <c r="C185" s="38" t="s">
        <v>6</v>
      </c>
      <c r="D185" s="39" t="s">
        <v>54</v>
      </c>
      <c r="E185" s="40" t="s">
        <v>5</v>
      </c>
      <c r="F185" s="39" t="s">
        <v>65</v>
      </c>
      <c r="G185" s="46" t="str">
        <f t="shared" si="37"/>
        <v>0000203</v>
      </c>
      <c r="H185" s="48" t="s">
        <v>89</v>
      </c>
      <c r="I185" s="48" t="s">
        <v>156</v>
      </c>
      <c r="J185" s="48" t="s">
        <v>155</v>
      </c>
      <c r="K185" s="48" t="str">
        <f t="shared" si="38"/>
        <v>MATmet03.xlsm</v>
      </c>
      <c r="M185" s="32"/>
      <c r="P185" s="57"/>
    </row>
    <row r="186" spans="1:16" s="47" customFormat="1" ht="15.75">
      <c r="A186" s="40" t="s">
        <v>21</v>
      </c>
      <c r="B186" s="39" t="s">
        <v>51</v>
      </c>
      <c r="C186" s="38" t="s">
        <v>0</v>
      </c>
      <c r="D186" s="39" t="s">
        <v>55</v>
      </c>
      <c r="E186" s="40" t="s">
        <v>6</v>
      </c>
      <c r="F186" s="39" t="s">
        <v>63</v>
      </c>
      <c r="G186" s="46" t="str">
        <f t="shared" si="37"/>
        <v>0010102</v>
      </c>
      <c r="H186" s="48" t="s">
        <v>90</v>
      </c>
      <c r="I186" s="48" t="s">
        <v>157</v>
      </c>
      <c r="J186" s="48" t="s">
        <v>155</v>
      </c>
      <c r="K186" s="48" t="str">
        <f t="shared" si="38"/>
        <v>BIBpx01.xlsm</v>
      </c>
      <c r="M186" s="32"/>
      <c r="P186" s="57"/>
    </row>
    <row r="187" spans="1:16" s="47" customFormat="1" ht="15.75">
      <c r="A187" s="40" t="s">
        <v>21</v>
      </c>
      <c r="B187" s="39" t="s">
        <v>51</v>
      </c>
      <c r="C187" s="38" t="s">
        <v>0</v>
      </c>
      <c r="D187" s="39" t="s">
        <v>55</v>
      </c>
      <c r="E187" s="40" t="s">
        <v>6</v>
      </c>
      <c r="F187" s="39" t="s">
        <v>63</v>
      </c>
      <c r="G187" s="46" t="str">
        <f t="shared" si="37"/>
        <v>0010102</v>
      </c>
      <c r="H187" s="48" t="s">
        <v>96</v>
      </c>
      <c r="I187" s="48" t="s">
        <v>164</v>
      </c>
      <c r="J187" s="48" t="s">
        <v>150</v>
      </c>
      <c r="K187" s="48" t="str">
        <f t="shared" si="38"/>
        <v>BIBpxGO03.xlsx</v>
      </c>
      <c r="M187" s="32"/>
      <c r="P187" s="57"/>
    </row>
    <row r="188" spans="1:16" s="47" customFormat="1" ht="15.75">
      <c r="A188" s="40" t="s">
        <v>21</v>
      </c>
      <c r="B188" s="39" t="s">
        <v>51</v>
      </c>
      <c r="C188" s="38" t="s">
        <v>0</v>
      </c>
      <c r="D188" s="39" t="s">
        <v>55</v>
      </c>
      <c r="E188" s="40" t="s">
        <v>6</v>
      </c>
      <c r="F188" s="39" t="s">
        <v>63</v>
      </c>
      <c r="G188" s="46" t="str">
        <f t="shared" si="37"/>
        <v>0010102</v>
      </c>
      <c r="H188" s="48" t="s">
        <v>97</v>
      </c>
      <c r="I188" s="48" t="s">
        <v>165</v>
      </c>
      <c r="J188" s="48" t="s">
        <v>159</v>
      </c>
      <c r="K188" s="48" t="str">
        <f t="shared" si="38"/>
        <v>BIBpxGO04.pdf</v>
      </c>
      <c r="M188" s="32"/>
      <c r="P188" s="57"/>
    </row>
    <row r="189" spans="1:16" s="47" customFormat="1" ht="15.75">
      <c r="A189" s="40" t="s">
        <v>21</v>
      </c>
      <c r="B189" s="39" t="s">
        <v>51</v>
      </c>
      <c r="C189" s="38" t="s">
        <v>0</v>
      </c>
      <c r="D189" s="39" t="s">
        <v>55</v>
      </c>
      <c r="E189" s="40" t="s">
        <v>6</v>
      </c>
      <c r="F189" s="39" t="s">
        <v>63</v>
      </c>
      <c r="G189" s="46" t="str">
        <f t="shared" si="37"/>
        <v>0010102</v>
      </c>
      <c r="H189" s="48" t="s">
        <v>98</v>
      </c>
      <c r="I189" s="48" t="s">
        <v>166</v>
      </c>
      <c r="J189" s="48" t="s">
        <v>159</v>
      </c>
      <c r="K189" s="48" t="str">
        <f t="shared" si="38"/>
        <v>BIBpxGO05.pdf</v>
      </c>
      <c r="M189" s="32"/>
      <c r="P189" s="57"/>
    </row>
    <row r="190" spans="1:16" s="47" customFormat="1" ht="15.75">
      <c r="A190" s="40" t="s">
        <v>21</v>
      </c>
      <c r="B190" s="39" t="s">
        <v>51</v>
      </c>
      <c r="C190" s="38" t="s">
        <v>0</v>
      </c>
      <c r="D190" s="39" t="s">
        <v>55</v>
      </c>
      <c r="E190" s="40" t="s">
        <v>6</v>
      </c>
      <c r="F190" s="39" t="s">
        <v>63</v>
      </c>
      <c r="G190" s="46" t="str">
        <f t="shared" si="37"/>
        <v>0010102</v>
      </c>
      <c r="H190" s="48" t="s">
        <v>99</v>
      </c>
      <c r="I190" s="48" t="s">
        <v>167</v>
      </c>
      <c r="J190" s="48" t="s">
        <v>159</v>
      </c>
      <c r="K190" s="48" t="str">
        <f t="shared" si="38"/>
        <v>BIBpxGO06.pdf</v>
      </c>
      <c r="M190" s="32"/>
      <c r="P190" s="57"/>
    </row>
    <row r="191" spans="1:16" s="47" customFormat="1" ht="15.75">
      <c r="A191" s="40" t="s">
        <v>21</v>
      </c>
      <c r="B191" s="39" t="s">
        <v>51</v>
      </c>
      <c r="C191" s="38" t="s">
        <v>0</v>
      </c>
      <c r="D191" s="39" t="s">
        <v>55</v>
      </c>
      <c r="E191" s="40" t="s">
        <v>6</v>
      </c>
      <c r="F191" s="39" t="s">
        <v>63</v>
      </c>
      <c r="G191" s="46" t="str">
        <f t="shared" si="37"/>
        <v>0010102</v>
      </c>
      <c r="H191" s="48" t="s">
        <v>100</v>
      </c>
      <c r="I191" s="48" t="s">
        <v>168</v>
      </c>
      <c r="J191" s="48" t="s">
        <v>159</v>
      </c>
      <c r="K191" s="48" t="str">
        <f t="shared" si="38"/>
        <v>BIBpxGO07.pdf</v>
      </c>
      <c r="M191" s="32"/>
      <c r="P191" s="57"/>
    </row>
    <row r="192" spans="1:16" s="47" customFormat="1" ht="15.75">
      <c r="A192" s="40" t="s">
        <v>21</v>
      </c>
      <c r="B192" s="39" t="s">
        <v>51</v>
      </c>
      <c r="C192" s="38" t="s">
        <v>0</v>
      </c>
      <c r="D192" s="39" t="s">
        <v>55</v>
      </c>
      <c r="E192" s="40" t="s">
        <v>6</v>
      </c>
      <c r="F192" s="39" t="s">
        <v>63</v>
      </c>
      <c r="G192" s="46" t="str">
        <f t="shared" si="37"/>
        <v>0010102</v>
      </c>
      <c r="H192" s="48" t="s">
        <v>101</v>
      </c>
      <c r="I192" s="48" t="s">
        <v>169</v>
      </c>
      <c r="J192" s="48" t="s">
        <v>150</v>
      </c>
      <c r="K192" s="48" t="str">
        <f t="shared" si="38"/>
        <v>BIBpxGO101.xlsx</v>
      </c>
      <c r="M192" s="32"/>
      <c r="P192" s="57"/>
    </row>
    <row r="193" spans="1:16" s="47" customFormat="1" ht="15.75">
      <c r="A193" s="40" t="s">
        <v>21</v>
      </c>
      <c r="B193" s="39" t="s">
        <v>51</v>
      </c>
      <c r="C193" s="38" t="s">
        <v>0</v>
      </c>
      <c r="D193" s="39" t="s">
        <v>55</v>
      </c>
      <c r="E193" s="40" t="s">
        <v>6</v>
      </c>
      <c r="F193" s="39" t="s">
        <v>63</v>
      </c>
      <c r="G193" s="46" t="str">
        <f t="shared" si="37"/>
        <v>0010102</v>
      </c>
      <c r="H193" s="48" t="s">
        <v>107</v>
      </c>
      <c r="I193" s="48" t="s">
        <v>175</v>
      </c>
      <c r="J193" s="48" t="s">
        <v>150</v>
      </c>
      <c r="K193" s="48" t="str">
        <f t="shared" si="38"/>
        <v>BIBpxRenov01.xlsx</v>
      </c>
      <c r="M193" s="32"/>
      <c r="P193" s="57"/>
    </row>
    <row r="194" spans="1:16" s="47" customFormat="1" ht="15.75">
      <c r="A194" s="40" t="s">
        <v>21</v>
      </c>
      <c r="B194" s="39" t="s">
        <v>51</v>
      </c>
      <c r="C194" s="38" t="s">
        <v>0</v>
      </c>
      <c r="D194" s="39" t="s">
        <v>55</v>
      </c>
      <c r="E194" s="40" t="s">
        <v>6</v>
      </c>
      <c r="F194" s="39" t="s">
        <v>63</v>
      </c>
      <c r="G194" s="46" t="str">
        <f t="shared" si="37"/>
        <v>0010102</v>
      </c>
      <c r="H194" s="48" t="s">
        <v>108</v>
      </c>
      <c r="I194" s="48" t="s">
        <v>176</v>
      </c>
      <c r="J194" s="48" t="s">
        <v>150</v>
      </c>
      <c r="K194" s="48" t="str">
        <f t="shared" si="38"/>
        <v>BIBpxRenov02.xlsx</v>
      </c>
      <c r="M194" s="32"/>
      <c r="P194" s="57"/>
    </row>
    <row r="195" spans="1:16" s="47" customFormat="1" ht="15.75">
      <c r="A195" s="40" t="s">
        <v>21</v>
      </c>
      <c r="B195" s="39" t="s">
        <v>51</v>
      </c>
      <c r="C195" s="38" t="s">
        <v>0</v>
      </c>
      <c r="D195" s="39" t="s">
        <v>55</v>
      </c>
      <c r="E195" s="40" t="s">
        <v>6</v>
      </c>
      <c r="F195" s="39" t="s">
        <v>63</v>
      </c>
      <c r="G195" s="46" t="str">
        <f t="shared" si="37"/>
        <v>0010102</v>
      </c>
      <c r="H195" s="48" t="s">
        <v>109</v>
      </c>
      <c r="I195" s="48" t="s">
        <v>177</v>
      </c>
      <c r="J195" s="48" t="s">
        <v>150</v>
      </c>
      <c r="K195" s="48" t="str">
        <f t="shared" si="38"/>
        <v>BIBpxRenov03.xlsx</v>
      </c>
      <c r="M195" s="32"/>
      <c r="P195" s="57"/>
    </row>
    <row r="196" spans="1:16" s="47" customFormat="1" ht="15.75">
      <c r="A196" s="40" t="s">
        <v>21</v>
      </c>
      <c r="B196" s="39" t="s">
        <v>51</v>
      </c>
      <c r="C196" s="38" t="s">
        <v>0</v>
      </c>
      <c r="D196" s="39" t="s">
        <v>55</v>
      </c>
      <c r="E196" s="40" t="s">
        <v>6</v>
      </c>
      <c r="F196" s="39" t="s">
        <v>63</v>
      </c>
      <c r="G196" s="46" t="str">
        <f t="shared" si="37"/>
        <v>0010102</v>
      </c>
      <c r="H196" s="48" t="s">
        <v>110</v>
      </c>
      <c r="I196" s="48" t="s">
        <v>178</v>
      </c>
      <c r="J196" s="48" t="s">
        <v>150</v>
      </c>
      <c r="K196" s="48" t="str">
        <f t="shared" si="38"/>
        <v>BIBpxRenov101.xlsx</v>
      </c>
      <c r="M196" s="32"/>
      <c r="P196" s="57"/>
    </row>
    <row r="197" spans="1:16" s="47" customFormat="1" ht="15.75">
      <c r="A197" s="40" t="s">
        <v>21</v>
      </c>
      <c r="B197" s="39" t="s">
        <v>51</v>
      </c>
      <c r="C197" s="38" t="s">
        <v>0</v>
      </c>
      <c r="D197" s="39" t="s">
        <v>55</v>
      </c>
      <c r="E197" s="40" t="s">
        <v>6</v>
      </c>
      <c r="F197" s="39" t="s">
        <v>63</v>
      </c>
      <c r="G197" s="46" t="str">
        <f t="shared" si="37"/>
        <v>0010102</v>
      </c>
      <c r="H197" s="48" t="s">
        <v>111</v>
      </c>
      <c r="I197" s="48" t="s">
        <v>179</v>
      </c>
      <c r="J197" s="48" t="s">
        <v>159</v>
      </c>
      <c r="K197" s="48" t="str">
        <f t="shared" si="38"/>
        <v>BIBpxRenov102.pdf</v>
      </c>
      <c r="M197" s="32"/>
      <c r="P197" s="57"/>
    </row>
    <row r="198" spans="1:16" s="47" customFormat="1" ht="15.75">
      <c r="A198" s="40" t="s">
        <v>21</v>
      </c>
      <c r="B198" s="39" t="s">
        <v>51</v>
      </c>
      <c r="C198" s="38" t="s">
        <v>0</v>
      </c>
      <c r="D198" s="39" t="s">
        <v>55</v>
      </c>
      <c r="E198" s="40" t="s">
        <v>6</v>
      </c>
      <c r="F198" s="39" t="s">
        <v>63</v>
      </c>
      <c r="G198" s="46" t="str">
        <f t="shared" si="37"/>
        <v>0010102</v>
      </c>
      <c r="H198" s="48" t="s">
        <v>112</v>
      </c>
      <c r="I198" s="48" t="s">
        <v>180</v>
      </c>
      <c r="J198" s="48" t="s">
        <v>150</v>
      </c>
      <c r="K198" s="48" t="str">
        <f t="shared" si="38"/>
        <v>BIBpxRenov103.xlsx</v>
      </c>
      <c r="M198" s="32"/>
      <c r="P198" s="57"/>
    </row>
    <row r="199" spans="1:16" s="47" customFormat="1" ht="15.75">
      <c r="A199" s="40" t="s">
        <v>21</v>
      </c>
      <c r="B199" s="39" t="s">
        <v>51</v>
      </c>
      <c r="C199" s="38" t="s">
        <v>0</v>
      </c>
      <c r="D199" s="39" t="s">
        <v>55</v>
      </c>
      <c r="E199" s="40" t="s">
        <v>6</v>
      </c>
      <c r="F199" s="39" t="s">
        <v>63</v>
      </c>
      <c r="G199" s="46" t="str">
        <f t="shared" si="37"/>
        <v>0010102</v>
      </c>
      <c r="H199" s="48" t="s">
        <v>113</v>
      </c>
      <c r="I199" s="48" t="s">
        <v>181</v>
      </c>
      <c r="J199" s="48" t="s">
        <v>150</v>
      </c>
      <c r="K199" s="48" t="str">
        <f t="shared" si="38"/>
        <v>BIBpxRenov104.xlsx</v>
      </c>
      <c r="M199" s="32"/>
      <c r="P199" s="57"/>
    </row>
    <row r="200" spans="1:16" s="47" customFormat="1" ht="15.75">
      <c r="A200" s="40" t="s">
        <v>21</v>
      </c>
      <c r="B200" s="39" t="s">
        <v>51</v>
      </c>
      <c r="C200" s="38" t="s">
        <v>0</v>
      </c>
      <c r="D200" s="39" t="s">
        <v>55</v>
      </c>
      <c r="E200" s="40" t="s">
        <v>6</v>
      </c>
      <c r="F200" s="39" t="s">
        <v>63</v>
      </c>
      <c r="G200" s="46" t="str">
        <f t="shared" si="37"/>
        <v>0010102</v>
      </c>
      <c r="H200" s="48" t="s">
        <v>114</v>
      </c>
      <c r="I200" s="48" t="s">
        <v>182</v>
      </c>
      <c r="J200" s="48" t="s">
        <v>150</v>
      </c>
      <c r="K200" s="48" t="str">
        <f t="shared" si="38"/>
        <v>BIBpxRenov105.xlsx</v>
      </c>
      <c r="M200" s="32"/>
      <c r="P200" s="57"/>
    </row>
    <row r="201" spans="1:16" s="47" customFormat="1" ht="15.75">
      <c r="A201" s="40" t="s">
        <v>21</v>
      </c>
      <c r="B201" s="39" t="s">
        <v>51</v>
      </c>
      <c r="C201" s="38" t="s">
        <v>0</v>
      </c>
      <c r="D201" s="39" t="s">
        <v>55</v>
      </c>
      <c r="E201" s="40" t="s">
        <v>6</v>
      </c>
      <c r="F201" s="39" t="s">
        <v>63</v>
      </c>
      <c r="G201" s="46" t="str">
        <f t="shared" si="37"/>
        <v>0010102</v>
      </c>
      <c r="H201" s="48" t="s">
        <v>115</v>
      </c>
      <c r="I201" s="48" t="s">
        <v>183</v>
      </c>
      <c r="J201" s="48" t="s">
        <v>150</v>
      </c>
      <c r="K201" s="48" t="str">
        <f t="shared" si="38"/>
        <v>BIBpxRenov106.xlsx</v>
      </c>
      <c r="M201" s="32"/>
      <c r="P201" s="57"/>
    </row>
    <row r="202" spans="1:16" s="47" customFormat="1" ht="15.75">
      <c r="A202" s="40" t="s">
        <v>21</v>
      </c>
      <c r="B202" s="39" t="s">
        <v>51</v>
      </c>
      <c r="C202" s="38" t="s">
        <v>0</v>
      </c>
      <c r="D202" s="39" t="s">
        <v>55</v>
      </c>
      <c r="E202" s="40" t="s">
        <v>6</v>
      </c>
      <c r="F202" s="39" t="s">
        <v>63</v>
      </c>
      <c r="G202" s="46" t="str">
        <f t="shared" si="37"/>
        <v>0010102</v>
      </c>
      <c r="H202" s="48" t="s">
        <v>116</v>
      </c>
      <c r="I202" s="48" t="s">
        <v>184</v>
      </c>
      <c r="J202" s="48" t="s">
        <v>150</v>
      </c>
      <c r="K202" s="48" t="str">
        <f t="shared" si="38"/>
        <v>BIBpxRenov107.xlsx</v>
      </c>
      <c r="M202" s="32"/>
      <c r="P202" s="57"/>
    </row>
    <row r="203" spans="1:16" s="47" customFormat="1" ht="15.75">
      <c r="A203" s="40" t="s">
        <v>21</v>
      </c>
      <c r="B203" s="39" t="s">
        <v>51</v>
      </c>
      <c r="C203" s="38" t="s">
        <v>0</v>
      </c>
      <c r="D203" s="39" t="s">
        <v>55</v>
      </c>
      <c r="E203" s="40" t="s">
        <v>6</v>
      </c>
      <c r="F203" s="39" t="s">
        <v>63</v>
      </c>
      <c r="G203" s="46" t="str">
        <f t="shared" si="37"/>
        <v>0010102</v>
      </c>
      <c r="H203" s="48" t="s">
        <v>117</v>
      </c>
      <c r="I203" s="48" t="s">
        <v>185</v>
      </c>
      <c r="J203" s="48" t="s">
        <v>159</v>
      </c>
      <c r="K203" s="48" t="str">
        <f t="shared" si="38"/>
        <v>BIBpxSR01.pdf</v>
      </c>
      <c r="M203" s="32"/>
      <c r="P203" s="57"/>
    </row>
    <row r="204" spans="1:16" s="47" customFormat="1" ht="15.75">
      <c r="A204" s="40" t="s">
        <v>21</v>
      </c>
      <c r="B204" s="39" t="s">
        <v>51</v>
      </c>
      <c r="C204" s="38" t="s">
        <v>0</v>
      </c>
      <c r="D204" s="39" t="s">
        <v>55</v>
      </c>
      <c r="E204" s="40" t="s">
        <v>2</v>
      </c>
      <c r="F204" s="39" t="s">
        <v>24</v>
      </c>
      <c r="G204" s="46" t="str">
        <f t="shared" si="37"/>
        <v>0010106</v>
      </c>
      <c r="H204" s="48" t="s">
        <v>94</v>
      </c>
      <c r="I204" s="48" t="s">
        <v>162</v>
      </c>
      <c r="J204" s="48" t="s">
        <v>159</v>
      </c>
      <c r="K204" s="48" t="str">
        <f t="shared" si="38"/>
        <v>BIBpxGO01.pdf</v>
      </c>
      <c r="M204" s="32"/>
      <c r="P204" s="57"/>
    </row>
    <row r="205" spans="1:16" s="47" customFormat="1" ht="15.75">
      <c r="A205" s="40" t="s">
        <v>21</v>
      </c>
      <c r="B205" s="39" t="s">
        <v>51</v>
      </c>
      <c r="C205" s="38" t="s">
        <v>0</v>
      </c>
      <c r="D205" s="39" t="s">
        <v>55</v>
      </c>
      <c r="E205" s="40" t="s">
        <v>2</v>
      </c>
      <c r="F205" s="39" t="s">
        <v>24</v>
      </c>
      <c r="G205" s="46" t="str">
        <f t="shared" si="37"/>
        <v>0010106</v>
      </c>
      <c r="H205" s="48" t="s">
        <v>95</v>
      </c>
      <c r="I205" s="48" t="s">
        <v>163</v>
      </c>
      <c r="J205" s="48" t="s">
        <v>159</v>
      </c>
      <c r="K205" s="48" t="str">
        <f t="shared" si="38"/>
        <v>BIBpxGO02.pdf</v>
      </c>
      <c r="M205" s="32"/>
      <c r="P205" s="57"/>
    </row>
    <row r="206" spans="1:16" s="47" customFormat="1" ht="15.75">
      <c r="A206" s="38" t="s">
        <v>21</v>
      </c>
      <c r="B206" s="39" t="s">
        <v>51</v>
      </c>
      <c r="C206" s="38" t="s">
        <v>0</v>
      </c>
      <c r="D206" s="39" t="s">
        <v>55</v>
      </c>
      <c r="E206" s="40" t="s">
        <v>2</v>
      </c>
      <c r="F206" s="39" t="s">
        <v>24</v>
      </c>
      <c r="G206" s="46" t="str">
        <f t="shared" si="37"/>
        <v>0010106</v>
      </c>
      <c r="H206" s="48" t="s">
        <v>387</v>
      </c>
      <c r="I206" s="48" t="s">
        <v>164</v>
      </c>
      <c r="J206" s="48" t="s">
        <v>150</v>
      </c>
      <c r="K206" s="48" t="str">
        <f t="shared" si="38"/>
        <v>BIBpxGO03.xlsx</v>
      </c>
      <c r="M206" s="32"/>
      <c r="P206" s="57"/>
    </row>
    <row r="207" spans="1:16" s="47" customFormat="1" ht="15.75">
      <c r="A207" s="38" t="s">
        <v>21</v>
      </c>
      <c r="B207" s="39" t="s">
        <v>51</v>
      </c>
      <c r="C207" s="38" t="s">
        <v>0</v>
      </c>
      <c r="D207" s="39" t="s">
        <v>55</v>
      </c>
      <c r="E207" s="40" t="s">
        <v>2</v>
      </c>
      <c r="F207" s="39" t="s">
        <v>24</v>
      </c>
      <c r="G207" s="46" t="str">
        <f t="shared" si="37"/>
        <v>0010106</v>
      </c>
      <c r="H207" s="48" t="s">
        <v>388</v>
      </c>
      <c r="I207" s="48" t="s">
        <v>165</v>
      </c>
      <c r="J207" s="48" t="s">
        <v>150</v>
      </c>
      <c r="K207" s="48" t="str">
        <f t="shared" si="38"/>
        <v>BIBpxGO04.xlsx</v>
      </c>
      <c r="M207" s="32"/>
      <c r="P207" s="57"/>
    </row>
    <row r="208" spans="1:16" s="47" customFormat="1" ht="15.75">
      <c r="A208" s="40" t="s">
        <v>21</v>
      </c>
      <c r="B208" s="39" t="s">
        <v>51</v>
      </c>
      <c r="C208" s="38" t="s">
        <v>0</v>
      </c>
      <c r="D208" s="39" t="s">
        <v>55</v>
      </c>
      <c r="E208" s="40" t="s">
        <v>7</v>
      </c>
      <c r="F208" s="39" t="s">
        <v>67</v>
      </c>
      <c r="G208" s="46" t="str">
        <f t="shared" si="37"/>
        <v>0010108</v>
      </c>
      <c r="H208" s="48" t="s">
        <v>118</v>
      </c>
      <c r="I208" s="48" t="s">
        <v>186</v>
      </c>
      <c r="J208" s="48" t="s">
        <v>159</v>
      </c>
      <c r="K208" s="48" t="str">
        <f t="shared" si="38"/>
        <v>BIBpxZN01.pdf</v>
      </c>
      <c r="M208" s="32"/>
      <c r="P208" s="57"/>
    </row>
    <row r="209" spans="1:16" s="47" customFormat="1" ht="15.75">
      <c r="A209" s="40" t="s">
        <v>21</v>
      </c>
      <c r="B209" s="39" t="s">
        <v>51</v>
      </c>
      <c r="C209" s="38" t="s">
        <v>0</v>
      </c>
      <c r="D209" s="39" t="s">
        <v>55</v>
      </c>
      <c r="E209" s="44">
        <v>10</v>
      </c>
      <c r="F209" s="39" t="s">
        <v>251</v>
      </c>
      <c r="G209" s="46" t="str">
        <f t="shared" si="37"/>
        <v>0010110</v>
      </c>
      <c r="H209" s="48" t="s">
        <v>102</v>
      </c>
      <c r="I209" s="48" t="s">
        <v>170</v>
      </c>
      <c r="J209" s="48" t="s">
        <v>159</v>
      </c>
      <c r="K209" s="48" t="str">
        <f t="shared" si="38"/>
        <v>BIBpxME01.pdf</v>
      </c>
      <c r="M209" s="32"/>
      <c r="P209" s="57"/>
    </row>
    <row r="210" spans="1:16" s="47" customFormat="1" ht="15.75">
      <c r="A210" s="40" t="s">
        <v>21</v>
      </c>
      <c r="B210" s="39" t="s">
        <v>51</v>
      </c>
      <c r="C210" s="38" t="s">
        <v>0</v>
      </c>
      <c r="D210" s="39" t="s">
        <v>55</v>
      </c>
      <c r="E210" s="44">
        <v>10</v>
      </c>
      <c r="F210" s="39" t="s">
        <v>251</v>
      </c>
      <c r="G210" s="46" t="str">
        <f t="shared" si="37"/>
        <v>0010110</v>
      </c>
      <c r="H210" s="48" t="s">
        <v>103</v>
      </c>
      <c r="I210" s="48" t="s">
        <v>171</v>
      </c>
      <c r="J210" s="48" t="s">
        <v>150</v>
      </c>
      <c r="K210" s="48" t="str">
        <f t="shared" si="38"/>
        <v>BIBpxME02.xlsx</v>
      </c>
      <c r="M210" s="32"/>
      <c r="P210" s="57"/>
    </row>
    <row r="211" spans="1:16" s="47" customFormat="1" ht="15.75">
      <c r="A211" s="40" t="s">
        <v>21</v>
      </c>
      <c r="B211" s="39" t="s">
        <v>51</v>
      </c>
      <c r="C211" s="38" t="s">
        <v>0</v>
      </c>
      <c r="D211" s="39" t="s">
        <v>55</v>
      </c>
      <c r="E211" s="44">
        <v>10</v>
      </c>
      <c r="F211" s="39" t="s">
        <v>251</v>
      </c>
      <c r="G211" s="46" t="str">
        <f t="shared" si="37"/>
        <v>0010110</v>
      </c>
      <c r="H211" s="48" t="s">
        <v>104</v>
      </c>
      <c r="I211" s="48" t="s">
        <v>172</v>
      </c>
      <c r="J211" s="48" t="s">
        <v>150</v>
      </c>
      <c r="K211" s="48" t="str">
        <f t="shared" si="38"/>
        <v>BIBpxME03.xlsx</v>
      </c>
      <c r="M211" s="32"/>
      <c r="P211" s="57"/>
    </row>
    <row r="212" spans="1:16" s="47" customFormat="1" ht="15.75">
      <c r="A212" s="40" t="s">
        <v>21</v>
      </c>
      <c r="B212" s="39" t="s">
        <v>51</v>
      </c>
      <c r="C212" s="38" t="s">
        <v>0</v>
      </c>
      <c r="D212" s="39" t="s">
        <v>55</v>
      </c>
      <c r="E212" s="44">
        <v>11</v>
      </c>
      <c r="F212" s="39" t="s">
        <v>249</v>
      </c>
      <c r="G212" s="46" t="str">
        <f t="shared" ref="G212:G243" si="39">CONCATENATE(A212,C212,E212)</f>
        <v>0010111</v>
      </c>
      <c r="H212" s="48" t="s">
        <v>93</v>
      </c>
      <c r="I212" s="48" t="s">
        <v>161</v>
      </c>
      <c r="J212" s="48" t="s">
        <v>159</v>
      </c>
      <c r="K212" s="48" t="str">
        <f t="shared" ref="K212:K243" si="40">CONCATENATE(I212,".",J212)</f>
        <v>BIBpxFxPlaf01.pdf</v>
      </c>
      <c r="M212" s="32"/>
      <c r="P212" s="57"/>
    </row>
    <row r="213" spans="1:16" s="47" customFormat="1" ht="15.75">
      <c r="A213" s="40" t="s">
        <v>21</v>
      </c>
      <c r="B213" s="39" t="s">
        <v>51</v>
      </c>
      <c r="C213" s="38" t="s">
        <v>0</v>
      </c>
      <c r="D213" s="39" t="s">
        <v>55</v>
      </c>
      <c r="E213" s="44">
        <v>14</v>
      </c>
      <c r="F213" s="39" t="s">
        <v>28</v>
      </c>
      <c r="G213" s="46" t="str">
        <f t="shared" si="39"/>
        <v>0010114</v>
      </c>
      <c r="H213" s="48" t="s">
        <v>105</v>
      </c>
      <c r="I213" s="48" t="s">
        <v>173</v>
      </c>
      <c r="J213" s="48" t="s">
        <v>159</v>
      </c>
      <c r="K213" s="48" t="str">
        <f t="shared" si="40"/>
        <v>BIBpxMoqt01.pdf</v>
      </c>
      <c r="M213" s="32"/>
      <c r="P213" s="57"/>
    </row>
    <row r="214" spans="1:16" s="47" customFormat="1" ht="15.75">
      <c r="A214" s="40" t="s">
        <v>21</v>
      </c>
      <c r="B214" s="39" t="s">
        <v>51</v>
      </c>
      <c r="C214" s="38" t="s">
        <v>0</v>
      </c>
      <c r="D214" s="39" t="s">
        <v>55</v>
      </c>
      <c r="E214" s="40" t="s">
        <v>42</v>
      </c>
      <c r="F214" s="39" t="s">
        <v>1</v>
      </c>
      <c r="G214" s="46" t="str">
        <f t="shared" si="39"/>
        <v>0010116</v>
      </c>
      <c r="H214" s="48" t="s">
        <v>91</v>
      </c>
      <c r="I214" s="48" t="s">
        <v>158</v>
      </c>
      <c r="J214" s="48" t="s">
        <v>159</v>
      </c>
      <c r="K214" s="48" t="str">
        <f t="shared" si="40"/>
        <v>BIBpxEL01.pdf</v>
      </c>
      <c r="M214" s="32"/>
      <c r="P214" s="57"/>
    </row>
    <row r="215" spans="1:16" s="47" customFormat="1" ht="15.75">
      <c r="A215" s="40" t="s">
        <v>21</v>
      </c>
      <c r="B215" s="39" t="s">
        <v>51</v>
      </c>
      <c r="C215" s="38" t="s">
        <v>0</v>
      </c>
      <c r="D215" s="39" t="s">
        <v>55</v>
      </c>
      <c r="E215" s="40" t="s">
        <v>42</v>
      </c>
      <c r="F215" s="39" t="s">
        <v>1</v>
      </c>
      <c r="G215" s="46" t="str">
        <f t="shared" si="39"/>
        <v>0010116</v>
      </c>
      <c r="H215" s="48" t="s">
        <v>92</v>
      </c>
      <c r="I215" s="48" t="s">
        <v>160</v>
      </c>
      <c r="J215" s="48" t="s">
        <v>159</v>
      </c>
      <c r="K215" s="48" t="str">
        <f t="shared" si="40"/>
        <v>BIBpxEL02.pdf</v>
      </c>
      <c r="M215" s="32"/>
      <c r="P215" s="57"/>
    </row>
    <row r="216" spans="1:16" s="47" customFormat="1" ht="15.75">
      <c r="A216" s="40" t="s">
        <v>21</v>
      </c>
      <c r="B216" s="39" t="s">
        <v>51</v>
      </c>
      <c r="C216" s="38" t="s">
        <v>0</v>
      </c>
      <c r="D216" s="39" t="s">
        <v>55</v>
      </c>
      <c r="E216" s="44">
        <v>17</v>
      </c>
      <c r="F216" s="39" t="s">
        <v>31</v>
      </c>
      <c r="G216" s="46" t="str">
        <f t="shared" si="39"/>
        <v>0010117</v>
      </c>
      <c r="H216" s="48" t="s">
        <v>106</v>
      </c>
      <c r="I216" s="48" t="s">
        <v>174</v>
      </c>
      <c r="J216" s="48" t="s">
        <v>159</v>
      </c>
      <c r="K216" s="48" t="str">
        <f t="shared" si="40"/>
        <v>BIBpxPB101.pdf</v>
      </c>
      <c r="M216" s="32"/>
      <c r="P216" s="57"/>
    </row>
    <row r="217" spans="1:16" s="47" customFormat="1" ht="15.75">
      <c r="A217" s="38" t="s">
        <v>21</v>
      </c>
      <c r="B217" s="39" t="s">
        <v>51</v>
      </c>
      <c r="C217" s="38" t="s">
        <v>0</v>
      </c>
      <c r="D217" s="39" t="s">
        <v>55</v>
      </c>
      <c r="E217" s="40" t="s">
        <v>46</v>
      </c>
      <c r="F217" s="39" t="s">
        <v>33</v>
      </c>
      <c r="G217" s="46" t="str">
        <f t="shared" si="39"/>
        <v>0010120</v>
      </c>
      <c r="H217" s="48" t="s">
        <v>369</v>
      </c>
      <c r="I217" s="48" t="s">
        <v>370</v>
      </c>
      <c r="J217" s="48" t="s">
        <v>150</v>
      </c>
      <c r="K217" s="48" t="str">
        <f t="shared" si="40"/>
        <v>VRD 01.xlsx</v>
      </c>
      <c r="M217" s="32"/>
      <c r="P217" s="57"/>
    </row>
    <row r="218" spans="1:16" s="47" customFormat="1" ht="15.75">
      <c r="A218" s="40" t="s">
        <v>21</v>
      </c>
      <c r="B218" s="39" t="s">
        <v>51</v>
      </c>
      <c r="C218" s="38" t="s">
        <v>6</v>
      </c>
      <c r="D218" s="39" t="s">
        <v>56</v>
      </c>
      <c r="E218" s="40" t="s">
        <v>0</v>
      </c>
      <c r="F218" s="39" t="s">
        <v>61</v>
      </c>
      <c r="G218" s="46" t="str">
        <f t="shared" si="39"/>
        <v>0010201</v>
      </c>
      <c r="H218" s="48" t="s">
        <v>119</v>
      </c>
      <c r="I218" s="48" t="s">
        <v>187</v>
      </c>
      <c r="J218" s="48" t="s">
        <v>150</v>
      </c>
      <c r="K218" s="48" t="str">
        <f t="shared" si="40"/>
        <v>CDPGF00.xlsx</v>
      </c>
      <c r="M218" s="32"/>
      <c r="P218" s="57"/>
    </row>
    <row r="219" spans="1:16" s="47" customFormat="1" ht="15.75">
      <c r="A219" s="40" t="s">
        <v>21</v>
      </c>
      <c r="B219" s="39" t="s">
        <v>51</v>
      </c>
      <c r="C219" s="38" t="s">
        <v>6</v>
      </c>
      <c r="D219" s="39" t="s">
        <v>56</v>
      </c>
      <c r="E219" s="40" t="s">
        <v>6</v>
      </c>
      <c r="F219" s="39" t="s">
        <v>63</v>
      </c>
      <c r="G219" s="46" t="str">
        <f t="shared" si="39"/>
        <v>0010202</v>
      </c>
      <c r="H219" s="48" t="s">
        <v>120</v>
      </c>
      <c r="I219" s="48" t="s">
        <v>188</v>
      </c>
      <c r="J219" s="48" t="s">
        <v>150</v>
      </c>
      <c r="K219" s="48" t="str">
        <f t="shared" si="40"/>
        <v>CDPGF01.xlsx</v>
      </c>
      <c r="M219" s="32"/>
      <c r="P219" s="57"/>
    </row>
    <row r="220" spans="1:16" s="47" customFormat="1" ht="15.75">
      <c r="A220" s="40" t="s">
        <v>21</v>
      </c>
      <c r="B220" s="39" t="s">
        <v>51</v>
      </c>
      <c r="C220" s="38" t="s">
        <v>6</v>
      </c>
      <c r="D220" s="39" t="s">
        <v>56</v>
      </c>
      <c r="E220" s="40" t="s">
        <v>6</v>
      </c>
      <c r="F220" s="39" t="s">
        <v>63</v>
      </c>
      <c r="G220" s="46" t="str">
        <f t="shared" si="39"/>
        <v>0010202</v>
      </c>
      <c r="H220" s="48" t="s">
        <v>124</v>
      </c>
      <c r="I220" s="48" t="s">
        <v>193</v>
      </c>
      <c r="J220" s="48" t="s">
        <v>150</v>
      </c>
      <c r="K220" s="48" t="str">
        <f t="shared" si="40"/>
        <v>CDPGF06.xlsx</v>
      </c>
      <c r="M220" s="32"/>
      <c r="P220" s="57"/>
    </row>
    <row r="221" spans="1:16" s="47" customFormat="1" ht="15.75">
      <c r="A221" s="40" t="s">
        <v>21</v>
      </c>
      <c r="B221" s="39" t="s">
        <v>51</v>
      </c>
      <c r="C221" s="38" t="s">
        <v>6</v>
      </c>
      <c r="D221" s="39" t="s">
        <v>56</v>
      </c>
      <c r="E221" s="40" t="s">
        <v>6</v>
      </c>
      <c r="F221" s="39" t="s">
        <v>63</v>
      </c>
      <c r="G221" s="46" t="str">
        <f t="shared" si="39"/>
        <v>0010202</v>
      </c>
      <c r="H221" s="48" t="s">
        <v>125</v>
      </c>
      <c r="I221" s="48" t="s">
        <v>194</v>
      </c>
      <c r="J221" s="48" t="s">
        <v>150</v>
      </c>
      <c r="K221" s="48" t="str">
        <f t="shared" si="40"/>
        <v>CDPGF07.xlsx</v>
      </c>
      <c r="M221" s="32"/>
      <c r="P221" s="57"/>
    </row>
    <row r="222" spans="1:16" s="47" customFormat="1" ht="15.75">
      <c r="A222" s="40" t="s">
        <v>21</v>
      </c>
      <c r="B222" s="39" t="s">
        <v>51</v>
      </c>
      <c r="C222" s="38" t="s">
        <v>6</v>
      </c>
      <c r="D222" s="39" t="s">
        <v>56</v>
      </c>
      <c r="E222" s="40" t="s">
        <v>6</v>
      </c>
      <c r="F222" s="39" t="s">
        <v>63</v>
      </c>
      <c r="G222" s="46" t="str">
        <f t="shared" si="39"/>
        <v>0010202</v>
      </c>
      <c r="H222" s="48" t="s">
        <v>126</v>
      </c>
      <c r="I222" s="48" t="s">
        <v>195</v>
      </c>
      <c r="J222" s="48" t="s">
        <v>150</v>
      </c>
      <c r="K222" s="48" t="str">
        <f t="shared" si="40"/>
        <v>CDPGF10.xlsx</v>
      </c>
      <c r="M222" s="32"/>
      <c r="P222" s="57"/>
    </row>
    <row r="223" spans="1:16" s="47" customFormat="1" ht="15.75">
      <c r="A223" s="40" t="s">
        <v>21</v>
      </c>
      <c r="B223" s="39" t="s">
        <v>51</v>
      </c>
      <c r="C223" s="38" t="s">
        <v>6</v>
      </c>
      <c r="D223" s="39" t="s">
        <v>56</v>
      </c>
      <c r="E223" s="40" t="s">
        <v>6</v>
      </c>
      <c r="F223" s="39" t="s">
        <v>63</v>
      </c>
      <c r="G223" s="46" t="str">
        <f t="shared" si="39"/>
        <v>0010202</v>
      </c>
      <c r="H223" s="48" t="s">
        <v>127</v>
      </c>
      <c r="I223" s="48" t="s">
        <v>196</v>
      </c>
      <c r="J223" s="48" t="s">
        <v>150</v>
      </c>
      <c r="K223" s="48" t="str">
        <f t="shared" si="40"/>
        <v>CDPGF20.xlsx</v>
      </c>
      <c r="M223" s="32"/>
      <c r="P223" s="57"/>
    </row>
    <row r="224" spans="1:16" s="47" customFormat="1" ht="15.75">
      <c r="A224" s="40" t="s">
        <v>21</v>
      </c>
      <c r="B224" s="39" t="s">
        <v>51</v>
      </c>
      <c r="C224" s="38" t="s">
        <v>6</v>
      </c>
      <c r="D224" s="39" t="s">
        <v>56</v>
      </c>
      <c r="E224" s="40" t="s">
        <v>6</v>
      </c>
      <c r="F224" s="39" t="s">
        <v>63</v>
      </c>
      <c r="G224" s="46" t="str">
        <f t="shared" si="39"/>
        <v>0010202</v>
      </c>
      <c r="H224" s="48" t="s">
        <v>128</v>
      </c>
      <c r="I224" s="48" t="s">
        <v>197</v>
      </c>
      <c r="J224" s="48" t="s">
        <v>150</v>
      </c>
      <c r="K224" s="48" t="str">
        <f t="shared" si="40"/>
        <v>CDPGF30.xlsx</v>
      </c>
      <c r="M224" s="32"/>
      <c r="P224" s="57"/>
    </row>
    <row r="225" spans="1:16" s="47" customFormat="1" ht="15.75">
      <c r="A225" s="40" t="s">
        <v>21</v>
      </c>
      <c r="B225" s="39" t="s">
        <v>51</v>
      </c>
      <c r="C225" s="38" t="s">
        <v>6</v>
      </c>
      <c r="D225" s="39" t="s">
        <v>56</v>
      </c>
      <c r="E225" s="40" t="s">
        <v>6</v>
      </c>
      <c r="F225" s="39" t="s">
        <v>63</v>
      </c>
      <c r="G225" s="46" t="str">
        <f t="shared" si="39"/>
        <v>0010202</v>
      </c>
      <c r="H225" s="48" t="s">
        <v>129</v>
      </c>
      <c r="I225" s="48" t="s">
        <v>198</v>
      </c>
      <c r="J225" s="48" t="s">
        <v>150</v>
      </c>
      <c r="K225" s="48" t="str">
        <f t="shared" si="40"/>
        <v>CDPGF40.xlsx</v>
      </c>
      <c r="M225" s="32"/>
      <c r="P225" s="57"/>
    </row>
    <row r="226" spans="1:16" s="47" customFormat="1" ht="15.75">
      <c r="A226" s="40" t="s">
        <v>21</v>
      </c>
      <c r="B226" s="39" t="s">
        <v>51</v>
      </c>
      <c r="C226" s="38" t="s">
        <v>6</v>
      </c>
      <c r="D226" s="39" t="s">
        <v>56</v>
      </c>
      <c r="E226" s="40" t="s">
        <v>6</v>
      </c>
      <c r="F226" s="39" t="s">
        <v>63</v>
      </c>
      <c r="G226" s="46" t="str">
        <f t="shared" si="39"/>
        <v>0010202</v>
      </c>
      <c r="H226" s="48" t="s">
        <v>254</v>
      </c>
      <c r="I226" s="48" t="s">
        <v>199</v>
      </c>
      <c r="J226" s="48" t="s">
        <v>150</v>
      </c>
      <c r="K226" s="48" t="str">
        <f t="shared" si="40"/>
        <v>CDPGF41.xlsx</v>
      </c>
      <c r="M226" s="32"/>
      <c r="P226" s="57"/>
    </row>
    <row r="227" spans="1:16" s="47" customFormat="1" ht="15.75">
      <c r="A227" s="40" t="s">
        <v>21</v>
      </c>
      <c r="B227" s="39" t="s">
        <v>51</v>
      </c>
      <c r="C227" s="38" t="s">
        <v>6</v>
      </c>
      <c r="D227" s="39" t="s">
        <v>56</v>
      </c>
      <c r="E227" s="40" t="s">
        <v>6</v>
      </c>
      <c r="F227" s="39" t="s">
        <v>63</v>
      </c>
      <c r="G227" s="46" t="str">
        <f t="shared" si="39"/>
        <v>0010202</v>
      </c>
      <c r="H227" s="48" t="s">
        <v>130</v>
      </c>
      <c r="I227" s="48" t="s">
        <v>200</v>
      </c>
      <c r="J227" s="48" t="s">
        <v>150</v>
      </c>
      <c r="K227" s="48" t="str">
        <f t="shared" si="40"/>
        <v>CDPGF42.xlsx</v>
      </c>
      <c r="M227" s="32"/>
      <c r="P227" s="57"/>
    </row>
    <row r="228" spans="1:16" s="47" customFormat="1" ht="15.75">
      <c r="A228" s="40" t="s">
        <v>21</v>
      </c>
      <c r="B228" s="39" t="s">
        <v>51</v>
      </c>
      <c r="C228" s="38" t="s">
        <v>6</v>
      </c>
      <c r="D228" s="39" t="s">
        <v>56</v>
      </c>
      <c r="E228" s="40" t="s">
        <v>5</v>
      </c>
      <c r="F228" s="39" t="s">
        <v>69</v>
      </c>
      <c r="G228" s="46" t="str">
        <f t="shared" si="39"/>
        <v>0010203</v>
      </c>
      <c r="H228" s="48" t="s">
        <v>255</v>
      </c>
      <c r="I228" s="48" t="s">
        <v>189</v>
      </c>
      <c r="J228" s="48" t="s">
        <v>150</v>
      </c>
      <c r="K228" s="48" t="str">
        <f t="shared" si="40"/>
        <v>CDPGF02.xlsx</v>
      </c>
      <c r="M228" s="32"/>
      <c r="P228" s="57"/>
    </row>
    <row r="229" spans="1:16" s="47" customFormat="1" ht="15.75">
      <c r="A229" s="40" t="s">
        <v>21</v>
      </c>
      <c r="B229" s="39" t="s">
        <v>51</v>
      </c>
      <c r="C229" s="38" t="s">
        <v>6</v>
      </c>
      <c r="D229" s="39" t="s">
        <v>56</v>
      </c>
      <c r="E229" s="40" t="s">
        <v>5</v>
      </c>
      <c r="F229" s="39" t="s">
        <v>69</v>
      </c>
      <c r="G229" s="46" t="str">
        <f t="shared" si="39"/>
        <v>0010203</v>
      </c>
      <c r="H229" s="48" t="s">
        <v>121</v>
      </c>
      <c r="I229" s="48" t="s">
        <v>190</v>
      </c>
      <c r="J229" s="48" t="s">
        <v>150</v>
      </c>
      <c r="K229" s="48" t="str">
        <f t="shared" si="40"/>
        <v>CDPGF03.xlsx</v>
      </c>
      <c r="M229" s="32"/>
      <c r="P229" s="57"/>
    </row>
    <row r="230" spans="1:16" s="47" customFormat="1" ht="15.75">
      <c r="A230" s="40" t="s">
        <v>21</v>
      </c>
      <c r="B230" s="39" t="s">
        <v>51</v>
      </c>
      <c r="C230" s="38" t="s">
        <v>6</v>
      </c>
      <c r="D230" s="39" t="s">
        <v>56</v>
      </c>
      <c r="E230" s="40" t="s">
        <v>5</v>
      </c>
      <c r="F230" s="39" t="s">
        <v>69</v>
      </c>
      <c r="G230" s="46" t="str">
        <f t="shared" si="39"/>
        <v>0010203</v>
      </c>
      <c r="H230" s="48" t="s">
        <v>122</v>
      </c>
      <c r="I230" s="48" t="s">
        <v>191</v>
      </c>
      <c r="J230" s="48" t="s">
        <v>150</v>
      </c>
      <c r="K230" s="48" t="str">
        <f t="shared" si="40"/>
        <v>CDPGF04.xlsx</v>
      </c>
      <c r="M230" s="32"/>
      <c r="P230" s="57"/>
    </row>
    <row r="231" spans="1:16" s="47" customFormat="1" ht="15.75">
      <c r="A231" s="40" t="s">
        <v>21</v>
      </c>
      <c r="B231" s="39" t="s">
        <v>51</v>
      </c>
      <c r="C231" s="38" t="s">
        <v>6</v>
      </c>
      <c r="D231" s="39" t="s">
        <v>56</v>
      </c>
      <c r="E231" s="40" t="s">
        <v>5</v>
      </c>
      <c r="F231" s="39" t="s">
        <v>69</v>
      </c>
      <c r="G231" s="46" t="str">
        <f t="shared" si="39"/>
        <v>0010203</v>
      </c>
      <c r="H231" s="48" t="s">
        <v>123</v>
      </c>
      <c r="I231" s="48" t="s">
        <v>192</v>
      </c>
      <c r="J231" s="48" t="s">
        <v>150</v>
      </c>
      <c r="K231" s="48" t="str">
        <f t="shared" si="40"/>
        <v>CDPGF05.xlsx</v>
      </c>
      <c r="M231" s="32"/>
      <c r="P231" s="57"/>
    </row>
    <row r="232" spans="1:16" s="47" customFormat="1" ht="15.75">
      <c r="A232" s="40" t="s">
        <v>21</v>
      </c>
      <c r="B232" s="39" t="s">
        <v>51</v>
      </c>
      <c r="C232" s="38" t="s">
        <v>5</v>
      </c>
      <c r="D232" s="39" t="s">
        <v>57</v>
      </c>
      <c r="E232" s="40" t="s">
        <v>0</v>
      </c>
      <c r="F232" s="39" t="s">
        <v>75</v>
      </c>
      <c r="G232" s="46" t="str">
        <f t="shared" si="39"/>
        <v>0010301</v>
      </c>
      <c r="H232" s="48" t="s">
        <v>131</v>
      </c>
      <c r="I232" s="48" t="s">
        <v>201</v>
      </c>
      <c r="J232" s="48" t="s">
        <v>150</v>
      </c>
      <c r="K232" s="48" t="str">
        <f t="shared" si="40"/>
        <v>MATet010.xlsx</v>
      </c>
      <c r="M232" s="32"/>
      <c r="P232" s="57"/>
    </row>
    <row r="233" spans="1:16" s="47" customFormat="1" ht="15.75">
      <c r="A233" s="40" t="s">
        <v>21</v>
      </c>
      <c r="B233" s="39" t="s">
        <v>51</v>
      </c>
      <c r="C233" s="38" t="s">
        <v>5</v>
      </c>
      <c r="D233" s="39" t="s">
        <v>57</v>
      </c>
      <c r="E233" s="40" t="s">
        <v>0</v>
      </c>
      <c r="F233" s="39" t="s">
        <v>75</v>
      </c>
      <c r="G233" s="46" t="str">
        <f t="shared" si="39"/>
        <v>0010301</v>
      </c>
      <c r="H233" s="48" t="s">
        <v>132</v>
      </c>
      <c r="I233" s="48" t="s">
        <v>202</v>
      </c>
      <c r="J233" s="48" t="s">
        <v>155</v>
      </c>
      <c r="K233" s="48" t="str">
        <f t="shared" si="40"/>
        <v>MATet015.xlsm</v>
      </c>
      <c r="M233" s="32"/>
      <c r="P233" s="57"/>
    </row>
    <row r="234" spans="1:16" s="47" customFormat="1" ht="15.75">
      <c r="A234" s="40" t="s">
        <v>21</v>
      </c>
      <c r="B234" s="39" t="s">
        <v>51</v>
      </c>
      <c r="C234" s="38" t="s">
        <v>5</v>
      </c>
      <c r="D234" s="39" t="s">
        <v>57</v>
      </c>
      <c r="E234" s="40" t="s">
        <v>0</v>
      </c>
      <c r="F234" s="39" t="s">
        <v>75</v>
      </c>
      <c r="G234" s="46" t="str">
        <f t="shared" si="39"/>
        <v>0010301</v>
      </c>
      <c r="H234" s="48" t="s">
        <v>135</v>
      </c>
      <c r="I234" s="48" t="s">
        <v>205</v>
      </c>
      <c r="J234" s="48" t="s">
        <v>150</v>
      </c>
      <c r="K234" s="48" t="str">
        <f t="shared" si="40"/>
        <v>MATet040.xlsx</v>
      </c>
      <c r="M234" s="32"/>
      <c r="P234" s="57"/>
    </row>
    <row r="235" spans="1:16" s="47" customFormat="1" ht="15.75">
      <c r="A235" s="40" t="s">
        <v>21</v>
      </c>
      <c r="B235" s="39" t="s">
        <v>51</v>
      </c>
      <c r="C235" s="38" t="s">
        <v>5</v>
      </c>
      <c r="D235" s="39" t="s">
        <v>57</v>
      </c>
      <c r="E235" s="40" t="s">
        <v>6</v>
      </c>
      <c r="F235" s="39" t="s">
        <v>76</v>
      </c>
      <c r="G235" s="46" t="str">
        <f t="shared" si="39"/>
        <v>0010302</v>
      </c>
      <c r="H235" s="48" t="s">
        <v>133</v>
      </c>
      <c r="I235" s="48" t="s">
        <v>203</v>
      </c>
      <c r="J235" s="48" t="s">
        <v>155</v>
      </c>
      <c r="K235" s="48" t="str">
        <f t="shared" si="40"/>
        <v>MATet020.xlsm</v>
      </c>
      <c r="M235" s="32"/>
      <c r="P235" s="57"/>
    </row>
    <row r="236" spans="1:16" s="47" customFormat="1" ht="15.75">
      <c r="A236" s="40" t="s">
        <v>21</v>
      </c>
      <c r="B236" s="39" t="s">
        <v>51</v>
      </c>
      <c r="C236" s="38" t="s">
        <v>5</v>
      </c>
      <c r="D236" s="39" t="s">
        <v>57</v>
      </c>
      <c r="E236" s="40" t="s">
        <v>6</v>
      </c>
      <c r="F236" s="39" t="s">
        <v>76</v>
      </c>
      <c r="G236" s="46" t="str">
        <f t="shared" si="39"/>
        <v>0010302</v>
      </c>
      <c r="H236" s="48" t="s">
        <v>134</v>
      </c>
      <c r="I236" s="48" t="s">
        <v>204</v>
      </c>
      <c r="J236" s="48" t="s">
        <v>155</v>
      </c>
      <c r="K236" s="48" t="str">
        <f t="shared" si="40"/>
        <v>MATet030.xlsm</v>
      </c>
      <c r="M236" s="32"/>
      <c r="P236" s="32"/>
    </row>
    <row r="237" spans="1:16" s="47" customFormat="1" ht="15.75">
      <c r="A237" s="40" t="s">
        <v>21</v>
      </c>
      <c r="B237" s="39" t="s">
        <v>51</v>
      </c>
      <c r="C237" s="38" t="s">
        <v>5</v>
      </c>
      <c r="D237" s="39" t="s">
        <v>57</v>
      </c>
      <c r="E237" s="40" t="s">
        <v>5</v>
      </c>
      <c r="F237" s="39" t="s">
        <v>77</v>
      </c>
      <c r="G237" s="46" t="str">
        <f t="shared" si="39"/>
        <v>0010303</v>
      </c>
      <c r="H237" s="48" t="s">
        <v>136</v>
      </c>
      <c r="I237" s="48" t="s">
        <v>206</v>
      </c>
      <c r="J237" s="48" t="s">
        <v>150</v>
      </c>
      <c r="K237" s="48" t="str">
        <f t="shared" si="40"/>
        <v>MATet050.xlsx</v>
      </c>
      <c r="M237" s="32"/>
      <c r="P237" s="32"/>
    </row>
    <row r="238" spans="1:16" s="47" customFormat="1" ht="15.75">
      <c r="A238" s="40" t="s">
        <v>21</v>
      </c>
      <c r="B238" s="39" t="s">
        <v>51</v>
      </c>
      <c r="C238" s="38" t="s">
        <v>5</v>
      </c>
      <c r="D238" s="39" t="s">
        <v>57</v>
      </c>
      <c r="E238" s="40" t="s">
        <v>4</v>
      </c>
      <c r="F238" s="39" t="s">
        <v>78</v>
      </c>
      <c r="G238" s="46" t="str">
        <f t="shared" si="39"/>
        <v>0010304</v>
      </c>
      <c r="H238" s="48" t="s">
        <v>78</v>
      </c>
      <c r="I238" s="48" t="s">
        <v>207</v>
      </c>
      <c r="J238" s="48" t="s">
        <v>150</v>
      </c>
      <c r="K238" s="48" t="str">
        <f t="shared" si="40"/>
        <v>MATet060.xlsx</v>
      </c>
      <c r="M238" s="32"/>
      <c r="P238" s="32"/>
    </row>
    <row r="239" spans="1:16" s="47" customFormat="1" ht="15.75">
      <c r="A239" s="40" t="s">
        <v>21</v>
      </c>
      <c r="B239" s="39" t="s">
        <v>51</v>
      </c>
      <c r="C239" s="38" t="s">
        <v>5</v>
      </c>
      <c r="D239" s="39" t="s">
        <v>57</v>
      </c>
      <c r="E239" s="40" t="s">
        <v>3</v>
      </c>
      <c r="F239" s="39" t="s">
        <v>79</v>
      </c>
      <c r="G239" s="46" t="str">
        <f t="shared" si="39"/>
        <v>0010305</v>
      </c>
      <c r="H239" s="48" t="s">
        <v>137</v>
      </c>
      <c r="I239" s="48" t="s">
        <v>208</v>
      </c>
      <c r="J239" s="48" t="s">
        <v>150</v>
      </c>
      <c r="K239" s="48" t="str">
        <f t="shared" si="40"/>
        <v>MATet070.xlsx</v>
      </c>
      <c r="M239" s="37"/>
      <c r="P239" s="32"/>
    </row>
    <row r="240" spans="1:16" s="47" customFormat="1" ht="15.75">
      <c r="A240" s="40" t="s">
        <v>21</v>
      </c>
      <c r="B240" s="39" t="s">
        <v>51</v>
      </c>
      <c r="C240" s="38" t="s">
        <v>5</v>
      </c>
      <c r="D240" s="39" t="s">
        <v>57</v>
      </c>
      <c r="E240" s="40" t="s">
        <v>3</v>
      </c>
      <c r="F240" s="39" t="s">
        <v>79</v>
      </c>
      <c r="G240" s="46" t="str">
        <f t="shared" si="39"/>
        <v>0010305</v>
      </c>
      <c r="H240" s="48" t="s">
        <v>138</v>
      </c>
      <c r="I240" s="48" t="s">
        <v>209</v>
      </c>
      <c r="J240" s="48" t="s">
        <v>155</v>
      </c>
      <c r="K240" s="48" t="str">
        <f t="shared" si="40"/>
        <v>MATet140.xlsm</v>
      </c>
      <c r="M240" s="32"/>
      <c r="P240" s="32"/>
    </row>
    <row r="241" spans="1:16" s="47" customFormat="1" ht="15.75">
      <c r="A241" s="38" t="s">
        <v>22</v>
      </c>
      <c r="B241" s="39" t="s">
        <v>52</v>
      </c>
      <c r="C241" s="38" t="s">
        <v>0</v>
      </c>
      <c r="D241" s="39" t="s">
        <v>242</v>
      </c>
      <c r="E241" s="38" t="s">
        <v>258</v>
      </c>
      <c r="F241" s="39" t="s">
        <v>284</v>
      </c>
      <c r="G241" s="46" t="str">
        <f t="shared" si="39"/>
        <v>0020100</v>
      </c>
      <c r="H241" s="48" t="s">
        <v>375</v>
      </c>
      <c r="I241" s="48" t="s">
        <v>376</v>
      </c>
      <c r="J241" s="48" t="s">
        <v>211</v>
      </c>
      <c r="K241" s="48" t="str">
        <f t="shared" si="40"/>
        <v>CPC_01.docx</v>
      </c>
      <c r="M241" s="37"/>
      <c r="P241" s="32"/>
    </row>
    <row r="242" spans="1:16" s="47" customFormat="1" ht="15.75">
      <c r="A242" s="38" t="s">
        <v>22</v>
      </c>
      <c r="B242" s="39" t="s">
        <v>52</v>
      </c>
      <c r="C242" s="38" t="s">
        <v>0</v>
      </c>
      <c r="D242" s="39" t="s">
        <v>242</v>
      </c>
      <c r="E242" s="40" t="s">
        <v>258</v>
      </c>
      <c r="F242" s="39" t="s">
        <v>284</v>
      </c>
      <c r="G242" s="46" t="str">
        <f t="shared" si="39"/>
        <v>0020100</v>
      </c>
      <c r="H242" s="48" t="s">
        <v>377</v>
      </c>
      <c r="I242" s="48" t="s">
        <v>378</v>
      </c>
      <c r="J242" s="48" t="s">
        <v>159</v>
      </c>
      <c r="K242" s="48" t="str">
        <f t="shared" si="40"/>
        <v>CPC_02.pdf</v>
      </c>
      <c r="M242" s="32"/>
      <c r="P242" s="32"/>
    </row>
    <row r="243" spans="1:16" s="47" customFormat="1" ht="15.75">
      <c r="A243" s="38" t="s">
        <v>22</v>
      </c>
      <c r="B243" s="39" t="s">
        <v>52</v>
      </c>
      <c r="C243" s="38" t="s">
        <v>0</v>
      </c>
      <c r="D243" s="39" t="s">
        <v>242</v>
      </c>
      <c r="E243" s="40" t="s">
        <v>258</v>
      </c>
      <c r="F243" s="39" t="s">
        <v>284</v>
      </c>
      <c r="G243" s="46" t="str">
        <f t="shared" si="39"/>
        <v>0020100</v>
      </c>
      <c r="H243" s="48" t="s">
        <v>379</v>
      </c>
      <c r="I243" s="48" t="s">
        <v>380</v>
      </c>
      <c r="J243" s="48" t="s">
        <v>159</v>
      </c>
      <c r="K243" s="48" t="str">
        <f t="shared" si="40"/>
        <v>CPC_03.pdf</v>
      </c>
      <c r="M243" s="32"/>
      <c r="P243" s="37"/>
    </row>
    <row r="244" spans="1:16" s="47" customFormat="1" ht="15.75">
      <c r="A244" s="40" t="s">
        <v>22</v>
      </c>
      <c r="B244" s="39" t="s">
        <v>52</v>
      </c>
      <c r="C244" s="38" t="s">
        <v>0</v>
      </c>
      <c r="D244" s="39" t="s">
        <v>242</v>
      </c>
      <c r="E244" s="40" t="s">
        <v>0</v>
      </c>
      <c r="F244" s="39" t="s">
        <v>61</v>
      </c>
      <c r="G244" s="46" t="str">
        <f t="shared" ref="G244:G275" si="41">CONCATENATE(A244,C244,E244)</f>
        <v>0020101</v>
      </c>
      <c r="H244" s="48" t="s">
        <v>265</v>
      </c>
      <c r="I244" s="48" t="s">
        <v>259</v>
      </c>
      <c r="J244" s="48" t="s">
        <v>159</v>
      </c>
      <c r="K244" s="48" t="str">
        <f t="shared" ref="K244:K275" si="42">CONCATENATE(I244,".",J244)</f>
        <v>CCTPTCE001.pdf</v>
      </c>
      <c r="M244" s="32"/>
      <c r="P244" s="37"/>
    </row>
    <row r="245" spans="1:16" s="47" customFormat="1" ht="15.75">
      <c r="A245" s="40" t="s">
        <v>22</v>
      </c>
      <c r="B245" s="39" t="s">
        <v>52</v>
      </c>
      <c r="C245" s="38" t="s">
        <v>0</v>
      </c>
      <c r="D245" s="39" t="s">
        <v>242</v>
      </c>
      <c r="E245" s="40" t="s">
        <v>0</v>
      </c>
      <c r="F245" s="39" t="s">
        <v>61</v>
      </c>
      <c r="G245" s="46" t="str">
        <f t="shared" si="41"/>
        <v>0020101</v>
      </c>
      <c r="H245" s="48" t="s">
        <v>266</v>
      </c>
      <c r="I245" s="48" t="s">
        <v>260</v>
      </c>
      <c r="J245" s="48" t="s">
        <v>159</v>
      </c>
      <c r="K245" s="48" t="str">
        <f t="shared" si="42"/>
        <v>CCTPTCE002.pdf</v>
      </c>
      <c r="M245" s="32"/>
      <c r="P245" s="37"/>
    </row>
    <row r="246" spans="1:16" s="47" customFormat="1" ht="15.75">
      <c r="A246" s="40" t="s">
        <v>22</v>
      </c>
      <c r="B246" s="39" t="s">
        <v>52</v>
      </c>
      <c r="C246" s="38" t="s">
        <v>0</v>
      </c>
      <c r="D246" s="39" t="s">
        <v>242</v>
      </c>
      <c r="E246" s="40" t="s">
        <v>0</v>
      </c>
      <c r="F246" s="39" t="s">
        <v>61</v>
      </c>
      <c r="G246" s="46" t="str">
        <f t="shared" si="41"/>
        <v>0020101</v>
      </c>
      <c r="H246" s="48" t="s">
        <v>267</v>
      </c>
      <c r="I246" s="48" t="s">
        <v>261</v>
      </c>
      <c r="J246" s="48" t="s">
        <v>159</v>
      </c>
      <c r="K246" s="48" t="str">
        <f t="shared" si="42"/>
        <v>CCTPTCE003.pdf</v>
      </c>
      <c r="M246" s="32"/>
      <c r="P246" s="37"/>
    </row>
    <row r="247" spans="1:16" s="47" customFormat="1" ht="15.75">
      <c r="A247" s="30" t="s">
        <v>22</v>
      </c>
      <c r="B247" s="31" t="s">
        <v>52</v>
      </c>
      <c r="C247" s="38" t="s">
        <v>0</v>
      </c>
      <c r="D247" s="39" t="s">
        <v>242</v>
      </c>
      <c r="E247" s="40" t="s">
        <v>0</v>
      </c>
      <c r="F247" s="39" t="s">
        <v>61</v>
      </c>
      <c r="G247" s="46" t="str">
        <f t="shared" si="41"/>
        <v>0020101</v>
      </c>
      <c r="H247" s="48" t="s">
        <v>268</v>
      </c>
      <c r="I247" s="48" t="s">
        <v>262</v>
      </c>
      <c r="J247" s="48" t="s">
        <v>159</v>
      </c>
      <c r="K247" s="48" t="str">
        <f t="shared" si="42"/>
        <v>CCTPTCE004.pdf</v>
      </c>
      <c r="M247" s="32"/>
      <c r="P247" s="32"/>
    </row>
    <row r="248" spans="1:16" s="47" customFormat="1" ht="15.75">
      <c r="A248" s="40" t="s">
        <v>22</v>
      </c>
      <c r="B248" s="39" t="s">
        <v>52</v>
      </c>
      <c r="C248" s="38" t="s">
        <v>0</v>
      </c>
      <c r="D248" s="39" t="s">
        <v>242</v>
      </c>
      <c r="E248" s="40" t="s">
        <v>0</v>
      </c>
      <c r="F248" s="39" t="s">
        <v>61</v>
      </c>
      <c r="G248" s="46" t="str">
        <f t="shared" si="41"/>
        <v>0020101</v>
      </c>
      <c r="H248" s="48" t="s">
        <v>269</v>
      </c>
      <c r="I248" s="48" t="s">
        <v>263</v>
      </c>
      <c r="J248" s="48" t="s">
        <v>159</v>
      </c>
      <c r="K248" s="48" t="str">
        <f t="shared" si="42"/>
        <v>CCTPTCE005.pdf</v>
      </c>
      <c r="M248" s="32"/>
      <c r="P248" s="37"/>
    </row>
    <row r="249" spans="1:16" s="47" customFormat="1" ht="15.75">
      <c r="A249" s="40" t="s">
        <v>22</v>
      </c>
      <c r="B249" s="39" t="s">
        <v>52</v>
      </c>
      <c r="C249" s="38" t="s">
        <v>0</v>
      </c>
      <c r="D249" s="39" t="s">
        <v>242</v>
      </c>
      <c r="E249" s="40" t="s">
        <v>0</v>
      </c>
      <c r="F249" s="39" t="s">
        <v>61</v>
      </c>
      <c r="G249" s="46" t="str">
        <f t="shared" si="41"/>
        <v>0020101</v>
      </c>
      <c r="H249" s="48" t="s">
        <v>270</v>
      </c>
      <c r="I249" s="48" t="s">
        <v>264</v>
      </c>
      <c r="J249" s="48" t="s">
        <v>159</v>
      </c>
      <c r="K249" s="48" t="str">
        <f t="shared" si="42"/>
        <v>CCTPTCE006.pdf</v>
      </c>
      <c r="M249" s="32"/>
      <c r="P249" s="37"/>
    </row>
    <row r="250" spans="1:16" s="47" customFormat="1" ht="15.75">
      <c r="A250" s="40" t="s">
        <v>22</v>
      </c>
      <c r="B250" s="39" t="s">
        <v>52</v>
      </c>
      <c r="C250" s="38" t="s">
        <v>0</v>
      </c>
      <c r="D250" s="39" t="s">
        <v>242</v>
      </c>
      <c r="E250" s="38" t="s">
        <v>6</v>
      </c>
      <c r="F250" s="39" t="s">
        <v>63</v>
      </c>
      <c r="G250" s="46" t="str">
        <f t="shared" si="41"/>
        <v>0020102</v>
      </c>
      <c r="H250" s="48" t="s">
        <v>243</v>
      </c>
      <c r="I250" s="48" t="s">
        <v>368</v>
      </c>
      <c r="J250" s="48" t="s">
        <v>211</v>
      </c>
      <c r="K250" s="48" t="str">
        <f t="shared" si="42"/>
        <v>Rénov 01.docx</v>
      </c>
      <c r="M250" s="32"/>
      <c r="P250" s="37"/>
    </row>
    <row r="251" spans="1:16" s="47" customFormat="1" ht="15.75">
      <c r="A251" s="38" t="s">
        <v>22</v>
      </c>
      <c r="B251" s="39" t="s">
        <v>52</v>
      </c>
      <c r="C251" s="38" t="s">
        <v>0</v>
      </c>
      <c r="D251" s="39" t="s">
        <v>242</v>
      </c>
      <c r="E251" s="40" t="s">
        <v>4</v>
      </c>
      <c r="F251" s="39" t="s">
        <v>23</v>
      </c>
      <c r="G251" s="46" t="str">
        <f t="shared" si="41"/>
        <v>0020104</v>
      </c>
      <c r="H251" s="48" t="s">
        <v>359</v>
      </c>
      <c r="I251" s="48" t="s">
        <v>360</v>
      </c>
      <c r="J251" s="48" t="s">
        <v>211</v>
      </c>
      <c r="K251" s="48" t="str">
        <f t="shared" si="42"/>
        <v>Démol 01.docx</v>
      </c>
      <c r="M251" s="32"/>
      <c r="P251" s="37"/>
    </row>
    <row r="252" spans="1:16" s="47" customFormat="1" ht="15.75">
      <c r="A252" s="38" t="s">
        <v>22</v>
      </c>
      <c r="B252" s="39" t="s">
        <v>52</v>
      </c>
      <c r="C252" s="38" t="s">
        <v>0</v>
      </c>
      <c r="D252" s="39" t="s">
        <v>242</v>
      </c>
      <c r="E252" s="40" t="s">
        <v>4</v>
      </c>
      <c r="F252" s="39" t="s">
        <v>23</v>
      </c>
      <c r="G252" s="46" t="str">
        <f t="shared" si="41"/>
        <v>0020104</v>
      </c>
      <c r="H252" s="48" t="s">
        <v>361</v>
      </c>
      <c r="I252" s="48" t="s">
        <v>362</v>
      </c>
      <c r="J252" s="48" t="s">
        <v>211</v>
      </c>
      <c r="K252" s="48" t="str">
        <f t="shared" si="42"/>
        <v>Démol 02.docx</v>
      </c>
      <c r="M252" s="32"/>
      <c r="P252" s="37"/>
    </row>
    <row r="253" spans="1:16" s="47" customFormat="1" ht="15.75">
      <c r="A253" s="38" t="s">
        <v>22</v>
      </c>
      <c r="B253" s="39" t="s">
        <v>52</v>
      </c>
      <c r="C253" s="38" t="s">
        <v>0</v>
      </c>
      <c r="D253" s="39" t="s">
        <v>242</v>
      </c>
      <c r="E253" s="40" t="s">
        <v>4</v>
      </c>
      <c r="F253" s="39" t="s">
        <v>23</v>
      </c>
      <c r="G253" s="46" t="str">
        <f t="shared" si="41"/>
        <v>0020104</v>
      </c>
      <c r="H253" s="48" t="s">
        <v>363</v>
      </c>
      <c r="I253" s="48" t="s">
        <v>364</v>
      </c>
      <c r="J253" s="48" t="s">
        <v>159</v>
      </c>
      <c r="K253" s="48" t="str">
        <f t="shared" si="42"/>
        <v>Démol 03.pdf</v>
      </c>
      <c r="M253" s="37"/>
      <c r="P253" s="37"/>
    </row>
    <row r="254" spans="1:16" s="47" customFormat="1" ht="15.75">
      <c r="A254" s="38" t="s">
        <v>22</v>
      </c>
      <c r="B254" s="39" t="s">
        <v>52</v>
      </c>
      <c r="C254" s="38" t="s">
        <v>0</v>
      </c>
      <c r="D254" s="39" t="s">
        <v>242</v>
      </c>
      <c r="E254" s="40" t="s">
        <v>4</v>
      </c>
      <c r="F254" s="39" t="s">
        <v>23</v>
      </c>
      <c r="G254" s="46" t="str">
        <f t="shared" si="41"/>
        <v>0020104</v>
      </c>
      <c r="H254" s="48" t="s">
        <v>365</v>
      </c>
      <c r="I254" s="48" t="s">
        <v>366</v>
      </c>
      <c r="J254" s="48" t="s">
        <v>159</v>
      </c>
      <c r="K254" s="48" t="str">
        <f t="shared" si="42"/>
        <v>Démol 04.pdf</v>
      </c>
      <c r="M254" s="32"/>
      <c r="P254" s="37"/>
    </row>
    <row r="255" spans="1:16" s="47" customFormat="1" ht="15.75">
      <c r="A255" s="38" t="s">
        <v>22</v>
      </c>
      <c r="B255" s="39" t="s">
        <v>52</v>
      </c>
      <c r="C255" s="38" t="s">
        <v>0</v>
      </c>
      <c r="D255" s="39" t="s">
        <v>242</v>
      </c>
      <c r="E255" s="40" t="s">
        <v>17</v>
      </c>
      <c r="F255" s="39" t="s">
        <v>307</v>
      </c>
      <c r="G255" s="46" t="str">
        <f t="shared" si="41"/>
        <v>0020112</v>
      </c>
      <c r="H255" s="48" t="s">
        <v>348</v>
      </c>
      <c r="I255" s="48" t="s">
        <v>350</v>
      </c>
      <c r="J255" s="48" t="s">
        <v>211</v>
      </c>
      <c r="K255" s="48" t="str">
        <f t="shared" si="42"/>
        <v>Plâtrerie 00.docx</v>
      </c>
      <c r="M255" s="32"/>
      <c r="P255" s="32"/>
    </row>
    <row r="256" spans="1:16" s="47" customFormat="1" ht="15.75">
      <c r="A256" s="38" t="s">
        <v>22</v>
      </c>
      <c r="B256" s="39" t="s">
        <v>52</v>
      </c>
      <c r="C256" s="38" t="s">
        <v>0</v>
      </c>
      <c r="D256" s="39" t="s">
        <v>242</v>
      </c>
      <c r="E256" s="40" t="s">
        <v>17</v>
      </c>
      <c r="F256" s="39" t="s">
        <v>307</v>
      </c>
      <c r="G256" s="46" t="str">
        <f t="shared" si="41"/>
        <v>0020112</v>
      </c>
      <c r="H256" s="48" t="s">
        <v>351</v>
      </c>
      <c r="I256" s="48" t="s">
        <v>352</v>
      </c>
      <c r="J256" s="48" t="s">
        <v>211</v>
      </c>
      <c r="K256" s="48" t="str">
        <f t="shared" si="42"/>
        <v>Plâtrerie 01.docx</v>
      </c>
      <c r="M256" s="37"/>
      <c r="P256" s="32"/>
    </row>
    <row r="257" spans="1:16" s="47" customFormat="1" ht="15.75">
      <c r="A257" s="38" t="s">
        <v>22</v>
      </c>
      <c r="B257" s="39" t="s">
        <v>52</v>
      </c>
      <c r="C257" s="38" t="s">
        <v>0</v>
      </c>
      <c r="D257" s="39" t="s">
        <v>242</v>
      </c>
      <c r="E257" s="40" t="s">
        <v>17</v>
      </c>
      <c r="F257" s="39" t="s">
        <v>307</v>
      </c>
      <c r="G257" s="46" t="str">
        <f t="shared" si="41"/>
        <v>0020112</v>
      </c>
      <c r="H257" s="48" t="s">
        <v>353</v>
      </c>
      <c r="I257" s="48" t="s">
        <v>354</v>
      </c>
      <c r="J257" s="48" t="s">
        <v>159</v>
      </c>
      <c r="K257" s="48" t="str">
        <f t="shared" si="42"/>
        <v>Plâtrerie 02.pdf</v>
      </c>
      <c r="M257" s="37"/>
      <c r="P257" s="32"/>
    </row>
    <row r="258" spans="1:16" s="47" customFormat="1" ht="15.75">
      <c r="A258" s="38" t="s">
        <v>22</v>
      </c>
      <c r="B258" s="39" t="s">
        <v>52</v>
      </c>
      <c r="C258" s="38" t="s">
        <v>0</v>
      </c>
      <c r="D258" s="39" t="s">
        <v>242</v>
      </c>
      <c r="E258" s="40" t="s">
        <v>17</v>
      </c>
      <c r="F258" s="39" t="s">
        <v>307</v>
      </c>
      <c r="G258" s="46" t="str">
        <f t="shared" si="41"/>
        <v>0020112</v>
      </c>
      <c r="H258" s="48" t="s">
        <v>355</v>
      </c>
      <c r="I258" s="48" t="s">
        <v>356</v>
      </c>
      <c r="J258" s="48" t="s">
        <v>211</v>
      </c>
      <c r="K258" s="48" t="str">
        <f t="shared" si="42"/>
        <v>Plâtrerie 03.docx</v>
      </c>
      <c r="M258" s="37"/>
      <c r="P258" s="37"/>
    </row>
    <row r="259" spans="1:16" s="47" customFormat="1" ht="15.75">
      <c r="A259" s="38" t="s">
        <v>22</v>
      </c>
      <c r="B259" s="39" t="s">
        <v>52</v>
      </c>
      <c r="C259" s="38" t="s">
        <v>0</v>
      </c>
      <c r="D259" s="39" t="s">
        <v>242</v>
      </c>
      <c r="E259" s="40" t="s">
        <v>17</v>
      </c>
      <c r="F259" s="39" t="s">
        <v>307</v>
      </c>
      <c r="G259" s="46" t="str">
        <f t="shared" si="41"/>
        <v>0020112</v>
      </c>
      <c r="H259" s="48" t="s">
        <v>357</v>
      </c>
      <c r="I259" s="48" t="s">
        <v>358</v>
      </c>
      <c r="J259" s="48" t="s">
        <v>159</v>
      </c>
      <c r="K259" s="48" t="str">
        <f t="shared" si="42"/>
        <v>Plâtrerie 04.pdf</v>
      </c>
      <c r="M259" s="37"/>
      <c r="P259" s="37"/>
    </row>
    <row r="260" spans="1:16" s="47" customFormat="1" ht="15.75">
      <c r="A260" s="38" t="s">
        <v>22</v>
      </c>
      <c r="B260" s="39" t="s">
        <v>52</v>
      </c>
      <c r="C260" s="38" t="s">
        <v>0</v>
      </c>
      <c r="D260" s="39" t="s">
        <v>242</v>
      </c>
      <c r="E260" s="40" t="s">
        <v>18</v>
      </c>
      <c r="F260" s="39" t="s">
        <v>300</v>
      </c>
      <c r="G260" s="46" t="str">
        <f t="shared" si="41"/>
        <v>0020113</v>
      </c>
      <c r="H260" s="48" t="s">
        <v>381</v>
      </c>
      <c r="I260" s="48" t="s">
        <v>382</v>
      </c>
      <c r="J260" s="48" t="s">
        <v>211</v>
      </c>
      <c r="K260" s="48" t="str">
        <f t="shared" si="42"/>
        <v>FauxPlaf01.docx</v>
      </c>
      <c r="M260" s="32"/>
      <c r="P260" s="32"/>
    </row>
    <row r="261" spans="1:16" s="47" customFormat="1" ht="15.75">
      <c r="A261" s="38" t="s">
        <v>22</v>
      </c>
      <c r="B261" s="39" t="s">
        <v>52</v>
      </c>
      <c r="C261" s="38" t="s">
        <v>0</v>
      </c>
      <c r="D261" s="39" t="s">
        <v>242</v>
      </c>
      <c r="E261" s="40" t="s">
        <v>18</v>
      </c>
      <c r="F261" s="39" t="s">
        <v>300</v>
      </c>
      <c r="G261" s="46" t="str">
        <f t="shared" si="41"/>
        <v>0020113</v>
      </c>
      <c r="H261" s="48" t="s">
        <v>383</v>
      </c>
      <c r="I261" s="48" t="s">
        <v>384</v>
      </c>
      <c r="J261" s="48" t="s">
        <v>211</v>
      </c>
      <c r="K261" s="48" t="str">
        <f t="shared" si="42"/>
        <v>FauxPlaf02.docx</v>
      </c>
      <c r="M261" s="32"/>
      <c r="P261" s="37"/>
    </row>
    <row r="262" spans="1:16" s="47" customFormat="1" ht="15.75">
      <c r="A262" s="38" t="s">
        <v>22</v>
      </c>
      <c r="B262" s="39" t="s">
        <v>52</v>
      </c>
      <c r="C262" s="38" t="s">
        <v>0</v>
      </c>
      <c r="D262" s="39" t="s">
        <v>242</v>
      </c>
      <c r="E262" s="40" t="s">
        <v>18</v>
      </c>
      <c r="F262" s="39" t="s">
        <v>300</v>
      </c>
      <c r="G262" s="46" t="str">
        <f t="shared" si="41"/>
        <v>0020113</v>
      </c>
      <c r="H262" s="48" t="s">
        <v>385</v>
      </c>
      <c r="I262" s="48" t="s">
        <v>386</v>
      </c>
      <c r="J262" s="48" t="s">
        <v>159</v>
      </c>
      <c r="K262" s="48" t="str">
        <f t="shared" si="42"/>
        <v>FauxPlaf03.pdf</v>
      </c>
      <c r="M262" s="32"/>
      <c r="P262" s="37"/>
    </row>
    <row r="263" spans="1:16" s="47" customFormat="1" ht="15.75">
      <c r="A263" s="38" t="s">
        <v>22</v>
      </c>
      <c r="B263" s="39" t="s">
        <v>52</v>
      </c>
      <c r="C263" s="38" t="s">
        <v>0</v>
      </c>
      <c r="D263" s="39" t="s">
        <v>242</v>
      </c>
      <c r="E263" s="40" t="s">
        <v>20</v>
      </c>
      <c r="F263" s="39" t="s">
        <v>308</v>
      </c>
      <c r="G263" s="46" t="str">
        <f t="shared" si="41"/>
        <v>0020115</v>
      </c>
      <c r="H263" s="48" t="s">
        <v>310</v>
      </c>
      <c r="I263" s="48" t="s">
        <v>311</v>
      </c>
      <c r="J263" s="48" t="s">
        <v>211</v>
      </c>
      <c r="K263" s="48" t="str">
        <f t="shared" si="42"/>
        <v>CCTPagct00.docx</v>
      </c>
      <c r="M263" s="32"/>
      <c r="P263" s="37"/>
    </row>
    <row r="264" spans="1:16" s="47" customFormat="1" ht="15.75">
      <c r="A264" s="38" t="s">
        <v>22</v>
      </c>
      <c r="B264" s="39" t="s">
        <v>52</v>
      </c>
      <c r="C264" s="38" t="s">
        <v>0</v>
      </c>
      <c r="D264" s="39" t="s">
        <v>242</v>
      </c>
      <c r="E264" s="40" t="s">
        <v>20</v>
      </c>
      <c r="F264" s="39" t="s">
        <v>308</v>
      </c>
      <c r="G264" s="46" t="str">
        <f t="shared" si="41"/>
        <v>0020115</v>
      </c>
      <c r="H264" s="48" t="s">
        <v>314</v>
      </c>
      <c r="I264" s="48" t="s">
        <v>313</v>
      </c>
      <c r="J264" s="48" t="s">
        <v>312</v>
      </c>
      <c r="K264" s="48" t="str">
        <f t="shared" si="42"/>
        <v>CCTPagct01.doc</v>
      </c>
      <c r="M264" s="32"/>
      <c r="P264" s="37"/>
    </row>
    <row r="265" spans="1:16" s="47" customFormat="1" ht="15.75">
      <c r="A265" s="38" t="s">
        <v>22</v>
      </c>
      <c r="B265" s="39" t="s">
        <v>52</v>
      </c>
      <c r="C265" s="38" t="s">
        <v>0</v>
      </c>
      <c r="D265" s="39" t="s">
        <v>242</v>
      </c>
      <c r="E265" s="40" t="s">
        <v>20</v>
      </c>
      <c r="F265" s="39" t="s">
        <v>308</v>
      </c>
      <c r="G265" s="46" t="str">
        <f t="shared" si="41"/>
        <v>0020115</v>
      </c>
      <c r="H265" s="48" t="s">
        <v>315</v>
      </c>
      <c r="I265" s="48" t="s">
        <v>316</v>
      </c>
      <c r="J265" s="48" t="s">
        <v>159</v>
      </c>
      <c r="K265" s="48" t="str">
        <f t="shared" si="42"/>
        <v>CCTPagct02.pdf</v>
      </c>
      <c r="M265" s="32"/>
      <c r="P265" s="37"/>
    </row>
    <row r="266" spans="1:16" s="47" customFormat="1" ht="15.75">
      <c r="A266" s="38" t="s">
        <v>22</v>
      </c>
      <c r="B266" s="39" t="s">
        <v>52</v>
      </c>
      <c r="C266" s="38" t="s">
        <v>0</v>
      </c>
      <c r="D266" s="39" t="s">
        <v>242</v>
      </c>
      <c r="E266" s="40" t="s">
        <v>44</v>
      </c>
      <c r="F266" s="39" t="s">
        <v>8</v>
      </c>
      <c r="G266" s="46" t="str">
        <f t="shared" si="41"/>
        <v>0020118</v>
      </c>
      <c r="H266" s="48" t="s">
        <v>319</v>
      </c>
      <c r="I266" s="48" t="s">
        <v>320</v>
      </c>
      <c r="J266" s="48" t="s">
        <v>211</v>
      </c>
      <c r="K266" s="48" t="str">
        <f t="shared" si="42"/>
        <v>Serrurerie 00.docx</v>
      </c>
      <c r="M266" s="32"/>
      <c r="P266" s="37"/>
    </row>
    <row r="267" spans="1:16" s="47" customFormat="1" ht="15.75">
      <c r="A267" s="38" t="s">
        <v>22</v>
      </c>
      <c r="B267" s="39" t="s">
        <v>52</v>
      </c>
      <c r="C267" s="38" t="s">
        <v>0</v>
      </c>
      <c r="D267" s="39" t="s">
        <v>242</v>
      </c>
      <c r="E267" s="40" t="s">
        <v>44</v>
      </c>
      <c r="F267" s="39" t="s">
        <v>8</v>
      </c>
      <c r="G267" s="46" t="str">
        <f t="shared" si="41"/>
        <v>0020118</v>
      </c>
      <c r="H267" s="48" t="s">
        <v>324</v>
      </c>
      <c r="I267" s="48" t="s">
        <v>321</v>
      </c>
      <c r="J267" s="48" t="s">
        <v>159</v>
      </c>
      <c r="K267" s="48" t="str">
        <f t="shared" si="42"/>
        <v>Serrurerie 01.pdf</v>
      </c>
      <c r="M267" s="32"/>
      <c r="P267" s="32"/>
    </row>
    <row r="268" spans="1:16" s="47" customFormat="1" ht="15.75">
      <c r="A268" s="38" t="s">
        <v>22</v>
      </c>
      <c r="B268" s="39" t="s">
        <v>52</v>
      </c>
      <c r="C268" s="38" t="s">
        <v>0</v>
      </c>
      <c r="D268" s="39" t="s">
        <v>242</v>
      </c>
      <c r="E268" s="40" t="s">
        <v>44</v>
      </c>
      <c r="F268" s="39" t="s">
        <v>8</v>
      </c>
      <c r="G268" s="46" t="str">
        <f t="shared" si="41"/>
        <v>0020118</v>
      </c>
      <c r="H268" s="48" t="s">
        <v>322</v>
      </c>
      <c r="I268" s="48" t="s">
        <v>323</v>
      </c>
      <c r="J268" s="48" t="s">
        <v>159</v>
      </c>
      <c r="K268" s="48" t="str">
        <f t="shared" si="42"/>
        <v>Serrurerie 02.pdf</v>
      </c>
      <c r="M268" s="32"/>
      <c r="P268" s="32"/>
    </row>
    <row r="269" spans="1:16" s="47" customFormat="1" ht="15.75">
      <c r="A269" s="38" t="s">
        <v>22</v>
      </c>
      <c r="B269" s="39" t="s">
        <v>52</v>
      </c>
      <c r="C269" s="38" t="s">
        <v>0</v>
      </c>
      <c r="D269" s="39" t="s">
        <v>242</v>
      </c>
      <c r="E269" s="40" t="s">
        <v>44</v>
      </c>
      <c r="F269" s="39" t="s">
        <v>8</v>
      </c>
      <c r="G269" s="46" t="str">
        <f t="shared" si="41"/>
        <v>0020118</v>
      </c>
      <c r="H269" s="48" t="s">
        <v>325</v>
      </c>
      <c r="I269" s="48" t="s">
        <v>326</v>
      </c>
      <c r="J269" s="48" t="s">
        <v>159</v>
      </c>
      <c r="K269" s="48" t="str">
        <f t="shared" si="42"/>
        <v>Serrurerie 03.pdf</v>
      </c>
      <c r="M269" s="32"/>
      <c r="P269" s="32"/>
    </row>
    <row r="270" spans="1:16" s="47" customFormat="1" ht="15.75">
      <c r="A270" s="38" t="s">
        <v>22</v>
      </c>
      <c r="B270" s="39" t="s">
        <v>52</v>
      </c>
      <c r="C270" s="38" t="s">
        <v>0</v>
      </c>
      <c r="D270" s="39" t="s">
        <v>242</v>
      </c>
      <c r="E270" s="40" t="s">
        <v>44</v>
      </c>
      <c r="F270" s="39" t="s">
        <v>8</v>
      </c>
      <c r="G270" s="46" t="str">
        <f t="shared" si="41"/>
        <v>0020118</v>
      </c>
      <c r="H270" s="48" t="s">
        <v>327</v>
      </c>
      <c r="I270" s="48" t="s">
        <v>328</v>
      </c>
      <c r="J270" s="48" t="s">
        <v>211</v>
      </c>
      <c r="K270" s="48" t="str">
        <f t="shared" si="42"/>
        <v>Serrurerie 04.docx</v>
      </c>
      <c r="M270" s="32"/>
      <c r="P270" s="32"/>
    </row>
    <row r="271" spans="1:16" s="47" customFormat="1" ht="15.75">
      <c r="A271" s="38" t="s">
        <v>22</v>
      </c>
      <c r="B271" s="39" t="s">
        <v>52</v>
      </c>
      <c r="C271" s="38" t="s">
        <v>0</v>
      </c>
      <c r="D271" s="39" t="s">
        <v>242</v>
      </c>
      <c r="E271" s="40" t="s">
        <v>44</v>
      </c>
      <c r="F271" s="39" t="s">
        <v>8</v>
      </c>
      <c r="G271" s="46" t="str">
        <f t="shared" si="41"/>
        <v>0020118</v>
      </c>
      <c r="H271" s="48" t="s">
        <v>329</v>
      </c>
      <c r="I271" s="48" t="s">
        <v>330</v>
      </c>
      <c r="J271" s="48" t="s">
        <v>159</v>
      </c>
      <c r="K271" s="48" t="str">
        <f t="shared" si="42"/>
        <v>Serrurerie 05.pdf</v>
      </c>
      <c r="M271" s="32"/>
      <c r="P271" s="32"/>
    </row>
    <row r="272" spans="1:16" s="47" customFormat="1" ht="15.75">
      <c r="A272" s="38" t="s">
        <v>22</v>
      </c>
      <c r="B272" s="39" t="s">
        <v>52</v>
      </c>
      <c r="C272" s="38" t="s">
        <v>0</v>
      </c>
      <c r="D272" s="39" t="s">
        <v>242</v>
      </c>
      <c r="E272" s="40" t="s">
        <v>44</v>
      </c>
      <c r="F272" s="39" t="s">
        <v>8</v>
      </c>
      <c r="G272" s="46" t="str">
        <f t="shared" si="41"/>
        <v>0020118</v>
      </c>
      <c r="H272" s="48" t="s">
        <v>349</v>
      </c>
      <c r="I272" s="48" t="s">
        <v>331</v>
      </c>
      <c r="J272" s="48" t="s">
        <v>159</v>
      </c>
      <c r="K272" s="48" t="str">
        <f t="shared" si="42"/>
        <v>Serrurerie 06.pdf</v>
      </c>
      <c r="M272" s="32"/>
      <c r="P272" s="32"/>
    </row>
    <row r="273" spans="1:16" s="47" customFormat="1" ht="15.75">
      <c r="A273" s="38" t="s">
        <v>22</v>
      </c>
      <c r="B273" s="39" t="s">
        <v>52</v>
      </c>
      <c r="C273" s="38" t="s">
        <v>0</v>
      </c>
      <c r="D273" s="39" t="s">
        <v>242</v>
      </c>
      <c r="E273" s="40" t="s">
        <v>44</v>
      </c>
      <c r="F273" s="39" t="s">
        <v>8</v>
      </c>
      <c r="G273" s="46" t="str">
        <f t="shared" si="41"/>
        <v>0020118</v>
      </c>
      <c r="H273" s="48" t="s">
        <v>332</v>
      </c>
      <c r="I273" s="48" t="s">
        <v>333</v>
      </c>
      <c r="J273" s="48" t="s">
        <v>159</v>
      </c>
      <c r="K273" s="48" t="str">
        <f t="shared" si="42"/>
        <v>Serrurerie 07.pdf</v>
      </c>
      <c r="M273" s="37"/>
      <c r="P273" s="32"/>
    </row>
    <row r="274" spans="1:16" s="47" customFormat="1" ht="15.75">
      <c r="A274" s="38" t="s">
        <v>22</v>
      </c>
      <c r="B274" s="39" t="s">
        <v>52</v>
      </c>
      <c r="C274" s="38" t="s">
        <v>0</v>
      </c>
      <c r="D274" s="39" t="s">
        <v>242</v>
      </c>
      <c r="E274" s="40" t="s">
        <v>44</v>
      </c>
      <c r="F274" s="39" t="s">
        <v>8</v>
      </c>
      <c r="G274" s="46" t="str">
        <f t="shared" si="41"/>
        <v>0020118</v>
      </c>
      <c r="H274" s="48" t="s">
        <v>334</v>
      </c>
      <c r="I274" s="48" t="s">
        <v>335</v>
      </c>
      <c r="J274" s="48" t="s">
        <v>211</v>
      </c>
      <c r="K274" s="48" t="str">
        <f t="shared" si="42"/>
        <v>Serrurerie 08.docx</v>
      </c>
      <c r="M274" s="32"/>
      <c r="P274" s="32"/>
    </row>
    <row r="275" spans="1:16" s="47" customFormat="1" ht="15.75">
      <c r="A275" s="38" t="s">
        <v>22</v>
      </c>
      <c r="B275" s="39" t="s">
        <v>52</v>
      </c>
      <c r="C275" s="38" t="s">
        <v>0</v>
      </c>
      <c r="D275" s="39" t="s">
        <v>242</v>
      </c>
      <c r="E275" s="40" t="s">
        <v>44</v>
      </c>
      <c r="F275" s="39" t="s">
        <v>8</v>
      </c>
      <c r="G275" s="46" t="str">
        <f t="shared" si="41"/>
        <v>0020118</v>
      </c>
      <c r="H275" s="48" t="s">
        <v>336</v>
      </c>
      <c r="I275" s="48" t="s">
        <v>337</v>
      </c>
      <c r="J275" s="48" t="s">
        <v>211</v>
      </c>
      <c r="K275" s="48" t="str">
        <f t="shared" si="42"/>
        <v>Serrurerie 09.docx</v>
      </c>
      <c r="M275" s="32"/>
      <c r="P275" s="32"/>
    </row>
    <row r="276" spans="1:16" s="47" customFormat="1" ht="15.75">
      <c r="A276" s="38" t="s">
        <v>22</v>
      </c>
      <c r="B276" s="39" t="s">
        <v>52</v>
      </c>
      <c r="C276" s="38" t="s">
        <v>0</v>
      </c>
      <c r="D276" s="39" t="s">
        <v>242</v>
      </c>
      <c r="E276" s="40" t="s">
        <v>44</v>
      </c>
      <c r="F276" s="39" t="s">
        <v>8</v>
      </c>
      <c r="G276" s="46" t="str">
        <f t="shared" ref="G276:G307" si="43">CONCATENATE(A276,C276,E276)</f>
        <v>0020118</v>
      </c>
      <c r="H276" s="48" t="s">
        <v>338</v>
      </c>
      <c r="I276" s="48" t="s">
        <v>339</v>
      </c>
      <c r="J276" s="48" t="s">
        <v>159</v>
      </c>
      <c r="K276" s="48" t="str">
        <f t="shared" ref="K276:K307" si="44">CONCATENATE(I276,".",J276)</f>
        <v>Serrurerie 10.pdf</v>
      </c>
      <c r="M276" s="32"/>
      <c r="P276" s="32"/>
    </row>
    <row r="277" spans="1:16" s="47" customFormat="1" ht="15.75">
      <c r="A277" s="38" t="s">
        <v>22</v>
      </c>
      <c r="B277" s="39" t="s">
        <v>52</v>
      </c>
      <c r="C277" s="38" t="s">
        <v>0</v>
      </c>
      <c r="D277" s="39" t="s">
        <v>242</v>
      </c>
      <c r="E277" s="40" t="s">
        <v>44</v>
      </c>
      <c r="F277" s="39" t="s">
        <v>8</v>
      </c>
      <c r="G277" s="46" t="str">
        <f t="shared" si="43"/>
        <v>0020118</v>
      </c>
      <c r="H277" s="48" t="s">
        <v>340</v>
      </c>
      <c r="I277" s="48" t="s">
        <v>341</v>
      </c>
      <c r="J277" s="48" t="s">
        <v>159</v>
      </c>
      <c r="K277" s="48" t="str">
        <f t="shared" si="44"/>
        <v>Serrurerie 11.pdf</v>
      </c>
      <c r="M277" s="32"/>
      <c r="P277" s="32"/>
    </row>
    <row r="278" spans="1:16" s="47" customFormat="1" ht="15.75">
      <c r="A278" s="38" t="s">
        <v>22</v>
      </c>
      <c r="B278" s="39" t="s">
        <v>52</v>
      </c>
      <c r="C278" s="38" t="s">
        <v>0</v>
      </c>
      <c r="D278" s="39" t="s">
        <v>242</v>
      </c>
      <c r="E278" s="40" t="s">
        <v>44</v>
      </c>
      <c r="F278" s="39" t="s">
        <v>8</v>
      </c>
      <c r="G278" s="46" t="str">
        <f t="shared" si="43"/>
        <v>0020118</v>
      </c>
      <c r="H278" s="48" t="s">
        <v>342</v>
      </c>
      <c r="I278" s="48" t="s">
        <v>343</v>
      </c>
      <c r="J278" s="48" t="s">
        <v>211</v>
      </c>
      <c r="K278" s="48" t="str">
        <f t="shared" si="44"/>
        <v>Serrurerie 12.docx</v>
      </c>
      <c r="M278" s="32"/>
      <c r="P278" s="32"/>
    </row>
    <row r="279" spans="1:16" s="47" customFormat="1" ht="15.75">
      <c r="A279" s="58" t="s">
        <v>22</v>
      </c>
      <c r="B279" s="31" t="s">
        <v>52</v>
      </c>
      <c r="C279" s="38" t="s">
        <v>0</v>
      </c>
      <c r="D279" s="39" t="s">
        <v>242</v>
      </c>
      <c r="E279" s="40" t="s">
        <v>44</v>
      </c>
      <c r="F279" s="39" t="s">
        <v>8</v>
      </c>
      <c r="G279" s="46" t="str">
        <f t="shared" si="43"/>
        <v>0020118</v>
      </c>
      <c r="H279" s="48" t="s">
        <v>344</v>
      </c>
      <c r="I279" s="48" t="s">
        <v>345</v>
      </c>
      <c r="J279" s="48" t="s">
        <v>211</v>
      </c>
      <c r="K279" s="48" t="str">
        <f t="shared" si="44"/>
        <v>Serrurerie 13.docx</v>
      </c>
      <c r="M279" s="32"/>
      <c r="P279" s="32"/>
    </row>
    <row r="280" spans="1:16" s="47" customFormat="1" ht="15.75">
      <c r="A280" s="38" t="s">
        <v>22</v>
      </c>
      <c r="B280" s="39" t="s">
        <v>52</v>
      </c>
      <c r="C280" s="38" t="s">
        <v>0</v>
      </c>
      <c r="D280" s="39" t="s">
        <v>242</v>
      </c>
      <c r="E280" s="40" t="s">
        <v>44</v>
      </c>
      <c r="F280" s="39" t="s">
        <v>8</v>
      </c>
      <c r="G280" s="46" t="str">
        <f t="shared" si="43"/>
        <v>0020118</v>
      </c>
      <c r="H280" s="48" t="s">
        <v>347</v>
      </c>
      <c r="I280" s="48" t="s">
        <v>346</v>
      </c>
      <c r="J280" s="48" t="s">
        <v>211</v>
      </c>
      <c r="K280" s="48" t="str">
        <f t="shared" si="44"/>
        <v>Serrurerie 14.docx</v>
      </c>
      <c r="M280" s="32"/>
      <c r="P280" s="32"/>
    </row>
    <row r="281" spans="1:16" s="47" customFormat="1" ht="15.75">
      <c r="A281" s="38" t="s">
        <v>22</v>
      </c>
      <c r="B281" s="39" t="s">
        <v>52</v>
      </c>
      <c r="C281" s="38" t="s">
        <v>0</v>
      </c>
      <c r="D281" s="39" t="s">
        <v>242</v>
      </c>
      <c r="E281" s="40">
        <v>22</v>
      </c>
      <c r="F281" s="39" t="s">
        <v>69</v>
      </c>
      <c r="G281" s="46" t="str">
        <f t="shared" si="43"/>
        <v>0020122</v>
      </c>
      <c r="H281" s="48" t="s">
        <v>273</v>
      </c>
      <c r="I281" s="48" t="s">
        <v>274</v>
      </c>
      <c r="J281" s="48" t="s">
        <v>159</v>
      </c>
      <c r="K281" s="48" t="str">
        <f t="shared" si="44"/>
        <v>MATCCTP00.pdf</v>
      </c>
      <c r="M281" s="32"/>
      <c r="P281" s="32"/>
    </row>
    <row r="282" spans="1:16" s="47" customFormat="1" ht="15.75">
      <c r="A282" s="38" t="s">
        <v>22</v>
      </c>
      <c r="B282" s="39" t="s">
        <v>52</v>
      </c>
      <c r="C282" s="38" t="s">
        <v>0</v>
      </c>
      <c r="D282" s="39" t="s">
        <v>242</v>
      </c>
      <c r="E282" s="40">
        <v>22</v>
      </c>
      <c r="F282" s="39" t="s">
        <v>69</v>
      </c>
      <c r="G282" s="46" t="str">
        <f t="shared" si="43"/>
        <v>0020122</v>
      </c>
      <c r="H282" s="48" t="s">
        <v>275</v>
      </c>
      <c r="I282" s="48" t="s">
        <v>210</v>
      </c>
      <c r="J282" s="48" t="s">
        <v>211</v>
      </c>
      <c r="K282" s="48" t="str">
        <f t="shared" si="44"/>
        <v>MATCCTP01.docx</v>
      </c>
      <c r="M282" s="32"/>
      <c r="P282" s="32"/>
    </row>
    <row r="283" spans="1:16" s="47" customFormat="1" ht="15.75">
      <c r="A283" s="40" t="s">
        <v>22</v>
      </c>
      <c r="B283" s="39" t="s">
        <v>52</v>
      </c>
      <c r="C283" s="38" t="s">
        <v>0</v>
      </c>
      <c r="D283" s="39" t="s">
        <v>242</v>
      </c>
      <c r="E283" s="40">
        <v>22</v>
      </c>
      <c r="F283" s="39" t="s">
        <v>69</v>
      </c>
      <c r="G283" s="46" t="str">
        <f t="shared" si="43"/>
        <v>0020122</v>
      </c>
      <c r="H283" s="48" t="s">
        <v>247</v>
      </c>
      <c r="I283" s="48" t="s">
        <v>212</v>
      </c>
      <c r="J283" s="48" t="s">
        <v>211</v>
      </c>
      <c r="K283" s="48" t="str">
        <f t="shared" si="44"/>
        <v>MATCCTP02.docx</v>
      </c>
      <c r="M283" s="32"/>
      <c r="P283" s="32"/>
    </row>
    <row r="284" spans="1:16" s="47" customFormat="1" ht="15.75">
      <c r="A284" s="40" t="s">
        <v>22</v>
      </c>
      <c r="B284" s="39" t="s">
        <v>52</v>
      </c>
      <c r="C284" s="38" t="s">
        <v>0</v>
      </c>
      <c r="D284" s="39" t="s">
        <v>242</v>
      </c>
      <c r="E284" s="40">
        <v>22</v>
      </c>
      <c r="F284" s="39" t="s">
        <v>69</v>
      </c>
      <c r="G284" s="46" t="str">
        <f t="shared" si="43"/>
        <v>0020122</v>
      </c>
      <c r="H284" s="48" t="s">
        <v>244</v>
      </c>
      <c r="I284" s="48" t="s">
        <v>213</v>
      </c>
      <c r="J284" s="48" t="s">
        <v>211</v>
      </c>
      <c r="K284" s="48" t="str">
        <f t="shared" si="44"/>
        <v>MATCCTP03.docx</v>
      </c>
      <c r="M284" s="37"/>
      <c r="P284" s="32"/>
    </row>
    <row r="285" spans="1:16" s="47" customFormat="1" ht="15.75">
      <c r="A285" s="40" t="s">
        <v>22</v>
      </c>
      <c r="B285" s="39" t="s">
        <v>52</v>
      </c>
      <c r="C285" s="38" t="s">
        <v>0</v>
      </c>
      <c r="D285" s="39" t="s">
        <v>242</v>
      </c>
      <c r="E285" s="40">
        <v>22</v>
      </c>
      <c r="F285" s="39" t="s">
        <v>69</v>
      </c>
      <c r="G285" s="46" t="str">
        <f t="shared" si="43"/>
        <v>0020122</v>
      </c>
      <c r="H285" s="48" t="s">
        <v>245</v>
      </c>
      <c r="I285" s="48" t="s">
        <v>214</v>
      </c>
      <c r="J285" s="48" t="s">
        <v>211</v>
      </c>
      <c r="K285" s="48" t="str">
        <f t="shared" si="44"/>
        <v>MATCCTP04.docx</v>
      </c>
      <c r="M285" s="37"/>
      <c r="P285" s="32"/>
    </row>
    <row r="286" spans="1:16" s="47" customFormat="1" ht="15.75">
      <c r="A286" s="40" t="s">
        <v>22</v>
      </c>
      <c r="B286" s="39" t="s">
        <v>52</v>
      </c>
      <c r="C286" s="38" t="s">
        <v>0</v>
      </c>
      <c r="D286" s="39" t="s">
        <v>242</v>
      </c>
      <c r="E286" s="40">
        <v>22</v>
      </c>
      <c r="F286" s="39" t="s">
        <v>69</v>
      </c>
      <c r="G286" s="46" t="str">
        <f t="shared" si="43"/>
        <v>0020122</v>
      </c>
      <c r="H286" s="48" t="s">
        <v>246</v>
      </c>
      <c r="I286" s="48" t="s">
        <v>215</v>
      </c>
      <c r="J286" s="48" t="s">
        <v>211</v>
      </c>
      <c r="K286" s="48" t="str">
        <f t="shared" si="44"/>
        <v>MATCCTP05.docx</v>
      </c>
      <c r="M286" s="32"/>
      <c r="P286" s="32"/>
    </row>
    <row r="287" spans="1:16" s="47" customFormat="1" ht="15.75">
      <c r="A287" s="40" t="s">
        <v>22</v>
      </c>
      <c r="B287" s="39" t="s">
        <v>52</v>
      </c>
      <c r="C287" s="38" t="s">
        <v>0</v>
      </c>
      <c r="D287" s="39" t="s">
        <v>242</v>
      </c>
      <c r="E287" s="40">
        <v>22</v>
      </c>
      <c r="F287" s="39" t="s">
        <v>69</v>
      </c>
      <c r="G287" s="46" t="str">
        <f t="shared" si="43"/>
        <v>0020122</v>
      </c>
      <c r="H287" s="48" t="s">
        <v>248</v>
      </c>
      <c r="I287" s="48" t="s">
        <v>216</v>
      </c>
      <c r="J287" s="48" t="s">
        <v>211</v>
      </c>
      <c r="K287" s="48" t="str">
        <f t="shared" si="44"/>
        <v>MATCCTP06.docx</v>
      </c>
      <c r="M287" s="32"/>
      <c r="P287" s="32"/>
    </row>
    <row r="288" spans="1:16" s="47" customFormat="1" ht="15.75">
      <c r="A288" s="38" t="s">
        <v>22</v>
      </c>
      <c r="B288" s="39" t="s">
        <v>52</v>
      </c>
      <c r="C288" s="38" t="s">
        <v>0</v>
      </c>
      <c r="D288" s="39" t="s">
        <v>242</v>
      </c>
      <c r="E288" s="40">
        <v>22</v>
      </c>
      <c r="F288" s="39" t="s">
        <v>69</v>
      </c>
      <c r="G288" s="46" t="str">
        <f t="shared" si="43"/>
        <v>0020122</v>
      </c>
      <c r="H288" s="48" t="s">
        <v>276</v>
      </c>
      <c r="I288" s="48" t="s">
        <v>217</v>
      </c>
      <c r="J288" s="48" t="s">
        <v>159</v>
      </c>
      <c r="K288" s="48" t="str">
        <f t="shared" si="44"/>
        <v>MATCCTP07.pdf</v>
      </c>
      <c r="M288" s="32"/>
      <c r="P288" s="32"/>
    </row>
    <row r="289" spans="1:16" s="47" customFormat="1" ht="15.75">
      <c r="A289" s="38" t="s">
        <v>22</v>
      </c>
      <c r="B289" s="39" t="s">
        <v>52</v>
      </c>
      <c r="C289" s="38" t="s">
        <v>0</v>
      </c>
      <c r="D289" s="39" t="s">
        <v>242</v>
      </c>
      <c r="E289" s="40">
        <v>22</v>
      </c>
      <c r="F289" s="39" t="s">
        <v>69</v>
      </c>
      <c r="G289" s="46" t="str">
        <f t="shared" si="43"/>
        <v>0020122</v>
      </c>
      <c r="H289" s="48" t="s">
        <v>277</v>
      </c>
      <c r="I289" s="48" t="s">
        <v>278</v>
      </c>
      <c r="J289" s="48" t="s">
        <v>159</v>
      </c>
      <c r="K289" s="48" t="str">
        <f t="shared" si="44"/>
        <v>MATCCTP08.pdf</v>
      </c>
      <c r="M289" s="32"/>
      <c r="P289" s="32"/>
    </row>
    <row r="290" spans="1:16" s="47" customFormat="1" ht="15.75">
      <c r="A290" s="38" t="s">
        <v>22</v>
      </c>
      <c r="B290" s="39" t="s">
        <v>52</v>
      </c>
      <c r="C290" s="38" t="s">
        <v>0</v>
      </c>
      <c r="D290" s="39" t="s">
        <v>242</v>
      </c>
      <c r="E290" s="40">
        <v>22</v>
      </c>
      <c r="F290" s="39" t="s">
        <v>69</v>
      </c>
      <c r="G290" s="46" t="str">
        <f t="shared" si="43"/>
        <v>0020122</v>
      </c>
      <c r="H290" s="48" t="s">
        <v>280</v>
      </c>
      <c r="I290" s="48" t="s">
        <v>279</v>
      </c>
      <c r="J290" s="48" t="s">
        <v>159</v>
      </c>
      <c r="K290" s="48" t="str">
        <f t="shared" si="44"/>
        <v>MATCCTP09.pdf</v>
      </c>
      <c r="M290" s="32"/>
      <c r="P290" s="32"/>
    </row>
    <row r="291" spans="1:16" s="47" customFormat="1" ht="15.75">
      <c r="A291" s="38" t="s">
        <v>22</v>
      </c>
      <c r="B291" s="39" t="s">
        <v>52</v>
      </c>
      <c r="C291" s="38" t="s">
        <v>0</v>
      </c>
      <c r="D291" s="39" t="s">
        <v>242</v>
      </c>
      <c r="E291" s="40">
        <v>22</v>
      </c>
      <c r="F291" s="39" t="s">
        <v>69</v>
      </c>
      <c r="G291" s="46" t="str">
        <f t="shared" si="43"/>
        <v>0020122</v>
      </c>
      <c r="H291" s="48" t="s">
        <v>281</v>
      </c>
      <c r="I291" s="48" t="s">
        <v>282</v>
      </c>
      <c r="J291" s="48" t="s">
        <v>159</v>
      </c>
      <c r="K291" s="48" t="str">
        <f t="shared" si="44"/>
        <v>MATCCTP10.pdf</v>
      </c>
      <c r="M291" s="32"/>
      <c r="P291" s="32"/>
    </row>
    <row r="292" spans="1:16" s="47" customFormat="1" ht="15.75">
      <c r="A292" s="38" t="s">
        <v>22</v>
      </c>
      <c r="B292" s="39" t="s">
        <v>52</v>
      </c>
      <c r="C292" s="38" t="s">
        <v>6</v>
      </c>
      <c r="D292" s="39" t="s">
        <v>58</v>
      </c>
      <c r="E292" s="40" t="s">
        <v>0</v>
      </c>
      <c r="F292" s="39" t="s">
        <v>80</v>
      </c>
      <c r="G292" s="46" t="str">
        <f t="shared" si="43"/>
        <v>0020201</v>
      </c>
      <c r="H292" s="48" t="s">
        <v>286</v>
      </c>
      <c r="I292" s="48" t="s">
        <v>285</v>
      </c>
      <c r="J292" s="48" t="s">
        <v>159</v>
      </c>
      <c r="K292" s="48" t="str">
        <f t="shared" si="44"/>
        <v>ADM01.pdf</v>
      </c>
      <c r="M292" s="32"/>
      <c r="P292" s="32"/>
    </row>
    <row r="293" spans="1:16" s="47" customFormat="1" ht="15.75">
      <c r="A293" s="38" t="s">
        <v>22</v>
      </c>
      <c r="B293" s="39" t="s">
        <v>52</v>
      </c>
      <c r="C293" s="38" t="s">
        <v>6</v>
      </c>
      <c r="D293" s="39" t="s">
        <v>58</v>
      </c>
      <c r="E293" s="40" t="s">
        <v>0</v>
      </c>
      <c r="F293" s="39" t="s">
        <v>80</v>
      </c>
      <c r="G293" s="46" t="str">
        <f t="shared" si="43"/>
        <v>0020201</v>
      </c>
      <c r="H293" s="48" t="s">
        <v>317</v>
      </c>
      <c r="I293" s="48" t="s">
        <v>318</v>
      </c>
      <c r="J293" s="48" t="s">
        <v>211</v>
      </c>
      <c r="K293" s="48" t="str">
        <f t="shared" si="44"/>
        <v>ADM02.docx</v>
      </c>
      <c r="M293" s="32"/>
      <c r="P293" s="32"/>
    </row>
    <row r="294" spans="1:16" s="47" customFormat="1" ht="15.75">
      <c r="A294" s="38" t="s">
        <v>22</v>
      </c>
      <c r="B294" s="39" t="s">
        <v>52</v>
      </c>
      <c r="C294" s="38" t="s">
        <v>6</v>
      </c>
      <c r="D294" s="39" t="s">
        <v>58</v>
      </c>
      <c r="E294" s="40" t="s">
        <v>0</v>
      </c>
      <c r="F294" s="39" t="s">
        <v>80</v>
      </c>
      <c r="G294" s="46" t="str">
        <f t="shared" si="43"/>
        <v>0020201</v>
      </c>
      <c r="H294" s="48" t="s">
        <v>287</v>
      </c>
      <c r="I294" s="48" t="s">
        <v>288</v>
      </c>
      <c r="J294" s="48" t="s">
        <v>159</v>
      </c>
      <c r="K294" s="48" t="str">
        <f t="shared" si="44"/>
        <v>CCAG01.pdf</v>
      </c>
      <c r="M294" s="32"/>
      <c r="P294" s="32"/>
    </row>
    <row r="295" spans="1:16" s="47" customFormat="1" ht="15.75">
      <c r="A295" s="38" t="s">
        <v>22</v>
      </c>
      <c r="B295" s="39" t="s">
        <v>52</v>
      </c>
      <c r="C295" s="38" t="s">
        <v>6</v>
      </c>
      <c r="D295" s="39" t="s">
        <v>58</v>
      </c>
      <c r="E295" s="40" t="s">
        <v>0</v>
      </c>
      <c r="F295" s="39" t="s">
        <v>80</v>
      </c>
      <c r="G295" s="46" t="str">
        <f t="shared" si="43"/>
        <v>0020201</v>
      </c>
      <c r="H295" s="48" t="s">
        <v>289</v>
      </c>
      <c r="I295" s="48" t="s">
        <v>290</v>
      </c>
      <c r="J295" s="48" t="s">
        <v>159</v>
      </c>
      <c r="K295" s="48" t="str">
        <f t="shared" si="44"/>
        <v>CCAP01.pdf</v>
      </c>
      <c r="M295" s="32"/>
      <c r="P295" s="32"/>
    </row>
    <row r="296" spans="1:16" s="47" customFormat="1" ht="15.75">
      <c r="A296" s="38" t="s">
        <v>22</v>
      </c>
      <c r="B296" s="39" t="s">
        <v>52</v>
      </c>
      <c r="C296" s="38" t="s">
        <v>6</v>
      </c>
      <c r="D296" s="39" t="s">
        <v>58</v>
      </c>
      <c r="E296" s="40" t="s">
        <v>0</v>
      </c>
      <c r="F296" s="39" t="s">
        <v>80</v>
      </c>
      <c r="G296" s="46" t="str">
        <f t="shared" si="43"/>
        <v>0020201</v>
      </c>
      <c r="H296" s="48" t="s">
        <v>291</v>
      </c>
      <c r="I296" s="48" t="s">
        <v>292</v>
      </c>
      <c r="J296" s="48" t="s">
        <v>159</v>
      </c>
      <c r="K296" s="48" t="str">
        <f t="shared" si="44"/>
        <v>CCAP02.pdf</v>
      </c>
      <c r="M296" s="32"/>
      <c r="P296" s="32"/>
    </row>
    <row r="297" spans="1:16" s="47" customFormat="1" ht="15.75">
      <c r="A297" s="38" t="s">
        <v>22</v>
      </c>
      <c r="B297" s="39" t="s">
        <v>52</v>
      </c>
      <c r="C297" s="38" t="s">
        <v>6</v>
      </c>
      <c r="D297" s="39" t="s">
        <v>58</v>
      </c>
      <c r="E297" s="40" t="s">
        <v>0</v>
      </c>
      <c r="F297" s="39" t="s">
        <v>80</v>
      </c>
      <c r="G297" s="46" t="str">
        <f t="shared" si="43"/>
        <v>0020201</v>
      </c>
      <c r="H297" s="48" t="s">
        <v>293</v>
      </c>
      <c r="I297" s="48" t="s">
        <v>294</v>
      </c>
      <c r="J297" s="48" t="s">
        <v>159</v>
      </c>
      <c r="K297" s="48" t="str">
        <f t="shared" si="44"/>
        <v>CCAP03.pdf</v>
      </c>
      <c r="M297" s="32"/>
      <c r="P297" s="32"/>
    </row>
    <row r="298" spans="1:16" s="47" customFormat="1" ht="15.75">
      <c r="A298" s="38" t="s">
        <v>22</v>
      </c>
      <c r="B298" s="39" t="s">
        <v>52</v>
      </c>
      <c r="C298" s="38" t="s">
        <v>6</v>
      </c>
      <c r="D298" s="39" t="s">
        <v>58</v>
      </c>
      <c r="E298" s="40" t="s">
        <v>0</v>
      </c>
      <c r="F298" s="39" t="s">
        <v>80</v>
      </c>
      <c r="G298" s="46" t="str">
        <f t="shared" si="43"/>
        <v>0020201</v>
      </c>
      <c r="H298" s="48" t="s">
        <v>295</v>
      </c>
      <c r="I298" s="48" t="s">
        <v>296</v>
      </c>
      <c r="J298" s="48" t="s">
        <v>211</v>
      </c>
      <c r="K298" s="48" t="str">
        <f t="shared" si="44"/>
        <v>CCAP04.docx</v>
      </c>
      <c r="M298" s="32"/>
      <c r="P298" s="32"/>
    </row>
    <row r="299" spans="1:16" s="47" customFormat="1" ht="15.75">
      <c r="A299" s="58" t="s">
        <v>22</v>
      </c>
      <c r="B299" s="31" t="s">
        <v>52</v>
      </c>
      <c r="C299" s="38" t="s">
        <v>6</v>
      </c>
      <c r="D299" s="39" t="s">
        <v>58</v>
      </c>
      <c r="E299" s="40" t="s">
        <v>0</v>
      </c>
      <c r="F299" s="39" t="s">
        <v>80</v>
      </c>
      <c r="G299" s="46" t="str">
        <f t="shared" si="43"/>
        <v>0020201</v>
      </c>
      <c r="H299" s="48" t="s">
        <v>373</v>
      </c>
      <c r="I299" s="48" t="s">
        <v>374</v>
      </c>
      <c r="J299" s="48" t="s">
        <v>159</v>
      </c>
      <c r="K299" s="48" t="str">
        <f t="shared" si="44"/>
        <v>Guide01.pdf</v>
      </c>
      <c r="M299" s="32"/>
      <c r="P299" s="32"/>
    </row>
    <row r="300" spans="1:16" s="47" customFormat="1" ht="15.75">
      <c r="A300" s="30" t="s">
        <v>22</v>
      </c>
      <c r="B300" s="31" t="s">
        <v>52</v>
      </c>
      <c r="C300" s="38" t="s">
        <v>6</v>
      </c>
      <c r="D300" s="39" t="s">
        <v>58</v>
      </c>
      <c r="E300" s="40" t="s">
        <v>6</v>
      </c>
      <c r="F300" s="39" t="s">
        <v>81</v>
      </c>
      <c r="G300" s="46" t="str">
        <f t="shared" si="43"/>
        <v>0020202</v>
      </c>
      <c r="H300" s="48" t="s">
        <v>241</v>
      </c>
      <c r="I300" s="48" t="s">
        <v>240</v>
      </c>
      <c r="J300" s="48" t="s">
        <v>211</v>
      </c>
      <c r="K300" s="48" t="str">
        <f t="shared" si="44"/>
        <v>Plan00.docx</v>
      </c>
      <c r="M300" s="37"/>
      <c r="P300" s="32"/>
    </row>
    <row r="301" spans="1:16" s="47" customFormat="1" ht="15.75">
      <c r="A301" s="30" t="s">
        <v>22</v>
      </c>
      <c r="B301" s="31" t="s">
        <v>52</v>
      </c>
      <c r="C301" s="38" t="s">
        <v>6</v>
      </c>
      <c r="D301" s="39" t="s">
        <v>58</v>
      </c>
      <c r="E301" s="40" t="s">
        <v>6</v>
      </c>
      <c r="F301" s="39" t="s">
        <v>81</v>
      </c>
      <c r="G301" s="46" t="str">
        <f t="shared" si="43"/>
        <v>0020202</v>
      </c>
      <c r="H301" s="48" t="s">
        <v>139</v>
      </c>
      <c r="I301" s="48" t="s">
        <v>227</v>
      </c>
      <c r="J301" s="48" t="s">
        <v>150</v>
      </c>
      <c r="K301" s="48" t="str">
        <f t="shared" si="44"/>
        <v>Plan01.xlsx</v>
      </c>
      <c r="M301" s="37"/>
      <c r="P301" s="32"/>
    </row>
    <row r="302" spans="1:16" s="47" customFormat="1" ht="15.75">
      <c r="A302" s="30" t="s">
        <v>22</v>
      </c>
      <c r="B302" s="31" t="s">
        <v>52</v>
      </c>
      <c r="C302" s="38" t="s">
        <v>6</v>
      </c>
      <c r="D302" s="39" t="s">
        <v>58</v>
      </c>
      <c r="E302" s="40" t="s">
        <v>6</v>
      </c>
      <c r="F302" s="39" t="s">
        <v>81</v>
      </c>
      <c r="G302" s="46" t="str">
        <f t="shared" si="43"/>
        <v>0020202</v>
      </c>
      <c r="H302" s="48" t="s">
        <v>230</v>
      </c>
      <c r="I302" s="48" t="s">
        <v>228</v>
      </c>
      <c r="J302" s="48" t="s">
        <v>150</v>
      </c>
      <c r="K302" s="48" t="str">
        <f t="shared" si="44"/>
        <v>Plan02.xlsx</v>
      </c>
      <c r="M302" s="37"/>
      <c r="P302" s="32"/>
    </row>
    <row r="303" spans="1:16" s="47" customFormat="1" ht="15.75">
      <c r="A303" s="30" t="s">
        <v>22</v>
      </c>
      <c r="B303" s="31" t="s">
        <v>52</v>
      </c>
      <c r="C303" s="38" t="s">
        <v>6</v>
      </c>
      <c r="D303" s="39" t="s">
        <v>58</v>
      </c>
      <c r="E303" s="40" t="s">
        <v>6</v>
      </c>
      <c r="F303" s="39" t="s">
        <v>81</v>
      </c>
      <c r="G303" s="46" t="str">
        <f t="shared" si="43"/>
        <v>0020202</v>
      </c>
      <c r="H303" s="48" t="s">
        <v>239</v>
      </c>
      <c r="I303" s="48" t="s">
        <v>229</v>
      </c>
      <c r="J303" s="48" t="s">
        <v>150</v>
      </c>
      <c r="K303" s="48" t="str">
        <f t="shared" si="44"/>
        <v>Plan03.xlsx</v>
      </c>
      <c r="M303" s="37"/>
      <c r="P303" s="32"/>
    </row>
    <row r="304" spans="1:16" s="47" customFormat="1" ht="15.75">
      <c r="A304" s="30" t="s">
        <v>22</v>
      </c>
      <c r="B304" s="31" t="s">
        <v>52</v>
      </c>
      <c r="C304" s="38" t="s">
        <v>5</v>
      </c>
      <c r="D304" s="39" t="s">
        <v>59</v>
      </c>
      <c r="E304" s="38" t="s">
        <v>0</v>
      </c>
      <c r="F304" s="39" t="s">
        <v>63</v>
      </c>
      <c r="G304" s="46" t="str">
        <f t="shared" si="43"/>
        <v>0020301</v>
      </c>
      <c r="H304" s="48" t="s">
        <v>237</v>
      </c>
      <c r="I304" s="48" t="s">
        <v>235</v>
      </c>
      <c r="J304" s="48" t="s">
        <v>159</v>
      </c>
      <c r="K304" s="48" t="str">
        <f t="shared" si="44"/>
        <v>MemoTech01.pdf</v>
      </c>
      <c r="M304" s="37"/>
      <c r="P304" s="32"/>
    </row>
    <row r="305" spans="1:16" s="47" customFormat="1" ht="15.75">
      <c r="A305" s="30" t="s">
        <v>22</v>
      </c>
      <c r="B305" s="31" t="s">
        <v>52</v>
      </c>
      <c r="C305" s="38" t="s">
        <v>5</v>
      </c>
      <c r="D305" s="39" t="s">
        <v>59</v>
      </c>
      <c r="E305" s="38" t="s">
        <v>0</v>
      </c>
      <c r="F305" s="39" t="s">
        <v>63</v>
      </c>
      <c r="G305" s="46" t="str">
        <f t="shared" si="43"/>
        <v>0020301</v>
      </c>
      <c r="H305" s="48" t="s">
        <v>238</v>
      </c>
      <c r="I305" s="48" t="s">
        <v>236</v>
      </c>
      <c r="J305" s="48" t="s">
        <v>159</v>
      </c>
      <c r="K305" s="48" t="str">
        <f t="shared" si="44"/>
        <v>MemoTech02.pdf</v>
      </c>
      <c r="M305" s="37"/>
      <c r="P305" s="32"/>
    </row>
    <row r="306" spans="1:16" s="47" customFormat="1" ht="15.75">
      <c r="A306" s="30" t="s">
        <v>22</v>
      </c>
      <c r="B306" s="31" t="s">
        <v>52</v>
      </c>
      <c r="C306" s="38" t="s">
        <v>5</v>
      </c>
      <c r="D306" s="39" t="s">
        <v>59</v>
      </c>
      <c r="E306" s="38" t="s">
        <v>0</v>
      </c>
      <c r="F306" s="39" t="s">
        <v>63</v>
      </c>
      <c r="G306" s="46" t="str">
        <f t="shared" si="43"/>
        <v>0020301</v>
      </c>
      <c r="H306" s="48" t="s">
        <v>257</v>
      </c>
      <c r="I306" s="48" t="s">
        <v>231</v>
      </c>
      <c r="J306" s="48" t="s">
        <v>211</v>
      </c>
      <c r="K306" s="48" t="str">
        <f t="shared" si="44"/>
        <v>MemoTech03.docx</v>
      </c>
      <c r="M306" s="37"/>
      <c r="P306" s="32"/>
    </row>
    <row r="307" spans="1:16" s="47" customFormat="1" ht="15.75">
      <c r="A307" s="30" t="s">
        <v>22</v>
      </c>
      <c r="B307" s="31" t="s">
        <v>52</v>
      </c>
      <c r="C307" s="38" t="s">
        <v>5</v>
      </c>
      <c r="D307" s="39" t="s">
        <v>59</v>
      </c>
      <c r="E307" s="38" t="s">
        <v>0</v>
      </c>
      <c r="F307" s="39" t="s">
        <v>63</v>
      </c>
      <c r="G307" s="46" t="str">
        <f t="shared" si="43"/>
        <v>0020301</v>
      </c>
      <c r="H307" s="48" t="s">
        <v>141</v>
      </c>
      <c r="I307" s="48" t="s">
        <v>232</v>
      </c>
      <c r="J307" s="48" t="s">
        <v>150</v>
      </c>
      <c r="K307" s="48" t="str">
        <f t="shared" si="44"/>
        <v>MemoTech04.xlsx</v>
      </c>
      <c r="M307" s="32"/>
      <c r="P307" s="32"/>
    </row>
    <row r="308" spans="1:16" s="47" customFormat="1" ht="15.75">
      <c r="A308" s="30" t="s">
        <v>22</v>
      </c>
      <c r="B308" s="31" t="s">
        <v>52</v>
      </c>
      <c r="C308" s="38" t="s">
        <v>5</v>
      </c>
      <c r="D308" s="39" t="s">
        <v>59</v>
      </c>
      <c r="E308" s="38" t="s">
        <v>0</v>
      </c>
      <c r="F308" s="39" t="s">
        <v>63</v>
      </c>
      <c r="G308" s="46" t="str">
        <f t="shared" ref="G308:G318" si="45">CONCATENATE(A308,C308,E308)</f>
        <v>0020301</v>
      </c>
      <c r="H308" s="48" t="s">
        <v>256</v>
      </c>
      <c r="I308" s="48" t="s">
        <v>233</v>
      </c>
      <c r="J308" s="48" t="s">
        <v>211</v>
      </c>
      <c r="K308" s="48" t="str">
        <f t="shared" ref="K308:K318" si="46">CONCATENATE(I308,".",J308)</f>
        <v>MemoTech05.docx</v>
      </c>
      <c r="M308" s="37"/>
      <c r="P308" s="32"/>
    </row>
    <row r="309" spans="1:16" s="47" customFormat="1" ht="15.75">
      <c r="A309" s="30" t="s">
        <v>22</v>
      </c>
      <c r="B309" s="31" t="s">
        <v>52</v>
      </c>
      <c r="C309" s="38" t="s">
        <v>5</v>
      </c>
      <c r="D309" s="39" t="s">
        <v>59</v>
      </c>
      <c r="E309" s="38" t="s">
        <v>0</v>
      </c>
      <c r="F309" s="39" t="s">
        <v>63</v>
      </c>
      <c r="G309" s="46" t="str">
        <f t="shared" si="45"/>
        <v>0020301</v>
      </c>
      <c r="H309" s="48" t="s">
        <v>142</v>
      </c>
      <c r="I309" s="48" t="s">
        <v>234</v>
      </c>
      <c r="J309" s="48" t="s">
        <v>211</v>
      </c>
      <c r="K309" s="48" t="str">
        <f t="shared" si="46"/>
        <v>MemoTech06.docx</v>
      </c>
      <c r="M309" s="37"/>
      <c r="P309" s="32"/>
    </row>
    <row r="310" spans="1:16" s="47" customFormat="1" ht="15.75">
      <c r="A310" s="58" t="s">
        <v>22</v>
      </c>
      <c r="B310" s="31" t="s">
        <v>52</v>
      </c>
      <c r="C310" s="38" t="s">
        <v>5</v>
      </c>
      <c r="D310" s="39" t="s">
        <v>59</v>
      </c>
      <c r="E310" s="40" t="s">
        <v>0</v>
      </c>
      <c r="F310" s="39" t="s">
        <v>63</v>
      </c>
      <c r="G310" s="46" t="str">
        <f t="shared" si="45"/>
        <v>0020301</v>
      </c>
      <c r="H310" s="48" t="s">
        <v>271</v>
      </c>
      <c r="I310" s="48" t="s">
        <v>272</v>
      </c>
      <c r="J310" s="48" t="s">
        <v>159</v>
      </c>
      <c r="K310" s="48" t="str">
        <f t="shared" si="46"/>
        <v>MemoTech07.pdf</v>
      </c>
      <c r="M310" s="32"/>
      <c r="P310" s="32"/>
    </row>
    <row r="311" spans="1:16" s="47" customFormat="1" ht="15.75">
      <c r="A311" s="30" t="s">
        <v>22</v>
      </c>
      <c r="B311" s="31" t="s">
        <v>52</v>
      </c>
      <c r="C311" s="38" t="s">
        <v>5</v>
      </c>
      <c r="D311" s="39" t="s">
        <v>59</v>
      </c>
      <c r="E311" s="38" t="s">
        <v>6</v>
      </c>
      <c r="F311" s="39" t="s">
        <v>82</v>
      </c>
      <c r="G311" s="46" t="str">
        <f t="shared" si="45"/>
        <v>0020302</v>
      </c>
      <c r="H311" s="48" t="s">
        <v>140</v>
      </c>
      <c r="I311" s="48" t="s">
        <v>218</v>
      </c>
      <c r="J311" s="48" t="s">
        <v>150</v>
      </c>
      <c r="K311" s="48" t="str">
        <f t="shared" si="46"/>
        <v>MATet080.xlsx</v>
      </c>
      <c r="M311" s="32"/>
      <c r="P311" s="32"/>
    </row>
    <row r="312" spans="1:16" s="47" customFormat="1" ht="15.75">
      <c r="A312" s="58" t="s">
        <v>22</v>
      </c>
      <c r="B312" s="31" t="s">
        <v>52</v>
      </c>
      <c r="C312" s="38" t="s">
        <v>4</v>
      </c>
      <c r="D312" s="39" t="s">
        <v>60</v>
      </c>
      <c r="E312" s="40" t="s">
        <v>0</v>
      </c>
      <c r="F312" s="39" t="s">
        <v>83</v>
      </c>
      <c r="G312" s="46" t="str">
        <f t="shared" si="45"/>
        <v>0020401</v>
      </c>
      <c r="H312" s="48" t="s">
        <v>283</v>
      </c>
      <c r="I312" s="48" t="s">
        <v>371</v>
      </c>
      <c r="J312" s="48" t="s">
        <v>159</v>
      </c>
      <c r="K312" s="48" t="str">
        <f t="shared" si="46"/>
        <v>PGC_01.pdf</v>
      </c>
      <c r="M312" s="37"/>
      <c r="P312" s="32"/>
    </row>
    <row r="313" spans="1:16" s="47" customFormat="1" ht="15.75">
      <c r="A313" s="58" t="s">
        <v>22</v>
      </c>
      <c r="B313" s="31" t="s">
        <v>52</v>
      </c>
      <c r="C313" s="38" t="s">
        <v>4</v>
      </c>
      <c r="D313" s="39" t="s">
        <v>60</v>
      </c>
      <c r="E313" s="40" t="s">
        <v>0</v>
      </c>
      <c r="F313" s="39" t="s">
        <v>83</v>
      </c>
      <c r="G313" s="46" t="str">
        <f t="shared" si="45"/>
        <v>0020401</v>
      </c>
      <c r="H313" s="48" t="s">
        <v>367</v>
      </c>
      <c r="I313" s="48" t="s">
        <v>372</v>
      </c>
      <c r="J313" s="48" t="s">
        <v>159</v>
      </c>
      <c r="K313" s="48" t="str">
        <f t="shared" si="46"/>
        <v>PGC_02.pdf</v>
      </c>
      <c r="M313" s="37"/>
      <c r="P313" s="32"/>
    </row>
    <row r="314" spans="1:16" s="47" customFormat="1" ht="15.75">
      <c r="A314" s="30" t="s">
        <v>22</v>
      </c>
      <c r="B314" s="31" t="s">
        <v>52</v>
      </c>
      <c r="C314" s="38" t="s">
        <v>4</v>
      </c>
      <c r="D314" s="39" t="s">
        <v>60</v>
      </c>
      <c r="E314" s="38" t="s">
        <v>6</v>
      </c>
      <c r="F314" s="39" t="s">
        <v>84</v>
      </c>
      <c r="G314" s="46" t="str">
        <f t="shared" si="45"/>
        <v>0020402</v>
      </c>
      <c r="H314" s="48" t="s">
        <v>143</v>
      </c>
      <c r="I314" s="48" t="s">
        <v>219</v>
      </c>
      <c r="J314" s="48" t="s">
        <v>211</v>
      </c>
      <c r="K314" s="48" t="str">
        <f t="shared" si="46"/>
        <v>PPSPS01.docx</v>
      </c>
      <c r="M314" s="37"/>
      <c r="P314" s="32"/>
    </row>
    <row r="315" spans="1:16" s="47" customFormat="1" ht="15.75">
      <c r="A315" s="30" t="s">
        <v>22</v>
      </c>
      <c r="B315" s="31" t="s">
        <v>52</v>
      </c>
      <c r="C315" s="38" t="s">
        <v>4</v>
      </c>
      <c r="D315" s="39" t="s">
        <v>60</v>
      </c>
      <c r="E315" s="38" t="s">
        <v>6</v>
      </c>
      <c r="F315" s="39" t="s">
        <v>84</v>
      </c>
      <c r="G315" s="46" t="str">
        <f t="shared" si="45"/>
        <v>0020402</v>
      </c>
      <c r="H315" s="48" t="s">
        <v>144</v>
      </c>
      <c r="I315" s="48" t="s">
        <v>220</v>
      </c>
      <c r="J315" s="48" t="s">
        <v>159</v>
      </c>
      <c r="K315" s="48" t="str">
        <f t="shared" si="46"/>
        <v>PPSPS02.pdf</v>
      </c>
      <c r="M315" s="32"/>
      <c r="P315" s="32"/>
    </row>
    <row r="316" spans="1:16" s="47" customFormat="1" ht="15.75">
      <c r="A316" s="30" t="s">
        <v>22</v>
      </c>
      <c r="B316" s="31" t="s">
        <v>52</v>
      </c>
      <c r="C316" s="38" t="s">
        <v>4</v>
      </c>
      <c r="D316" s="39" t="s">
        <v>60</v>
      </c>
      <c r="E316" s="38" t="s">
        <v>6</v>
      </c>
      <c r="F316" s="39" t="s">
        <v>84</v>
      </c>
      <c r="G316" s="46" t="str">
        <f t="shared" si="45"/>
        <v>0020402</v>
      </c>
      <c r="H316" s="48" t="s">
        <v>145</v>
      </c>
      <c r="I316" s="48" t="s">
        <v>221</v>
      </c>
      <c r="J316" s="48" t="s">
        <v>159</v>
      </c>
      <c r="K316" s="48" t="str">
        <f t="shared" si="46"/>
        <v>PPSPS03.pdf</v>
      </c>
      <c r="M316" s="32"/>
      <c r="P316" s="32"/>
    </row>
    <row r="317" spans="1:16" s="47" customFormat="1" ht="15.75">
      <c r="A317" s="40" t="s">
        <v>22</v>
      </c>
      <c r="B317" s="39" t="s">
        <v>52</v>
      </c>
      <c r="C317" s="38" t="s">
        <v>4</v>
      </c>
      <c r="D317" s="39" t="s">
        <v>60</v>
      </c>
      <c r="E317" s="38" t="s">
        <v>6</v>
      </c>
      <c r="F317" s="39" t="s">
        <v>84</v>
      </c>
      <c r="G317" s="46" t="str">
        <f t="shared" si="45"/>
        <v>0020402</v>
      </c>
      <c r="H317" s="48" t="s">
        <v>146</v>
      </c>
      <c r="I317" s="48" t="s">
        <v>222</v>
      </c>
      <c r="J317" s="48" t="s">
        <v>159</v>
      </c>
      <c r="K317" s="48" t="str">
        <f t="shared" si="46"/>
        <v>PPSPS04.pdf</v>
      </c>
      <c r="M317" s="37"/>
      <c r="P317" s="32"/>
    </row>
    <row r="318" spans="1:16" s="47" customFormat="1" ht="15.75">
      <c r="A318" s="38" t="s">
        <v>22</v>
      </c>
      <c r="B318" s="39" t="s">
        <v>52</v>
      </c>
      <c r="C318" s="38" t="s">
        <v>3</v>
      </c>
      <c r="D318" s="39" t="s">
        <v>390</v>
      </c>
      <c r="E318" s="40" t="s">
        <v>0</v>
      </c>
      <c r="F318" s="39" t="s">
        <v>391</v>
      </c>
      <c r="G318" s="46" t="str">
        <f t="shared" si="45"/>
        <v>0020501</v>
      </c>
      <c r="H318" s="48" t="s">
        <v>392</v>
      </c>
      <c r="I318" s="48" t="s">
        <v>393</v>
      </c>
      <c r="J318" s="48" t="s">
        <v>394</v>
      </c>
      <c r="K318" s="48" t="str">
        <f t="shared" si="46"/>
        <v>Budgets 01.xls</v>
      </c>
      <c r="M318" s="32"/>
      <c r="P318" s="32"/>
    </row>
  </sheetData>
  <sortState ref="A180:K318">
    <sortCondition ref="G180"/>
    <sortCondition ref="I180"/>
  </sortState>
  <dataValidations count="4">
    <dataValidation type="list" allowBlank="1" showInputMessage="1" showErrorMessage="1" sqref="B4">
      <formula1>INDIRECT(L16):INDIRECT(M16)</formula1>
    </dataValidation>
    <dataValidation type="list" allowBlank="1" showInputMessage="1" showErrorMessage="1" sqref="B6">
      <formula1>INDIRECT($L$25):INDIRECT($M$25)</formula1>
    </dataValidation>
    <dataValidation type="list" allowBlank="1" showInputMessage="1" showErrorMessage="1" sqref="B2:B3 B9:B13 B7 B5">
      <formula1>$B$18:$B$22</formula1>
    </dataValidation>
    <dataValidation type="list" allowBlank="1" showInputMessage="1" showErrorMessage="1" sqref="B8">
      <formula1>INDIRECT($L$66):INDIRECT($M$66)</formula1>
    </dataValidation>
  </dataValidations>
  <pageMargins left="0.27559055118110237" right="0.31496062992125984" top="0.47244094488188981" bottom="0.43307086614173229" header="0.31496062992125984" footer="0.23622047244094491"/>
  <pageSetup paperSize="9" scale="65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3:E6"/>
  <sheetViews>
    <sheetView workbookViewId="0">
      <selection activeCell="C10" sqref="C10"/>
    </sheetView>
  </sheetViews>
  <sheetFormatPr baseColWidth="10" defaultRowHeight="15"/>
  <cols>
    <col min="2" max="2" width="17.28515625" bestFit="1" customWidth="1"/>
    <col min="3" max="3" width="21.5703125" bestFit="1" customWidth="1"/>
    <col min="4" max="4" width="17.7109375" bestFit="1" customWidth="1"/>
    <col min="5" max="5" width="14" bestFit="1" customWidth="1"/>
  </cols>
  <sheetData>
    <row r="3" spans="2:5" ht="15.75">
      <c r="B3" s="53" t="s">
        <v>50</v>
      </c>
      <c r="C3" s="53" t="s">
        <v>51</v>
      </c>
      <c r="D3" s="53" t="s">
        <v>52</v>
      </c>
      <c r="E3" s="53" t="s">
        <v>226</v>
      </c>
    </row>
    <row r="4" spans="2:5" ht="15.75">
      <c r="B4" s="39" t="s">
        <v>53</v>
      </c>
      <c r="C4" s="39" t="s">
        <v>55</v>
      </c>
    </row>
    <row r="5" spans="2:5" ht="15.75">
      <c r="B5" s="39" t="s">
        <v>54</v>
      </c>
      <c r="C5" s="39" t="s">
        <v>56</v>
      </c>
    </row>
    <row r="6" spans="2:5" ht="15.75">
      <c r="C6" s="39" t="s">
        <v>57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</vt:i4>
      </vt:variant>
    </vt:vector>
  </HeadingPairs>
  <TitlesOfParts>
    <vt:vector size="13" baseType="lpstr">
      <vt:lpstr>Recherche</vt:lpstr>
      <vt:lpstr>Feuil1</vt:lpstr>
      <vt:lpstr>Cellule</vt:lpstr>
      <vt:lpstr>Chap</vt:lpstr>
      <vt:lpstr>Copie</vt:lpstr>
      <vt:lpstr>Div</vt:lpstr>
      <vt:lpstr>Doc</vt:lpstr>
      <vt:lpstr>Fichier</vt:lpstr>
      <vt:lpstr>ligne</vt:lpstr>
      <vt:lpstr>maplage</vt:lpstr>
      <vt:lpstr>Sect</vt:lpstr>
      <vt:lpstr>Table</vt:lpstr>
      <vt:lpstr>Titre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Louis</dc:creator>
  <cp:lastModifiedBy>Dubroc</cp:lastModifiedBy>
  <dcterms:created xsi:type="dcterms:W3CDTF">2013-10-25T08:43:02Z</dcterms:created>
  <dcterms:modified xsi:type="dcterms:W3CDTF">2016-04-21T15:01:03Z</dcterms:modified>
</cp:coreProperties>
</file>