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3370" windowHeight="6675"/>
  </bookViews>
  <sheets>
    <sheet name="Feuille de calcul" sheetId="1" r:id="rId1"/>
    <sheet name="Gantt" sheetId="3" r:id="rId2"/>
  </sheets>
  <functionGroups/>
  <definedNames>
    <definedName name="Jours_de_fermeture">'Feuille de calcul'!$B$58</definedName>
    <definedName name="Jours_fériés">'Feuille de calcul'!$B$58</definedName>
  </definedNames>
  <calcPr calcId="125725"/>
</workbook>
</file>

<file path=xl/calcChain.xml><?xml version="1.0" encoding="utf-8"?>
<calcChain xmlns="http://schemas.openxmlformats.org/spreadsheetml/2006/main">
  <c r="F5" i="1"/>
  <c r="H6"/>
  <c r="C6" i="3" s="1"/>
  <c r="B50"/>
  <c r="D50"/>
  <c r="B51"/>
  <c r="D51"/>
  <c r="B52"/>
  <c r="D52"/>
  <c r="B53"/>
  <c r="D53"/>
  <c r="B54"/>
  <c r="D54"/>
  <c r="B55"/>
  <c r="D55"/>
  <c r="B56"/>
  <c r="D56"/>
  <c r="B57"/>
  <c r="D57"/>
  <c r="B39"/>
  <c r="D39"/>
  <c r="B40"/>
  <c r="D40"/>
  <c r="B41"/>
  <c r="D41"/>
  <c r="B42"/>
  <c r="D42"/>
  <c r="B43"/>
  <c r="D43"/>
  <c r="B44"/>
  <c r="D44"/>
  <c r="B45"/>
  <c r="D45"/>
  <c r="B46"/>
  <c r="D46"/>
  <c r="B28"/>
  <c r="D28"/>
  <c r="B29"/>
  <c r="D29"/>
  <c r="B30"/>
  <c r="D30"/>
  <c r="B31"/>
  <c r="D31"/>
  <c r="B32"/>
  <c r="D32"/>
  <c r="B33"/>
  <c r="D33"/>
  <c r="B34"/>
  <c r="D34"/>
  <c r="B35"/>
  <c r="D35"/>
  <c r="B17"/>
  <c r="D17"/>
  <c r="B18"/>
  <c r="D18"/>
  <c r="B19"/>
  <c r="D19"/>
  <c r="B20"/>
  <c r="D20"/>
  <c r="B21"/>
  <c r="D21"/>
  <c r="B22"/>
  <c r="D22"/>
  <c r="B23"/>
  <c r="D23"/>
  <c r="B24"/>
  <c r="D24"/>
  <c r="B16"/>
  <c r="B6"/>
  <c r="D6"/>
  <c r="B7"/>
  <c r="D7"/>
  <c r="B8"/>
  <c r="D8"/>
  <c r="B9"/>
  <c r="D9"/>
  <c r="B10"/>
  <c r="D10"/>
  <c r="B11"/>
  <c r="D11"/>
  <c r="B12"/>
  <c r="D12"/>
  <c r="B13"/>
  <c r="D13"/>
  <c r="A62" i="1"/>
  <c r="A61"/>
  <c r="A60"/>
  <c r="H9"/>
  <c r="C9" i="3" s="1"/>
  <c r="H11" i="1"/>
  <c r="C11" i="3" s="1"/>
  <c r="H10" i="1"/>
  <c r="C10" i="3" s="1"/>
  <c r="CI61"/>
  <c r="E1"/>
  <c r="H45" i="1"/>
  <c r="H35"/>
  <c r="H25"/>
  <c r="H15"/>
  <c r="L4"/>
  <c r="M4" s="1"/>
  <c r="F15"/>
  <c r="G15" s="1"/>
  <c r="F16"/>
  <c r="G16" s="1"/>
  <c r="A15" i="3" l="1"/>
  <c r="D16"/>
  <c r="H53" i="1" l="1"/>
  <c r="C57" i="3" s="1"/>
  <c r="H52" i="1"/>
  <c r="C56" i="3" s="1"/>
  <c r="H51" i="1"/>
  <c r="C55" i="3" s="1"/>
  <c r="H50" i="1"/>
  <c r="C54" i="3" s="1"/>
  <c r="H49" i="1"/>
  <c r="C53" i="3" s="1"/>
  <c r="H48" i="1"/>
  <c r="C52" i="3" s="1"/>
  <c r="H47" i="1"/>
  <c r="C51" i="3" s="1"/>
  <c r="H46" i="1"/>
  <c r="C50" i="3" s="1"/>
  <c r="H43" i="1"/>
  <c r="C46" i="3" s="1"/>
  <c r="H42" i="1"/>
  <c r="C45" i="3" s="1"/>
  <c r="H41" i="1"/>
  <c r="C44" i="3" s="1"/>
  <c r="H40" i="1"/>
  <c r="C43" i="3" s="1"/>
  <c r="H39" i="1"/>
  <c r="C42" i="3" s="1"/>
  <c r="H38" i="1"/>
  <c r="C41" i="3" s="1"/>
  <c r="H37" i="1"/>
  <c r="C40" i="3" s="1"/>
  <c r="H36" i="1"/>
  <c r="C39" i="3" s="1"/>
  <c r="H27" i="1"/>
  <c r="C29" i="3" s="1"/>
  <c r="H28" i="1"/>
  <c r="C30" i="3" s="1"/>
  <c r="H29" i="1"/>
  <c r="C31" i="3" s="1"/>
  <c r="H30" i="1"/>
  <c r="C32" i="3" s="1"/>
  <c r="H31" i="1"/>
  <c r="C33" i="3" s="1"/>
  <c r="H32" i="1"/>
  <c r="C34" i="3" s="1"/>
  <c r="H33" i="1"/>
  <c r="C35" i="3" s="1"/>
  <c r="H26" i="1"/>
  <c r="C28" i="3" s="1"/>
  <c r="H17" i="1"/>
  <c r="C18" i="3" s="1"/>
  <c r="H18" i="1"/>
  <c r="C19" i="3" s="1"/>
  <c r="H19" i="1"/>
  <c r="C20" i="3" s="1"/>
  <c r="H20" i="1"/>
  <c r="C21" i="3" s="1"/>
  <c r="H21" i="1"/>
  <c r="C22" i="3" s="1"/>
  <c r="H22" i="1"/>
  <c r="C23" i="3" s="1"/>
  <c r="H23" i="1"/>
  <c r="C24" i="3" s="1"/>
  <c r="H16" i="1"/>
  <c r="C17" i="3" s="1"/>
  <c r="H7" i="1"/>
  <c r="C7" i="3" s="1"/>
  <c r="H8" i="1"/>
  <c r="C8" i="3" s="1"/>
  <c r="H12" i="1"/>
  <c r="C12" i="3" s="1"/>
  <c r="G5" i="1" l="1"/>
  <c r="F7" l="1"/>
  <c r="F8"/>
  <c r="F9"/>
  <c r="F10"/>
  <c r="F6" l="1"/>
  <c r="N4"/>
  <c r="O4" l="1"/>
  <c r="P4" s="1"/>
  <c r="Q4" s="1"/>
  <c r="R4" s="1"/>
  <c r="S4" s="1"/>
  <c r="T4" s="1"/>
  <c r="U4" s="1"/>
  <c r="V4" s="1"/>
  <c r="W4" s="1"/>
  <c r="X4" s="1"/>
  <c r="Y4" s="1"/>
  <c r="G6"/>
  <c r="F11"/>
  <c r="G11" s="1"/>
  <c r="F12"/>
  <c r="G12" s="1"/>
  <c r="F13"/>
  <c r="G13" s="1"/>
  <c r="F14"/>
  <c r="G14" s="1"/>
  <c r="F17"/>
  <c r="G17" s="1"/>
  <c r="F18"/>
  <c r="G18" s="1"/>
  <c r="F19"/>
  <c r="G19" s="1"/>
  <c r="F20"/>
  <c r="G20" s="1"/>
  <c r="F21"/>
  <c r="G21" s="1"/>
  <c r="F22"/>
  <c r="G22" s="1"/>
  <c r="F23"/>
  <c r="G23" s="1"/>
  <c r="F24"/>
  <c r="G24" s="1"/>
  <c r="F25"/>
  <c r="F26"/>
  <c r="G26" s="1"/>
  <c r="F27"/>
  <c r="F28"/>
  <c r="G28" s="1"/>
  <c r="F29"/>
  <c r="F30"/>
  <c r="G30" s="1"/>
  <c r="F31"/>
  <c r="F32"/>
  <c r="G32" s="1"/>
  <c r="F33"/>
  <c r="F34"/>
  <c r="G34" s="1"/>
  <c r="F35"/>
  <c r="G35" s="1"/>
  <c r="F36"/>
  <c r="G36" s="1"/>
  <c r="F37"/>
  <c r="F38"/>
  <c r="G38" s="1"/>
  <c r="F39"/>
  <c r="F40"/>
  <c r="G40" s="1"/>
  <c r="F41"/>
  <c r="F42"/>
  <c r="G42" s="1"/>
  <c r="F43"/>
  <c r="F44"/>
  <c r="G44" s="1"/>
  <c r="F45"/>
  <c r="G45" s="1"/>
  <c r="F46"/>
  <c r="G46" s="1"/>
  <c r="F47"/>
  <c r="G47" s="1"/>
  <c r="F48"/>
  <c r="G48" s="1"/>
  <c r="F49"/>
  <c r="F50"/>
  <c r="G50" s="1"/>
  <c r="F51"/>
  <c r="G51" s="1"/>
  <c r="F52"/>
  <c r="G52" s="1"/>
  <c r="F53"/>
  <c r="G7"/>
  <c r="G8"/>
  <c r="G9"/>
  <c r="G10"/>
  <c r="G25"/>
  <c r="G27"/>
  <c r="G29"/>
  <c r="G31"/>
  <c r="G33"/>
  <c r="G37"/>
  <c r="G39"/>
  <c r="G41"/>
  <c r="G43"/>
  <c r="G49"/>
  <c r="G53"/>
  <c r="C16" i="3" l="1"/>
  <c r="H13" i="1" l="1"/>
  <c r="C13" i="3" s="1"/>
  <c r="D38" l="1"/>
  <c r="D49"/>
  <c r="V1"/>
  <c r="C49"/>
  <c r="B49"/>
  <c r="A48"/>
  <c r="C38"/>
  <c r="B38"/>
  <c r="A37"/>
  <c r="C27"/>
  <c r="B27"/>
  <c r="C5"/>
  <c r="B5"/>
  <c r="A26"/>
  <c r="A4"/>
  <c r="D27"/>
  <c r="AM1" l="1"/>
  <c r="V2"/>
  <c r="E2"/>
  <c r="AM2" l="1"/>
  <c r="BD1"/>
  <c r="D5"/>
  <c r="BU1" l="1"/>
  <c r="BU2" s="1"/>
  <c r="BD2"/>
</calcChain>
</file>

<file path=xl/sharedStrings.xml><?xml version="1.0" encoding="utf-8"?>
<sst xmlns="http://schemas.openxmlformats.org/spreadsheetml/2006/main" count="86" uniqueCount="59">
  <si>
    <t>Quantité</t>
  </si>
  <si>
    <t>Machine</t>
  </si>
  <si>
    <t>Milltap 700</t>
  </si>
  <si>
    <t>Durée en heures</t>
  </si>
  <si>
    <t>Durée en jours</t>
  </si>
  <si>
    <t>05h</t>
  </si>
  <si>
    <t>21h</t>
  </si>
  <si>
    <t>19h</t>
  </si>
  <si>
    <t>Date de début</t>
  </si>
  <si>
    <t>Date de fin</t>
  </si>
  <si>
    <t>13h</t>
  </si>
  <si>
    <t xml:space="preserve">Date de début </t>
  </si>
  <si>
    <r>
      <t xml:space="preserve">Temps de cycle
 </t>
    </r>
    <r>
      <rPr>
        <b/>
        <i/>
        <sz val="8"/>
        <color rgb="FF0070C0"/>
        <rFont val="Calibri"/>
        <family val="2"/>
        <scheme val="minor"/>
      </rPr>
      <t>en minutes</t>
    </r>
  </si>
  <si>
    <r>
      <t xml:space="preserve">Temps de
 réglage
</t>
    </r>
    <r>
      <rPr>
        <b/>
        <i/>
        <sz val="8"/>
        <color rgb="FF0070C0"/>
        <rFont val="Calibri"/>
        <family val="2"/>
        <scheme val="minor"/>
      </rPr>
      <t>en heures</t>
    </r>
  </si>
  <si>
    <t>lundi</t>
  </si>
  <si>
    <t>mardi</t>
  </si>
  <si>
    <t>mercredi</t>
  </si>
  <si>
    <t>jeudi</t>
  </si>
  <si>
    <t>vendredi</t>
  </si>
  <si>
    <t>samedi</t>
  </si>
  <si>
    <t>dimanche</t>
  </si>
  <si>
    <t>http://forum.excel-pratique.com/excel/realisation-d-un-planning-t77164.html</t>
  </si>
  <si>
    <t>Année :</t>
  </si>
  <si>
    <t>Ne pas supprimer ni effacer ce tableau</t>
  </si>
  <si>
    <t>Pâques</t>
  </si>
  <si>
    <t>Ascension</t>
  </si>
  <si>
    <t>Pentecôte</t>
  </si>
  <si>
    <t>J. de l'an</t>
  </si>
  <si>
    <t>F.du travail</t>
  </si>
  <si>
    <t>Victoire</t>
  </si>
  <si>
    <t>Fêt. nat.</t>
  </si>
  <si>
    <t>Assompt.</t>
  </si>
  <si>
    <t>Toussaints</t>
  </si>
  <si>
    <t>Armistice</t>
  </si>
  <si>
    <t>Noël</t>
  </si>
  <si>
    <t>Lundi de Pâques</t>
  </si>
  <si>
    <t>horaire de fin</t>
  </si>
  <si>
    <t>heures travaillées</t>
  </si>
  <si>
    <t>Après le 4</t>
  </si>
  <si>
    <t>Après le 3</t>
  </si>
  <si>
    <t>Après le 2</t>
  </si>
  <si>
    <t>Après le 1</t>
  </si>
  <si>
    <t>Numéro d'affaire</t>
  </si>
  <si>
    <t>Semaine</t>
  </si>
  <si>
    <t>Congés d'été</t>
  </si>
  <si>
    <t>Congés d'hiver</t>
  </si>
  <si>
    <t>Jours de fermeture</t>
  </si>
  <si>
    <t>1/1/1899</t>
  </si>
  <si>
    <t>1/5/1899</t>
  </si>
  <si>
    <t>8/5/1899</t>
  </si>
  <si>
    <t>14/7/1899</t>
  </si>
  <si>
    <t>15/8/1899</t>
  </si>
  <si>
    <t>1/11/1899</t>
  </si>
  <si>
    <t>11/11/1899</t>
  </si>
  <si>
    <t>25/12/1899</t>
  </si>
  <si>
    <t>DMC 635 V</t>
  </si>
  <si>
    <t>DMU 50 N°47</t>
  </si>
  <si>
    <t>DMU 50 N°48</t>
  </si>
  <si>
    <t>DMU 70</t>
  </si>
</sst>
</file>

<file path=xl/styles.xml><?xml version="1.0" encoding="utf-8"?>
<styleSheet xmlns="http://schemas.openxmlformats.org/spreadsheetml/2006/main">
  <numFmts count="2">
    <numFmt numFmtId="164" formatCode="dddd"/>
    <numFmt numFmtId="165" formatCode="ddd\ dd/mm\ hh:mm"/>
  </numFmts>
  <fonts count="19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7" tint="0.79998168889431442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8"/>
      <color rgb="FF0070C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b/>
      <i/>
      <sz val="10"/>
      <color rgb="FFFF0000"/>
      <name val="Arial"/>
      <family val="2"/>
    </font>
    <font>
      <b/>
      <sz val="18"/>
      <name val="Calibri"/>
      <family val="2"/>
      <scheme val="minor"/>
    </font>
    <font>
      <b/>
      <sz val="18"/>
      <color rgb="FF0070C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5C073"/>
        <bgColor indexed="64"/>
      </patternFill>
    </fill>
    <fill>
      <patternFill patternType="solid">
        <fgColor rgb="FF0000FF"/>
        <bgColor indexed="64"/>
      </patternFill>
    </fill>
  </fills>
  <borders count="4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theme="9" tint="-0.499984740745262"/>
      </left>
      <right/>
      <top style="double">
        <color theme="9" tint="-0.499984740745262"/>
      </top>
      <bottom/>
      <diagonal/>
    </border>
    <border>
      <left/>
      <right/>
      <top style="double">
        <color theme="9" tint="-0.499984740745262"/>
      </top>
      <bottom/>
      <diagonal/>
    </border>
    <border>
      <left/>
      <right style="double">
        <color theme="9" tint="-0.499984740745262"/>
      </right>
      <top style="double">
        <color theme="9" tint="-0.499984740745262"/>
      </top>
      <bottom/>
      <diagonal/>
    </border>
    <border>
      <left style="double">
        <color theme="9" tint="-0.499984740745262"/>
      </left>
      <right/>
      <top/>
      <bottom/>
      <diagonal/>
    </border>
    <border>
      <left/>
      <right style="double">
        <color theme="9" tint="-0.499984740745262"/>
      </right>
      <top/>
      <bottom/>
      <diagonal/>
    </border>
    <border>
      <left style="double">
        <color theme="9" tint="-0.499984740745262"/>
      </left>
      <right/>
      <top/>
      <bottom style="double">
        <color theme="9" tint="-0.499984740745262"/>
      </bottom>
      <diagonal/>
    </border>
    <border>
      <left/>
      <right/>
      <top/>
      <bottom style="double">
        <color theme="9" tint="-0.499984740745262"/>
      </bottom>
      <diagonal/>
    </border>
    <border>
      <left/>
      <right style="double">
        <color theme="9" tint="-0.499984740745262"/>
      </right>
      <top/>
      <bottom style="double">
        <color theme="9" tint="-0.499984740745262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uble">
        <color theme="9" tint="-0.499984740745262"/>
      </left>
      <right/>
      <top/>
      <bottom style="thin">
        <color theme="9" tint="-0.499984740745262"/>
      </bottom>
      <diagonal/>
    </border>
    <border>
      <left/>
      <right style="double">
        <color theme="9" tint="-0.499984740745262"/>
      </right>
      <top/>
      <bottom style="thin">
        <color theme="9" tint="-0.499984740745262"/>
      </bottom>
      <diagonal/>
    </border>
    <border>
      <left/>
      <right style="double">
        <color theme="9" tint="-0.499984740745262"/>
      </right>
      <top style="thin">
        <color theme="9" tint="-0.499984740745262"/>
      </top>
      <bottom/>
      <diagonal/>
    </border>
    <border>
      <left style="double">
        <color theme="9" tint="-0.499984740745262"/>
      </left>
      <right/>
      <top style="double">
        <color theme="9" tint="-0.499984740745262"/>
      </top>
      <bottom style="thin">
        <color theme="9" tint="-0.499984740745262"/>
      </bottom>
      <diagonal/>
    </border>
    <border>
      <left/>
      <right style="double">
        <color theme="9" tint="-0.499984740745262"/>
      </right>
      <top style="double">
        <color theme="9" tint="-0.499984740745262"/>
      </top>
      <bottom style="thin">
        <color theme="9" tint="-0.499984740745262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180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20" fontId="10" fillId="2" borderId="7" xfId="0" applyNumberFormat="1" applyFont="1" applyFill="1" applyBorder="1"/>
    <xf numFmtId="20" fontId="10" fillId="2" borderId="8" xfId="0" applyNumberFormat="1" applyFont="1" applyFill="1" applyBorder="1"/>
    <xf numFmtId="0" fontId="0" fillId="0" borderId="0" xfId="0" applyAlignment="1">
      <alignment horizontal="center" vertical="center"/>
    </xf>
    <xf numFmtId="0" fontId="9" fillId="2" borderId="9" xfId="0" applyFont="1" applyFill="1" applyBorder="1"/>
    <xf numFmtId="0" fontId="5" fillId="0" borderId="1" xfId="0" applyFont="1" applyBorder="1" applyAlignment="1">
      <alignment horizontal="center" vertical="center"/>
    </xf>
    <xf numFmtId="22" fontId="2" fillId="0" borderId="1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22" fontId="2" fillId="0" borderId="0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2" fontId="2" fillId="0" borderId="12" xfId="0" applyNumberFormat="1" applyFont="1" applyBorder="1" applyAlignment="1">
      <alignment horizontal="center" vertical="center"/>
    </xf>
    <xf numFmtId="22" fontId="2" fillId="0" borderId="12" xfId="0" applyNumberFormat="1" applyFont="1" applyBorder="1" applyAlignment="1">
      <alignment horizontal="center" vertical="center"/>
    </xf>
    <xf numFmtId="22" fontId="2" fillId="0" borderId="10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2" fontId="2" fillId="0" borderId="14" xfId="0" applyNumberFormat="1" applyFont="1" applyBorder="1" applyAlignment="1">
      <alignment horizontal="center" vertical="center"/>
    </xf>
    <xf numFmtId="22" fontId="2" fillId="0" borderId="14" xfId="0" applyNumberFormat="1" applyFont="1" applyBorder="1" applyAlignment="1">
      <alignment horizontal="center" vertical="center"/>
    </xf>
    <xf numFmtId="22" fontId="2" fillId="0" borderId="15" xfId="0" applyNumberFormat="1" applyFont="1" applyBorder="1" applyAlignment="1">
      <alignment horizontal="center" vertical="center"/>
    </xf>
    <xf numFmtId="22" fontId="2" fillId="0" borderId="5" xfId="0" applyNumberFormat="1" applyFont="1" applyBorder="1" applyAlignment="1">
      <alignment horizontal="center" vertical="center"/>
    </xf>
    <xf numFmtId="20" fontId="0" fillId="3" borderId="0" xfId="0" applyNumberFormat="1" applyFill="1" applyBorder="1" applyAlignment="1">
      <alignment horizontal="center" vertical="center"/>
    </xf>
    <xf numFmtId="20" fontId="0" fillId="3" borderId="12" xfId="0" applyNumberFormat="1" applyFill="1" applyBorder="1" applyAlignment="1">
      <alignment horizontal="center" vertical="center"/>
    </xf>
    <xf numFmtId="20" fontId="1" fillId="3" borderId="0" xfId="0" applyNumberFormat="1" applyFont="1" applyFill="1" applyBorder="1" applyAlignment="1">
      <alignment horizontal="center" vertical="center"/>
    </xf>
    <xf numFmtId="0" fontId="0" fillId="0" borderId="4" xfId="0" applyBorder="1"/>
    <xf numFmtId="20" fontId="4" fillId="0" borderId="0" xfId="0" applyNumberFormat="1" applyFont="1" applyBorder="1"/>
    <xf numFmtId="20" fontId="4" fillId="0" borderId="5" xfId="0" applyNumberFormat="1" applyFont="1" applyBorder="1"/>
    <xf numFmtId="20" fontId="4" fillId="0" borderId="12" xfId="0" applyNumberFormat="1" applyFont="1" applyBorder="1"/>
    <xf numFmtId="20" fontId="4" fillId="0" borderId="10" xfId="0" applyNumberFormat="1" applyFont="1" applyBorder="1"/>
    <xf numFmtId="0" fontId="0" fillId="0" borderId="6" xfId="0" applyBorder="1" applyAlignment="1">
      <alignment vertical="center"/>
    </xf>
    <xf numFmtId="20" fontId="4" fillId="0" borderId="1" xfId="0" applyNumberFormat="1" applyFont="1" applyBorder="1" applyAlignment="1">
      <alignment vertical="center"/>
    </xf>
    <xf numFmtId="20" fontId="4" fillId="0" borderId="3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17" xfId="0" applyBorder="1" applyAlignment="1">
      <alignment vertical="center"/>
    </xf>
    <xf numFmtId="20" fontId="4" fillId="0" borderId="0" xfId="0" applyNumberFormat="1" applyFont="1" applyBorder="1" applyAlignment="1">
      <alignment vertical="center"/>
    </xf>
    <xf numFmtId="20" fontId="4" fillId="0" borderId="5" xfId="0" applyNumberFormat="1" applyFont="1" applyBorder="1" applyAlignment="1">
      <alignment vertical="center"/>
    </xf>
    <xf numFmtId="0" fontId="0" fillId="0" borderId="20" xfId="0" applyBorder="1" applyAlignment="1">
      <alignment vertical="center"/>
    </xf>
    <xf numFmtId="20" fontId="4" fillId="0" borderId="2" xfId="0" applyNumberFormat="1" applyFont="1" applyFill="1" applyBorder="1" applyAlignment="1">
      <alignment vertical="center"/>
    </xf>
    <xf numFmtId="20" fontId="4" fillId="0" borderId="1" xfId="0" applyNumberFormat="1" applyFont="1" applyFill="1" applyBorder="1" applyAlignment="1">
      <alignment vertical="center"/>
    </xf>
    <xf numFmtId="20" fontId="4" fillId="0" borderId="3" xfId="0" applyNumberFormat="1" applyFont="1" applyFill="1" applyBorder="1" applyAlignment="1">
      <alignment vertical="center"/>
    </xf>
    <xf numFmtId="20" fontId="4" fillId="0" borderId="4" xfId="0" applyNumberFormat="1" applyFont="1" applyFill="1" applyBorder="1" applyAlignment="1">
      <alignment vertical="center"/>
    </xf>
    <xf numFmtId="20" fontId="4" fillId="0" borderId="0" xfId="0" applyNumberFormat="1" applyFont="1" applyFill="1" applyBorder="1" applyAlignment="1">
      <alignment vertical="center"/>
    </xf>
    <xf numFmtId="20" fontId="4" fillId="0" borderId="5" xfId="0" applyNumberFormat="1" applyFont="1" applyFill="1" applyBorder="1" applyAlignment="1">
      <alignment vertical="center"/>
    </xf>
    <xf numFmtId="20" fontId="4" fillId="0" borderId="4" xfId="0" applyNumberFormat="1" applyFont="1" applyFill="1" applyBorder="1"/>
    <xf numFmtId="20" fontId="4" fillId="0" borderId="0" xfId="0" applyNumberFormat="1" applyFont="1" applyFill="1" applyBorder="1"/>
    <xf numFmtId="20" fontId="4" fillId="0" borderId="5" xfId="0" applyNumberFormat="1" applyFont="1" applyFill="1" applyBorder="1"/>
    <xf numFmtId="0" fontId="0" fillId="0" borderId="0" xfId="0" applyAlignment="1">
      <alignment horizontal="left"/>
    </xf>
    <xf numFmtId="0" fontId="14" fillId="0" borderId="0" xfId="1" applyAlignment="1">
      <alignment horizontal="left"/>
    </xf>
    <xf numFmtId="165" fontId="0" fillId="0" borderId="27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165" fontId="0" fillId="0" borderId="28" xfId="0" applyNumberForma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7" fillId="0" borderId="24" xfId="0" applyFont="1" applyBorder="1" applyAlignment="1">
      <alignment horizontal="centerContinuous" vertical="center"/>
    </xf>
    <xf numFmtId="0" fontId="7" fillId="0" borderId="25" xfId="0" applyFont="1" applyBorder="1" applyAlignment="1">
      <alignment horizontal="centerContinuous" vertical="center"/>
    </xf>
    <xf numFmtId="0" fontId="7" fillId="0" borderId="26" xfId="0" applyFont="1" applyBorder="1" applyAlignment="1">
      <alignment horizontal="centerContinuous" vertical="center"/>
    </xf>
    <xf numFmtId="14" fontId="0" fillId="0" borderId="27" xfId="0" applyNumberFormat="1" applyBorder="1" applyAlignment="1">
      <alignment horizontal="center"/>
    </xf>
    <xf numFmtId="0" fontId="0" fillId="0" borderId="28" xfId="0" applyBorder="1"/>
    <xf numFmtId="14" fontId="0" fillId="0" borderId="29" xfId="0" applyNumberFormat="1" applyBorder="1" applyAlignment="1">
      <alignment horizontal="center"/>
    </xf>
    <xf numFmtId="0" fontId="0" fillId="0" borderId="31" xfId="0" applyBorder="1"/>
    <xf numFmtId="0" fontId="0" fillId="0" borderId="0" xfId="0" applyAlignment="1">
      <alignment horizontal="right" vertical="center"/>
    </xf>
    <xf numFmtId="14" fontId="0" fillId="0" borderId="24" xfId="0" applyNumberFormat="1" applyBorder="1" applyAlignment="1">
      <alignment horizontal="center"/>
    </xf>
    <xf numFmtId="0" fontId="3" fillId="0" borderId="4" xfId="0" applyFont="1" applyBorder="1"/>
    <xf numFmtId="0" fontId="0" fillId="0" borderId="4" xfId="0" applyBorder="1" applyAlignment="1">
      <alignment vertical="center"/>
    </xf>
    <xf numFmtId="0" fontId="0" fillId="0" borderId="0" xfId="0" applyFill="1" applyAlignment="1">
      <alignment vertical="center"/>
    </xf>
    <xf numFmtId="0" fontId="10" fillId="2" borderId="9" xfId="0" applyFont="1" applyFill="1" applyBorder="1" applyAlignment="1">
      <alignment horizontal="left"/>
    </xf>
    <xf numFmtId="0" fontId="0" fillId="0" borderId="0" xfId="0" applyFill="1"/>
    <xf numFmtId="20" fontId="4" fillId="0" borderId="12" xfId="0" applyNumberFormat="1" applyFont="1" applyFill="1" applyBorder="1"/>
    <xf numFmtId="20" fontId="4" fillId="0" borderId="10" xfId="0" applyNumberFormat="1" applyFont="1" applyFill="1" applyBorder="1"/>
    <xf numFmtId="20" fontId="4" fillId="0" borderId="11" xfId="0" applyNumberFormat="1" applyFont="1" applyFill="1" applyBorder="1"/>
    <xf numFmtId="20" fontId="10" fillId="0" borderId="7" xfId="0" applyNumberFormat="1" applyFont="1" applyFill="1" applyBorder="1"/>
    <xf numFmtId="20" fontId="10" fillId="0" borderId="8" xfId="0" applyNumberFormat="1" applyFont="1" applyFill="1" applyBorder="1"/>
    <xf numFmtId="20" fontId="10" fillId="0" borderId="9" xfId="0" applyNumberFormat="1" applyFont="1" applyFill="1" applyBorder="1"/>
    <xf numFmtId="0" fontId="0" fillId="0" borderId="0" xfId="0" applyBorder="1" applyAlignment="1">
      <alignment horizontal="center"/>
    </xf>
    <xf numFmtId="20" fontId="4" fillId="5" borderId="0" xfId="0" applyNumberFormat="1" applyFont="1" applyFill="1" applyBorder="1" applyAlignment="1">
      <alignment vertical="center"/>
    </xf>
    <xf numFmtId="20" fontId="4" fillId="5" borderId="5" xfId="0" applyNumberFormat="1" applyFont="1" applyFill="1" applyBorder="1" applyAlignment="1">
      <alignment vertical="center"/>
    </xf>
    <xf numFmtId="20" fontId="4" fillId="5" borderId="4" xfId="0" applyNumberFormat="1" applyFont="1" applyFill="1" applyBorder="1" applyAlignment="1">
      <alignment vertical="center"/>
    </xf>
    <xf numFmtId="0" fontId="0" fillId="5" borderId="0" xfId="0" applyFill="1"/>
    <xf numFmtId="20" fontId="4" fillId="5" borderId="3" xfId="0" applyNumberFormat="1" applyFont="1" applyFill="1" applyBorder="1" applyAlignment="1">
      <alignment vertical="center"/>
    </xf>
    <xf numFmtId="22" fontId="8" fillId="0" borderId="1" xfId="0" applyNumberFormat="1" applyFont="1" applyBorder="1" applyAlignment="1">
      <alignment horizontal="left" vertical="center"/>
    </xf>
    <xf numFmtId="0" fontId="9" fillId="2" borderId="7" xfId="0" applyFont="1" applyFill="1" applyBorder="1" applyAlignment="1">
      <alignment horizontal="left"/>
    </xf>
    <xf numFmtId="22" fontId="8" fillId="0" borderId="18" xfId="0" applyNumberFormat="1" applyFont="1" applyBorder="1" applyAlignment="1">
      <alignment horizontal="left" vertical="center"/>
    </xf>
    <xf numFmtId="22" fontId="8" fillId="0" borderId="32" xfId="0" applyNumberFormat="1" applyFont="1" applyBorder="1" applyAlignment="1">
      <alignment horizontal="left" vertical="center"/>
    </xf>
    <xf numFmtId="0" fontId="9" fillId="2" borderId="8" xfId="0" applyFont="1" applyFill="1" applyBorder="1" applyAlignment="1">
      <alignment horizontal="left"/>
    </xf>
    <xf numFmtId="22" fontId="8" fillId="0" borderId="3" xfId="0" applyNumberFormat="1" applyFont="1" applyBorder="1" applyAlignment="1">
      <alignment horizontal="left" vertical="center"/>
    </xf>
    <xf numFmtId="22" fontId="8" fillId="0" borderId="19" xfId="0" applyNumberFormat="1" applyFont="1" applyBorder="1" applyAlignment="1">
      <alignment horizontal="left" vertical="center"/>
    </xf>
    <xf numFmtId="22" fontId="8" fillId="0" borderId="33" xfId="0" applyNumberFormat="1" applyFont="1" applyBorder="1" applyAlignment="1">
      <alignment horizontal="left" vertical="center"/>
    </xf>
    <xf numFmtId="20" fontId="1" fillId="3" borderId="11" xfId="0" applyNumberFormat="1" applyFont="1" applyFill="1" applyBorder="1" applyAlignment="1">
      <alignment vertical="center"/>
    </xf>
    <xf numFmtId="20" fontId="1" fillId="3" borderId="12" xfId="0" applyNumberFormat="1" applyFont="1" applyFill="1" applyBorder="1" applyAlignment="1">
      <alignment vertical="center"/>
    </xf>
    <xf numFmtId="20" fontId="1" fillId="3" borderId="11" xfId="0" applyNumberFormat="1" applyFont="1" applyFill="1" applyBorder="1" applyAlignment="1">
      <alignment horizontal="left" vertical="center"/>
    </xf>
    <xf numFmtId="0" fontId="3" fillId="0" borderId="0" xfId="0" applyFont="1" applyBorder="1" applyAlignment="1">
      <alignment horizontal="center"/>
    </xf>
    <xf numFmtId="0" fontId="14" fillId="0" borderId="25" xfId="1" applyBorder="1" applyAlignment="1">
      <alignment horizontal="left"/>
    </xf>
    <xf numFmtId="0" fontId="3" fillId="0" borderId="25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14" fontId="0" fillId="0" borderId="35" xfId="0" applyNumberFormat="1" applyBorder="1" applyAlignment="1">
      <alignment horizontal="center"/>
    </xf>
    <xf numFmtId="20" fontId="4" fillId="5" borderId="0" xfId="0" applyNumberFormat="1" applyFont="1" applyFill="1" applyBorder="1"/>
    <xf numFmtId="14" fontId="5" fillId="0" borderId="0" xfId="0" applyNumberFormat="1" applyFont="1" applyAlignment="1">
      <alignment horizontal="center"/>
    </xf>
    <xf numFmtId="20" fontId="4" fillId="5" borderId="12" xfId="0" applyNumberFormat="1" applyFont="1" applyFill="1" applyBorder="1"/>
    <xf numFmtId="22" fontId="8" fillId="0" borderId="40" xfId="0" applyNumberFormat="1" applyFont="1" applyBorder="1" applyAlignment="1">
      <alignment horizontal="left" vertical="center"/>
    </xf>
    <xf numFmtId="22" fontId="8" fillId="0" borderId="41" xfId="0" applyNumberFormat="1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45" xfId="0" applyBorder="1" applyAlignment="1">
      <alignment vertical="center"/>
    </xf>
    <xf numFmtId="0" fontId="0" fillId="0" borderId="32" xfId="0" applyBorder="1" applyAlignment="1">
      <alignment horizontal="left" vertical="center"/>
    </xf>
    <xf numFmtId="20" fontId="10" fillId="0" borderId="42" xfId="0" applyNumberFormat="1" applyFont="1" applyFill="1" applyBorder="1"/>
    <xf numFmtId="20" fontId="10" fillId="0" borderId="43" xfId="0" applyNumberFormat="1" applyFont="1" applyFill="1" applyBorder="1"/>
    <xf numFmtId="20" fontId="10" fillId="0" borderId="44" xfId="0" applyNumberFormat="1" applyFont="1" applyFill="1" applyBorder="1"/>
    <xf numFmtId="20" fontId="10" fillId="5" borderId="42" xfId="0" applyNumberFormat="1" applyFont="1" applyFill="1" applyBorder="1"/>
    <xf numFmtId="20" fontId="10" fillId="5" borderId="43" xfId="0" applyNumberFormat="1" applyFont="1" applyFill="1" applyBorder="1"/>
    <xf numFmtId="20" fontId="10" fillId="5" borderId="8" xfId="0" applyNumberFormat="1" applyFont="1" applyFill="1" applyBorder="1"/>
    <xf numFmtId="20" fontId="10" fillId="5" borderId="9" xfId="0" applyNumberFormat="1" applyFont="1" applyFill="1" applyBorder="1"/>
    <xf numFmtId="20" fontId="10" fillId="5" borderId="7" xfId="0" applyNumberFormat="1" applyFont="1" applyFill="1" applyBorder="1"/>
    <xf numFmtId="20" fontId="4" fillId="5" borderId="5" xfId="0" applyNumberFormat="1" applyFont="1" applyFill="1" applyBorder="1"/>
    <xf numFmtId="20" fontId="4" fillId="5" borderId="4" xfId="0" applyNumberFormat="1" applyFont="1" applyFill="1" applyBorder="1"/>
    <xf numFmtId="20" fontId="10" fillId="5" borderId="44" xfId="0" applyNumberFormat="1" applyFont="1" applyFill="1" applyBorder="1"/>
    <xf numFmtId="0" fontId="0" fillId="0" borderId="26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7" xfId="0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12" fillId="0" borderId="13" xfId="0" applyFont="1" applyBorder="1" applyAlignment="1">
      <alignment horizontal="center" vertical="center" textRotation="45"/>
    </xf>
    <xf numFmtId="0" fontId="12" fillId="0" borderId="16" xfId="0" applyFont="1" applyBorder="1" applyAlignment="1">
      <alignment horizontal="center" vertical="center" textRotation="45"/>
    </xf>
    <xf numFmtId="0" fontId="12" fillId="0" borderId="22" xfId="0" applyFont="1" applyBorder="1" applyAlignment="1">
      <alignment horizontal="center" vertical="center" textRotation="45"/>
    </xf>
    <xf numFmtId="0" fontId="12" fillId="0" borderId="23" xfId="0" applyFont="1" applyBorder="1" applyAlignment="1">
      <alignment horizontal="center" vertical="center" textRotation="45"/>
    </xf>
    <xf numFmtId="0" fontId="15" fillId="4" borderId="38" xfId="0" applyFont="1" applyFill="1" applyBorder="1" applyAlignment="1">
      <alignment horizontal="center"/>
    </xf>
    <xf numFmtId="0" fontId="15" fillId="4" borderId="39" xfId="0" applyFont="1" applyFill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right" vertical="center"/>
    </xf>
    <xf numFmtId="0" fontId="17" fillId="0" borderId="11" xfId="0" applyFont="1" applyBorder="1" applyAlignment="1">
      <alignment horizontal="right" vertical="center"/>
    </xf>
    <xf numFmtId="0" fontId="17" fillId="0" borderId="7" xfId="0" applyFont="1" applyBorder="1" applyAlignment="1">
      <alignment horizontal="right" vertical="center"/>
    </xf>
    <xf numFmtId="0" fontId="17" fillId="0" borderId="12" xfId="0" applyFont="1" applyBorder="1" applyAlignment="1">
      <alignment horizontal="right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18" fillId="0" borderId="8" xfId="0" applyFont="1" applyBorder="1" applyAlignment="1">
      <alignment horizontal="left" vertical="center"/>
    </xf>
    <xf numFmtId="0" fontId="18" fillId="0" borderId="10" xfId="0" applyFont="1" applyBorder="1" applyAlignment="1">
      <alignment horizontal="left" vertical="center"/>
    </xf>
    <xf numFmtId="0" fontId="6" fillId="0" borderId="9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22" fontId="5" fillId="0" borderId="0" xfId="0" applyNumberFormat="1" applyFont="1" applyBorder="1" applyAlignment="1">
      <alignment horizontal="left" vertical="top"/>
    </xf>
    <xf numFmtId="0" fontId="11" fillId="0" borderId="9" xfId="0" applyFont="1" applyBorder="1" applyAlignment="1">
      <alignment horizontal="center" vertical="top"/>
    </xf>
    <xf numFmtId="0" fontId="11" fillId="0" borderId="7" xfId="0" applyFont="1" applyBorder="1" applyAlignment="1">
      <alignment horizontal="center" vertical="top"/>
    </xf>
    <xf numFmtId="0" fontId="11" fillId="0" borderId="8" xfId="0" applyFont="1" applyBorder="1" applyAlignment="1">
      <alignment horizontal="center" vertical="top"/>
    </xf>
    <xf numFmtId="0" fontId="11" fillId="0" borderId="11" xfId="0" applyFont="1" applyBorder="1" applyAlignment="1">
      <alignment horizontal="center" vertical="top"/>
    </xf>
    <xf numFmtId="0" fontId="11" fillId="0" borderId="12" xfId="0" applyFont="1" applyBorder="1" applyAlignment="1">
      <alignment horizontal="center" vertical="top"/>
    </xf>
    <xf numFmtId="0" fontId="11" fillId="0" borderId="10" xfId="0" applyFont="1" applyBorder="1" applyAlignment="1">
      <alignment horizontal="center" vertical="top"/>
    </xf>
    <xf numFmtId="20" fontId="1" fillId="3" borderId="12" xfId="0" applyNumberFormat="1" applyFont="1" applyFill="1" applyBorder="1" applyAlignment="1">
      <alignment horizontal="right" vertical="center"/>
    </xf>
    <xf numFmtId="14" fontId="1" fillId="3" borderId="9" xfId="0" applyNumberFormat="1" applyFont="1" applyFill="1" applyBorder="1" applyAlignment="1">
      <alignment horizontal="center" vertical="center"/>
    </xf>
    <xf numFmtId="14" fontId="1" fillId="3" borderId="7" xfId="0" applyNumberFormat="1" applyFont="1" applyFill="1" applyBorder="1" applyAlignment="1">
      <alignment horizontal="center" vertical="center"/>
    </xf>
    <xf numFmtId="14" fontId="1" fillId="3" borderId="8" xfId="0" applyNumberFormat="1" applyFont="1" applyFill="1" applyBorder="1" applyAlignment="1">
      <alignment horizontal="center" vertical="center"/>
    </xf>
    <xf numFmtId="164" fontId="1" fillId="3" borderId="4" xfId="0" applyNumberFormat="1" applyFont="1" applyFill="1" applyBorder="1" applyAlignment="1">
      <alignment horizontal="center"/>
    </xf>
    <xf numFmtId="164" fontId="1" fillId="3" borderId="0" xfId="0" applyNumberFormat="1" applyFont="1" applyFill="1" applyBorder="1" applyAlignment="1">
      <alignment horizontal="center"/>
    </xf>
    <xf numFmtId="164" fontId="1" fillId="3" borderId="5" xfId="0" applyNumberFormat="1" applyFont="1" applyFill="1" applyBorder="1" applyAlignment="1">
      <alignment horizontal="center"/>
    </xf>
    <xf numFmtId="20" fontId="1" fillId="3" borderId="12" xfId="0" applyNumberFormat="1" applyFont="1" applyFill="1" applyBorder="1" applyAlignment="1">
      <alignment horizontal="center" vertical="center"/>
    </xf>
    <xf numFmtId="20" fontId="1" fillId="3" borderId="10" xfId="0" applyNumberFormat="1" applyFont="1" applyFill="1" applyBorder="1" applyAlignment="1">
      <alignment horizontal="center" vertical="center"/>
    </xf>
    <xf numFmtId="20" fontId="1" fillId="3" borderId="10" xfId="0" applyNumberFormat="1" applyFont="1" applyFill="1" applyBorder="1" applyAlignment="1">
      <alignment horizontal="right" vertic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95250</xdr:colOff>
      <xdr:row>2</xdr:row>
      <xdr:rowOff>114300</xdr:rowOff>
    </xdr:from>
    <xdr:to>
      <xdr:col>8</xdr:col>
      <xdr:colOff>1152525</xdr:colOff>
      <xdr:row>3</xdr:row>
      <xdr:rowOff>76200</xdr:rowOff>
    </xdr:to>
    <xdr:sp macro="[0]!DateDeFin" textlink="">
      <xdr:nvSpPr>
        <xdr:cNvPr id="2" name="ZoneTexte 1"/>
        <xdr:cNvSpPr txBox="1"/>
      </xdr:nvSpPr>
      <xdr:spPr>
        <a:xfrm>
          <a:off x="8601075" y="495300"/>
          <a:ext cx="1057275" cy="3429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Dates</a:t>
          </a:r>
          <a:r>
            <a:rPr lang="fr-FR" sz="1100" baseline="0">
              <a:solidFill>
                <a:srgbClr val="0000FF"/>
              </a:solidFill>
            </a:rPr>
            <a:t> de fin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alisation-d-un-planning-t77164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G89"/>
  <sheetViews>
    <sheetView tabSelected="1" topLeftCell="A28" workbookViewId="0">
      <selection activeCell="A63" sqref="A63:A70"/>
    </sheetView>
  </sheetViews>
  <sheetFormatPr baseColWidth="10" defaultColWidth="11.5703125" defaultRowHeight="15"/>
  <cols>
    <col min="1" max="1" width="14.42578125" style="1" customWidth="1"/>
    <col min="2" max="2" width="22.5703125" style="3" customWidth="1"/>
    <col min="3" max="3" width="12.5703125" style="3" bestFit="1" customWidth="1"/>
    <col min="4" max="4" width="10.85546875" style="3" customWidth="1"/>
    <col min="5" max="5" width="14.42578125" style="3" bestFit="1" customWidth="1"/>
    <col min="6" max="6" width="17.28515625" style="4" customWidth="1"/>
    <col min="7" max="7" width="17.7109375" style="4" customWidth="1"/>
    <col min="8" max="8" width="17.7109375" style="3" customWidth="1"/>
    <col min="9" max="9" width="18.28515625" style="4" customWidth="1"/>
    <col min="10" max="10" width="18.7109375" style="1" customWidth="1"/>
    <col min="11" max="11" width="17.85546875" style="1" customWidth="1"/>
    <col min="12" max="25" width="15.7109375" style="1" customWidth="1"/>
    <col min="26" max="33" width="15.7109375" style="81" customWidth="1"/>
    <col min="34" max="16384" width="11.5703125" style="1"/>
  </cols>
  <sheetData>
    <row r="1" spans="1:33" ht="15" customHeight="1">
      <c r="A1" s="143" t="s">
        <v>43</v>
      </c>
      <c r="B1" s="149">
        <v>37</v>
      </c>
      <c r="C1" s="143" t="s">
        <v>22</v>
      </c>
      <c r="D1" s="145"/>
      <c r="E1" s="149">
        <v>2017</v>
      </c>
      <c r="F1" s="158"/>
      <c r="G1" s="159"/>
      <c r="H1" s="159"/>
      <c r="I1" s="160"/>
      <c r="J1" s="157"/>
      <c r="L1" s="51" t="s">
        <v>21</v>
      </c>
    </row>
    <row r="2" spans="1:33" ht="15" customHeight="1" thickBot="1">
      <c r="A2" s="144"/>
      <c r="B2" s="150"/>
      <c r="C2" s="144"/>
      <c r="D2" s="146"/>
      <c r="E2" s="150"/>
      <c r="F2" s="161"/>
      <c r="G2" s="162"/>
      <c r="H2" s="162"/>
      <c r="I2" s="163"/>
      <c r="J2" s="157"/>
      <c r="L2" s="1">
        <v>12</v>
      </c>
      <c r="M2" s="1">
        <v>13</v>
      </c>
      <c r="N2" s="1">
        <v>14</v>
      </c>
      <c r="O2" s="1">
        <v>15</v>
      </c>
      <c r="P2" s="1">
        <v>16</v>
      </c>
      <c r="Q2" s="1">
        <v>17</v>
      </c>
      <c r="R2" s="1">
        <v>18</v>
      </c>
      <c r="S2" s="1">
        <v>19</v>
      </c>
      <c r="T2" s="1">
        <v>20</v>
      </c>
      <c r="U2" s="1">
        <v>21</v>
      </c>
      <c r="V2" s="1">
        <v>22</v>
      </c>
      <c r="W2" s="1">
        <v>23</v>
      </c>
      <c r="X2" s="1">
        <v>24</v>
      </c>
      <c r="Y2" s="1">
        <v>25</v>
      </c>
      <c r="Z2" s="9">
        <v>26</v>
      </c>
    </row>
    <row r="3" spans="1:33" s="5" customFormat="1" ht="30" customHeight="1" thickTop="1">
      <c r="A3" s="147" t="s">
        <v>1</v>
      </c>
      <c r="B3" s="151" t="s">
        <v>42</v>
      </c>
      <c r="C3" s="139" t="s">
        <v>0</v>
      </c>
      <c r="D3" s="141" t="s">
        <v>13</v>
      </c>
      <c r="E3" s="141" t="s">
        <v>12</v>
      </c>
      <c r="F3" s="153" t="s">
        <v>3</v>
      </c>
      <c r="G3" s="153" t="s">
        <v>4</v>
      </c>
      <c r="H3" s="153" t="s">
        <v>11</v>
      </c>
      <c r="I3" s="155" t="s">
        <v>9</v>
      </c>
      <c r="L3" s="61" t="s">
        <v>23</v>
      </c>
      <c r="M3" s="62"/>
      <c r="N3" s="62"/>
      <c r="O3" s="62"/>
      <c r="P3" s="62"/>
      <c r="Q3" s="62"/>
      <c r="R3" s="63"/>
      <c r="S3" s="62"/>
      <c r="T3" s="99"/>
      <c r="U3" s="100"/>
      <c r="V3" s="100"/>
      <c r="W3" s="100"/>
      <c r="X3" s="100"/>
      <c r="Y3" s="101"/>
      <c r="Z3" s="98"/>
      <c r="AA3" s="98"/>
      <c r="AB3" s="98"/>
      <c r="AC3" s="98"/>
      <c r="AD3" s="98"/>
      <c r="AE3" s="98"/>
      <c r="AF3" s="98"/>
      <c r="AG3" s="98"/>
    </row>
    <row r="4" spans="1:33">
      <c r="A4" s="148"/>
      <c r="B4" s="152"/>
      <c r="C4" s="140"/>
      <c r="D4" s="140"/>
      <c r="E4" s="142"/>
      <c r="F4" s="154"/>
      <c r="G4" s="154"/>
      <c r="H4" s="154"/>
      <c r="I4" s="156"/>
      <c r="J4" s="5"/>
      <c r="L4" s="52">
        <f>DATE(E1,MONTH(H5),DAY(H5))</f>
        <v>42989</v>
      </c>
      <c r="M4" s="53">
        <f>L4+1</f>
        <v>42990</v>
      </c>
      <c r="N4" s="53">
        <f t="shared" ref="N4:T4" si="0">M4+1</f>
        <v>42991</v>
      </c>
      <c r="O4" s="53">
        <f>N4+1</f>
        <v>42992</v>
      </c>
      <c r="P4" s="53">
        <f t="shared" si="0"/>
        <v>42993</v>
      </c>
      <c r="Q4" s="53">
        <f t="shared" si="0"/>
        <v>42994</v>
      </c>
      <c r="R4" s="53">
        <f t="shared" si="0"/>
        <v>42995</v>
      </c>
      <c r="S4" s="53">
        <f t="shared" si="0"/>
        <v>42996</v>
      </c>
      <c r="T4" s="53">
        <f t="shared" si="0"/>
        <v>42997</v>
      </c>
      <c r="U4" s="53">
        <f t="shared" ref="U4" si="1">T4+1</f>
        <v>42998</v>
      </c>
      <c r="V4" s="53">
        <f t="shared" ref="V4" si="2">U4+1</f>
        <v>42999</v>
      </c>
      <c r="W4" s="53">
        <f t="shared" ref="W4" si="3">V4+1</f>
        <v>43000</v>
      </c>
      <c r="X4" s="53">
        <f t="shared" ref="X4" si="4">W4+1</f>
        <v>43001</v>
      </c>
      <c r="Y4" s="54">
        <f t="shared" ref="Y4" si="5">X4+1</f>
        <v>43002</v>
      </c>
      <c r="Z4" s="53"/>
      <c r="AA4" s="53"/>
      <c r="AB4" s="53"/>
      <c r="AC4" s="53"/>
      <c r="AD4" s="53"/>
      <c r="AE4" s="53"/>
      <c r="AF4" s="53"/>
      <c r="AG4" s="53"/>
    </row>
    <row r="5" spans="1:33" s="9" customFormat="1" ht="9.9499999999999993" customHeight="1">
      <c r="A5" s="133" t="s">
        <v>55</v>
      </c>
      <c r="B5" s="13">
        <v>223737</v>
      </c>
      <c r="C5" s="13">
        <v>100</v>
      </c>
      <c r="D5" s="13">
        <v>3</v>
      </c>
      <c r="E5" s="13">
        <v>8.4</v>
      </c>
      <c r="F5" s="14">
        <f>IF(C5*E5/60+D5=0, "", C5*E5/60+D5)</f>
        <v>17</v>
      </c>
      <c r="G5" s="14">
        <f>IF(F5="","",F5/16)</f>
        <v>1.0625</v>
      </c>
      <c r="H5" s="12">
        <v>42989.208333333336</v>
      </c>
      <c r="I5" s="24">
        <v>42990.25</v>
      </c>
      <c r="J5" s="5"/>
      <c r="L5" s="55" t="s">
        <v>14</v>
      </c>
      <c r="M5" s="56" t="s">
        <v>15</v>
      </c>
      <c r="N5" s="56" t="s">
        <v>16</v>
      </c>
      <c r="O5" s="56" t="s">
        <v>17</v>
      </c>
      <c r="P5" s="56" t="s">
        <v>18</v>
      </c>
      <c r="Q5" s="56" t="s">
        <v>19</v>
      </c>
      <c r="R5" s="56" t="s">
        <v>20</v>
      </c>
      <c r="S5" s="56" t="s">
        <v>14</v>
      </c>
      <c r="T5" s="56" t="s">
        <v>15</v>
      </c>
      <c r="U5" s="56" t="s">
        <v>16</v>
      </c>
      <c r="V5" s="56" t="s">
        <v>17</v>
      </c>
      <c r="W5" s="56" t="s">
        <v>18</v>
      </c>
      <c r="X5" s="56" t="s">
        <v>19</v>
      </c>
      <c r="Y5" s="57" t="s">
        <v>20</v>
      </c>
      <c r="Z5" s="56"/>
      <c r="AA5" s="56"/>
      <c r="AB5" s="56"/>
      <c r="AC5" s="56"/>
      <c r="AD5" s="56"/>
      <c r="AE5" s="56"/>
      <c r="AF5" s="56"/>
      <c r="AG5" s="56"/>
    </row>
    <row r="6" spans="1:33" s="9" customFormat="1" ht="9.9499999999999993" customHeight="1">
      <c r="A6" s="134"/>
      <c r="B6" s="13">
        <v>223756</v>
      </c>
      <c r="C6" s="13">
        <v>100</v>
      </c>
      <c r="D6" s="13">
        <v>2</v>
      </c>
      <c r="E6" s="13">
        <v>8.4</v>
      </c>
      <c r="F6" s="14">
        <f>IF(C6*E6/60+D6=0, "", C6*E6/60+D6)</f>
        <v>16</v>
      </c>
      <c r="G6" s="14">
        <f>IF(F6="","",F6/16)</f>
        <v>1</v>
      </c>
      <c r="H6" s="15">
        <f>IF(I5="","",IF(ISTEXT(I5),"",I5))</f>
        <v>42990.25</v>
      </c>
      <c r="I6" s="24">
        <v>42990.875</v>
      </c>
      <c r="J6" s="5"/>
      <c r="K6" s="68" t="s">
        <v>36</v>
      </c>
      <c r="L6" s="55">
        <v>21</v>
      </c>
      <c r="M6" s="56">
        <v>21</v>
      </c>
      <c r="N6" s="56">
        <v>21</v>
      </c>
      <c r="O6" s="56">
        <v>21</v>
      </c>
      <c r="P6" s="56">
        <v>19</v>
      </c>
      <c r="Q6" s="56">
        <v>0</v>
      </c>
      <c r="R6" s="56">
        <v>0</v>
      </c>
      <c r="S6" s="56">
        <v>21</v>
      </c>
      <c r="T6" s="56">
        <v>21</v>
      </c>
      <c r="U6" s="56">
        <v>21</v>
      </c>
      <c r="V6" s="56">
        <v>21</v>
      </c>
      <c r="W6" s="56">
        <v>19</v>
      </c>
      <c r="X6" s="56">
        <v>0</v>
      </c>
      <c r="Y6" s="57">
        <v>0</v>
      </c>
      <c r="Z6" s="56"/>
      <c r="AA6" s="56"/>
      <c r="AB6" s="56"/>
      <c r="AC6" s="56"/>
      <c r="AD6" s="56"/>
      <c r="AE6" s="56"/>
      <c r="AF6" s="56"/>
      <c r="AG6" s="56"/>
    </row>
    <row r="7" spans="1:33" s="9" customFormat="1" ht="9.9499999999999993" customHeight="1">
      <c r="A7" s="134"/>
      <c r="B7" s="13">
        <v>223756</v>
      </c>
      <c r="C7" s="13">
        <v>100</v>
      </c>
      <c r="D7" s="13">
        <v>2</v>
      </c>
      <c r="E7" s="13">
        <v>8.4</v>
      </c>
      <c r="F7" s="14">
        <f t="shared" ref="F7:F10" si="6">IF(C7*E7/60+D7=0, "", C7*E7/60+D7)</f>
        <v>16</v>
      </c>
      <c r="G7" s="14">
        <f t="shared" ref="G7:G53" si="7">IF(F7="","",F7/16)</f>
        <v>1</v>
      </c>
      <c r="H7" s="15">
        <f t="shared" ref="H7:H12" si="8">IF(I6="","",IF(ISTEXT(I6),"",I6))</f>
        <v>42990.875</v>
      </c>
      <c r="I7" s="24">
        <v>42990.875</v>
      </c>
      <c r="J7" s="5"/>
      <c r="K7" s="68" t="s">
        <v>37</v>
      </c>
      <c r="L7" s="55">
        <v>16</v>
      </c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7"/>
      <c r="Z7" s="56"/>
      <c r="AA7" s="56"/>
      <c r="AB7" s="56"/>
      <c r="AC7" s="56"/>
      <c r="AD7" s="56"/>
      <c r="AE7" s="56"/>
      <c r="AF7" s="56"/>
      <c r="AG7" s="56"/>
    </row>
    <row r="8" spans="1:33" s="9" customFormat="1" ht="9.9499999999999993" customHeight="1" thickBot="1">
      <c r="A8" s="134"/>
      <c r="B8" s="13">
        <v>223756</v>
      </c>
      <c r="C8" s="13">
        <v>100</v>
      </c>
      <c r="D8" s="13">
        <v>2</v>
      </c>
      <c r="E8" s="13">
        <v>8.4</v>
      </c>
      <c r="F8" s="14">
        <f t="shared" si="6"/>
        <v>16</v>
      </c>
      <c r="G8" s="14">
        <f t="shared" si="7"/>
        <v>1</v>
      </c>
      <c r="H8" s="15">
        <f t="shared" si="8"/>
        <v>42990.875</v>
      </c>
      <c r="I8" s="24">
        <v>42990.875</v>
      </c>
      <c r="J8" s="5"/>
      <c r="L8" s="58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60"/>
      <c r="Z8" s="56"/>
      <c r="AA8" s="56"/>
      <c r="AB8" s="56"/>
      <c r="AC8" s="56"/>
      <c r="AD8" s="56"/>
      <c r="AE8" s="56"/>
      <c r="AF8" s="56"/>
      <c r="AG8" s="56"/>
    </row>
    <row r="9" spans="1:33" s="9" customFormat="1" ht="9.9499999999999993" customHeight="1" thickTop="1">
      <c r="A9" s="134"/>
      <c r="B9" s="13">
        <v>223756</v>
      </c>
      <c r="C9" s="13">
        <v>100</v>
      </c>
      <c r="D9" s="13">
        <v>2</v>
      </c>
      <c r="E9" s="13">
        <v>8.4</v>
      </c>
      <c r="F9" s="14">
        <f t="shared" si="6"/>
        <v>16</v>
      </c>
      <c r="G9" s="14">
        <f t="shared" si="7"/>
        <v>1</v>
      </c>
      <c r="H9" s="15">
        <f>IF(I8="","",IF(ISTEXT(I8),"",I8))</f>
        <v>42990.875</v>
      </c>
      <c r="I9" s="24">
        <v>42990.875</v>
      </c>
      <c r="J9" s="5"/>
      <c r="Z9" s="56"/>
      <c r="AA9" s="56"/>
      <c r="AB9" s="56"/>
      <c r="AC9" s="56"/>
      <c r="AD9" s="56"/>
      <c r="AE9" s="56"/>
      <c r="AF9" s="56"/>
      <c r="AG9" s="56"/>
    </row>
    <row r="10" spans="1:33" s="9" customFormat="1" ht="9.9499999999999993" customHeight="1">
      <c r="A10" s="134"/>
      <c r="B10" s="13">
        <v>223756</v>
      </c>
      <c r="C10" s="13">
        <v>100</v>
      </c>
      <c r="D10" s="13">
        <v>2</v>
      </c>
      <c r="E10" s="13">
        <v>8.4</v>
      </c>
      <c r="F10" s="14">
        <f t="shared" si="6"/>
        <v>16</v>
      </c>
      <c r="G10" s="14">
        <f t="shared" si="7"/>
        <v>1</v>
      </c>
      <c r="H10" s="15">
        <f>IF(I9="","",IF(ISTEXT(I9),"",I9))</f>
        <v>42990.875</v>
      </c>
      <c r="I10" s="24">
        <v>42990.875</v>
      </c>
      <c r="J10" s="5"/>
      <c r="Z10" s="56"/>
      <c r="AA10" s="56"/>
      <c r="AB10" s="56"/>
      <c r="AC10" s="56"/>
      <c r="AD10" s="56"/>
      <c r="AE10" s="56"/>
      <c r="AF10" s="56"/>
      <c r="AG10" s="56"/>
    </row>
    <row r="11" spans="1:33" s="9" customFormat="1" ht="9.9499999999999993" customHeight="1">
      <c r="A11" s="134"/>
      <c r="B11" s="13">
        <v>223756</v>
      </c>
      <c r="C11" s="13">
        <v>100</v>
      </c>
      <c r="D11" s="13">
        <v>2</v>
      </c>
      <c r="E11" s="13">
        <v>8.4</v>
      </c>
      <c r="F11" s="14">
        <f t="shared" ref="F11:F53" si="9">IF(C11*E11/60+D11=0, "", C11*E11/60+D11)</f>
        <v>16</v>
      </c>
      <c r="G11" s="14">
        <f t="shared" si="7"/>
        <v>1</v>
      </c>
      <c r="H11" s="15">
        <f>IF(I10="","",IF(ISTEXT(I10),"",I10))</f>
        <v>42990.875</v>
      </c>
      <c r="I11" s="24">
        <v>42990.875</v>
      </c>
      <c r="Z11" s="56"/>
      <c r="AA11" s="56"/>
      <c r="AB11" s="56"/>
      <c r="AC11" s="56"/>
      <c r="AD11" s="56"/>
      <c r="AE11" s="56"/>
      <c r="AF11" s="56"/>
      <c r="AG11" s="56"/>
    </row>
    <row r="12" spans="1:33" s="9" customFormat="1" ht="9.9499999999999993" customHeight="1">
      <c r="A12" s="134"/>
      <c r="B12" s="13">
        <v>223756</v>
      </c>
      <c r="C12" s="13">
        <v>100</v>
      </c>
      <c r="D12" s="13">
        <v>2</v>
      </c>
      <c r="E12" s="13">
        <v>8.4</v>
      </c>
      <c r="F12" s="14">
        <f t="shared" si="9"/>
        <v>16</v>
      </c>
      <c r="G12" s="14">
        <f t="shared" si="7"/>
        <v>1</v>
      </c>
      <c r="H12" s="15">
        <f t="shared" si="8"/>
        <v>42990.875</v>
      </c>
      <c r="I12" s="24">
        <v>42990.875</v>
      </c>
      <c r="Z12" s="56"/>
      <c r="AA12" s="56"/>
      <c r="AB12" s="56"/>
      <c r="AC12" s="56"/>
      <c r="AD12" s="56"/>
      <c r="AE12" s="56"/>
      <c r="AF12" s="56"/>
      <c r="AG12" s="56"/>
    </row>
    <row r="13" spans="1:33" s="9" customFormat="1" ht="9.9499999999999993" customHeight="1">
      <c r="A13" s="134"/>
      <c r="B13" s="13">
        <v>223756</v>
      </c>
      <c r="C13" s="13">
        <v>100</v>
      </c>
      <c r="D13" s="13">
        <v>2</v>
      </c>
      <c r="E13" s="13">
        <v>8.4</v>
      </c>
      <c r="F13" s="14">
        <f t="shared" si="9"/>
        <v>16</v>
      </c>
      <c r="G13" s="14">
        <f t="shared" si="7"/>
        <v>1</v>
      </c>
      <c r="H13" s="15">
        <f t="shared" ref="H13" si="10">IF(I12="","",I12)</f>
        <v>42990.875</v>
      </c>
      <c r="I13" s="24">
        <v>42990.875</v>
      </c>
      <c r="Z13" s="56"/>
      <c r="AA13" s="56"/>
      <c r="AB13" s="56"/>
      <c r="AC13" s="56"/>
      <c r="AD13" s="56"/>
      <c r="AE13" s="56"/>
      <c r="AF13" s="56"/>
      <c r="AG13" s="56"/>
    </row>
    <row r="14" spans="1:33" s="9" customFormat="1" ht="5.0999999999999996" customHeight="1">
      <c r="A14" s="135"/>
      <c r="B14" s="20"/>
      <c r="C14" s="20"/>
      <c r="D14" s="20"/>
      <c r="E14" s="13"/>
      <c r="F14" s="21" t="str">
        <f t="shared" si="9"/>
        <v/>
      </c>
      <c r="G14" s="21" t="str">
        <f t="shared" si="7"/>
        <v/>
      </c>
      <c r="H14" s="22"/>
      <c r="I14" s="23"/>
      <c r="K14" s="102"/>
      <c r="L14" s="102"/>
      <c r="M14" s="102"/>
      <c r="N14" s="102"/>
      <c r="Z14" s="56"/>
      <c r="AA14" s="56"/>
      <c r="AB14" s="56"/>
      <c r="AC14" s="56"/>
      <c r="AD14" s="56"/>
      <c r="AE14" s="56"/>
      <c r="AF14" s="56"/>
      <c r="AG14" s="56"/>
    </row>
    <row r="15" spans="1:33" s="9" customFormat="1" ht="9.9499999999999993" customHeight="1">
      <c r="A15" s="133" t="s">
        <v>2</v>
      </c>
      <c r="B15" s="11">
        <v>223757</v>
      </c>
      <c r="C15" s="13">
        <v>100</v>
      </c>
      <c r="D15" s="13">
        <v>2</v>
      </c>
      <c r="E15" s="11">
        <v>8.4</v>
      </c>
      <c r="F15" s="14">
        <f t="shared" si="9"/>
        <v>16</v>
      </c>
      <c r="G15" s="14">
        <f t="shared" si="7"/>
        <v>1</v>
      </c>
      <c r="H15" s="12">
        <f>$H$5</f>
        <v>42989.208333333336</v>
      </c>
      <c r="I15" s="24">
        <v>42989.875</v>
      </c>
      <c r="K15" s="102"/>
      <c r="L15" s="102"/>
      <c r="M15" s="102"/>
      <c r="N15" s="102"/>
      <c r="Z15" s="56"/>
      <c r="AA15" s="56"/>
      <c r="AB15" s="56"/>
      <c r="AC15" s="56"/>
      <c r="AD15" s="56"/>
      <c r="AE15" s="56"/>
      <c r="AF15" s="56"/>
      <c r="AG15" s="56"/>
    </row>
    <row r="16" spans="1:33" s="9" customFormat="1" ht="9.9499999999999993" customHeight="1">
      <c r="A16" s="134"/>
      <c r="B16" s="13">
        <v>223756</v>
      </c>
      <c r="C16" s="13">
        <v>100</v>
      </c>
      <c r="D16" s="13">
        <v>2</v>
      </c>
      <c r="E16" s="13">
        <v>8.4</v>
      </c>
      <c r="F16" s="14">
        <f t="shared" si="9"/>
        <v>16</v>
      </c>
      <c r="G16" s="14">
        <f t="shared" si="7"/>
        <v>1</v>
      </c>
      <c r="H16" s="15">
        <f t="shared" ref="H16:H23" si="11">IF(I15="","",IF(ISTEXT(I15),"",I15))</f>
        <v>42989.875</v>
      </c>
      <c r="I16" s="24">
        <v>42989.875</v>
      </c>
      <c r="K16" s="102"/>
      <c r="M16" s="103"/>
      <c r="N16" s="102"/>
      <c r="Z16" s="56"/>
      <c r="AA16" s="56"/>
      <c r="AB16" s="56"/>
      <c r="AC16" s="56"/>
      <c r="AD16" s="56"/>
      <c r="AE16" s="56"/>
      <c r="AF16" s="56"/>
      <c r="AG16" s="56"/>
    </row>
    <row r="17" spans="1:33" s="9" customFormat="1" ht="9.9499999999999993" customHeight="1">
      <c r="A17" s="134"/>
      <c r="B17" s="13">
        <v>223756</v>
      </c>
      <c r="C17" s="13">
        <v>100</v>
      </c>
      <c r="D17" s="13">
        <v>2</v>
      </c>
      <c r="E17" s="13">
        <v>8.4</v>
      </c>
      <c r="F17" s="14">
        <f t="shared" si="9"/>
        <v>16</v>
      </c>
      <c r="G17" s="14">
        <f t="shared" si="7"/>
        <v>1</v>
      </c>
      <c r="H17" s="15">
        <f t="shared" si="11"/>
        <v>42989.875</v>
      </c>
      <c r="I17" s="24">
        <v>42989.875</v>
      </c>
      <c r="K17" s="102"/>
      <c r="L17" s="104"/>
      <c r="M17" s="105"/>
      <c r="N17" s="102"/>
      <c r="Z17" s="56"/>
      <c r="AA17" s="56"/>
      <c r="AB17" s="56"/>
      <c r="AC17" s="56"/>
      <c r="AD17" s="56"/>
      <c r="AE17" s="56"/>
      <c r="AF17" s="56"/>
      <c r="AG17" s="56"/>
    </row>
    <row r="18" spans="1:33" s="9" customFormat="1" ht="9.9499999999999993" customHeight="1">
      <c r="A18" s="134"/>
      <c r="B18" s="13">
        <v>223756</v>
      </c>
      <c r="C18" s="13">
        <v>100</v>
      </c>
      <c r="D18" s="13">
        <v>2</v>
      </c>
      <c r="E18" s="13">
        <v>8.4</v>
      </c>
      <c r="F18" s="14">
        <f t="shared" si="9"/>
        <v>16</v>
      </c>
      <c r="G18" s="14">
        <f t="shared" si="7"/>
        <v>1</v>
      </c>
      <c r="H18" s="15">
        <f t="shared" si="11"/>
        <v>42989.875</v>
      </c>
      <c r="I18" s="24">
        <v>42989.875</v>
      </c>
      <c r="K18" s="102"/>
      <c r="L18" s="104"/>
      <c r="M18" s="105"/>
      <c r="N18" s="102"/>
      <c r="Z18" s="56"/>
      <c r="AA18" s="56"/>
      <c r="AB18" s="56"/>
      <c r="AC18" s="56"/>
      <c r="AD18" s="56"/>
      <c r="AE18" s="56"/>
      <c r="AF18" s="56"/>
      <c r="AG18" s="56"/>
    </row>
    <row r="19" spans="1:33" s="9" customFormat="1" ht="9.9499999999999993" customHeight="1">
      <c r="A19" s="134"/>
      <c r="B19" s="13">
        <v>223756</v>
      </c>
      <c r="C19" s="13">
        <v>100</v>
      </c>
      <c r="D19" s="13">
        <v>2</v>
      </c>
      <c r="E19" s="13">
        <v>8.4</v>
      </c>
      <c r="F19" s="14">
        <f t="shared" si="9"/>
        <v>16</v>
      </c>
      <c r="G19" s="14">
        <f t="shared" si="7"/>
        <v>1</v>
      </c>
      <c r="H19" s="15">
        <f t="shared" si="11"/>
        <v>42989.875</v>
      </c>
      <c r="I19" s="24">
        <v>42989.875</v>
      </c>
      <c r="K19" s="102"/>
      <c r="L19" s="104"/>
      <c r="M19" s="105"/>
      <c r="N19" s="102"/>
      <c r="Z19" s="56"/>
      <c r="AA19" s="56"/>
      <c r="AB19" s="56"/>
      <c r="AC19" s="56"/>
      <c r="AD19" s="56"/>
      <c r="AE19" s="56"/>
      <c r="AF19" s="56"/>
      <c r="AG19" s="56"/>
    </row>
    <row r="20" spans="1:33" s="9" customFormat="1" ht="9.9499999999999993" customHeight="1">
      <c r="A20" s="134"/>
      <c r="B20" s="13">
        <v>223756</v>
      </c>
      <c r="C20" s="13">
        <v>100</v>
      </c>
      <c r="D20" s="13">
        <v>2</v>
      </c>
      <c r="E20" s="13">
        <v>8.4</v>
      </c>
      <c r="F20" s="14">
        <f t="shared" si="9"/>
        <v>16</v>
      </c>
      <c r="G20" s="14">
        <f t="shared" si="7"/>
        <v>1</v>
      </c>
      <c r="H20" s="15">
        <f t="shared" si="11"/>
        <v>42989.875</v>
      </c>
      <c r="I20" s="24">
        <v>42989.875</v>
      </c>
      <c r="K20" s="102"/>
      <c r="L20" s="104"/>
      <c r="M20" s="105"/>
      <c r="N20" s="102"/>
      <c r="Z20" s="56"/>
      <c r="AA20" s="56"/>
      <c r="AB20" s="56"/>
      <c r="AC20" s="56"/>
      <c r="AD20" s="56"/>
      <c r="AE20" s="56"/>
      <c r="AF20" s="56"/>
      <c r="AG20" s="56"/>
    </row>
    <row r="21" spans="1:33" s="9" customFormat="1" ht="9.9499999999999993" customHeight="1">
      <c r="A21" s="134"/>
      <c r="B21" s="13">
        <v>223756</v>
      </c>
      <c r="C21" s="13">
        <v>100</v>
      </c>
      <c r="D21" s="13">
        <v>2</v>
      </c>
      <c r="E21" s="13">
        <v>8.4</v>
      </c>
      <c r="F21" s="14">
        <f t="shared" si="9"/>
        <v>16</v>
      </c>
      <c r="G21" s="14">
        <f t="shared" si="7"/>
        <v>1</v>
      </c>
      <c r="H21" s="15">
        <f t="shared" si="11"/>
        <v>42989.875</v>
      </c>
      <c r="I21" s="24">
        <v>42989.875</v>
      </c>
      <c r="K21" s="102"/>
      <c r="L21" s="104"/>
      <c r="M21" s="105"/>
      <c r="N21" s="102"/>
      <c r="Z21" s="56"/>
      <c r="AA21" s="56"/>
      <c r="AB21" s="56"/>
      <c r="AC21" s="56"/>
      <c r="AD21" s="56"/>
      <c r="AE21" s="56"/>
      <c r="AF21" s="56"/>
      <c r="AG21" s="56"/>
    </row>
    <row r="22" spans="1:33" s="9" customFormat="1" ht="9.9499999999999993" customHeight="1">
      <c r="A22" s="134"/>
      <c r="B22" s="13">
        <v>223756</v>
      </c>
      <c r="C22" s="13">
        <v>100</v>
      </c>
      <c r="D22" s="13">
        <v>2</v>
      </c>
      <c r="E22" s="13">
        <v>8.4</v>
      </c>
      <c r="F22" s="14">
        <f t="shared" si="9"/>
        <v>16</v>
      </c>
      <c r="G22" s="14">
        <f t="shared" si="7"/>
        <v>1</v>
      </c>
      <c r="H22" s="15">
        <f t="shared" si="11"/>
        <v>42989.875</v>
      </c>
      <c r="I22" s="24">
        <v>42989.875</v>
      </c>
      <c r="K22" s="102"/>
      <c r="L22" s="104"/>
      <c r="M22" s="105"/>
      <c r="N22" s="102"/>
      <c r="Z22" s="56"/>
      <c r="AA22" s="56"/>
      <c r="AB22" s="56"/>
      <c r="AC22" s="56"/>
      <c r="AD22" s="56"/>
      <c r="AE22" s="56"/>
      <c r="AF22" s="56"/>
      <c r="AG22" s="56"/>
    </row>
    <row r="23" spans="1:33" s="9" customFormat="1" ht="9.9499999999999993" customHeight="1">
      <c r="A23" s="134"/>
      <c r="B23" s="13">
        <v>223756</v>
      </c>
      <c r="C23" s="13">
        <v>100</v>
      </c>
      <c r="D23" s="13">
        <v>2</v>
      </c>
      <c r="E23" s="13">
        <v>8.4</v>
      </c>
      <c r="F23" s="14">
        <f t="shared" si="9"/>
        <v>16</v>
      </c>
      <c r="G23" s="14">
        <f t="shared" si="7"/>
        <v>1</v>
      </c>
      <c r="H23" s="15">
        <f t="shared" si="11"/>
        <v>42989.875</v>
      </c>
      <c r="I23" s="24">
        <v>42989.875</v>
      </c>
      <c r="K23" s="102"/>
      <c r="L23" s="104"/>
      <c r="M23" s="105"/>
      <c r="N23" s="102"/>
      <c r="Z23" s="56"/>
      <c r="AA23" s="56"/>
      <c r="AB23" s="56"/>
      <c r="AC23" s="56"/>
      <c r="AD23" s="56"/>
      <c r="AE23" s="56"/>
      <c r="AF23" s="56"/>
      <c r="AG23" s="56"/>
    </row>
    <row r="24" spans="1:33" s="9" customFormat="1" ht="5.0999999999999996" customHeight="1">
      <c r="A24" s="135"/>
      <c r="B24" s="20"/>
      <c r="C24" s="20"/>
      <c r="D24" s="20"/>
      <c r="E24" s="20"/>
      <c r="F24" s="21" t="str">
        <f t="shared" si="9"/>
        <v/>
      </c>
      <c r="G24" s="21" t="str">
        <f t="shared" si="7"/>
        <v/>
      </c>
      <c r="H24" s="22"/>
      <c r="I24" s="23"/>
      <c r="K24" s="102"/>
      <c r="L24" s="104"/>
      <c r="M24" s="105"/>
      <c r="N24" s="102"/>
      <c r="Z24" s="56"/>
      <c r="AA24" s="56"/>
      <c r="AB24" s="56"/>
      <c r="AC24" s="56"/>
      <c r="AD24" s="56"/>
      <c r="AE24" s="56"/>
      <c r="AF24" s="56"/>
      <c r="AG24" s="56"/>
    </row>
    <row r="25" spans="1:33" s="9" customFormat="1" ht="9.9499999999999993" customHeight="1">
      <c r="A25" s="133" t="s">
        <v>56</v>
      </c>
      <c r="B25" s="11">
        <v>223757</v>
      </c>
      <c r="C25" s="13">
        <v>100</v>
      </c>
      <c r="D25" s="13">
        <v>2</v>
      </c>
      <c r="E25" s="13">
        <v>8.4</v>
      </c>
      <c r="F25" s="14">
        <f t="shared" si="9"/>
        <v>16</v>
      </c>
      <c r="G25" s="14">
        <f t="shared" si="7"/>
        <v>1</v>
      </c>
      <c r="H25" s="12">
        <f>$H$5</f>
        <v>42989.208333333336</v>
      </c>
      <c r="I25" s="24">
        <v>42989.875</v>
      </c>
      <c r="K25" s="102"/>
      <c r="L25" s="104"/>
      <c r="M25" s="105"/>
      <c r="N25" s="102"/>
      <c r="Z25" s="56"/>
      <c r="AA25" s="56"/>
      <c r="AB25" s="56"/>
      <c r="AC25" s="56"/>
      <c r="AD25" s="56"/>
      <c r="AE25" s="56"/>
      <c r="AF25" s="56"/>
      <c r="AG25" s="56"/>
    </row>
    <row r="26" spans="1:33" s="9" customFormat="1" ht="9.9499999999999993" customHeight="1">
      <c r="A26" s="134"/>
      <c r="B26" s="13">
        <v>223756</v>
      </c>
      <c r="C26" s="13">
        <v>100</v>
      </c>
      <c r="D26" s="13">
        <v>2</v>
      </c>
      <c r="E26" s="13">
        <v>8.4</v>
      </c>
      <c r="F26" s="14">
        <f t="shared" si="9"/>
        <v>16</v>
      </c>
      <c r="G26" s="14">
        <f t="shared" si="7"/>
        <v>1</v>
      </c>
      <c r="H26" s="15">
        <f t="shared" ref="H26:H33" si="12">IF(I25="","",IF(ISTEXT(I25),"",I25))</f>
        <v>42989.875</v>
      </c>
      <c r="I26" s="24">
        <v>42989.875</v>
      </c>
      <c r="K26" s="102"/>
      <c r="L26" s="104"/>
      <c r="M26" s="105"/>
      <c r="N26" s="102"/>
      <c r="Z26" s="56"/>
      <c r="AA26" s="56"/>
      <c r="AB26" s="56"/>
      <c r="AC26" s="56"/>
      <c r="AD26" s="56"/>
      <c r="AE26" s="56"/>
      <c r="AF26" s="56"/>
      <c r="AG26" s="56"/>
    </row>
    <row r="27" spans="1:33" s="9" customFormat="1" ht="9.9499999999999993" customHeight="1">
      <c r="A27" s="134"/>
      <c r="B27" s="13">
        <v>223756</v>
      </c>
      <c r="C27" s="13">
        <v>100</v>
      </c>
      <c r="D27" s="13">
        <v>2</v>
      </c>
      <c r="E27" s="13">
        <v>8.4</v>
      </c>
      <c r="F27" s="14">
        <f t="shared" si="9"/>
        <v>16</v>
      </c>
      <c r="G27" s="14">
        <f t="shared" si="7"/>
        <v>1</v>
      </c>
      <c r="H27" s="15">
        <f t="shared" si="12"/>
        <v>42989.875</v>
      </c>
      <c r="I27" s="24">
        <v>42989.875</v>
      </c>
      <c r="K27" s="102"/>
      <c r="L27" s="104"/>
      <c r="M27" s="105"/>
      <c r="N27" s="102"/>
      <c r="Z27" s="56"/>
      <c r="AA27" s="56"/>
      <c r="AB27" s="56"/>
      <c r="AC27" s="56"/>
      <c r="AD27" s="56"/>
      <c r="AE27" s="56"/>
      <c r="AF27" s="56"/>
      <c r="AG27" s="56"/>
    </row>
    <row r="28" spans="1:33" s="9" customFormat="1" ht="9.9499999999999993" customHeight="1">
      <c r="A28" s="134"/>
      <c r="B28" s="13">
        <v>223756</v>
      </c>
      <c r="C28" s="13">
        <v>100</v>
      </c>
      <c r="D28" s="13">
        <v>2</v>
      </c>
      <c r="E28" s="13">
        <v>8.4</v>
      </c>
      <c r="F28" s="14">
        <f t="shared" si="9"/>
        <v>16</v>
      </c>
      <c r="G28" s="14">
        <f t="shared" si="7"/>
        <v>1</v>
      </c>
      <c r="H28" s="15">
        <f t="shared" si="12"/>
        <v>42989.875</v>
      </c>
      <c r="I28" s="24">
        <v>42989.875</v>
      </c>
      <c r="K28" s="102"/>
      <c r="L28" s="104"/>
      <c r="M28" s="105"/>
      <c r="N28" s="102"/>
      <c r="Z28" s="56"/>
      <c r="AA28" s="56"/>
      <c r="AB28" s="56"/>
      <c r="AC28" s="56"/>
      <c r="AD28" s="56"/>
      <c r="AE28" s="56"/>
      <c r="AF28" s="56"/>
      <c r="AG28" s="56"/>
    </row>
    <row r="29" spans="1:33" s="9" customFormat="1" ht="9.9499999999999993" customHeight="1">
      <c r="A29" s="134"/>
      <c r="B29" s="13">
        <v>223756</v>
      </c>
      <c r="C29" s="13">
        <v>100</v>
      </c>
      <c r="D29" s="13">
        <v>2</v>
      </c>
      <c r="E29" s="13">
        <v>8.4</v>
      </c>
      <c r="F29" s="14">
        <f t="shared" si="9"/>
        <v>16</v>
      </c>
      <c r="G29" s="14">
        <f t="shared" si="7"/>
        <v>1</v>
      </c>
      <c r="H29" s="15">
        <f t="shared" si="12"/>
        <v>42989.875</v>
      </c>
      <c r="I29" s="24">
        <v>42989.875</v>
      </c>
      <c r="K29" s="102"/>
      <c r="L29" s="104"/>
      <c r="M29" s="102"/>
      <c r="N29" s="102"/>
      <c r="Z29" s="56"/>
      <c r="AA29" s="56"/>
      <c r="AB29" s="56"/>
      <c r="AC29" s="56"/>
      <c r="AD29" s="56"/>
      <c r="AE29" s="56"/>
      <c r="AF29" s="56"/>
      <c r="AG29" s="56"/>
    </row>
    <row r="30" spans="1:33" s="9" customFormat="1" ht="9.9499999999999993" customHeight="1">
      <c r="A30" s="134"/>
      <c r="B30" s="13">
        <v>223756</v>
      </c>
      <c r="C30" s="13">
        <v>100</v>
      </c>
      <c r="D30" s="13">
        <v>2</v>
      </c>
      <c r="E30" s="13">
        <v>8.4</v>
      </c>
      <c r="F30" s="14">
        <f t="shared" si="9"/>
        <v>16</v>
      </c>
      <c r="G30" s="14">
        <f t="shared" si="7"/>
        <v>1</v>
      </c>
      <c r="H30" s="15">
        <f t="shared" si="12"/>
        <v>42989.875</v>
      </c>
      <c r="I30" s="24">
        <v>42989.875</v>
      </c>
      <c r="K30" s="102"/>
      <c r="L30" s="104"/>
      <c r="M30" s="102"/>
      <c r="N30" s="102"/>
      <c r="Z30" s="56"/>
      <c r="AA30" s="56"/>
      <c r="AB30" s="56"/>
      <c r="AC30" s="56"/>
      <c r="AD30" s="56"/>
      <c r="AE30" s="56"/>
      <c r="AF30" s="56"/>
      <c r="AG30" s="56"/>
    </row>
    <row r="31" spans="1:33" s="9" customFormat="1" ht="9.9499999999999993" customHeight="1">
      <c r="A31" s="134"/>
      <c r="B31" s="13">
        <v>223756</v>
      </c>
      <c r="C31" s="13">
        <v>100</v>
      </c>
      <c r="D31" s="13">
        <v>2</v>
      </c>
      <c r="E31" s="13">
        <v>8.4</v>
      </c>
      <c r="F31" s="14">
        <f t="shared" si="9"/>
        <v>16</v>
      </c>
      <c r="G31" s="14">
        <f t="shared" si="7"/>
        <v>1</v>
      </c>
      <c r="H31" s="15">
        <f t="shared" si="12"/>
        <v>42989.875</v>
      </c>
      <c r="I31" s="24">
        <v>42989.875</v>
      </c>
      <c r="K31" s="102"/>
      <c r="L31" s="104"/>
      <c r="M31" s="102"/>
      <c r="N31" s="102"/>
      <c r="Z31" s="56"/>
      <c r="AA31" s="56"/>
      <c r="AB31" s="56"/>
      <c r="AC31" s="56"/>
      <c r="AD31" s="56"/>
      <c r="AE31" s="56"/>
      <c r="AF31" s="56"/>
      <c r="AG31" s="56"/>
    </row>
    <row r="32" spans="1:33" s="9" customFormat="1" ht="9.9499999999999993" customHeight="1">
      <c r="A32" s="134"/>
      <c r="B32" s="13">
        <v>223756</v>
      </c>
      <c r="C32" s="13">
        <v>100</v>
      </c>
      <c r="D32" s="13">
        <v>2</v>
      </c>
      <c r="E32" s="13">
        <v>8.4</v>
      </c>
      <c r="F32" s="14">
        <f t="shared" si="9"/>
        <v>16</v>
      </c>
      <c r="G32" s="14">
        <f t="shared" si="7"/>
        <v>1</v>
      </c>
      <c r="H32" s="15">
        <f t="shared" si="12"/>
        <v>42989.875</v>
      </c>
      <c r="I32" s="24">
        <v>42989.875</v>
      </c>
      <c r="K32" s="102"/>
      <c r="L32" s="104"/>
      <c r="M32" s="102"/>
      <c r="N32" s="102"/>
      <c r="Z32" s="56"/>
      <c r="AA32" s="56"/>
      <c r="AB32" s="56"/>
      <c r="AC32" s="56"/>
      <c r="AD32" s="56"/>
      <c r="AE32" s="56"/>
      <c r="AF32" s="56"/>
      <c r="AG32" s="56"/>
    </row>
    <row r="33" spans="1:33" s="9" customFormat="1" ht="9.9499999999999993" customHeight="1">
      <c r="A33" s="134"/>
      <c r="B33" s="13">
        <v>223756</v>
      </c>
      <c r="C33" s="13">
        <v>100</v>
      </c>
      <c r="D33" s="13">
        <v>2</v>
      </c>
      <c r="E33" s="13">
        <v>8.4</v>
      </c>
      <c r="F33" s="14">
        <f t="shared" si="9"/>
        <v>16</v>
      </c>
      <c r="G33" s="14">
        <f t="shared" si="7"/>
        <v>1</v>
      </c>
      <c r="H33" s="15">
        <f t="shared" si="12"/>
        <v>42989.875</v>
      </c>
      <c r="I33" s="24">
        <v>42989.875</v>
      </c>
      <c r="K33" s="102"/>
      <c r="L33" s="104"/>
      <c r="M33" s="102"/>
      <c r="N33" s="102"/>
      <c r="Z33" s="56"/>
      <c r="AA33" s="56"/>
      <c r="AB33" s="56"/>
      <c r="AC33" s="56"/>
      <c r="AD33" s="56"/>
      <c r="AE33" s="56"/>
      <c r="AF33" s="56"/>
      <c r="AG33" s="56"/>
    </row>
    <row r="34" spans="1:33" s="9" customFormat="1" ht="5.0999999999999996" customHeight="1">
      <c r="A34" s="135"/>
      <c r="B34" s="20"/>
      <c r="C34" s="20"/>
      <c r="D34" s="20"/>
      <c r="E34" s="20"/>
      <c r="F34" s="21" t="str">
        <f t="shared" si="9"/>
        <v/>
      </c>
      <c r="G34" s="21" t="str">
        <f t="shared" si="7"/>
        <v/>
      </c>
      <c r="H34" s="22"/>
      <c r="I34" s="23"/>
      <c r="K34" s="102"/>
      <c r="L34" s="104"/>
      <c r="M34" s="102"/>
      <c r="N34" s="102"/>
      <c r="Z34" s="56"/>
      <c r="AA34" s="56"/>
      <c r="AB34" s="56"/>
      <c r="AC34" s="56"/>
      <c r="AD34" s="56"/>
      <c r="AE34" s="56"/>
      <c r="AF34" s="56"/>
      <c r="AG34" s="56"/>
    </row>
    <row r="35" spans="1:33" s="9" customFormat="1" ht="9.9499999999999993" customHeight="1">
      <c r="A35" s="133" t="s">
        <v>57</v>
      </c>
      <c r="B35" s="11">
        <v>223757</v>
      </c>
      <c r="C35" s="13">
        <v>100</v>
      </c>
      <c r="D35" s="13">
        <v>2</v>
      </c>
      <c r="E35" s="13">
        <v>8.4</v>
      </c>
      <c r="F35" s="14">
        <f t="shared" si="9"/>
        <v>16</v>
      </c>
      <c r="G35" s="14">
        <f t="shared" si="7"/>
        <v>1</v>
      </c>
      <c r="H35" s="12">
        <f>$H$5</f>
        <v>42989.208333333336</v>
      </c>
      <c r="I35" s="24">
        <v>42989.875</v>
      </c>
      <c r="K35" s="102"/>
      <c r="L35" s="104"/>
      <c r="M35" s="102"/>
      <c r="N35" s="102"/>
      <c r="Z35" s="56"/>
      <c r="AA35" s="56"/>
      <c r="AB35" s="56"/>
      <c r="AC35" s="56"/>
      <c r="AD35" s="56"/>
      <c r="AE35" s="56"/>
      <c r="AF35" s="56"/>
      <c r="AG35" s="56"/>
    </row>
    <row r="36" spans="1:33" s="9" customFormat="1" ht="9.9499999999999993" customHeight="1">
      <c r="A36" s="134"/>
      <c r="B36" s="13">
        <v>223756</v>
      </c>
      <c r="C36" s="13">
        <v>100</v>
      </c>
      <c r="D36" s="13">
        <v>2</v>
      </c>
      <c r="E36" s="13">
        <v>8.4</v>
      </c>
      <c r="F36" s="14">
        <f t="shared" si="9"/>
        <v>16</v>
      </c>
      <c r="G36" s="14">
        <f t="shared" si="7"/>
        <v>1</v>
      </c>
      <c r="H36" s="15">
        <f t="shared" ref="H36:H43" si="13">IF(I35="","",IF(ISTEXT(I35),"",I35))</f>
        <v>42989.875</v>
      </c>
      <c r="I36" s="24">
        <v>42989.875</v>
      </c>
      <c r="K36" s="102"/>
      <c r="L36" s="104"/>
      <c r="M36" s="102"/>
      <c r="N36" s="102"/>
      <c r="Z36" s="56"/>
      <c r="AA36" s="56"/>
      <c r="AB36" s="56"/>
      <c r="AC36" s="56"/>
      <c r="AD36" s="56"/>
      <c r="AE36" s="56"/>
      <c r="AF36" s="56"/>
      <c r="AG36" s="56"/>
    </row>
    <row r="37" spans="1:33" s="9" customFormat="1" ht="9.9499999999999993" customHeight="1">
      <c r="A37" s="134"/>
      <c r="B37" s="13">
        <v>223756</v>
      </c>
      <c r="C37" s="13">
        <v>100</v>
      </c>
      <c r="D37" s="13">
        <v>2</v>
      </c>
      <c r="E37" s="13">
        <v>8.4</v>
      </c>
      <c r="F37" s="14">
        <f t="shared" si="9"/>
        <v>16</v>
      </c>
      <c r="G37" s="14">
        <f t="shared" si="7"/>
        <v>1</v>
      </c>
      <c r="H37" s="15">
        <f t="shared" si="13"/>
        <v>42989.875</v>
      </c>
      <c r="I37" s="24">
        <v>42989.875</v>
      </c>
      <c r="K37" s="102"/>
      <c r="L37" s="104"/>
      <c r="M37" s="102"/>
      <c r="N37" s="102"/>
      <c r="Z37" s="56"/>
      <c r="AA37" s="56"/>
      <c r="AB37" s="56"/>
      <c r="AC37" s="56"/>
      <c r="AD37" s="56"/>
      <c r="AE37" s="56"/>
      <c r="AF37" s="56"/>
      <c r="AG37" s="56"/>
    </row>
    <row r="38" spans="1:33" s="9" customFormat="1" ht="9.9499999999999993" customHeight="1">
      <c r="A38" s="134"/>
      <c r="B38" s="13">
        <v>223756</v>
      </c>
      <c r="C38" s="13">
        <v>100</v>
      </c>
      <c r="D38" s="13">
        <v>2</v>
      </c>
      <c r="E38" s="13">
        <v>8.4</v>
      </c>
      <c r="F38" s="14">
        <f t="shared" si="9"/>
        <v>16</v>
      </c>
      <c r="G38" s="14">
        <f t="shared" si="7"/>
        <v>1</v>
      </c>
      <c r="H38" s="15">
        <f t="shared" si="13"/>
        <v>42989.875</v>
      </c>
      <c r="I38" s="24">
        <v>42989.875</v>
      </c>
      <c r="K38" s="102"/>
      <c r="L38" s="104"/>
      <c r="M38" s="102"/>
      <c r="N38" s="102"/>
      <c r="Z38" s="56"/>
      <c r="AA38" s="56"/>
      <c r="AB38" s="56"/>
      <c r="AC38" s="56"/>
      <c r="AD38" s="56"/>
      <c r="AE38" s="56"/>
      <c r="AF38" s="56"/>
      <c r="AG38" s="56"/>
    </row>
    <row r="39" spans="1:33" s="9" customFormat="1" ht="9.9499999999999993" customHeight="1">
      <c r="A39" s="134"/>
      <c r="B39" s="13">
        <v>223756</v>
      </c>
      <c r="C39" s="13">
        <v>100</v>
      </c>
      <c r="D39" s="13">
        <v>2</v>
      </c>
      <c r="E39" s="13">
        <v>8.4</v>
      </c>
      <c r="F39" s="14">
        <f t="shared" si="9"/>
        <v>16</v>
      </c>
      <c r="G39" s="14">
        <f t="shared" si="7"/>
        <v>1</v>
      </c>
      <c r="H39" s="15">
        <f t="shared" si="13"/>
        <v>42989.875</v>
      </c>
      <c r="I39" s="24">
        <v>42989.875</v>
      </c>
      <c r="K39" s="102"/>
      <c r="L39" s="104"/>
      <c r="M39" s="102"/>
      <c r="N39" s="102"/>
      <c r="Z39" s="56"/>
      <c r="AA39" s="56"/>
      <c r="AB39" s="56"/>
      <c r="AC39" s="56"/>
      <c r="AD39" s="56"/>
      <c r="AE39" s="56"/>
      <c r="AF39" s="56"/>
      <c r="AG39" s="56"/>
    </row>
    <row r="40" spans="1:33" s="9" customFormat="1" ht="9.9499999999999993" customHeight="1">
      <c r="A40" s="134"/>
      <c r="B40" s="13">
        <v>223756</v>
      </c>
      <c r="C40" s="13">
        <v>100</v>
      </c>
      <c r="D40" s="13">
        <v>2</v>
      </c>
      <c r="E40" s="13">
        <v>8.4</v>
      </c>
      <c r="F40" s="14">
        <f t="shared" si="9"/>
        <v>16</v>
      </c>
      <c r="G40" s="14">
        <f t="shared" si="7"/>
        <v>1</v>
      </c>
      <c r="H40" s="15">
        <f t="shared" si="13"/>
        <v>42989.875</v>
      </c>
      <c r="I40" s="24">
        <v>42989.875</v>
      </c>
      <c r="K40" s="102"/>
      <c r="L40" s="104"/>
      <c r="M40" s="102"/>
      <c r="N40" s="102"/>
      <c r="Z40" s="56"/>
      <c r="AA40" s="56"/>
      <c r="AB40" s="56"/>
      <c r="AC40" s="56"/>
      <c r="AD40" s="56"/>
      <c r="AE40" s="56"/>
      <c r="AF40" s="56"/>
      <c r="AG40" s="56"/>
    </row>
    <row r="41" spans="1:33" s="9" customFormat="1" ht="9.9499999999999993" customHeight="1">
      <c r="A41" s="134"/>
      <c r="B41" s="13">
        <v>223756</v>
      </c>
      <c r="C41" s="13">
        <v>100</v>
      </c>
      <c r="D41" s="13">
        <v>2</v>
      </c>
      <c r="E41" s="13">
        <v>8.4</v>
      </c>
      <c r="F41" s="14">
        <f t="shared" si="9"/>
        <v>16</v>
      </c>
      <c r="G41" s="14">
        <f t="shared" si="7"/>
        <v>1</v>
      </c>
      <c r="H41" s="15">
        <f t="shared" si="13"/>
        <v>42989.875</v>
      </c>
      <c r="I41" s="24">
        <v>42989.875</v>
      </c>
      <c r="K41" s="102"/>
      <c r="L41" s="104"/>
      <c r="M41" s="102"/>
      <c r="N41" s="102"/>
      <c r="Z41" s="56"/>
      <c r="AA41" s="56"/>
      <c r="AB41" s="56"/>
      <c r="AC41" s="56"/>
      <c r="AD41" s="56"/>
      <c r="AE41" s="56"/>
      <c r="AF41" s="56"/>
      <c r="AG41" s="56"/>
    </row>
    <row r="42" spans="1:33" s="9" customFormat="1" ht="9.9499999999999993" customHeight="1">
      <c r="A42" s="134"/>
      <c r="B42" s="13">
        <v>223756</v>
      </c>
      <c r="C42" s="13">
        <v>100</v>
      </c>
      <c r="D42" s="13">
        <v>2</v>
      </c>
      <c r="E42" s="13">
        <v>8.4</v>
      </c>
      <c r="F42" s="14">
        <f t="shared" si="9"/>
        <v>16</v>
      </c>
      <c r="G42" s="14">
        <f t="shared" si="7"/>
        <v>1</v>
      </c>
      <c r="H42" s="15">
        <f t="shared" si="13"/>
        <v>42989.875</v>
      </c>
      <c r="I42" s="24">
        <v>42989.875</v>
      </c>
      <c r="K42" s="102"/>
      <c r="L42" s="104"/>
      <c r="M42" s="102"/>
      <c r="N42" s="102"/>
      <c r="Z42" s="56"/>
      <c r="AA42" s="56"/>
      <c r="AB42" s="56"/>
      <c r="AC42" s="56"/>
      <c r="AD42" s="56"/>
      <c r="AE42" s="56"/>
      <c r="AF42" s="56"/>
      <c r="AG42" s="56"/>
    </row>
    <row r="43" spans="1:33" s="9" customFormat="1" ht="9.9499999999999993" customHeight="1">
      <c r="A43" s="134"/>
      <c r="B43" s="13">
        <v>223756</v>
      </c>
      <c r="C43" s="13">
        <v>100</v>
      </c>
      <c r="D43" s="13">
        <v>2</v>
      </c>
      <c r="E43" s="13">
        <v>8.4</v>
      </c>
      <c r="F43" s="14">
        <f t="shared" si="9"/>
        <v>16</v>
      </c>
      <c r="G43" s="14">
        <f t="shared" si="7"/>
        <v>1</v>
      </c>
      <c r="H43" s="15">
        <f t="shared" si="13"/>
        <v>42989.875</v>
      </c>
      <c r="I43" s="24">
        <v>42989.875</v>
      </c>
      <c r="K43" s="102"/>
      <c r="L43" s="104"/>
      <c r="M43" s="102"/>
      <c r="N43" s="102"/>
      <c r="Z43" s="56"/>
      <c r="AA43" s="56"/>
      <c r="AB43" s="56"/>
      <c r="AC43" s="56"/>
      <c r="AD43" s="56"/>
      <c r="AE43" s="56"/>
      <c r="AF43" s="56"/>
      <c r="AG43" s="56"/>
    </row>
    <row r="44" spans="1:33" s="9" customFormat="1" ht="5.0999999999999996" customHeight="1">
      <c r="A44" s="135"/>
      <c r="B44" s="13"/>
      <c r="C44" s="13"/>
      <c r="D44" s="13"/>
      <c r="E44" s="13"/>
      <c r="F44" s="21" t="str">
        <f t="shared" si="9"/>
        <v/>
      </c>
      <c r="G44" s="21" t="str">
        <f t="shared" si="7"/>
        <v/>
      </c>
      <c r="H44" s="15"/>
      <c r="I44" s="23"/>
      <c r="K44" s="102"/>
      <c r="L44" s="104"/>
      <c r="M44" s="102"/>
      <c r="N44" s="102"/>
      <c r="Z44" s="56"/>
      <c r="AA44" s="56"/>
      <c r="AB44" s="56"/>
      <c r="AC44" s="56"/>
      <c r="AD44" s="56"/>
      <c r="AE44" s="56"/>
      <c r="AF44" s="56"/>
      <c r="AG44" s="56"/>
    </row>
    <row r="45" spans="1:33" s="9" customFormat="1" ht="9.9499999999999993" customHeight="1">
      <c r="A45" s="133" t="s">
        <v>58</v>
      </c>
      <c r="B45" s="11">
        <v>223757</v>
      </c>
      <c r="C45" s="11">
        <v>100</v>
      </c>
      <c r="D45" s="11">
        <v>2</v>
      </c>
      <c r="E45" s="11">
        <v>8.4</v>
      </c>
      <c r="F45" s="14">
        <f t="shared" si="9"/>
        <v>16</v>
      </c>
      <c r="G45" s="14">
        <f t="shared" si="7"/>
        <v>1</v>
      </c>
      <c r="H45" s="12">
        <f>$H$5</f>
        <v>42989.208333333336</v>
      </c>
      <c r="I45" s="24">
        <v>42989.875</v>
      </c>
      <c r="K45" s="102"/>
      <c r="L45" s="104"/>
      <c r="M45" s="102"/>
      <c r="N45" s="102"/>
      <c r="Z45" s="56"/>
      <c r="AA45" s="56"/>
      <c r="AB45" s="56"/>
      <c r="AC45" s="56"/>
      <c r="AD45" s="56"/>
      <c r="AE45" s="56"/>
      <c r="AF45" s="56"/>
      <c r="AG45" s="56"/>
    </row>
    <row r="46" spans="1:33" s="9" customFormat="1" ht="9.9499999999999993" customHeight="1">
      <c r="A46" s="134"/>
      <c r="B46" s="13">
        <v>223756</v>
      </c>
      <c r="C46" s="13">
        <v>100</v>
      </c>
      <c r="D46" s="13">
        <v>2</v>
      </c>
      <c r="E46" s="13">
        <v>8.4</v>
      </c>
      <c r="F46" s="14">
        <f t="shared" si="9"/>
        <v>16</v>
      </c>
      <c r="G46" s="14">
        <f t="shared" si="7"/>
        <v>1</v>
      </c>
      <c r="H46" s="15">
        <f t="shared" ref="H46:H53" si="14">IF(I45="","",IF(ISTEXT(I45),"",I45))</f>
        <v>42989.875</v>
      </c>
      <c r="I46" s="24">
        <v>42989.875</v>
      </c>
      <c r="K46" s="102"/>
      <c r="L46" s="102"/>
      <c r="M46" s="102"/>
      <c r="N46" s="102"/>
      <c r="Z46" s="56"/>
      <c r="AA46" s="56"/>
      <c r="AB46" s="56"/>
      <c r="AC46" s="56"/>
      <c r="AD46" s="56"/>
      <c r="AE46" s="56"/>
      <c r="AF46" s="56"/>
      <c r="AG46" s="56"/>
    </row>
    <row r="47" spans="1:33" s="9" customFormat="1" ht="9.9499999999999993" customHeight="1">
      <c r="A47" s="134"/>
      <c r="B47" s="13">
        <v>223756</v>
      </c>
      <c r="C47" s="13">
        <v>100</v>
      </c>
      <c r="D47" s="13">
        <v>2</v>
      </c>
      <c r="E47" s="13">
        <v>8.4</v>
      </c>
      <c r="F47" s="14">
        <f t="shared" si="9"/>
        <v>16</v>
      </c>
      <c r="G47" s="14">
        <f t="shared" si="7"/>
        <v>1</v>
      </c>
      <c r="H47" s="15">
        <f t="shared" si="14"/>
        <v>42989.875</v>
      </c>
      <c r="I47" s="24">
        <v>42989.875</v>
      </c>
      <c r="K47" s="102"/>
      <c r="L47" s="102"/>
      <c r="M47" s="102"/>
      <c r="N47" s="102"/>
      <c r="Z47" s="56"/>
      <c r="AA47" s="56"/>
      <c r="AB47" s="56"/>
      <c r="AC47" s="56"/>
      <c r="AD47" s="56"/>
      <c r="AE47" s="56"/>
      <c r="AF47" s="56"/>
      <c r="AG47" s="56"/>
    </row>
    <row r="48" spans="1:33" s="9" customFormat="1" ht="9.9499999999999993" customHeight="1">
      <c r="A48" s="134"/>
      <c r="B48" s="13">
        <v>223756</v>
      </c>
      <c r="C48" s="13">
        <v>100</v>
      </c>
      <c r="D48" s="13">
        <v>2</v>
      </c>
      <c r="E48" s="13">
        <v>8.4</v>
      </c>
      <c r="F48" s="14">
        <f t="shared" si="9"/>
        <v>16</v>
      </c>
      <c r="G48" s="14">
        <f t="shared" si="7"/>
        <v>1</v>
      </c>
      <c r="H48" s="15">
        <f t="shared" si="14"/>
        <v>42989.875</v>
      </c>
      <c r="I48" s="24">
        <v>42989.875</v>
      </c>
      <c r="Z48" s="56"/>
      <c r="AA48" s="56"/>
      <c r="AB48" s="56"/>
      <c r="AC48" s="56"/>
      <c r="AD48" s="56"/>
      <c r="AE48" s="56"/>
      <c r="AF48" s="56"/>
      <c r="AG48" s="56"/>
    </row>
    <row r="49" spans="1:33" s="9" customFormat="1" ht="9.9499999999999993" customHeight="1">
      <c r="A49" s="134"/>
      <c r="B49" s="13">
        <v>223756</v>
      </c>
      <c r="C49" s="13">
        <v>100</v>
      </c>
      <c r="D49" s="13">
        <v>2</v>
      </c>
      <c r="E49" s="13">
        <v>8.4</v>
      </c>
      <c r="F49" s="14">
        <f t="shared" si="9"/>
        <v>16</v>
      </c>
      <c r="G49" s="14">
        <f t="shared" si="7"/>
        <v>1</v>
      </c>
      <c r="H49" s="15">
        <f t="shared" si="14"/>
        <v>42989.875</v>
      </c>
      <c r="I49" s="24">
        <v>42989.875</v>
      </c>
      <c r="Z49" s="56"/>
      <c r="AA49" s="56"/>
      <c r="AB49" s="56"/>
      <c r="AC49" s="56"/>
      <c r="AD49" s="56"/>
      <c r="AE49" s="56"/>
      <c r="AF49" s="56"/>
      <c r="AG49" s="56"/>
    </row>
    <row r="50" spans="1:33" s="9" customFormat="1" ht="9.9499999999999993" customHeight="1">
      <c r="A50" s="134"/>
      <c r="B50" s="13">
        <v>223756</v>
      </c>
      <c r="C50" s="13">
        <v>100</v>
      </c>
      <c r="D50" s="13">
        <v>2</v>
      </c>
      <c r="E50" s="13">
        <v>8.4</v>
      </c>
      <c r="F50" s="14">
        <f t="shared" si="9"/>
        <v>16</v>
      </c>
      <c r="G50" s="14">
        <f t="shared" si="7"/>
        <v>1</v>
      </c>
      <c r="H50" s="15">
        <f t="shared" si="14"/>
        <v>42989.875</v>
      </c>
      <c r="I50" s="24">
        <v>42989.875</v>
      </c>
      <c r="Z50" s="56"/>
      <c r="AA50" s="56"/>
      <c r="AB50" s="56"/>
      <c r="AC50" s="56"/>
      <c r="AD50" s="56"/>
      <c r="AE50" s="56"/>
      <c r="AF50" s="56"/>
      <c r="AG50" s="56"/>
    </row>
    <row r="51" spans="1:33" s="9" customFormat="1" ht="9.9499999999999993" customHeight="1">
      <c r="A51" s="134"/>
      <c r="B51" s="13">
        <v>223756</v>
      </c>
      <c r="C51" s="13">
        <v>100</v>
      </c>
      <c r="D51" s="13">
        <v>2</v>
      </c>
      <c r="E51" s="13">
        <v>8.4</v>
      </c>
      <c r="F51" s="14">
        <f t="shared" si="9"/>
        <v>16</v>
      </c>
      <c r="G51" s="14">
        <f t="shared" si="7"/>
        <v>1</v>
      </c>
      <c r="H51" s="15">
        <f t="shared" si="14"/>
        <v>42989.875</v>
      </c>
      <c r="I51" s="24">
        <v>42989.875</v>
      </c>
      <c r="Z51" s="56"/>
      <c r="AA51" s="56"/>
      <c r="AB51" s="56"/>
      <c r="AC51" s="56"/>
      <c r="AD51" s="56"/>
      <c r="AE51" s="56"/>
      <c r="AF51" s="56"/>
      <c r="AG51" s="56"/>
    </row>
    <row r="52" spans="1:33" s="9" customFormat="1" ht="9.9499999999999993" customHeight="1">
      <c r="A52" s="134"/>
      <c r="B52" s="13">
        <v>223756</v>
      </c>
      <c r="C52" s="13">
        <v>100</v>
      </c>
      <c r="D52" s="13">
        <v>2</v>
      </c>
      <c r="E52" s="13">
        <v>8.4</v>
      </c>
      <c r="F52" s="14">
        <f t="shared" si="9"/>
        <v>16</v>
      </c>
      <c r="G52" s="14">
        <f t="shared" si="7"/>
        <v>1</v>
      </c>
      <c r="H52" s="15">
        <f t="shared" si="14"/>
        <v>42989.875</v>
      </c>
      <c r="I52" s="24">
        <v>42989.875</v>
      </c>
      <c r="Z52" s="56"/>
      <c r="AA52" s="56"/>
      <c r="AB52" s="56"/>
      <c r="AC52" s="56"/>
      <c r="AD52" s="56"/>
      <c r="AE52" s="56"/>
      <c r="AF52" s="56"/>
      <c r="AG52" s="56"/>
    </row>
    <row r="53" spans="1:33" s="9" customFormat="1" ht="9.9499999999999993" customHeight="1">
      <c r="A53" s="134"/>
      <c r="B53" s="13">
        <v>223756</v>
      </c>
      <c r="C53" s="13">
        <v>100</v>
      </c>
      <c r="D53" s="13">
        <v>2</v>
      </c>
      <c r="E53" s="13">
        <v>8.4</v>
      </c>
      <c r="F53" s="14">
        <f t="shared" si="9"/>
        <v>16</v>
      </c>
      <c r="G53" s="14">
        <f t="shared" si="7"/>
        <v>1</v>
      </c>
      <c r="H53" s="15">
        <f t="shared" si="14"/>
        <v>42989.875</v>
      </c>
      <c r="I53" s="24">
        <v>42989.875</v>
      </c>
      <c r="Z53" s="56"/>
      <c r="AA53" s="56"/>
      <c r="AB53" s="56"/>
      <c r="AC53" s="56"/>
      <c r="AD53" s="56"/>
      <c r="AE53" s="56"/>
      <c r="AF53" s="56"/>
      <c r="AG53" s="56"/>
    </row>
    <row r="54" spans="1:33" s="9" customFormat="1" ht="5.0999999999999996" customHeight="1" thickBot="1">
      <c r="A54" s="136"/>
      <c r="B54" s="16"/>
      <c r="C54" s="16"/>
      <c r="D54" s="16"/>
      <c r="E54" s="16"/>
      <c r="F54" s="17"/>
      <c r="G54" s="17"/>
      <c r="H54" s="18"/>
      <c r="I54" s="19"/>
      <c r="Z54" s="56"/>
      <c r="AA54" s="56"/>
      <c r="AB54" s="56"/>
      <c r="AC54" s="56"/>
      <c r="AD54" s="56"/>
      <c r="AE54" s="56"/>
      <c r="AF54" s="56"/>
      <c r="AG54" s="56"/>
    </row>
    <row r="57" spans="1:33" ht="15.75" thickBot="1"/>
    <row r="58" spans="1:33" ht="15.75" thickTop="1">
      <c r="A58" s="137" t="s">
        <v>46</v>
      </c>
      <c r="B58" s="138"/>
      <c r="C58" s="108"/>
    </row>
    <row r="59" spans="1:33">
      <c r="A59" s="64">
        <v>42841</v>
      </c>
      <c r="B59" s="65" t="s">
        <v>24</v>
      </c>
    </row>
    <row r="60" spans="1:33">
      <c r="A60" s="64">
        <f>A59+1</f>
        <v>42842</v>
      </c>
      <c r="B60" s="65" t="s">
        <v>35</v>
      </c>
    </row>
    <row r="61" spans="1:33">
      <c r="A61" s="64">
        <f>A59+39</f>
        <v>42880</v>
      </c>
      <c r="B61" s="65" t="s">
        <v>25</v>
      </c>
    </row>
    <row r="62" spans="1:33">
      <c r="A62" s="64">
        <f>A59+50</f>
        <v>42891</v>
      </c>
      <c r="B62" s="65" t="s">
        <v>26</v>
      </c>
    </row>
    <row r="63" spans="1:33">
      <c r="A63" s="64" t="s">
        <v>47</v>
      </c>
      <c r="B63" s="65" t="s">
        <v>27</v>
      </c>
    </row>
    <row r="64" spans="1:33">
      <c r="A64" s="64" t="s">
        <v>48</v>
      </c>
      <c r="B64" s="65" t="s">
        <v>28</v>
      </c>
    </row>
    <row r="65" spans="1:2">
      <c r="A65" s="64" t="s">
        <v>49</v>
      </c>
      <c r="B65" s="65" t="s">
        <v>29</v>
      </c>
    </row>
    <row r="66" spans="1:2">
      <c r="A66" s="64" t="s">
        <v>50</v>
      </c>
      <c r="B66" s="65" t="s">
        <v>30</v>
      </c>
    </row>
    <row r="67" spans="1:2">
      <c r="A67" s="64" t="s">
        <v>51</v>
      </c>
      <c r="B67" s="65" t="s">
        <v>31</v>
      </c>
    </row>
    <row r="68" spans="1:2">
      <c r="A68" s="64" t="s">
        <v>52</v>
      </c>
      <c r="B68" s="65" t="s">
        <v>32</v>
      </c>
    </row>
    <row r="69" spans="1:2">
      <c r="A69" s="64" t="s">
        <v>53</v>
      </c>
      <c r="B69" s="65" t="s">
        <v>33</v>
      </c>
    </row>
    <row r="70" spans="1:2" ht="15.75" thickBot="1">
      <c r="A70" s="66" t="s">
        <v>54</v>
      </c>
      <c r="B70" s="67" t="s">
        <v>34</v>
      </c>
    </row>
    <row r="71" spans="1:2" ht="15.75" thickTop="1">
      <c r="A71" s="69">
        <v>42590</v>
      </c>
      <c r="B71" s="128" t="s">
        <v>44</v>
      </c>
    </row>
    <row r="72" spans="1:2">
      <c r="A72" s="64">
        <v>42591</v>
      </c>
      <c r="B72" s="129"/>
    </row>
    <row r="73" spans="1:2">
      <c r="A73" s="64">
        <v>42592</v>
      </c>
      <c r="B73" s="129"/>
    </row>
    <row r="74" spans="1:2">
      <c r="A74" s="64">
        <v>42593</v>
      </c>
      <c r="B74" s="129"/>
    </row>
    <row r="75" spans="1:2">
      <c r="A75" s="64">
        <v>42594</v>
      </c>
      <c r="B75" s="129"/>
    </row>
    <row r="76" spans="1:2">
      <c r="A76" s="64">
        <v>42595</v>
      </c>
      <c r="B76" s="129"/>
    </row>
    <row r="77" spans="1:2">
      <c r="A77" s="64">
        <v>42596</v>
      </c>
      <c r="B77" s="129"/>
    </row>
    <row r="78" spans="1:2">
      <c r="A78" s="64">
        <v>42597</v>
      </c>
      <c r="B78" s="129"/>
    </row>
    <row r="79" spans="1:2">
      <c r="A79" s="64">
        <v>42598</v>
      </c>
      <c r="B79" s="129"/>
    </row>
    <row r="80" spans="1:2">
      <c r="A80" s="64">
        <v>42599</v>
      </c>
      <c r="B80" s="129"/>
    </row>
    <row r="81" spans="1:2">
      <c r="A81" s="64">
        <v>42600</v>
      </c>
      <c r="B81" s="129"/>
    </row>
    <row r="82" spans="1:2">
      <c r="A82" s="106">
        <v>42601</v>
      </c>
      <c r="B82" s="130"/>
    </row>
    <row r="83" spans="1:2">
      <c r="A83" s="64">
        <v>42730</v>
      </c>
      <c r="B83" s="131" t="s">
        <v>45</v>
      </c>
    </row>
    <row r="84" spans="1:2">
      <c r="A84" s="64">
        <v>42731</v>
      </c>
      <c r="B84" s="129"/>
    </row>
    <row r="85" spans="1:2">
      <c r="A85" s="64">
        <v>42732</v>
      </c>
      <c r="B85" s="129"/>
    </row>
    <row r="86" spans="1:2">
      <c r="A86" s="64">
        <v>42733</v>
      </c>
      <c r="B86" s="129"/>
    </row>
    <row r="87" spans="1:2">
      <c r="A87" s="64">
        <v>42734</v>
      </c>
      <c r="B87" s="129"/>
    </row>
    <row r="88" spans="1:2" ht="15.75" thickBot="1">
      <c r="A88" s="58"/>
      <c r="B88" s="132"/>
    </row>
    <row r="89" spans="1:2" ht="15.75" thickTop="1"/>
  </sheetData>
  <mergeCells count="23">
    <mergeCell ref="F3:F4"/>
    <mergeCell ref="G3:G4"/>
    <mergeCell ref="H3:H4"/>
    <mergeCell ref="I3:I4"/>
    <mergeCell ref="J1:J2"/>
    <mergeCell ref="F1:I2"/>
    <mergeCell ref="A5:A14"/>
    <mergeCell ref="A15:A24"/>
    <mergeCell ref="C3:C4"/>
    <mergeCell ref="E3:E4"/>
    <mergeCell ref="A1:A2"/>
    <mergeCell ref="C1:D2"/>
    <mergeCell ref="A3:A4"/>
    <mergeCell ref="B1:B2"/>
    <mergeCell ref="B3:B4"/>
    <mergeCell ref="D3:D4"/>
    <mergeCell ref="E1:E2"/>
    <mergeCell ref="B71:B82"/>
    <mergeCell ref="B83:B88"/>
    <mergeCell ref="A25:A34"/>
    <mergeCell ref="A35:A44"/>
    <mergeCell ref="A45:A54"/>
    <mergeCell ref="A58:B58"/>
  </mergeCells>
  <hyperlinks>
    <hyperlink ref="L1" r:id="rId1"/>
  </hyperlinks>
  <pageMargins left="0.7" right="0.7" top="0.75" bottom="0.75" header="0.3" footer="0.3"/>
  <pageSetup paperSize="9" fitToWidth="0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L105"/>
  <sheetViews>
    <sheetView showGridLines="0" workbookViewId="0">
      <selection activeCell="P12" sqref="P12"/>
    </sheetView>
  </sheetViews>
  <sheetFormatPr baseColWidth="10" defaultColWidth="3.7109375" defaultRowHeight="15"/>
  <cols>
    <col min="1" max="1" width="0.7109375" customWidth="1"/>
    <col min="2" max="2" width="11.5703125" style="50" customWidth="1"/>
    <col min="3" max="3" width="14" style="50" customWidth="1"/>
    <col min="4" max="4" width="14.5703125" style="50" customWidth="1"/>
    <col min="5" max="5" width="2.7109375" customWidth="1"/>
    <col min="6" max="10" width="2.7109375" style="2" customWidth="1"/>
    <col min="11" max="11" width="2.7109375" customWidth="1"/>
    <col min="12" max="20" width="2.7109375" style="2" customWidth="1"/>
    <col min="21" max="21" width="2.7109375" customWidth="1"/>
    <col min="22" max="87" width="2.7109375" style="2" customWidth="1"/>
    <col min="88" max="89" width="2.7109375" style="2" hidden="1" customWidth="1"/>
    <col min="90" max="443" width="2.7109375" customWidth="1"/>
  </cols>
  <sheetData>
    <row r="1" spans="1:90">
      <c r="A1" s="174"/>
      <c r="B1" s="175"/>
      <c r="C1" s="175"/>
      <c r="D1" s="175"/>
      <c r="E1" s="165">
        <f>+'Feuille de calcul'!H5</f>
        <v>42989.208333333336</v>
      </c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6"/>
      <c r="Q1" s="166"/>
      <c r="R1" s="166"/>
      <c r="S1" s="166"/>
      <c r="T1" s="166"/>
      <c r="U1" s="167"/>
      <c r="V1" s="165">
        <f>E1+1</f>
        <v>42990.208333333336</v>
      </c>
      <c r="W1" s="166"/>
      <c r="X1" s="166"/>
      <c r="Y1" s="166"/>
      <c r="Z1" s="166"/>
      <c r="AA1" s="166"/>
      <c r="AB1" s="166"/>
      <c r="AC1" s="166"/>
      <c r="AD1" s="166"/>
      <c r="AE1" s="166"/>
      <c r="AF1" s="166"/>
      <c r="AG1" s="166"/>
      <c r="AH1" s="166"/>
      <c r="AI1" s="166"/>
      <c r="AJ1" s="166"/>
      <c r="AK1" s="166"/>
      <c r="AL1" s="167"/>
      <c r="AM1" s="165">
        <f>V1+1</f>
        <v>42991.208333333336</v>
      </c>
      <c r="AN1" s="166"/>
      <c r="AO1" s="166"/>
      <c r="AP1" s="166"/>
      <c r="AQ1" s="166"/>
      <c r="AR1" s="166"/>
      <c r="AS1" s="166"/>
      <c r="AT1" s="166"/>
      <c r="AU1" s="166"/>
      <c r="AV1" s="166"/>
      <c r="AW1" s="166"/>
      <c r="AX1" s="166"/>
      <c r="AY1" s="166"/>
      <c r="AZ1" s="166"/>
      <c r="BA1" s="166"/>
      <c r="BB1" s="166"/>
      <c r="BC1" s="167"/>
      <c r="BD1" s="165">
        <f>AM1+1</f>
        <v>42992.208333333336</v>
      </c>
      <c r="BE1" s="166"/>
      <c r="BF1" s="166"/>
      <c r="BG1" s="166"/>
      <c r="BH1" s="166"/>
      <c r="BI1" s="166"/>
      <c r="BJ1" s="166"/>
      <c r="BK1" s="166"/>
      <c r="BL1" s="166"/>
      <c r="BM1" s="166"/>
      <c r="BN1" s="166"/>
      <c r="BO1" s="166"/>
      <c r="BP1" s="166"/>
      <c r="BQ1" s="166"/>
      <c r="BR1" s="166"/>
      <c r="BS1" s="166"/>
      <c r="BT1" s="167"/>
      <c r="BU1" s="165">
        <f>BD1+1</f>
        <v>42993.208333333336</v>
      </c>
      <c r="BV1" s="166"/>
      <c r="BW1" s="166"/>
      <c r="BX1" s="166"/>
      <c r="BY1" s="166"/>
      <c r="BZ1" s="166"/>
      <c r="CA1" s="166"/>
      <c r="CB1" s="166"/>
      <c r="CC1" s="166"/>
      <c r="CD1" s="166"/>
      <c r="CE1" s="166"/>
      <c r="CF1" s="166"/>
      <c r="CG1" s="166"/>
      <c r="CH1" s="166"/>
      <c r="CI1" s="166"/>
      <c r="CJ1" s="166"/>
      <c r="CK1" s="167"/>
      <c r="CL1" s="28"/>
    </row>
    <row r="2" spans="1:90">
      <c r="A2" s="176"/>
      <c r="B2" s="177"/>
      <c r="C2" s="177"/>
      <c r="D2" s="177"/>
      <c r="E2" s="168">
        <f>E1</f>
        <v>42989.208333333336</v>
      </c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70"/>
      <c r="V2" s="168">
        <f>V1</f>
        <v>42990.208333333336</v>
      </c>
      <c r="W2" s="169"/>
      <c r="X2" s="169"/>
      <c r="Y2" s="169"/>
      <c r="Z2" s="169"/>
      <c r="AA2" s="169"/>
      <c r="AB2" s="169"/>
      <c r="AC2" s="169"/>
      <c r="AD2" s="169"/>
      <c r="AE2" s="169"/>
      <c r="AF2" s="169"/>
      <c r="AG2" s="169"/>
      <c r="AH2" s="169"/>
      <c r="AI2" s="169"/>
      <c r="AJ2" s="169"/>
      <c r="AK2" s="169"/>
      <c r="AL2" s="170"/>
      <c r="AM2" s="168">
        <f>AM1</f>
        <v>42991.208333333336</v>
      </c>
      <c r="AN2" s="169"/>
      <c r="AO2" s="169"/>
      <c r="AP2" s="169"/>
      <c r="AQ2" s="169"/>
      <c r="AR2" s="169"/>
      <c r="AS2" s="169"/>
      <c r="AT2" s="169"/>
      <c r="AU2" s="169"/>
      <c r="AV2" s="169"/>
      <c r="AW2" s="169"/>
      <c r="AX2" s="169"/>
      <c r="AY2" s="169"/>
      <c r="AZ2" s="169"/>
      <c r="BA2" s="169"/>
      <c r="BB2" s="169"/>
      <c r="BC2" s="170"/>
      <c r="BD2" s="168">
        <f>BD1</f>
        <v>42992.208333333336</v>
      </c>
      <c r="BE2" s="169"/>
      <c r="BF2" s="169"/>
      <c r="BG2" s="169"/>
      <c r="BH2" s="169"/>
      <c r="BI2" s="169"/>
      <c r="BJ2" s="169"/>
      <c r="BK2" s="169"/>
      <c r="BL2" s="169"/>
      <c r="BM2" s="169"/>
      <c r="BN2" s="169"/>
      <c r="BO2" s="169"/>
      <c r="BP2" s="169"/>
      <c r="BQ2" s="169"/>
      <c r="BR2" s="169"/>
      <c r="BS2" s="169"/>
      <c r="BT2" s="170"/>
      <c r="BU2" s="168">
        <f>BU1</f>
        <v>42993.208333333336</v>
      </c>
      <c r="BV2" s="169"/>
      <c r="BW2" s="169"/>
      <c r="BX2" s="169"/>
      <c r="BY2" s="169"/>
      <c r="BZ2" s="169"/>
      <c r="CA2" s="169"/>
      <c r="CB2" s="169"/>
      <c r="CC2" s="169"/>
      <c r="CD2" s="169"/>
      <c r="CE2" s="169"/>
      <c r="CF2" s="169"/>
      <c r="CG2" s="169"/>
      <c r="CH2" s="169"/>
      <c r="CI2" s="169"/>
      <c r="CJ2" s="169"/>
      <c r="CK2" s="170"/>
      <c r="CL2" s="28"/>
    </row>
    <row r="3" spans="1:90" s="2" customFormat="1" ht="15.75" thickBot="1">
      <c r="A3" s="178"/>
      <c r="B3" s="179"/>
      <c r="C3" s="179"/>
      <c r="D3" s="179"/>
      <c r="E3" s="95" t="s">
        <v>5</v>
      </c>
      <c r="F3" s="96"/>
      <c r="G3" s="27"/>
      <c r="H3" s="27"/>
      <c r="I3" s="27"/>
      <c r="J3" s="27"/>
      <c r="K3" s="25"/>
      <c r="L3" s="25"/>
      <c r="M3" s="27" t="s">
        <v>10</v>
      </c>
      <c r="N3" s="25"/>
      <c r="O3" s="25"/>
      <c r="P3" s="26"/>
      <c r="Q3" s="25"/>
      <c r="R3" s="25"/>
      <c r="S3" s="25"/>
      <c r="T3" s="164" t="s">
        <v>6</v>
      </c>
      <c r="U3" s="173"/>
      <c r="V3" s="97" t="s">
        <v>5</v>
      </c>
      <c r="W3" s="96"/>
      <c r="X3" s="27"/>
      <c r="Y3" s="27"/>
      <c r="Z3" s="27"/>
      <c r="AA3" s="27"/>
      <c r="AB3" s="25"/>
      <c r="AC3" s="25"/>
      <c r="AD3" s="27" t="s">
        <v>10</v>
      </c>
      <c r="AE3" s="25"/>
      <c r="AF3" s="25"/>
      <c r="AG3" s="26"/>
      <c r="AH3" s="25"/>
      <c r="AI3" s="25"/>
      <c r="AJ3" s="25"/>
      <c r="AK3" s="164" t="s">
        <v>6</v>
      </c>
      <c r="AL3" s="173"/>
      <c r="AM3" s="95" t="s">
        <v>5</v>
      </c>
      <c r="AN3" s="96"/>
      <c r="AO3" s="27"/>
      <c r="AP3" s="27"/>
      <c r="AQ3" s="27"/>
      <c r="AR3" s="27"/>
      <c r="AS3" s="25"/>
      <c r="AT3" s="25"/>
      <c r="AU3" s="27" t="s">
        <v>10</v>
      </c>
      <c r="AV3" s="25"/>
      <c r="AW3" s="25"/>
      <c r="AX3" s="26"/>
      <c r="AY3" s="25"/>
      <c r="AZ3" s="25"/>
      <c r="BA3" s="25"/>
      <c r="BB3" s="164" t="s">
        <v>6</v>
      </c>
      <c r="BC3" s="173"/>
      <c r="BD3" s="95" t="s">
        <v>5</v>
      </c>
      <c r="BE3" s="96"/>
      <c r="BF3" s="27"/>
      <c r="BG3" s="27"/>
      <c r="BH3" s="27"/>
      <c r="BI3" s="27"/>
      <c r="BJ3" s="25"/>
      <c r="BK3" s="25"/>
      <c r="BL3" s="27" t="s">
        <v>10</v>
      </c>
      <c r="BM3" s="25"/>
      <c r="BN3" s="25"/>
      <c r="BO3" s="26"/>
      <c r="BP3" s="25"/>
      <c r="BQ3" s="25"/>
      <c r="BR3" s="25"/>
      <c r="BS3" s="164" t="s">
        <v>6</v>
      </c>
      <c r="BT3" s="173"/>
      <c r="BU3" s="95" t="s">
        <v>5</v>
      </c>
      <c r="BV3" s="96"/>
      <c r="BW3" s="27"/>
      <c r="BX3" s="27"/>
      <c r="BY3" s="27"/>
      <c r="BZ3" s="27"/>
      <c r="CA3" s="25"/>
      <c r="CB3" s="25"/>
      <c r="CC3" s="27" t="s">
        <v>10</v>
      </c>
      <c r="CD3" s="25"/>
      <c r="CE3" s="25"/>
      <c r="CF3" s="26"/>
      <c r="CG3" s="26"/>
      <c r="CH3" s="164" t="s">
        <v>7</v>
      </c>
      <c r="CI3" s="164"/>
      <c r="CJ3" s="171"/>
      <c r="CK3" s="172"/>
      <c r="CL3" s="28"/>
    </row>
    <row r="4" spans="1:90" s="6" customFormat="1">
      <c r="A4" s="10" t="str">
        <f>'Feuille de calcul'!A5</f>
        <v>DMC 635 V</v>
      </c>
      <c r="B4" s="73"/>
      <c r="C4" s="88" t="s">
        <v>8</v>
      </c>
      <c r="D4" s="91" t="s">
        <v>9</v>
      </c>
      <c r="E4" s="117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9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18"/>
      <c r="AH4" s="118"/>
      <c r="AI4" s="118"/>
      <c r="AJ4" s="118"/>
      <c r="AK4" s="118"/>
      <c r="AL4" s="119"/>
      <c r="AM4" s="118"/>
      <c r="AN4" s="118"/>
      <c r="AO4" s="118"/>
      <c r="AP4" s="118"/>
      <c r="AQ4" s="118"/>
      <c r="AR4" s="118"/>
      <c r="AS4" s="118"/>
      <c r="AT4" s="118"/>
      <c r="AU4" s="118"/>
      <c r="AV4" s="118"/>
      <c r="AW4" s="118"/>
      <c r="AX4" s="118"/>
      <c r="AY4" s="118"/>
      <c r="AZ4" s="118"/>
      <c r="BA4" s="118"/>
      <c r="BB4" s="118"/>
      <c r="BC4" s="119"/>
      <c r="BD4" s="118"/>
      <c r="BE4" s="118"/>
      <c r="BF4" s="118"/>
      <c r="BG4" s="118"/>
      <c r="BH4" s="118"/>
      <c r="BI4" s="118"/>
      <c r="BJ4" s="118"/>
      <c r="BK4" s="118"/>
      <c r="BL4" s="118"/>
      <c r="BM4" s="118"/>
      <c r="BN4" s="118"/>
      <c r="BO4" s="118"/>
      <c r="BP4" s="118"/>
      <c r="BQ4" s="118"/>
      <c r="BR4" s="118"/>
      <c r="BS4" s="118"/>
      <c r="BT4" s="119"/>
      <c r="BU4" s="117"/>
      <c r="BV4" s="118"/>
      <c r="BW4" s="118"/>
      <c r="BX4" s="118"/>
      <c r="BY4" s="118"/>
      <c r="BZ4" s="118"/>
      <c r="CA4" s="118"/>
      <c r="CB4" s="118"/>
      <c r="CC4" s="118"/>
      <c r="CD4" s="118"/>
      <c r="CE4" s="118"/>
      <c r="CF4" s="118"/>
      <c r="CG4" s="118"/>
      <c r="CH4" s="118"/>
      <c r="CI4" s="118"/>
      <c r="CJ4" s="7"/>
      <c r="CK4" s="8"/>
      <c r="CL4" s="70"/>
    </row>
    <row r="5" spans="1:90" s="36" customFormat="1" ht="9.9499999999999993" customHeight="1">
      <c r="A5" s="33"/>
      <c r="B5" s="112">
        <f>IF('Feuille de calcul'!B5=0,"",'Feuille de calcul'!B5)</f>
        <v>223737</v>
      </c>
      <c r="C5" s="87">
        <f>IF('Feuille de calcul'!H5=0,"",'Feuille de calcul'!H5)</f>
        <v>42989.208333333336</v>
      </c>
      <c r="D5" s="92">
        <f>IF('Feuille de calcul'!I5=0,"",'Feuille de calcul'!I5)</f>
        <v>42990.25</v>
      </c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3"/>
      <c r="V5" s="84"/>
      <c r="W5" s="82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6"/>
      <c r="AM5" s="44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6"/>
      <c r="BD5" s="44"/>
      <c r="BE5" s="45"/>
      <c r="BF5" s="45"/>
      <c r="BG5" s="45"/>
      <c r="BH5" s="45"/>
      <c r="BI5" s="45"/>
      <c r="BJ5" s="45"/>
      <c r="BK5" s="45"/>
      <c r="BL5" s="45"/>
      <c r="BM5" s="45"/>
      <c r="BN5" s="45"/>
      <c r="BO5" s="45"/>
      <c r="BP5" s="45"/>
      <c r="BQ5" s="45"/>
      <c r="BR5" s="45"/>
      <c r="BS5" s="45"/>
      <c r="BT5" s="46"/>
      <c r="BU5" s="44"/>
      <c r="BV5" s="45"/>
      <c r="BW5" s="45"/>
      <c r="BX5" s="45"/>
      <c r="BY5" s="45"/>
      <c r="BZ5" s="45"/>
      <c r="CA5" s="45"/>
      <c r="CB5" s="45"/>
      <c r="CC5" s="45"/>
      <c r="CD5" s="45"/>
      <c r="CE5" s="45"/>
      <c r="CF5" s="45"/>
      <c r="CG5" s="45"/>
      <c r="CH5" s="45"/>
      <c r="CI5" s="45"/>
      <c r="CJ5" s="34"/>
      <c r="CK5" s="35"/>
      <c r="CL5" s="71"/>
    </row>
    <row r="6" spans="1:90" s="36" customFormat="1" ht="9.9499999999999993" customHeight="1">
      <c r="A6" s="40"/>
      <c r="B6" s="113">
        <f>IF('Feuille de calcul'!B6=0,"",'Feuille de calcul'!B6)</f>
        <v>223756</v>
      </c>
      <c r="C6" s="89">
        <f>IF('Feuille de calcul'!H6=0,"",'Feuille de calcul'!H6)</f>
        <v>42990.25</v>
      </c>
      <c r="D6" s="93">
        <f>IF('Feuille de calcul'!I6=0,"",'Feuille de calcul'!I6)</f>
        <v>42990.875</v>
      </c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6"/>
      <c r="V6" s="44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3"/>
      <c r="AM6" s="44"/>
      <c r="AN6" s="45"/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6"/>
      <c r="BD6" s="44"/>
      <c r="BE6" s="45"/>
      <c r="BF6" s="45"/>
      <c r="BG6" s="45"/>
      <c r="BH6" s="45"/>
      <c r="BI6" s="45"/>
      <c r="BJ6" s="45"/>
      <c r="BK6" s="45"/>
      <c r="BL6" s="45"/>
      <c r="BM6" s="45"/>
      <c r="BN6" s="45"/>
      <c r="BO6" s="45"/>
      <c r="BP6" s="45"/>
      <c r="BQ6" s="45"/>
      <c r="BR6" s="45"/>
      <c r="BS6" s="45"/>
      <c r="BT6" s="46"/>
      <c r="BU6" s="44"/>
      <c r="BV6" s="45"/>
      <c r="BW6" s="45"/>
      <c r="BX6" s="45"/>
      <c r="BY6" s="45"/>
      <c r="BZ6" s="45"/>
      <c r="CA6" s="45"/>
      <c r="CB6" s="45"/>
      <c r="CC6" s="45"/>
      <c r="CD6" s="45"/>
      <c r="CE6" s="45"/>
      <c r="CF6" s="45"/>
      <c r="CG6" s="45"/>
      <c r="CH6" s="45"/>
      <c r="CI6" s="45"/>
      <c r="CJ6" s="38"/>
      <c r="CK6" s="39"/>
      <c r="CL6" s="71"/>
    </row>
    <row r="7" spans="1:90" s="36" customFormat="1" ht="9.9499999999999993" customHeight="1">
      <c r="A7" s="40"/>
      <c r="B7" s="113">
        <f>IF('Feuille de calcul'!B7=0,"",'Feuille de calcul'!B7)</f>
        <v>223756</v>
      </c>
      <c r="C7" s="89">
        <f>IF('Feuille de calcul'!H7=0,"",'Feuille de calcul'!H7)</f>
        <v>42990.875</v>
      </c>
      <c r="D7" s="93">
        <f>IF('Feuille de calcul'!I7=0,"",'Feuille de calcul'!I7)</f>
        <v>42990.875</v>
      </c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6"/>
      <c r="V7" s="44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83"/>
      <c r="AM7" s="44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6"/>
      <c r="BD7" s="44"/>
      <c r="BE7" s="45"/>
      <c r="BF7" s="45"/>
      <c r="BG7" s="45"/>
      <c r="BH7" s="45"/>
      <c r="BI7" s="45"/>
      <c r="BJ7" s="45"/>
      <c r="BK7" s="45"/>
      <c r="BL7" s="45"/>
      <c r="BM7" s="45"/>
      <c r="BN7" s="45"/>
      <c r="BO7" s="45"/>
      <c r="BP7" s="45"/>
      <c r="BQ7" s="45"/>
      <c r="BR7" s="45"/>
      <c r="BS7" s="45"/>
      <c r="BT7" s="46"/>
      <c r="BU7" s="44"/>
      <c r="BV7" s="45"/>
      <c r="BW7" s="45"/>
      <c r="BX7" s="45"/>
      <c r="BY7" s="45"/>
      <c r="BZ7" s="45"/>
      <c r="CA7" s="45"/>
      <c r="CB7" s="45"/>
      <c r="CC7" s="45"/>
      <c r="CD7" s="45"/>
      <c r="CE7" s="45"/>
      <c r="CF7" s="45"/>
      <c r="CG7" s="45"/>
      <c r="CH7" s="45"/>
      <c r="CI7" s="45"/>
      <c r="CJ7" s="38"/>
      <c r="CK7" s="39"/>
      <c r="CL7" s="71"/>
    </row>
    <row r="8" spans="1:90" s="36" customFormat="1" ht="9.9499999999999993" customHeight="1">
      <c r="A8" s="40"/>
      <c r="B8" s="113">
        <f>IF('Feuille de calcul'!B8=0,"",'Feuille de calcul'!B8)</f>
        <v>223756</v>
      </c>
      <c r="C8" s="89">
        <f>IF('Feuille de calcul'!H8=0,"",'Feuille de calcul'!H8)</f>
        <v>42990.875</v>
      </c>
      <c r="D8" s="93">
        <f>IF('Feuille de calcul'!I8=0,"",'Feuille de calcul'!I8)</f>
        <v>42990.875</v>
      </c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6"/>
      <c r="V8" s="44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83"/>
      <c r="AM8" s="44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  <c r="BA8" s="45"/>
      <c r="BB8" s="45"/>
      <c r="BC8" s="46"/>
      <c r="BD8" s="44"/>
      <c r="BE8" s="45"/>
      <c r="BF8" s="45"/>
      <c r="BG8" s="45"/>
      <c r="BH8" s="45"/>
      <c r="BI8" s="45"/>
      <c r="BJ8" s="45"/>
      <c r="BK8" s="45"/>
      <c r="BL8" s="45"/>
      <c r="BM8" s="45"/>
      <c r="BN8" s="45"/>
      <c r="BO8" s="45"/>
      <c r="BP8" s="45"/>
      <c r="BQ8" s="45"/>
      <c r="BR8" s="45"/>
      <c r="BS8" s="45"/>
      <c r="BT8" s="46"/>
      <c r="BU8" s="44"/>
      <c r="BV8" s="45"/>
      <c r="BW8" s="45"/>
      <c r="BX8" s="45"/>
      <c r="BY8" s="45"/>
      <c r="BZ8" s="45"/>
      <c r="CA8" s="45"/>
      <c r="CB8" s="45"/>
      <c r="CC8" s="45"/>
      <c r="CD8" s="45"/>
      <c r="CE8" s="45"/>
      <c r="CF8" s="45"/>
      <c r="CG8" s="45"/>
      <c r="CH8" s="45"/>
      <c r="CI8" s="45"/>
      <c r="CJ8" s="38"/>
      <c r="CK8" s="39"/>
      <c r="CL8" s="71"/>
    </row>
    <row r="9" spans="1:90" s="36" customFormat="1" ht="9.9499999999999993" customHeight="1">
      <c r="A9" s="40"/>
      <c r="B9" s="113">
        <f>IF('Feuille de calcul'!B9=0,"",'Feuille de calcul'!B9)</f>
        <v>223756</v>
      </c>
      <c r="C9" s="89">
        <f>IF('Feuille de calcul'!H9=0,"",'Feuille de calcul'!H9)</f>
        <v>42990.875</v>
      </c>
      <c r="D9" s="93">
        <f>IF('Feuille de calcul'!I9=0,"",'Feuille de calcul'!I9)</f>
        <v>42990.875</v>
      </c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6"/>
      <c r="V9" s="44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83"/>
      <c r="AM9" s="44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6"/>
      <c r="BD9" s="44"/>
      <c r="BE9" s="45"/>
      <c r="BF9" s="45"/>
      <c r="BG9" s="45"/>
      <c r="BH9" s="45"/>
      <c r="BI9" s="45"/>
      <c r="BJ9" s="45"/>
      <c r="BK9" s="45"/>
      <c r="BL9" s="45"/>
      <c r="BM9" s="45"/>
      <c r="BN9" s="45"/>
      <c r="BO9" s="45"/>
      <c r="BP9" s="45"/>
      <c r="BQ9" s="45"/>
      <c r="BR9" s="45"/>
      <c r="BS9" s="45"/>
      <c r="BT9" s="46"/>
      <c r="BU9" s="44"/>
      <c r="BV9" s="45"/>
      <c r="BW9" s="45"/>
      <c r="BX9" s="45"/>
      <c r="BY9" s="45"/>
      <c r="BZ9" s="45"/>
      <c r="CA9" s="45"/>
      <c r="CB9" s="45"/>
      <c r="CC9" s="45"/>
      <c r="CD9" s="45"/>
      <c r="CE9" s="45"/>
      <c r="CF9" s="45"/>
      <c r="CG9" s="45"/>
      <c r="CH9" s="45"/>
      <c r="CI9" s="45"/>
      <c r="CJ9" s="38"/>
      <c r="CK9" s="39"/>
      <c r="CL9" s="71"/>
    </row>
    <row r="10" spans="1:90" s="36" customFormat="1" ht="9.9499999999999993" customHeight="1">
      <c r="A10" s="40"/>
      <c r="B10" s="113">
        <f>IF('Feuille de calcul'!B10=0,"",'Feuille de calcul'!B10)</f>
        <v>223756</v>
      </c>
      <c r="C10" s="89">
        <f>IF('Feuille de calcul'!H10=0,"",'Feuille de calcul'!H10)</f>
        <v>42990.875</v>
      </c>
      <c r="D10" s="93">
        <f>IF('Feuille de calcul'!I10=0,"",'Feuille de calcul'!I10)</f>
        <v>42990.875</v>
      </c>
      <c r="E10" s="45" t="s">
        <v>38</v>
      </c>
      <c r="F10" s="45" t="s">
        <v>39</v>
      </c>
      <c r="G10" s="45" t="s">
        <v>40</v>
      </c>
      <c r="H10" s="45" t="s">
        <v>41</v>
      </c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6"/>
      <c r="V10" s="44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83"/>
      <c r="AM10" s="44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6"/>
      <c r="BD10" s="72"/>
      <c r="BE10" s="72"/>
      <c r="BF10" s="72"/>
      <c r="BG10" s="72"/>
      <c r="BH10" s="72"/>
      <c r="BI10" s="72"/>
      <c r="BJ10" s="72"/>
      <c r="BK10" s="72"/>
      <c r="BL10" s="72"/>
      <c r="BM10" s="72"/>
      <c r="BN10" s="72"/>
      <c r="BO10" s="72"/>
      <c r="BP10" s="72"/>
      <c r="BQ10" s="72"/>
      <c r="BR10" s="72"/>
      <c r="BS10" s="72"/>
      <c r="BT10" s="72"/>
      <c r="BU10" s="44"/>
      <c r="BV10" s="45"/>
      <c r="BW10" s="45"/>
      <c r="BX10" s="45"/>
      <c r="BY10" s="45"/>
      <c r="BZ10" s="45"/>
      <c r="CA10" s="45"/>
      <c r="CB10" s="45"/>
      <c r="CC10" s="45"/>
      <c r="CD10" s="45"/>
      <c r="CE10" s="45"/>
      <c r="CF10" s="45"/>
      <c r="CG10" s="45"/>
      <c r="CH10" s="45"/>
      <c r="CI10" s="45"/>
      <c r="CJ10" s="45"/>
      <c r="CK10" s="46"/>
      <c r="CL10" s="71"/>
    </row>
    <row r="11" spans="1:90" s="36" customFormat="1" ht="9.9499999999999993" customHeight="1">
      <c r="A11" s="40"/>
      <c r="B11" s="113">
        <f>IF('Feuille de calcul'!B11=0,"",'Feuille de calcul'!B11)</f>
        <v>223756</v>
      </c>
      <c r="C11" s="89">
        <f>IF('Feuille de calcul'!H11=0,"",'Feuille de calcul'!H11)</f>
        <v>42990.875</v>
      </c>
      <c r="D11" s="93">
        <f>IF('Feuille de calcul'!I11=0,"",'Feuille de calcul'!I11)</f>
        <v>42990.875</v>
      </c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6"/>
      <c r="V11" s="44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83"/>
      <c r="AM11" s="44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6"/>
      <c r="BD11" s="44"/>
      <c r="BE11" s="45"/>
      <c r="BF11" s="45"/>
      <c r="BG11" s="45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5"/>
      <c r="BT11" s="46"/>
      <c r="BU11" s="44"/>
      <c r="BV11" s="45"/>
      <c r="BW11" s="45"/>
      <c r="BX11" s="45"/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38"/>
      <c r="CK11" s="39"/>
      <c r="CL11" s="71"/>
    </row>
    <row r="12" spans="1:90" s="36" customFormat="1" ht="9.9499999999999993" customHeight="1">
      <c r="A12" s="40"/>
      <c r="B12" s="113">
        <f>IF('Feuille de calcul'!B12=0,"",'Feuille de calcul'!B12)</f>
        <v>223756</v>
      </c>
      <c r="C12" s="89">
        <f>IF('Feuille de calcul'!H12=0,"",'Feuille de calcul'!H12)</f>
        <v>42990.875</v>
      </c>
      <c r="D12" s="93">
        <f>IF('Feuille de calcul'!I12=0,"",'Feuille de calcul'!I12)</f>
        <v>42990.875</v>
      </c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6"/>
      <c r="V12" s="44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83"/>
      <c r="AM12" s="44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6"/>
      <c r="BD12" s="44"/>
      <c r="BE12" s="45"/>
      <c r="BF12" s="45"/>
      <c r="BG12" s="45"/>
      <c r="BH12" s="45"/>
      <c r="BI12" s="45"/>
      <c r="BJ12" s="45"/>
      <c r="BK12" s="45"/>
      <c r="BL12" s="45"/>
      <c r="BM12" s="45"/>
      <c r="BN12" s="45"/>
      <c r="BO12" s="45"/>
      <c r="BP12" s="45"/>
      <c r="BQ12" s="45"/>
      <c r="BR12" s="45"/>
      <c r="BS12" s="45"/>
      <c r="BT12" s="46"/>
      <c r="BU12" s="44"/>
      <c r="BV12" s="45"/>
      <c r="BW12" s="45"/>
      <c r="BX12" s="45"/>
      <c r="BY12" s="45"/>
      <c r="BZ12" s="45"/>
      <c r="CA12" s="45"/>
      <c r="CB12" s="45"/>
      <c r="CC12" s="45"/>
      <c r="CD12" s="45"/>
      <c r="CE12" s="45"/>
      <c r="CF12" s="45"/>
      <c r="CG12" s="45"/>
      <c r="CH12" s="45"/>
      <c r="CI12" s="45"/>
      <c r="CJ12" s="38"/>
      <c r="CK12" s="39"/>
      <c r="CL12" s="71"/>
    </row>
    <row r="13" spans="1:90" s="36" customFormat="1" ht="9.9499999999999993" customHeight="1">
      <c r="A13" s="37"/>
      <c r="B13" s="113">
        <f>IF('Feuille de calcul'!B13=0,"",'Feuille de calcul'!B13)</f>
        <v>223756</v>
      </c>
      <c r="C13" s="110">
        <f>IF('Feuille de calcul'!H13=0,"",'Feuille de calcul'!H13)</f>
        <v>42990.875</v>
      </c>
      <c r="D13" s="111">
        <f>IF('Feuille de calcul'!I13=0,"",'Feuille de calcul'!I13)</f>
        <v>42990.875</v>
      </c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6"/>
      <c r="V13" s="44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83"/>
      <c r="AM13" s="44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5"/>
      <c r="AZ13" s="45"/>
      <c r="BA13" s="45"/>
      <c r="BB13" s="45"/>
      <c r="BC13" s="46"/>
      <c r="BD13" s="44"/>
      <c r="BE13" s="45"/>
      <c r="BF13" s="45"/>
      <c r="BG13" s="45"/>
      <c r="BH13" s="45"/>
      <c r="BI13" s="45"/>
      <c r="BJ13" s="45"/>
      <c r="BK13" s="45"/>
      <c r="BL13" s="45"/>
      <c r="BM13" s="45"/>
      <c r="BN13" s="45"/>
      <c r="BO13" s="45"/>
      <c r="BP13" s="45"/>
      <c r="BQ13" s="45"/>
      <c r="BR13" s="45"/>
      <c r="BS13" s="45"/>
      <c r="BT13" s="46"/>
      <c r="BU13" s="44"/>
      <c r="BV13" s="45"/>
      <c r="BW13" s="45"/>
      <c r="BX13" s="45"/>
      <c r="BY13" s="45"/>
      <c r="BZ13" s="45"/>
      <c r="CA13" s="45"/>
      <c r="CB13" s="45"/>
      <c r="CC13" s="45"/>
      <c r="CD13" s="45"/>
      <c r="CE13" s="45"/>
      <c r="CF13" s="45"/>
      <c r="CG13" s="45"/>
      <c r="CH13" s="45"/>
      <c r="CI13" s="45"/>
      <c r="CJ13" s="38"/>
      <c r="CK13" s="39"/>
      <c r="CL13" s="71"/>
    </row>
    <row r="14" spans="1:90" s="36" customFormat="1" ht="5.0999999999999996" customHeight="1" thickBot="1">
      <c r="A14" s="115"/>
      <c r="B14" s="114"/>
      <c r="C14" s="90"/>
      <c r="D14" s="94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6"/>
      <c r="V14" s="44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6"/>
      <c r="AM14" s="44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6"/>
      <c r="BD14" s="44"/>
      <c r="BE14" s="45"/>
      <c r="BF14" s="45"/>
      <c r="BG14" s="45"/>
      <c r="BH14" s="45"/>
      <c r="BI14" s="45"/>
      <c r="BJ14" s="45"/>
      <c r="BK14" s="45"/>
      <c r="BL14" s="45"/>
      <c r="BM14" s="45"/>
      <c r="BN14" s="45"/>
      <c r="BO14" s="45"/>
      <c r="BP14" s="45"/>
      <c r="BQ14" s="45"/>
      <c r="BR14" s="45"/>
      <c r="BS14" s="45"/>
      <c r="BT14" s="46"/>
      <c r="BU14" s="44"/>
      <c r="BV14" s="45"/>
      <c r="BW14" s="45"/>
      <c r="BX14" s="45"/>
      <c r="BY14" s="45"/>
      <c r="BZ14" s="45"/>
      <c r="CA14" s="45"/>
      <c r="CB14" s="45"/>
      <c r="CC14" s="45"/>
      <c r="CD14" s="82"/>
      <c r="CE14" s="45"/>
      <c r="CF14" s="45"/>
      <c r="CG14" s="45"/>
      <c r="CH14" s="45"/>
      <c r="CI14" s="45"/>
      <c r="CJ14" s="38"/>
      <c r="CK14" s="39"/>
      <c r="CL14" s="71"/>
    </row>
    <row r="15" spans="1:90" s="6" customFormat="1">
      <c r="A15" s="10" t="str">
        <f>'Feuille de calcul'!A15</f>
        <v>Milltap 700</v>
      </c>
      <c r="B15" s="73"/>
      <c r="C15" s="88" t="s">
        <v>8</v>
      </c>
      <c r="D15" s="91" t="s">
        <v>9</v>
      </c>
      <c r="E15" s="120"/>
      <c r="F15" s="121"/>
      <c r="G15" s="121"/>
      <c r="H15" s="121"/>
      <c r="I15" s="121"/>
      <c r="J15" s="121"/>
      <c r="K15" s="121"/>
      <c r="L15" s="121"/>
      <c r="M15" s="121"/>
      <c r="N15" s="121"/>
      <c r="O15" s="121"/>
      <c r="P15" s="121"/>
      <c r="Q15" s="121"/>
      <c r="R15" s="121"/>
      <c r="S15" s="121"/>
      <c r="T15" s="121"/>
      <c r="U15" s="127"/>
      <c r="V15" s="78"/>
      <c r="W15" s="78"/>
      <c r="X15" s="78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  <c r="AL15" s="79"/>
      <c r="AM15" s="78"/>
      <c r="AN15" s="78"/>
      <c r="AO15" s="78"/>
      <c r="AP15" s="78"/>
      <c r="AQ15" s="78"/>
      <c r="AR15" s="78"/>
      <c r="AS15" s="78"/>
      <c r="AT15" s="78"/>
      <c r="AU15" s="78"/>
      <c r="AV15" s="78"/>
      <c r="AW15" s="78"/>
      <c r="AX15" s="78"/>
      <c r="AY15" s="78"/>
      <c r="AZ15" s="78"/>
      <c r="BA15" s="78"/>
      <c r="BB15" s="78"/>
      <c r="BC15" s="79"/>
      <c r="BD15" s="78"/>
      <c r="BE15" s="78"/>
      <c r="BF15" s="78"/>
      <c r="BG15" s="78"/>
      <c r="BH15" s="78"/>
      <c r="BI15" s="78"/>
      <c r="BJ15" s="78"/>
      <c r="BK15" s="78"/>
      <c r="BL15" s="78"/>
      <c r="BM15" s="78"/>
      <c r="BN15" s="78"/>
      <c r="BO15" s="78"/>
      <c r="BP15" s="78"/>
      <c r="BQ15" s="78"/>
      <c r="BR15" s="78"/>
      <c r="BS15" s="78"/>
      <c r="BT15" s="79"/>
      <c r="BU15" s="80"/>
      <c r="BV15" s="78"/>
      <c r="BW15" s="78"/>
      <c r="BX15" s="78"/>
      <c r="BY15" s="78"/>
      <c r="BZ15" s="78"/>
      <c r="CA15" s="78"/>
      <c r="CB15" s="78"/>
      <c r="CC15" s="78"/>
      <c r="CD15" s="78"/>
      <c r="CE15" s="78"/>
      <c r="CF15" s="78"/>
      <c r="CG15" s="78"/>
      <c r="CH15" s="78"/>
      <c r="CI15" s="78"/>
      <c r="CJ15" s="7"/>
      <c r="CK15" s="8"/>
      <c r="CL15" s="70"/>
    </row>
    <row r="16" spans="1:90" s="36" customFormat="1" ht="9.9499999999999993" customHeight="1">
      <c r="A16" s="33"/>
      <c r="B16" s="112">
        <f>IF('Feuille de calcul'!B15=0,"",'Feuille de calcul'!B15)</f>
        <v>223757</v>
      </c>
      <c r="C16" s="87">
        <f>IF('Feuille de calcul'!H15=0,"",'Feuille de calcul'!H15)</f>
        <v>42989.208333333336</v>
      </c>
      <c r="D16" s="92">
        <f>IF('Feuille de calcul'!I15=0,"",'Feuille de calcul'!I15)</f>
        <v>42989.875</v>
      </c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4"/>
      <c r="P16" s="74"/>
      <c r="Q16" s="74"/>
      <c r="R16" s="74"/>
      <c r="S16" s="74"/>
      <c r="T16" s="74"/>
      <c r="U16" s="85"/>
      <c r="V16" s="41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3"/>
      <c r="AM16" s="41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3"/>
      <c r="BD16" s="41"/>
      <c r="BE16" s="42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2"/>
      <c r="BT16" s="43"/>
      <c r="BU16" s="41"/>
      <c r="BV16" s="42"/>
      <c r="BW16" s="42"/>
      <c r="BX16" s="42"/>
      <c r="BY16" s="42"/>
      <c r="BZ16" s="42"/>
      <c r="CA16" s="42"/>
      <c r="CB16" s="42"/>
      <c r="CC16" s="42"/>
      <c r="CD16" s="42"/>
      <c r="CE16" s="42"/>
      <c r="CF16" s="42"/>
      <c r="CG16" s="42"/>
      <c r="CH16" s="42"/>
      <c r="CI16" s="42"/>
      <c r="CJ16" s="42"/>
      <c r="CK16" s="43"/>
      <c r="CL16" s="71"/>
    </row>
    <row r="17" spans="1:90" s="36" customFormat="1" ht="9.9499999999999993" customHeight="1">
      <c r="A17" s="40"/>
      <c r="B17" s="113">
        <f>IF('Feuille de calcul'!B16=0,"",'Feuille de calcul'!B16)</f>
        <v>223756</v>
      </c>
      <c r="C17" s="89">
        <f>IF('Feuille de calcul'!H16=0,"",'Feuille de calcul'!H16)</f>
        <v>42989.875</v>
      </c>
      <c r="D17" s="93">
        <f>IF('Feuille de calcul'!I16=0,"",'Feuille de calcul'!I16)</f>
        <v>42989.875</v>
      </c>
      <c r="E17" s="74"/>
      <c r="F17" s="74"/>
      <c r="G17" s="74"/>
      <c r="H17" s="74"/>
      <c r="I17" s="74"/>
      <c r="J17" s="74"/>
      <c r="K17" s="74"/>
      <c r="L17" s="74"/>
      <c r="M17" s="74"/>
      <c r="N17" s="74"/>
      <c r="O17" s="74"/>
      <c r="P17" s="74"/>
      <c r="Q17" s="74"/>
      <c r="R17" s="74"/>
      <c r="S17" s="74"/>
      <c r="T17" s="74"/>
      <c r="U17" s="85"/>
      <c r="V17" s="44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6"/>
      <c r="AM17" s="44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6"/>
      <c r="BD17" s="44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6"/>
      <c r="BU17" s="44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6"/>
      <c r="CL17" s="71"/>
    </row>
    <row r="18" spans="1:90" s="36" customFormat="1" ht="9.9499999999999993" customHeight="1">
      <c r="A18" s="40"/>
      <c r="B18" s="113">
        <f>IF('Feuille de calcul'!B17=0,"",'Feuille de calcul'!B17)</f>
        <v>223756</v>
      </c>
      <c r="C18" s="89">
        <f>IF('Feuille de calcul'!H17=0,"",'Feuille de calcul'!H17)</f>
        <v>42989.875</v>
      </c>
      <c r="D18" s="93">
        <f>IF('Feuille de calcul'!I17=0,"",'Feuille de calcul'!I17)</f>
        <v>42989.875</v>
      </c>
      <c r="E18" s="74"/>
      <c r="F18" s="74"/>
      <c r="G18" s="74"/>
      <c r="H18" s="74"/>
      <c r="I18" s="74"/>
      <c r="J18" s="74"/>
      <c r="K18" s="74"/>
      <c r="L18" s="74"/>
      <c r="M18" s="74"/>
      <c r="N18" s="74"/>
      <c r="O18" s="74"/>
      <c r="P18" s="74"/>
      <c r="Q18" s="74"/>
      <c r="R18" s="74"/>
      <c r="S18" s="74"/>
      <c r="T18" s="74"/>
      <c r="U18" s="85"/>
      <c r="V18" s="44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6"/>
      <c r="AM18" s="44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6"/>
      <c r="BD18" s="44"/>
      <c r="BE18" s="45"/>
      <c r="BF18" s="45"/>
      <c r="BG18" s="45"/>
      <c r="BH18" s="45"/>
      <c r="BI18" s="45"/>
      <c r="BJ18" s="45"/>
      <c r="BK18" s="45"/>
      <c r="BL18" s="45"/>
      <c r="BM18" s="45"/>
      <c r="BN18" s="45"/>
      <c r="BO18" s="45"/>
      <c r="BP18" s="45"/>
      <c r="BQ18" s="45"/>
      <c r="BR18" s="45"/>
      <c r="BS18" s="45"/>
      <c r="BT18" s="46"/>
      <c r="BU18" s="44"/>
      <c r="BV18" s="45"/>
      <c r="BW18" s="45"/>
      <c r="BX18" s="45"/>
      <c r="BY18" s="45"/>
      <c r="BZ18" s="45"/>
      <c r="CA18" s="45"/>
      <c r="CB18" s="45"/>
      <c r="CC18" s="45"/>
      <c r="CD18" s="45"/>
      <c r="CE18" s="45"/>
      <c r="CF18" s="45"/>
      <c r="CG18" s="45"/>
      <c r="CH18" s="45"/>
      <c r="CI18" s="45"/>
      <c r="CJ18" s="45"/>
      <c r="CK18" s="46"/>
      <c r="CL18" s="71"/>
    </row>
    <row r="19" spans="1:90" s="36" customFormat="1" ht="9.9499999999999993" customHeight="1">
      <c r="A19" s="40"/>
      <c r="B19" s="113">
        <f>IF('Feuille de calcul'!B18=0,"",'Feuille de calcul'!B18)</f>
        <v>223756</v>
      </c>
      <c r="C19" s="89">
        <f>IF('Feuille de calcul'!H18=0,"",'Feuille de calcul'!H18)</f>
        <v>42989.875</v>
      </c>
      <c r="D19" s="93">
        <f>IF('Feuille de calcul'!I18=0,"",'Feuille de calcul'!I18)</f>
        <v>42989.875</v>
      </c>
      <c r="E19" s="74"/>
      <c r="F19" s="74"/>
      <c r="G19" s="74"/>
      <c r="H19" s="74"/>
      <c r="I19" s="74"/>
      <c r="J19" s="74"/>
      <c r="K19" s="74"/>
      <c r="L19" s="74"/>
      <c r="M19" s="74"/>
      <c r="N19" s="74"/>
      <c r="O19" s="74"/>
      <c r="P19" s="74"/>
      <c r="Q19" s="74"/>
      <c r="R19" s="74"/>
      <c r="S19" s="74"/>
      <c r="T19" s="74"/>
      <c r="U19" s="85"/>
      <c r="V19" s="44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6"/>
      <c r="AM19" s="44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6"/>
      <c r="BD19" s="44"/>
      <c r="BE19" s="45"/>
      <c r="BF19" s="45"/>
      <c r="BG19" s="45"/>
      <c r="BH19" s="45"/>
      <c r="BI19" s="45"/>
      <c r="BJ19" s="45"/>
      <c r="BK19" s="45"/>
      <c r="BL19" s="45"/>
      <c r="BM19" s="45"/>
      <c r="BN19" s="45"/>
      <c r="BO19" s="45"/>
      <c r="BP19" s="45"/>
      <c r="BQ19" s="45"/>
      <c r="BR19" s="45"/>
      <c r="BS19" s="45"/>
      <c r="BT19" s="46"/>
      <c r="BU19" s="44"/>
      <c r="BV19" s="45"/>
      <c r="BW19" s="45"/>
      <c r="BX19" s="45"/>
      <c r="BY19" s="45"/>
      <c r="BZ19" s="45"/>
      <c r="CA19" s="45"/>
      <c r="CB19" s="45"/>
      <c r="CC19" s="45"/>
      <c r="CD19" s="45"/>
      <c r="CE19" s="45"/>
      <c r="CF19" s="45"/>
      <c r="CG19" s="45"/>
      <c r="CH19" s="45"/>
      <c r="CI19" s="45"/>
      <c r="CJ19" s="45"/>
      <c r="CK19" s="46"/>
      <c r="CL19" s="71"/>
    </row>
    <row r="20" spans="1:90" s="36" customFormat="1" ht="9.9499999999999993" customHeight="1">
      <c r="A20" s="40"/>
      <c r="B20" s="113">
        <f>IF('Feuille de calcul'!B19=0,"",'Feuille de calcul'!B19)</f>
        <v>223756</v>
      </c>
      <c r="C20" s="89">
        <f>IF('Feuille de calcul'!H19=0,"",'Feuille de calcul'!H19)</f>
        <v>42989.875</v>
      </c>
      <c r="D20" s="93">
        <f>IF('Feuille de calcul'!I19=0,"",'Feuille de calcul'!I19)</f>
        <v>42989.875</v>
      </c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4"/>
      <c r="Q20" s="74"/>
      <c r="R20" s="74"/>
      <c r="S20" s="74"/>
      <c r="T20" s="74"/>
      <c r="U20" s="85"/>
      <c r="V20" s="44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6"/>
      <c r="AM20" s="44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6"/>
      <c r="BD20" s="44"/>
      <c r="BE20" s="45"/>
      <c r="BF20" s="45"/>
      <c r="BG20" s="45"/>
      <c r="BH20" s="45"/>
      <c r="BI20" s="45"/>
      <c r="BJ20" s="45"/>
      <c r="BK20" s="45"/>
      <c r="BL20" s="45"/>
      <c r="BM20" s="45"/>
      <c r="BN20" s="45"/>
      <c r="BO20" s="45"/>
      <c r="BP20" s="45"/>
      <c r="BQ20" s="45"/>
      <c r="BR20" s="45"/>
      <c r="BS20" s="45"/>
      <c r="BT20" s="46"/>
      <c r="BU20" s="44"/>
      <c r="BV20" s="45"/>
      <c r="BW20" s="45"/>
      <c r="BX20" s="45"/>
      <c r="BY20" s="45"/>
      <c r="BZ20" s="45"/>
      <c r="CA20" s="45"/>
      <c r="CB20" s="45"/>
      <c r="CC20" s="45"/>
      <c r="CD20" s="45"/>
      <c r="CE20" s="45"/>
      <c r="CF20" s="45"/>
      <c r="CG20" s="45"/>
      <c r="CH20" s="45"/>
      <c r="CI20" s="45"/>
      <c r="CJ20" s="45"/>
      <c r="CK20" s="46"/>
      <c r="CL20" s="71"/>
    </row>
    <row r="21" spans="1:90" s="36" customFormat="1" ht="9.9499999999999993" customHeight="1">
      <c r="A21" s="40"/>
      <c r="B21" s="113">
        <f>IF('Feuille de calcul'!B20=0,"",'Feuille de calcul'!B20)</f>
        <v>223756</v>
      </c>
      <c r="C21" s="89">
        <f>IF('Feuille de calcul'!H20=0,"",'Feuille de calcul'!H20)</f>
        <v>42989.875</v>
      </c>
      <c r="D21" s="93">
        <f>IF('Feuille de calcul'!I20=0,"",'Feuille de calcul'!I20)</f>
        <v>42989.875</v>
      </c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  <c r="T21" s="74"/>
      <c r="U21" s="85"/>
      <c r="V21" s="44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6"/>
      <c r="AM21" s="44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5"/>
      <c r="AZ21" s="45"/>
      <c r="BA21" s="45"/>
      <c r="BB21" s="45"/>
      <c r="BC21" s="46"/>
      <c r="BD21" s="44"/>
      <c r="BE21" s="45"/>
      <c r="BF21" s="45"/>
      <c r="BG21" s="45"/>
      <c r="BH21" s="45"/>
      <c r="BI21" s="45"/>
      <c r="BJ21" s="45"/>
      <c r="BK21" s="45"/>
      <c r="BL21" s="45"/>
      <c r="BM21" s="45"/>
      <c r="BN21" s="45"/>
      <c r="BO21" s="45"/>
      <c r="BP21" s="45"/>
      <c r="BQ21" s="45"/>
      <c r="BR21" s="45"/>
      <c r="BS21" s="45"/>
      <c r="BT21" s="46"/>
      <c r="BU21" s="44"/>
      <c r="BV21" s="45"/>
      <c r="BW21" s="45"/>
      <c r="BX21" s="45"/>
      <c r="BY21" s="45"/>
      <c r="BZ21" s="45"/>
      <c r="CA21" s="45"/>
      <c r="CB21" s="45"/>
      <c r="CC21" s="45"/>
      <c r="CD21" s="45"/>
      <c r="CE21" s="45"/>
      <c r="CF21" s="45"/>
      <c r="CG21" s="45"/>
      <c r="CH21" s="45"/>
      <c r="CI21" s="45"/>
      <c r="CJ21" s="45"/>
      <c r="CK21" s="46"/>
      <c r="CL21" s="71"/>
    </row>
    <row r="22" spans="1:90" s="36" customFormat="1" ht="9.9499999999999993" customHeight="1">
      <c r="A22" s="40"/>
      <c r="B22" s="113">
        <f>IF('Feuille de calcul'!B21=0,"",'Feuille de calcul'!B21)</f>
        <v>223756</v>
      </c>
      <c r="C22" s="89">
        <f>IF('Feuille de calcul'!H21=0,"",'Feuille de calcul'!H21)</f>
        <v>42989.875</v>
      </c>
      <c r="D22" s="93">
        <f>IF('Feuille de calcul'!I21=0,"",'Feuille de calcul'!I21)</f>
        <v>42989.875</v>
      </c>
      <c r="E22" s="74"/>
      <c r="F22" s="74"/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  <c r="T22" s="74"/>
      <c r="U22" s="85"/>
      <c r="V22" s="44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6"/>
      <c r="AM22" s="44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6"/>
      <c r="BD22" s="44"/>
      <c r="BE22" s="45"/>
      <c r="BF22" s="45"/>
      <c r="BG22" s="45"/>
      <c r="BH22" s="45"/>
      <c r="BI22" s="45"/>
      <c r="BJ22" s="45"/>
      <c r="BK22" s="45"/>
      <c r="BL22" s="45"/>
      <c r="BM22" s="45"/>
      <c r="BN22" s="45"/>
      <c r="BO22" s="45"/>
      <c r="BP22" s="45"/>
      <c r="BQ22" s="45"/>
      <c r="BR22" s="45"/>
      <c r="BS22" s="45"/>
      <c r="BT22" s="46"/>
      <c r="BU22" s="44"/>
      <c r="BV22" s="45"/>
      <c r="BW22" s="45"/>
      <c r="BX22" s="45"/>
      <c r="BY22" s="45"/>
      <c r="BZ22" s="45"/>
      <c r="CA22" s="45"/>
      <c r="CB22" s="45"/>
      <c r="CC22" s="45"/>
      <c r="CD22" s="45"/>
      <c r="CE22" s="45"/>
      <c r="CF22" s="45"/>
      <c r="CG22" s="45"/>
      <c r="CH22" s="45"/>
      <c r="CI22" s="45"/>
      <c r="CJ22" s="45"/>
      <c r="CK22" s="46"/>
      <c r="CL22" s="71"/>
    </row>
    <row r="23" spans="1:90" s="36" customFormat="1" ht="9.9499999999999993" customHeight="1">
      <c r="A23" s="40"/>
      <c r="B23" s="113">
        <f>IF('Feuille de calcul'!B22=0,"",'Feuille de calcul'!B22)</f>
        <v>223756</v>
      </c>
      <c r="C23" s="89">
        <f>IF('Feuille de calcul'!H22=0,"",'Feuille de calcul'!H22)</f>
        <v>42989.875</v>
      </c>
      <c r="D23" s="93">
        <f>IF('Feuille de calcul'!I22=0,"",'Feuille de calcul'!I22)</f>
        <v>42989.875</v>
      </c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85"/>
      <c r="V23" s="44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6"/>
      <c r="AM23" s="44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6"/>
      <c r="BD23" s="44"/>
      <c r="BE23" s="45"/>
      <c r="BF23" s="45"/>
      <c r="BG23" s="45"/>
      <c r="BH23" s="45"/>
      <c r="BI23" s="45"/>
      <c r="BJ23" s="45"/>
      <c r="BK23" s="45"/>
      <c r="BL23" s="45"/>
      <c r="BM23" s="45"/>
      <c r="BN23" s="45"/>
      <c r="BO23" s="45"/>
      <c r="BP23" s="45"/>
      <c r="BQ23" s="45"/>
      <c r="BR23" s="45"/>
      <c r="BS23" s="45"/>
      <c r="BT23" s="46"/>
      <c r="BU23" s="44"/>
      <c r="BV23" s="45"/>
      <c r="BW23" s="45"/>
      <c r="BX23" s="45"/>
      <c r="BY23" s="45"/>
      <c r="BZ23" s="45"/>
      <c r="CA23" s="45"/>
      <c r="CB23" s="45"/>
      <c r="CC23" s="45"/>
      <c r="CD23" s="45"/>
      <c r="CE23" s="45"/>
      <c r="CF23" s="45"/>
      <c r="CG23" s="45"/>
      <c r="CH23" s="45"/>
      <c r="CI23" s="45"/>
      <c r="CJ23" s="45"/>
      <c r="CK23" s="46"/>
      <c r="CL23" s="71"/>
    </row>
    <row r="24" spans="1:90" s="36" customFormat="1" ht="9.9499999999999993" customHeight="1">
      <c r="A24" s="37"/>
      <c r="B24" s="113">
        <f>IF('Feuille de calcul'!B23=0,"",'Feuille de calcul'!B23)</f>
        <v>223756</v>
      </c>
      <c r="C24" s="110">
        <f>IF('Feuille de calcul'!H23=0,"",'Feuille de calcul'!H23)</f>
        <v>42989.875</v>
      </c>
      <c r="D24" s="111">
        <f>IF('Feuille de calcul'!I23=0,"",'Feuille de calcul'!I23)</f>
        <v>42989.875</v>
      </c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4"/>
      <c r="V24" s="44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6"/>
      <c r="AM24" s="44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6"/>
      <c r="BD24" s="44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6"/>
      <c r="BU24" s="44"/>
      <c r="BV24" s="45"/>
      <c r="BW24" s="45"/>
      <c r="BX24" s="45"/>
      <c r="BY24" s="45"/>
      <c r="BZ24" s="45"/>
      <c r="CA24" s="45"/>
      <c r="CB24" s="45"/>
      <c r="CC24" s="45"/>
      <c r="CD24" s="45"/>
      <c r="CE24" s="45"/>
      <c r="CF24" s="45"/>
      <c r="CG24" s="45"/>
      <c r="CH24" s="45"/>
      <c r="CI24" s="45"/>
      <c r="CJ24" s="45"/>
      <c r="CK24" s="46"/>
      <c r="CL24" s="71"/>
    </row>
    <row r="25" spans="1:90" s="2" customFormat="1" ht="5.0999999999999996" customHeight="1" thickBot="1">
      <c r="A25" s="115"/>
      <c r="B25" s="114"/>
      <c r="C25" s="90"/>
      <c r="D25" s="94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  <c r="Q25" s="85"/>
      <c r="R25" s="85"/>
      <c r="S25" s="85"/>
      <c r="T25" s="85"/>
      <c r="U25" s="85"/>
      <c r="V25" s="47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9"/>
      <c r="AM25" s="47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9"/>
      <c r="BD25" s="47"/>
      <c r="BE25" s="48"/>
      <c r="BF25" s="48"/>
      <c r="BG25" s="48"/>
      <c r="BH25" s="48"/>
      <c r="BI25" s="48"/>
      <c r="BJ25" s="48"/>
      <c r="BK25" s="48"/>
      <c r="BL25" s="48"/>
      <c r="BM25" s="48"/>
      <c r="BN25" s="48"/>
      <c r="BO25" s="48"/>
      <c r="BP25" s="48"/>
      <c r="BQ25" s="48"/>
      <c r="BR25" s="48"/>
      <c r="BS25" s="48"/>
      <c r="BT25" s="49"/>
      <c r="BU25" s="47"/>
      <c r="BV25" s="48"/>
      <c r="BW25" s="48"/>
      <c r="BX25" s="48"/>
      <c r="BY25" s="48"/>
      <c r="BZ25" s="48"/>
      <c r="CA25" s="48"/>
      <c r="CB25" s="48"/>
      <c r="CC25" s="48"/>
      <c r="CD25" s="48"/>
      <c r="CE25" s="48"/>
      <c r="CF25" s="48"/>
      <c r="CG25" s="48"/>
      <c r="CH25" s="48"/>
      <c r="CI25" s="48"/>
      <c r="CJ25" s="48"/>
      <c r="CK25" s="49"/>
      <c r="CL25" s="28"/>
    </row>
    <row r="26" spans="1:90" s="6" customFormat="1">
      <c r="A26" s="10" t="str">
        <f>'Feuille de calcul'!A25</f>
        <v>DMU 50 N°47</v>
      </c>
      <c r="B26" s="73"/>
      <c r="C26" s="88" t="s">
        <v>8</v>
      </c>
      <c r="D26" s="91" t="s">
        <v>9</v>
      </c>
      <c r="E26" s="78"/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122"/>
      <c r="V26" s="123"/>
      <c r="W26" s="124"/>
      <c r="X26" s="124"/>
      <c r="Y26" s="124"/>
      <c r="Z26" s="124"/>
      <c r="AA26" s="124"/>
      <c r="AB26" s="124"/>
      <c r="AC26" s="124"/>
      <c r="AD26" s="124"/>
      <c r="AE26" s="124"/>
      <c r="AF26" s="124"/>
      <c r="AG26" s="124"/>
      <c r="AH26" s="124"/>
      <c r="AI26" s="78"/>
      <c r="AJ26" s="78"/>
      <c r="AK26" s="78"/>
      <c r="AL26" s="79"/>
      <c r="AM26" s="80"/>
      <c r="AN26" s="78"/>
      <c r="AO26" s="78"/>
      <c r="AP26" s="78"/>
      <c r="AQ26" s="78"/>
      <c r="AR26" s="78"/>
      <c r="AS26" s="78"/>
      <c r="AT26" s="78"/>
      <c r="AU26" s="78"/>
      <c r="AV26" s="78"/>
      <c r="AW26" s="78"/>
      <c r="AX26" s="78"/>
      <c r="AY26" s="78"/>
      <c r="AZ26" s="78"/>
      <c r="BA26" s="78"/>
      <c r="BB26" s="78"/>
      <c r="BC26" s="79"/>
      <c r="BD26" s="80"/>
      <c r="BE26" s="78"/>
      <c r="BF26" s="78"/>
      <c r="BG26" s="78"/>
      <c r="BH26" s="78"/>
      <c r="BI26" s="78"/>
      <c r="BJ26" s="78"/>
      <c r="BK26" s="78"/>
      <c r="BL26" s="78"/>
      <c r="BM26" s="78"/>
      <c r="BN26" s="78"/>
      <c r="BO26" s="78"/>
      <c r="BP26" s="78"/>
      <c r="BQ26" s="78"/>
      <c r="BR26" s="78"/>
      <c r="BS26" s="78"/>
      <c r="BT26" s="79"/>
      <c r="BU26" s="80"/>
      <c r="BV26" s="78"/>
      <c r="BW26" s="78"/>
      <c r="BX26" s="78"/>
      <c r="BY26" s="78"/>
      <c r="BZ26" s="78"/>
      <c r="CA26" s="78"/>
      <c r="CB26" s="78"/>
      <c r="CC26" s="78"/>
      <c r="CD26" s="78"/>
      <c r="CE26" s="78"/>
      <c r="CF26" s="78"/>
      <c r="CG26" s="78"/>
      <c r="CH26" s="78"/>
      <c r="CI26" s="78"/>
      <c r="CJ26" s="7"/>
      <c r="CK26" s="8"/>
      <c r="CL26" s="70"/>
    </row>
    <row r="27" spans="1:90" s="36" customFormat="1" ht="9.9499999999999993" customHeight="1">
      <c r="A27" s="33"/>
      <c r="B27" s="112">
        <f>IF('Feuille de calcul'!B25=0,"",'Feuille de calcul'!B25)</f>
        <v>223757</v>
      </c>
      <c r="C27" s="87">
        <f>IF('Feuille de calcul'!H25=0,"",'Feuille de calcul'!H25)</f>
        <v>42989.208333333336</v>
      </c>
      <c r="D27" s="92">
        <f>IF('Feuille de calcul'!I25=0,"",'Feuille de calcul'!I25)</f>
        <v>42989.875</v>
      </c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86"/>
      <c r="V27" s="41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3"/>
      <c r="AM27" s="41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3"/>
      <c r="BD27" s="41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3"/>
      <c r="BU27" s="41"/>
      <c r="BV27" s="42"/>
      <c r="BW27" s="42"/>
      <c r="BX27" s="42"/>
      <c r="BY27" s="42"/>
      <c r="BZ27" s="42"/>
      <c r="CA27" s="42"/>
      <c r="CB27" s="42"/>
      <c r="CC27" s="42"/>
      <c r="CD27" s="42"/>
      <c r="CE27" s="42"/>
      <c r="CF27" s="42"/>
      <c r="CG27" s="42"/>
      <c r="CH27" s="42"/>
      <c r="CI27" s="42"/>
      <c r="CJ27" s="34"/>
      <c r="CK27" s="35"/>
      <c r="CL27" s="71"/>
    </row>
    <row r="28" spans="1:90" s="36" customFormat="1" ht="9.9499999999999993" customHeight="1">
      <c r="A28" s="40"/>
      <c r="B28" s="113">
        <f>IF('Feuille de calcul'!B26=0,"",'Feuille de calcul'!B26)</f>
        <v>223756</v>
      </c>
      <c r="C28" s="89">
        <f>IF('Feuille de calcul'!H26=0,"",'Feuille de calcul'!H26)</f>
        <v>42989.875</v>
      </c>
      <c r="D28" s="93">
        <f>IF('Feuille de calcul'!I26=0,"",'Feuille de calcul'!I26)</f>
        <v>42989.875</v>
      </c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83"/>
      <c r="V28" s="44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6"/>
      <c r="AM28" s="44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6"/>
      <c r="BD28" s="44"/>
      <c r="BE28" s="45"/>
      <c r="BF28" s="45"/>
      <c r="BG28" s="45"/>
      <c r="BH28" s="45"/>
      <c r="BI28" s="45"/>
      <c r="BJ28" s="45"/>
      <c r="BK28" s="45"/>
      <c r="BL28" s="45"/>
      <c r="BM28" s="45"/>
      <c r="BN28" s="45"/>
      <c r="BO28" s="45"/>
      <c r="BP28" s="45"/>
      <c r="BQ28" s="45"/>
      <c r="BR28" s="45"/>
      <c r="BS28" s="45"/>
      <c r="BT28" s="46"/>
      <c r="BU28" s="44"/>
      <c r="BV28" s="45"/>
      <c r="BW28" s="45"/>
      <c r="BX28" s="45"/>
      <c r="BY28" s="45"/>
      <c r="BZ28" s="45"/>
      <c r="CA28" s="45"/>
      <c r="CB28" s="45"/>
      <c r="CC28" s="45"/>
      <c r="CD28" s="45"/>
      <c r="CE28" s="45"/>
      <c r="CF28" s="45"/>
      <c r="CG28" s="45"/>
      <c r="CH28" s="45"/>
      <c r="CI28" s="45"/>
      <c r="CJ28" s="38"/>
      <c r="CK28" s="39"/>
      <c r="CL28" s="71"/>
    </row>
    <row r="29" spans="1:90" s="36" customFormat="1" ht="9.9499999999999993" customHeight="1">
      <c r="A29" s="40"/>
      <c r="B29" s="113">
        <f>IF('Feuille de calcul'!B27=0,"",'Feuille de calcul'!B27)</f>
        <v>223756</v>
      </c>
      <c r="C29" s="89">
        <f>IF('Feuille de calcul'!H27=0,"",'Feuille de calcul'!H27)</f>
        <v>42989.875</v>
      </c>
      <c r="D29" s="93">
        <f>IF('Feuille de calcul'!I27=0,"",'Feuille de calcul'!I27)</f>
        <v>42989.875</v>
      </c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83"/>
      <c r="V29" s="44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6"/>
      <c r="AM29" s="44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6"/>
      <c r="BD29" s="44"/>
      <c r="BE29" s="45"/>
      <c r="BF29" s="45"/>
      <c r="BG29" s="45"/>
      <c r="BH29" s="45"/>
      <c r="BI29" s="45"/>
      <c r="BJ29" s="45"/>
      <c r="BK29" s="45"/>
      <c r="BL29" s="45"/>
      <c r="BM29" s="45"/>
      <c r="BN29" s="45"/>
      <c r="BO29" s="45"/>
      <c r="BP29" s="45"/>
      <c r="BQ29" s="45"/>
      <c r="BR29" s="45"/>
      <c r="BS29" s="45"/>
      <c r="BT29" s="46"/>
      <c r="BU29" s="44"/>
      <c r="BV29" s="45"/>
      <c r="BW29" s="45"/>
      <c r="BX29" s="45"/>
      <c r="BY29" s="45"/>
      <c r="BZ29" s="45"/>
      <c r="CA29" s="45"/>
      <c r="CB29" s="45"/>
      <c r="CC29" s="45"/>
      <c r="CD29" s="45"/>
      <c r="CE29" s="45"/>
      <c r="CF29" s="45"/>
      <c r="CG29" s="45"/>
      <c r="CH29" s="45"/>
      <c r="CI29" s="45"/>
      <c r="CJ29" s="38"/>
      <c r="CK29" s="39"/>
      <c r="CL29" s="71"/>
    </row>
    <row r="30" spans="1:90" s="36" customFormat="1" ht="9.9499999999999993" customHeight="1">
      <c r="A30" s="40"/>
      <c r="B30" s="113">
        <f>IF('Feuille de calcul'!B28=0,"",'Feuille de calcul'!B28)</f>
        <v>223756</v>
      </c>
      <c r="C30" s="89">
        <f>IF('Feuille de calcul'!H28=0,"",'Feuille de calcul'!H28)</f>
        <v>42989.875</v>
      </c>
      <c r="D30" s="93">
        <f>IF('Feuille de calcul'!I28=0,"",'Feuille de calcul'!I28)</f>
        <v>42989.875</v>
      </c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83"/>
      <c r="V30" s="44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6"/>
      <c r="AM30" s="44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6"/>
      <c r="BD30" s="44"/>
      <c r="BE30" s="45"/>
      <c r="BF30" s="45"/>
      <c r="BG30" s="45"/>
      <c r="BH30" s="45"/>
      <c r="BI30" s="45"/>
      <c r="BJ30" s="45"/>
      <c r="BK30" s="45"/>
      <c r="BL30" s="45"/>
      <c r="BM30" s="45"/>
      <c r="BN30" s="45"/>
      <c r="BO30" s="45"/>
      <c r="BP30" s="45"/>
      <c r="BQ30" s="45"/>
      <c r="BR30" s="45"/>
      <c r="BS30" s="45"/>
      <c r="BT30" s="46"/>
      <c r="BU30" s="44"/>
      <c r="BV30" s="45"/>
      <c r="BW30" s="45"/>
      <c r="BX30" s="45"/>
      <c r="BY30" s="45"/>
      <c r="BZ30" s="45"/>
      <c r="CA30" s="45"/>
      <c r="CB30" s="45"/>
      <c r="CC30" s="45"/>
      <c r="CD30" s="45"/>
      <c r="CE30" s="45"/>
      <c r="CF30" s="45"/>
      <c r="CG30" s="45"/>
      <c r="CH30" s="45"/>
      <c r="CI30" s="45"/>
      <c r="CJ30" s="38"/>
      <c r="CK30" s="39"/>
      <c r="CL30" s="71"/>
    </row>
    <row r="31" spans="1:90" s="36" customFormat="1" ht="9.9499999999999993" customHeight="1">
      <c r="A31" s="40"/>
      <c r="B31" s="113">
        <f>IF('Feuille de calcul'!B29=0,"",'Feuille de calcul'!B29)</f>
        <v>223756</v>
      </c>
      <c r="C31" s="89">
        <f>IF('Feuille de calcul'!H29=0,"",'Feuille de calcul'!H29)</f>
        <v>42989.875</v>
      </c>
      <c r="D31" s="93">
        <f>IF('Feuille de calcul'!I29=0,"",'Feuille de calcul'!I29)</f>
        <v>42989.875</v>
      </c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83"/>
      <c r="V31" s="44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6"/>
      <c r="AM31" s="44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6"/>
      <c r="BD31" s="44"/>
      <c r="BE31" s="45"/>
      <c r="BF31" s="45"/>
      <c r="BG31" s="45"/>
      <c r="BH31" s="45"/>
      <c r="BI31" s="45"/>
      <c r="BJ31" s="45"/>
      <c r="BK31" s="45"/>
      <c r="BL31" s="45"/>
      <c r="BM31" s="45"/>
      <c r="BN31" s="45"/>
      <c r="BO31" s="45"/>
      <c r="BP31" s="45"/>
      <c r="BQ31" s="45"/>
      <c r="BR31" s="45"/>
      <c r="BS31" s="45"/>
      <c r="BT31" s="46"/>
      <c r="BU31" s="44"/>
      <c r="BV31" s="45"/>
      <c r="BW31" s="45"/>
      <c r="BX31" s="45"/>
      <c r="BY31" s="45"/>
      <c r="BZ31" s="45"/>
      <c r="CA31" s="45"/>
      <c r="CB31" s="45"/>
      <c r="CC31" s="45"/>
      <c r="CD31" s="45"/>
      <c r="CE31" s="45"/>
      <c r="CF31" s="45"/>
      <c r="CG31" s="45"/>
      <c r="CH31" s="45"/>
      <c r="CI31" s="45"/>
      <c r="CJ31" s="38"/>
      <c r="CK31" s="39"/>
      <c r="CL31" s="71"/>
    </row>
    <row r="32" spans="1:90" s="36" customFormat="1" ht="9.9499999999999993" customHeight="1">
      <c r="A32" s="40"/>
      <c r="B32" s="113">
        <f>IF('Feuille de calcul'!B30=0,"",'Feuille de calcul'!B30)</f>
        <v>223756</v>
      </c>
      <c r="C32" s="89">
        <f>IF('Feuille de calcul'!H30=0,"",'Feuille de calcul'!H30)</f>
        <v>42989.875</v>
      </c>
      <c r="D32" s="93">
        <f>IF('Feuille de calcul'!I30=0,"",'Feuille de calcul'!I30)</f>
        <v>42989.875</v>
      </c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83"/>
      <c r="V32" s="44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6"/>
      <c r="AM32" s="44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6"/>
      <c r="BD32" s="44"/>
      <c r="BE32" s="45"/>
      <c r="BF32" s="45"/>
      <c r="BG32" s="45"/>
      <c r="BH32" s="45"/>
      <c r="BI32" s="45"/>
      <c r="BJ32" s="45"/>
      <c r="BK32" s="45"/>
      <c r="BL32" s="45"/>
      <c r="BM32" s="45"/>
      <c r="BN32" s="45"/>
      <c r="BO32" s="45"/>
      <c r="BP32" s="45"/>
      <c r="BQ32" s="45"/>
      <c r="BR32" s="45"/>
      <c r="BS32" s="45"/>
      <c r="BT32" s="46"/>
      <c r="BU32" s="44"/>
      <c r="BV32" s="45"/>
      <c r="BW32" s="45"/>
      <c r="BX32" s="45"/>
      <c r="BY32" s="45"/>
      <c r="BZ32" s="45"/>
      <c r="CA32" s="45"/>
      <c r="CB32" s="45"/>
      <c r="CC32" s="45"/>
      <c r="CD32" s="45"/>
      <c r="CE32" s="45"/>
      <c r="CF32" s="45"/>
      <c r="CG32" s="45"/>
      <c r="CH32" s="45"/>
      <c r="CI32" s="45"/>
      <c r="CJ32" s="38"/>
      <c r="CK32" s="39"/>
      <c r="CL32" s="71"/>
    </row>
    <row r="33" spans="1:90" s="36" customFormat="1" ht="9.9499999999999993" customHeight="1">
      <c r="A33" s="40"/>
      <c r="B33" s="113">
        <f>IF('Feuille de calcul'!B31=0,"",'Feuille de calcul'!B31)</f>
        <v>223756</v>
      </c>
      <c r="C33" s="89">
        <f>IF('Feuille de calcul'!H31=0,"",'Feuille de calcul'!H31)</f>
        <v>42989.875</v>
      </c>
      <c r="D33" s="93">
        <f>IF('Feuille de calcul'!I31=0,"",'Feuille de calcul'!I31)</f>
        <v>42989.875</v>
      </c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83"/>
      <c r="V33" s="44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6"/>
      <c r="AM33" s="44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6"/>
      <c r="BD33" s="44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6"/>
      <c r="BU33" s="44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5"/>
      <c r="CJ33" s="38"/>
      <c r="CK33" s="39"/>
      <c r="CL33" s="71"/>
    </row>
    <row r="34" spans="1:90" s="36" customFormat="1" ht="9.9499999999999993" customHeight="1">
      <c r="A34" s="40"/>
      <c r="B34" s="113">
        <f>IF('Feuille de calcul'!B32=0,"",'Feuille de calcul'!B32)</f>
        <v>223756</v>
      </c>
      <c r="C34" s="89">
        <f>IF('Feuille de calcul'!H32=0,"",'Feuille de calcul'!H32)</f>
        <v>42989.875</v>
      </c>
      <c r="D34" s="93">
        <f>IF('Feuille de calcul'!I32=0,"",'Feuille de calcul'!I32)</f>
        <v>42989.875</v>
      </c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6"/>
      <c r="V34" s="44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6"/>
      <c r="AM34" s="44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6"/>
      <c r="BD34" s="44"/>
      <c r="BE34" s="45"/>
      <c r="BF34" s="45"/>
      <c r="BG34" s="45"/>
      <c r="BH34" s="45"/>
      <c r="BI34" s="45"/>
      <c r="BJ34" s="45"/>
      <c r="BK34" s="45"/>
      <c r="BL34" s="45"/>
      <c r="BM34" s="45"/>
      <c r="BN34" s="45"/>
      <c r="BO34" s="45"/>
      <c r="BP34" s="45"/>
      <c r="BQ34" s="45"/>
      <c r="BR34" s="45"/>
      <c r="BS34" s="45"/>
      <c r="BT34" s="46"/>
      <c r="BU34" s="44"/>
      <c r="BV34" s="45"/>
      <c r="BW34" s="45"/>
      <c r="BX34" s="45"/>
      <c r="BY34" s="45"/>
      <c r="BZ34" s="45"/>
      <c r="CA34" s="45"/>
      <c r="CB34" s="45"/>
      <c r="CC34" s="45"/>
      <c r="CD34" s="45"/>
      <c r="CE34" s="45"/>
      <c r="CF34" s="45"/>
      <c r="CG34" s="45"/>
      <c r="CH34" s="45"/>
      <c r="CI34" s="45"/>
      <c r="CJ34" s="38"/>
      <c r="CK34" s="39"/>
      <c r="CL34" s="71"/>
    </row>
    <row r="35" spans="1:90" s="36" customFormat="1" ht="9.9499999999999993" customHeight="1">
      <c r="A35" s="37"/>
      <c r="B35" s="113">
        <f>IF('Feuille de calcul'!B33=0,"",'Feuille de calcul'!B33)</f>
        <v>223756</v>
      </c>
      <c r="C35" s="110">
        <f>IF('Feuille de calcul'!H33=0,"",'Feuille de calcul'!H33)</f>
        <v>42989.875</v>
      </c>
      <c r="D35" s="111">
        <f>IF('Feuille de calcul'!I33=0,"",'Feuille de calcul'!I33)</f>
        <v>42989.875</v>
      </c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3"/>
      <c r="V35" s="44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6"/>
      <c r="AM35" s="44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6"/>
      <c r="BD35" s="44"/>
      <c r="BE35" s="45"/>
      <c r="BF35" s="45"/>
      <c r="BG35" s="45"/>
      <c r="BH35" s="45"/>
      <c r="BI35" s="45"/>
      <c r="BJ35" s="45"/>
      <c r="BK35" s="45"/>
      <c r="BL35" s="45"/>
      <c r="BM35" s="45"/>
      <c r="BN35" s="45"/>
      <c r="BO35" s="45"/>
      <c r="BP35" s="45"/>
      <c r="BQ35" s="45"/>
      <c r="BR35" s="45"/>
      <c r="BS35" s="45"/>
      <c r="BT35" s="46"/>
      <c r="BU35" s="44"/>
      <c r="BV35" s="45"/>
      <c r="BW35" s="45"/>
      <c r="BX35" s="45"/>
      <c r="BY35" s="45"/>
      <c r="BZ35" s="45"/>
      <c r="CA35" s="45"/>
      <c r="CB35" s="45"/>
      <c r="CC35" s="45"/>
      <c r="CD35" s="45"/>
      <c r="CE35" s="45"/>
      <c r="CF35" s="45"/>
      <c r="CG35" s="45"/>
      <c r="CH35" s="45"/>
      <c r="CI35" s="45"/>
      <c r="CJ35" s="38"/>
      <c r="CK35" s="39"/>
      <c r="CL35" s="71"/>
    </row>
    <row r="36" spans="1:90" s="2" customFormat="1" ht="5.0999999999999996" customHeight="1" thickBot="1">
      <c r="A36" s="115"/>
      <c r="B36" s="114"/>
      <c r="C36" s="90"/>
      <c r="D36" s="94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125"/>
      <c r="V36" s="126"/>
      <c r="W36" s="107"/>
      <c r="X36" s="107"/>
      <c r="Y36" s="107"/>
      <c r="Z36" s="107"/>
      <c r="AA36" s="107"/>
      <c r="AB36" s="107"/>
      <c r="AC36" s="107"/>
      <c r="AD36" s="107"/>
      <c r="AE36" s="107"/>
      <c r="AF36" s="107"/>
      <c r="AG36" s="107"/>
      <c r="AH36" s="107"/>
      <c r="AI36" s="48"/>
      <c r="AJ36" s="48"/>
      <c r="AK36" s="48"/>
      <c r="AL36" s="49"/>
      <c r="AM36" s="47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49"/>
      <c r="BD36" s="47"/>
      <c r="BE36" s="48"/>
      <c r="BF36" s="48"/>
      <c r="BG36" s="48"/>
      <c r="BH36" s="48"/>
      <c r="BI36" s="48"/>
      <c r="BJ36" s="48"/>
      <c r="BK36" s="48"/>
      <c r="BL36" s="48"/>
      <c r="BM36" s="48"/>
      <c r="BN36" s="48"/>
      <c r="BO36" s="48"/>
      <c r="BP36" s="48"/>
      <c r="BQ36" s="48"/>
      <c r="BR36" s="48"/>
      <c r="BS36" s="48"/>
      <c r="BT36" s="49"/>
      <c r="BU36" s="47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29"/>
      <c r="CK36" s="30"/>
      <c r="CL36" s="28"/>
    </row>
    <row r="37" spans="1:90" s="6" customFormat="1">
      <c r="A37" s="10" t="str">
        <f>'Feuille de calcul'!A35</f>
        <v>DMU 50 N°48</v>
      </c>
      <c r="B37" s="73"/>
      <c r="C37" s="88" t="s">
        <v>8</v>
      </c>
      <c r="D37" s="91" t="s">
        <v>9</v>
      </c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122"/>
      <c r="V37" s="80"/>
      <c r="W37" s="78"/>
      <c r="X37" s="78"/>
      <c r="Y37" s="78"/>
      <c r="Z37" s="78"/>
      <c r="AA37" s="78"/>
      <c r="AB37" s="78"/>
      <c r="AC37" s="78"/>
      <c r="AD37" s="78"/>
      <c r="AE37" s="78"/>
      <c r="AF37" s="78"/>
      <c r="AG37" s="78"/>
      <c r="AH37" s="124"/>
      <c r="AI37" s="124"/>
      <c r="AJ37" s="124"/>
      <c r="AK37" s="124"/>
      <c r="AL37" s="122"/>
      <c r="AM37" s="123"/>
      <c r="AN37" s="124"/>
      <c r="AO37" s="124"/>
      <c r="AP37" s="124"/>
      <c r="AQ37" s="124"/>
      <c r="AR37" s="124"/>
      <c r="AS37" s="124"/>
      <c r="AT37" s="124"/>
      <c r="AU37" s="124"/>
      <c r="AV37" s="124"/>
      <c r="AW37" s="124"/>
      <c r="AX37" s="124"/>
      <c r="AY37" s="124"/>
      <c r="AZ37" s="78"/>
      <c r="BA37" s="78"/>
      <c r="BB37" s="78"/>
      <c r="BC37" s="79"/>
      <c r="BD37" s="80"/>
      <c r="BE37" s="78"/>
      <c r="BF37" s="78"/>
      <c r="BG37" s="78"/>
      <c r="BH37" s="78"/>
      <c r="BI37" s="78"/>
      <c r="BJ37" s="78"/>
      <c r="BK37" s="78"/>
      <c r="BL37" s="78"/>
      <c r="BM37" s="78"/>
      <c r="BN37" s="78"/>
      <c r="BO37" s="78"/>
      <c r="BP37" s="78"/>
      <c r="BQ37" s="78"/>
      <c r="BR37" s="78"/>
      <c r="BS37" s="78"/>
      <c r="BT37" s="79"/>
      <c r="BU37" s="80"/>
      <c r="BV37" s="78"/>
      <c r="BW37" s="78"/>
      <c r="BX37" s="78"/>
      <c r="BY37" s="78"/>
      <c r="BZ37" s="78"/>
      <c r="CA37" s="78"/>
      <c r="CB37" s="78"/>
      <c r="CC37" s="78"/>
      <c r="CD37" s="78"/>
      <c r="CE37" s="78"/>
      <c r="CF37" s="78"/>
      <c r="CG37" s="78"/>
      <c r="CH37" s="78"/>
      <c r="CI37" s="78"/>
      <c r="CJ37" s="7"/>
      <c r="CK37" s="8"/>
      <c r="CL37" s="70"/>
    </row>
    <row r="38" spans="1:90" s="36" customFormat="1" ht="9.9499999999999993" customHeight="1">
      <c r="A38" s="33"/>
      <c r="B38" s="112">
        <f>IF('Feuille de calcul'!B35=0,"",'Feuille de calcul'!B35)</f>
        <v>223757</v>
      </c>
      <c r="C38" s="87">
        <f>IF('Feuille de calcul'!H35=0,"",'Feuille de calcul'!H35)</f>
        <v>42989.208333333336</v>
      </c>
      <c r="D38" s="92">
        <f>IF('Feuille de calcul'!I35=0,"",'Feuille de calcul'!I35)</f>
        <v>42989.875</v>
      </c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86"/>
      <c r="V38" s="41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3"/>
      <c r="AM38" s="41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3"/>
      <c r="BD38" s="41"/>
      <c r="BE38" s="42"/>
      <c r="BF38" s="42"/>
      <c r="BG38" s="42"/>
      <c r="BH38" s="42"/>
      <c r="BI38" s="42"/>
      <c r="BJ38" s="42"/>
      <c r="BK38" s="42"/>
      <c r="BL38" s="42"/>
      <c r="BM38" s="42"/>
      <c r="BN38" s="42"/>
      <c r="BO38" s="42"/>
      <c r="BP38" s="42"/>
      <c r="BQ38" s="42"/>
      <c r="BR38" s="42"/>
      <c r="BS38" s="42"/>
      <c r="BT38" s="43"/>
      <c r="BU38" s="41"/>
      <c r="BV38" s="42"/>
      <c r="BW38" s="42"/>
      <c r="BX38" s="42"/>
      <c r="BY38" s="42"/>
      <c r="BZ38" s="42"/>
      <c r="CA38" s="42"/>
      <c r="CB38" s="42"/>
      <c r="CC38" s="42"/>
      <c r="CD38" s="42"/>
      <c r="CE38" s="42"/>
      <c r="CF38" s="42"/>
      <c r="CG38" s="42"/>
      <c r="CH38" s="42"/>
      <c r="CI38" s="42"/>
      <c r="CJ38" s="34"/>
      <c r="CK38" s="35"/>
      <c r="CL38" s="71"/>
    </row>
    <row r="39" spans="1:90" s="36" customFormat="1" ht="9.9499999999999993" customHeight="1">
      <c r="A39" s="40"/>
      <c r="B39" s="113">
        <f>IF('Feuille de calcul'!B36=0,"",'Feuille de calcul'!B36)</f>
        <v>223756</v>
      </c>
      <c r="C39" s="89">
        <f>IF('Feuille de calcul'!H36=0,"",'Feuille de calcul'!H36)</f>
        <v>42989.875</v>
      </c>
      <c r="D39" s="93">
        <f>IF('Feuille de calcul'!I36=0,"",'Feuille de calcul'!I36)</f>
        <v>42989.875</v>
      </c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83"/>
      <c r="V39" s="44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6"/>
      <c r="AM39" s="44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6"/>
      <c r="BD39" s="44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6"/>
      <c r="BU39" s="44"/>
      <c r="BV39" s="45"/>
      <c r="BW39" s="45"/>
      <c r="BX39" s="45"/>
      <c r="BY39" s="45"/>
      <c r="BZ39" s="45"/>
      <c r="CA39" s="45"/>
      <c r="CB39" s="45"/>
      <c r="CC39" s="45"/>
      <c r="CD39" s="45"/>
      <c r="CE39" s="45"/>
      <c r="CF39" s="45"/>
      <c r="CG39" s="45"/>
      <c r="CH39" s="45"/>
      <c r="CI39" s="45"/>
      <c r="CJ39" s="38"/>
      <c r="CK39" s="39"/>
      <c r="CL39" s="71"/>
    </row>
    <row r="40" spans="1:90" s="36" customFormat="1" ht="9.9499999999999993" customHeight="1">
      <c r="A40" s="40"/>
      <c r="B40" s="113">
        <f>IF('Feuille de calcul'!B37=0,"",'Feuille de calcul'!B37)</f>
        <v>223756</v>
      </c>
      <c r="C40" s="89">
        <f>IF('Feuille de calcul'!H37=0,"",'Feuille de calcul'!H37)</f>
        <v>42989.875</v>
      </c>
      <c r="D40" s="93">
        <f>IF('Feuille de calcul'!I37=0,"",'Feuille de calcul'!I37)</f>
        <v>42989.875</v>
      </c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83"/>
      <c r="V40" s="44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6"/>
      <c r="AM40" s="44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6"/>
      <c r="BD40" s="44"/>
      <c r="BE40" s="45"/>
      <c r="BF40" s="45"/>
      <c r="BG40" s="45"/>
      <c r="BH40" s="45"/>
      <c r="BI40" s="45"/>
      <c r="BJ40" s="45"/>
      <c r="BK40" s="45"/>
      <c r="BL40" s="45"/>
      <c r="BM40" s="45"/>
      <c r="BN40" s="45"/>
      <c r="BO40" s="45"/>
      <c r="BP40" s="45"/>
      <c r="BQ40" s="45"/>
      <c r="BR40" s="45"/>
      <c r="BS40" s="45"/>
      <c r="BT40" s="46"/>
      <c r="BU40" s="44"/>
      <c r="BV40" s="45"/>
      <c r="BW40" s="45"/>
      <c r="BX40" s="45"/>
      <c r="BY40" s="45"/>
      <c r="BZ40" s="45"/>
      <c r="CA40" s="45"/>
      <c r="CB40" s="45"/>
      <c r="CC40" s="45"/>
      <c r="CD40" s="45"/>
      <c r="CE40" s="45"/>
      <c r="CF40" s="45"/>
      <c r="CG40" s="45"/>
      <c r="CH40" s="45"/>
      <c r="CI40" s="45"/>
      <c r="CJ40" s="38"/>
      <c r="CK40" s="39"/>
      <c r="CL40" s="71"/>
    </row>
    <row r="41" spans="1:90" s="36" customFormat="1" ht="9.9499999999999993" customHeight="1">
      <c r="A41" s="40"/>
      <c r="B41" s="113">
        <f>IF('Feuille de calcul'!B38=0,"",'Feuille de calcul'!B38)</f>
        <v>223756</v>
      </c>
      <c r="C41" s="89">
        <f>IF('Feuille de calcul'!H38=0,"",'Feuille de calcul'!H38)</f>
        <v>42989.875</v>
      </c>
      <c r="D41" s="93">
        <f>IF('Feuille de calcul'!I38=0,"",'Feuille de calcul'!I38)</f>
        <v>42989.875</v>
      </c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83"/>
      <c r="V41" s="44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6"/>
      <c r="AM41" s="44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6"/>
      <c r="BD41" s="44"/>
      <c r="BE41" s="45"/>
      <c r="BF41" s="45"/>
      <c r="BG41" s="45"/>
      <c r="BH41" s="45"/>
      <c r="BI41" s="45"/>
      <c r="BJ41" s="45"/>
      <c r="BK41" s="45"/>
      <c r="BL41" s="45"/>
      <c r="BM41" s="45"/>
      <c r="BN41" s="45"/>
      <c r="BO41" s="45"/>
      <c r="BP41" s="45"/>
      <c r="BQ41" s="45"/>
      <c r="BR41" s="45"/>
      <c r="BS41" s="45"/>
      <c r="BT41" s="46"/>
      <c r="BU41" s="44"/>
      <c r="BV41" s="45"/>
      <c r="BW41" s="45"/>
      <c r="BX41" s="45"/>
      <c r="BY41" s="45"/>
      <c r="BZ41" s="45"/>
      <c r="CA41" s="45"/>
      <c r="CB41" s="45"/>
      <c r="CC41" s="45"/>
      <c r="CD41" s="45"/>
      <c r="CE41" s="45"/>
      <c r="CF41" s="45"/>
      <c r="CG41" s="45"/>
      <c r="CH41" s="45"/>
      <c r="CI41" s="45"/>
      <c r="CJ41" s="38"/>
      <c r="CK41" s="39"/>
      <c r="CL41" s="71"/>
    </row>
    <row r="42" spans="1:90" s="36" customFormat="1" ht="9.9499999999999993" customHeight="1">
      <c r="A42" s="40"/>
      <c r="B42" s="113">
        <f>IF('Feuille de calcul'!B39=0,"",'Feuille de calcul'!B39)</f>
        <v>223756</v>
      </c>
      <c r="C42" s="89">
        <f>IF('Feuille de calcul'!H39=0,"",'Feuille de calcul'!H39)</f>
        <v>42989.875</v>
      </c>
      <c r="D42" s="93">
        <f>IF('Feuille de calcul'!I39=0,"",'Feuille de calcul'!I39)</f>
        <v>42989.875</v>
      </c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83"/>
      <c r="V42" s="44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6"/>
      <c r="AM42" s="44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6"/>
      <c r="BD42" s="44"/>
      <c r="BE42" s="45"/>
      <c r="BF42" s="45"/>
      <c r="BG42" s="45"/>
      <c r="BH42" s="45"/>
      <c r="BI42" s="45"/>
      <c r="BJ42" s="45"/>
      <c r="BK42" s="45"/>
      <c r="BL42" s="45"/>
      <c r="BM42" s="45"/>
      <c r="BN42" s="45"/>
      <c r="BO42" s="45"/>
      <c r="BP42" s="45"/>
      <c r="BQ42" s="45"/>
      <c r="BR42" s="45"/>
      <c r="BS42" s="45"/>
      <c r="BT42" s="46"/>
      <c r="BU42" s="44"/>
      <c r="BV42" s="45"/>
      <c r="BW42" s="45"/>
      <c r="BX42" s="45"/>
      <c r="BY42" s="45"/>
      <c r="BZ42" s="45"/>
      <c r="CA42" s="45"/>
      <c r="CB42" s="45"/>
      <c r="CC42" s="45"/>
      <c r="CD42" s="45"/>
      <c r="CE42" s="45"/>
      <c r="CF42" s="45"/>
      <c r="CG42" s="45"/>
      <c r="CH42" s="45"/>
      <c r="CI42" s="45"/>
      <c r="CJ42" s="38"/>
      <c r="CK42" s="39"/>
      <c r="CL42" s="71"/>
    </row>
    <row r="43" spans="1:90" s="36" customFormat="1" ht="9.9499999999999993" customHeight="1">
      <c r="A43" s="40"/>
      <c r="B43" s="113">
        <f>IF('Feuille de calcul'!B40=0,"",'Feuille de calcul'!B40)</f>
        <v>223756</v>
      </c>
      <c r="C43" s="89">
        <f>IF('Feuille de calcul'!H40=0,"",'Feuille de calcul'!H40)</f>
        <v>42989.875</v>
      </c>
      <c r="D43" s="93">
        <f>IF('Feuille de calcul'!I40=0,"",'Feuille de calcul'!I40)</f>
        <v>42989.875</v>
      </c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83"/>
      <c r="V43" s="44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6"/>
      <c r="AM43" s="44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6"/>
      <c r="BD43" s="44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6"/>
      <c r="BU43" s="44"/>
      <c r="BV43" s="45"/>
      <c r="BW43" s="45"/>
      <c r="BX43" s="45"/>
      <c r="BY43" s="45"/>
      <c r="BZ43" s="45"/>
      <c r="CA43" s="45"/>
      <c r="CB43" s="45"/>
      <c r="CC43" s="45"/>
      <c r="CD43" s="45"/>
      <c r="CE43" s="45"/>
      <c r="CF43" s="45"/>
      <c r="CG43" s="45"/>
      <c r="CH43" s="45"/>
      <c r="CI43" s="45"/>
      <c r="CJ43" s="38"/>
      <c r="CK43" s="39"/>
      <c r="CL43" s="71"/>
    </row>
    <row r="44" spans="1:90" s="36" customFormat="1" ht="9.9499999999999993" customHeight="1">
      <c r="A44" s="40"/>
      <c r="B44" s="113">
        <f>IF('Feuille de calcul'!B41=0,"",'Feuille de calcul'!B41)</f>
        <v>223756</v>
      </c>
      <c r="C44" s="89">
        <f>IF('Feuille de calcul'!H41=0,"",'Feuille de calcul'!H41)</f>
        <v>42989.875</v>
      </c>
      <c r="D44" s="93">
        <f>IF('Feuille de calcul'!I41=0,"",'Feuille de calcul'!I41)</f>
        <v>42989.875</v>
      </c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6"/>
      <c r="V44" s="44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6"/>
      <c r="AM44" s="44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6"/>
      <c r="BD44" s="44"/>
      <c r="BE44" s="45"/>
      <c r="BF44" s="45"/>
      <c r="BG44" s="45"/>
      <c r="BH44" s="45"/>
      <c r="BI44" s="45"/>
      <c r="BJ44" s="45"/>
      <c r="BK44" s="45"/>
      <c r="BL44" s="45"/>
      <c r="BM44" s="45"/>
      <c r="BN44" s="45"/>
      <c r="BO44" s="45"/>
      <c r="BP44" s="45"/>
      <c r="BQ44" s="45"/>
      <c r="BR44" s="45"/>
      <c r="BS44" s="45"/>
      <c r="BT44" s="46"/>
      <c r="BU44" s="44"/>
      <c r="BV44" s="45"/>
      <c r="BW44" s="45"/>
      <c r="BX44" s="45"/>
      <c r="BY44" s="45"/>
      <c r="BZ44" s="45"/>
      <c r="CA44" s="45"/>
      <c r="CB44" s="45"/>
      <c r="CC44" s="45"/>
      <c r="CD44" s="45"/>
      <c r="CE44" s="45"/>
      <c r="CF44" s="45"/>
      <c r="CG44" s="45"/>
      <c r="CH44" s="45"/>
      <c r="CI44" s="45"/>
      <c r="CJ44" s="38"/>
      <c r="CK44" s="39"/>
      <c r="CL44" s="71"/>
    </row>
    <row r="45" spans="1:90" s="36" customFormat="1" ht="9.9499999999999993" customHeight="1">
      <c r="A45" s="40"/>
      <c r="B45" s="113">
        <f>IF('Feuille de calcul'!B42=0,"",'Feuille de calcul'!B42)</f>
        <v>223756</v>
      </c>
      <c r="C45" s="89">
        <f>IF('Feuille de calcul'!H42=0,"",'Feuille de calcul'!H42)</f>
        <v>42989.875</v>
      </c>
      <c r="D45" s="93">
        <f>IF('Feuille de calcul'!I42=0,"",'Feuille de calcul'!I42)</f>
        <v>42989.875</v>
      </c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3"/>
      <c r="V45" s="44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6"/>
      <c r="AM45" s="44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  <c r="BD45" s="44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46"/>
      <c r="BU45" s="44"/>
      <c r="BV45" s="45"/>
      <c r="BW45" s="45"/>
      <c r="BX45" s="45"/>
      <c r="BY45" s="45"/>
      <c r="BZ45" s="45"/>
      <c r="CA45" s="45"/>
      <c r="CB45" s="45"/>
      <c r="CC45" s="45"/>
      <c r="CD45" s="45"/>
      <c r="CE45" s="45"/>
      <c r="CF45" s="45"/>
      <c r="CG45" s="45"/>
      <c r="CH45" s="45"/>
      <c r="CI45" s="45"/>
      <c r="CJ45" s="38"/>
      <c r="CK45" s="39"/>
      <c r="CL45" s="71"/>
    </row>
    <row r="46" spans="1:90" s="36" customFormat="1" ht="9.9499999999999993" customHeight="1">
      <c r="A46" s="37"/>
      <c r="B46" s="113">
        <f>IF('Feuille de calcul'!B43=0,"",'Feuille de calcul'!B43)</f>
        <v>223756</v>
      </c>
      <c r="C46" s="110">
        <f>IF('Feuille de calcul'!H43=0,"",'Feuille de calcul'!H43)</f>
        <v>42989.875</v>
      </c>
      <c r="D46" s="111">
        <f>IF('Feuille de calcul'!I43=0,"",'Feuille de calcul'!I43)</f>
        <v>42989.875</v>
      </c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83"/>
      <c r="V46" s="44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6"/>
      <c r="AM46" s="44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6"/>
      <c r="BD46" s="44"/>
      <c r="BE46" s="45"/>
      <c r="BF46" s="45"/>
      <c r="BG46" s="45"/>
      <c r="BH46" s="45"/>
      <c r="BI46" s="45"/>
      <c r="BJ46" s="45"/>
      <c r="BK46" s="45"/>
      <c r="BL46" s="45"/>
      <c r="BM46" s="45"/>
      <c r="BN46" s="45"/>
      <c r="BO46" s="45"/>
      <c r="BP46" s="45"/>
      <c r="BQ46" s="45"/>
      <c r="BR46" s="45"/>
      <c r="BS46" s="45"/>
      <c r="BT46" s="46"/>
      <c r="BU46" s="44"/>
      <c r="BV46" s="45"/>
      <c r="BW46" s="45"/>
      <c r="BX46" s="45"/>
      <c r="BY46" s="45"/>
      <c r="BZ46" s="45"/>
      <c r="CA46" s="45"/>
      <c r="CB46" s="45"/>
      <c r="CC46" s="45"/>
      <c r="CD46" s="45"/>
      <c r="CE46" s="45"/>
      <c r="CF46" s="45"/>
      <c r="CG46" s="45"/>
      <c r="CH46" s="45"/>
      <c r="CI46" s="45"/>
      <c r="CJ46" s="38"/>
      <c r="CK46" s="39"/>
      <c r="CL46" s="71"/>
    </row>
    <row r="47" spans="1:90" s="2" customFormat="1" ht="5.0999999999999996" customHeight="1" thickBot="1">
      <c r="A47" s="115"/>
      <c r="B47" s="114"/>
      <c r="C47" s="90"/>
      <c r="D47" s="94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125"/>
      <c r="V47" s="47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107"/>
      <c r="AI47" s="107"/>
      <c r="AJ47" s="107"/>
      <c r="AK47" s="107"/>
      <c r="AL47" s="125"/>
      <c r="AM47" s="126"/>
      <c r="AN47" s="107"/>
      <c r="AO47" s="107"/>
      <c r="AP47" s="107"/>
      <c r="AQ47" s="107"/>
      <c r="AR47" s="107"/>
      <c r="AS47" s="107"/>
      <c r="AT47" s="107"/>
      <c r="AU47" s="107"/>
      <c r="AV47" s="107"/>
      <c r="AW47" s="107"/>
      <c r="AX47" s="107"/>
      <c r="AY47" s="107"/>
      <c r="AZ47" s="48"/>
      <c r="BA47" s="48"/>
      <c r="BB47" s="48"/>
      <c r="BC47" s="49"/>
      <c r="BD47" s="47"/>
      <c r="BE47" s="48"/>
      <c r="BF47" s="48"/>
      <c r="BG47" s="48"/>
      <c r="BH47" s="48"/>
      <c r="BI47" s="48"/>
      <c r="BJ47" s="48"/>
      <c r="BK47" s="48"/>
      <c r="BL47" s="48"/>
      <c r="BM47" s="48"/>
      <c r="BN47" s="48"/>
      <c r="BO47" s="48"/>
      <c r="BP47" s="48"/>
      <c r="BQ47" s="48"/>
      <c r="BR47" s="48"/>
      <c r="BS47" s="48"/>
      <c r="BT47" s="49"/>
      <c r="BU47" s="47"/>
      <c r="BV47" s="48"/>
      <c r="BW47" s="48"/>
      <c r="BX47" s="48"/>
      <c r="BY47" s="48"/>
      <c r="BZ47" s="48"/>
      <c r="CA47" s="48"/>
      <c r="CB47" s="48"/>
      <c r="CC47" s="48"/>
      <c r="CD47" s="48"/>
      <c r="CE47" s="48"/>
      <c r="CF47" s="48"/>
      <c r="CG47" s="48"/>
      <c r="CH47" s="48"/>
      <c r="CI47" s="48"/>
      <c r="CJ47" s="29"/>
      <c r="CK47" s="30"/>
      <c r="CL47" s="28"/>
    </row>
    <row r="48" spans="1:90" s="6" customFormat="1">
      <c r="A48" s="10" t="str">
        <f>+'Feuille de calcul'!A45</f>
        <v>DMU 70</v>
      </c>
      <c r="B48" s="73"/>
      <c r="C48" s="88" t="s">
        <v>8</v>
      </c>
      <c r="D48" s="91" t="s">
        <v>9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122"/>
      <c r="V48" s="78"/>
      <c r="W48" s="78"/>
      <c r="X48" s="78"/>
      <c r="Y48" s="78"/>
      <c r="Z48" s="78"/>
      <c r="AA48" s="78"/>
      <c r="AB48" s="78"/>
      <c r="AC48" s="78"/>
      <c r="AD48" s="78"/>
      <c r="AE48" s="78"/>
      <c r="AF48" s="78"/>
      <c r="AG48" s="78"/>
      <c r="AH48" s="78"/>
      <c r="AI48" s="78"/>
      <c r="AJ48" s="78"/>
      <c r="AK48" s="78"/>
      <c r="AL48" s="79"/>
      <c r="AM48" s="78"/>
      <c r="AN48" s="78"/>
      <c r="AO48" s="78"/>
      <c r="AP48" s="78"/>
      <c r="AQ48" s="78"/>
      <c r="AR48" s="78"/>
      <c r="AS48" s="78"/>
      <c r="AT48" s="78"/>
      <c r="AU48" s="78"/>
      <c r="AV48" s="78"/>
      <c r="AW48" s="78"/>
      <c r="AX48" s="78"/>
      <c r="AY48" s="124"/>
      <c r="AZ48" s="124"/>
      <c r="BA48" s="124"/>
      <c r="BB48" s="124"/>
      <c r="BC48" s="122"/>
      <c r="BD48" s="124"/>
      <c r="BE48" s="124"/>
      <c r="BF48" s="124"/>
      <c r="BG48" s="124"/>
      <c r="BH48" s="124"/>
      <c r="BI48" s="124"/>
      <c r="BJ48" s="124"/>
      <c r="BK48" s="124"/>
      <c r="BL48" s="124"/>
      <c r="BM48" s="124"/>
      <c r="BN48" s="124"/>
      <c r="BO48" s="124"/>
      <c r="BP48" s="124"/>
      <c r="BQ48" s="78"/>
      <c r="BR48" s="78"/>
      <c r="BS48" s="78"/>
      <c r="BT48" s="79"/>
      <c r="BU48" s="80"/>
      <c r="BV48" s="78"/>
      <c r="BW48" s="78"/>
      <c r="BX48" s="78"/>
      <c r="BY48" s="78"/>
      <c r="BZ48" s="78"/>
      <c r="CA48" s="78"/>
      <c r="CB48" s="78"/>
      <c r="CC48" s="78"/>
      <c r="CD48" s="78"/>
      <c r="CE48" s="78"/>
      <c r="CF48" s="78"/>
      <c r="CG48" s="78"/>
      <c r="CH48" s="78"/>
      <c r="CI48" s="78"/>
      <c r="CJ48" s="7"/>
      <c r="CK48" s="8"/>
      <c r="CL48" s="70"/>
    </row>
    <row r="49" spans="1:90" s="36" customFormat="1" ht="9.9499999999999993" customHeight="1">
      <c r="A49" s="33"/>
      <c r="B49" s="112">
        <f>IF('Feuille de calcul'!B45=0,"",'Feuille de calcul'!B45)</f>
        <v>223757</v>
      </c>
      <c r="C49" s="87">
        <f>IF('Feuille de calcul'!H45=0,"",'Feuille de calcul'!H45)</f>
        <v>42989.208333333336</v>
      </c>
      <c r="D49" s="92">
        <f>IF('Feuille de calcul'!I45=0,"",'Feuille de calcul'!I45)</f>
        <v>42989.875</v>
      </c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86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42"/>
      <c r="AK49" s="42"/>
      <c r="AL49" s="43"/>
      <c r="AM49" s="42"/>
      <c r="AN49" s="42"/>
      <c r="AO49" s="42"/>
      <c r="AP49" s="42"/>
      <c r="AQ49" s="42"/>
      <c r="AR49" s="42"/>
      <c r="AS49" s="42"/>
      <c r="AT49" s="42"/>
      <c r="AU49" s="42"/>
      <c r="AV49" s="42"/>
      <c r="AW49" s="42"/>
      <c r="AX49" s="42"/>
      <c r="AY49" s="42"/>
      <c r="AZ49" s="42"/>
      <c r="BA49" s="42"/>
      <c r="BB49" s="42"/>
      <c r="BC49" s="43"/>
      <c r="BD49" s="42"/>
      <c r="BE49" s="42"/>
      <c r="BF49" s="42"/>
      <c r="BG49" s="42"/>
      <c r="BH49" s="42"/>
      <c r="BI49" s="42"/>
      <c r="BJ49" s="42"/>
      <c r="BK49" s="42"/>
      <c r="BL49" s="42"/>
      <c r="BM49" s="42"/>
      <c r="BN49" s="42"/>
      <c r="BO49" s="42"/>
      <c r="BP49" s="42"/>
      <c r="BQ49" s="42"/>
      <c r="BR49" s="42"/>
      <c r="BS49" s="42"/>
      <c r="BT49" s="43"/>
      <c r="BU49" s="41"/>
      <c r="BV49" s="42"/>
      <c r="BW49" s="42"/>
      <c r="BX49" s="42"/>
      <c r="BY49" s="42"/>
      <c r="BZ49" s="42"/>
      <c r="CA49" s="42"/>
      <c r="CB49" s="42"/>
      <c r="CC49" s="42"/>
      <c r="CD49" s="42"/>
      <c r="CE49" s="42"/>
      <c r="CF49" s="42"/>
      <c r="CG49" s="42"/>
      <c r="CH49" s="42"/>
      <c r="CI49" s="42"/>
      <c r="CJ49" s="34"/>
      <c r="CK49" s="35"/>
      <c r="CL49" s="71"/>
    </row>
    <row r="50" spans="1:90" s="36" customFormat="1" ht="9.9499999999999993" customHeight="1">
      <c r="A50" s="40"/>
      <c r="B50" s="113">
        <f>IF('Feuille de calcul'!B46=0,"",'Feuille de calcul'!B46)</f>
        <v>223756</v>
      </c>
      <c r="C50" s="89">
        <f>IF('Feuille de calcul'!H46=0,"",'Feuille de calcul'!H46)</f>
        <v>42989.875</v>
      </c>
      <c r="D50" s="93">
        <f>IF('Feuille de calcul'!I46=0,"",'Feuille de calcul'!I46)</f>
        <v>42989.875</v>
      </c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83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  <c r="AI50" s="45"/>
      <c r="AJ50" s="45"/>
      <c r="AK50" s="45"/>
      <c r="AL50" s="46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6"/>
      <c r="BD50" s="45"/>
      <c r="BE50" s="45"/>
      <c r="BF50" s="45"/>
      <c r="BG50" s="45"/>
      <c r="BH50" s="45"/>
      <c r="BI50" s="45"/>
      <c r="BJ50" s="45"/>
      <c r="BK50" s="45"/>
      <c r="BL50" s="45"/>
      <c r="BM50" s="45"/>
      <c r="BN50" s="45"/>
      <c r="BO50" s="45"/>
      <c r="BP50" s="45"/>
      <c r="BQ50" s="45"/>
      <c r="BR50" s="45"/>
      <c r="BS50" s="45"/>
      <c r="BT50" s="46"/>
      <c r="BU50" s="44"/>
      <c r="BV50" s="45"/>
      <c r="BW50" s="45"/>
      <c r="BX50" s="45"/>
      <c r="BY50" s="45"/>
      <c r="BZ50" s="45"/>
      <c r="CA50" s="45"/>
      <c r="CB50" s="45"/>
      <c r="CC50" s="45"/>
      <c r="CD50" s="45"/>
      <c r="CE50" s="45"/>
      <c r="CF50" s="45"/>
      <c r="CG50" s="45"/>
      <c r="CH50" s="45"/>
      <c r="CI50" s="45"/>
      <c r="CJ50" s="38"/>
      <c r="CK50" s="39"/>
      <c r="CL50" s="71"/>
    </row>
    <row r="51" spans="1:90" s="36" customFormat="1" ht="9.9499999999999993" customHeight="1">
      <c r="A51" s="40"/>
      <c r="B51" s="113">
        <f>IF('Feuille de calcul'!B47=0,"",'Feuille de calcul'!B47)</f>
        <v>223756</v>
      </c>
      <c r="C51" s="89">
        <f>IF('Feuille de calcul'!H47=0,"",'Feuille de calcul'!H47)</f>
        <v>42989.875</v>
      </c>
      <c r="D51" s="93">
        <f>IF('Feuille de calcul'!I47=0,"",'Feuille de calcul'!I47)</f>
        <v>42989.875</v>
      </c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83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6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6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6"/>
      <c r="BU51" s="44"/>
      <c r="BV51" s="45"/>
      <c r="BW51" s="45"/>
      <c r="BX51" s="45"/>
      <c r="BY51" s="45"/>
      <c r="BZ51" s="45"/>
      <c r="CA51" s="45"/>
      <c r="CB51" s="45"/>
      <c r="CC51" s="45"/>
      <c r="CD51" s="45"/>
      <c r="CE51" s="45"/>
      <c r="CF51" s="45"/>
      <c r="CG51" s="45"/>
      <c r="CH51" s="45"/>
      <c r="CI51" s="45"/>
      <c r="CJ51" s="38"/>
      <c r="CK51" s="39"/>
      <c r="CL51" s="71"/>
    </row>
    <row r="52" spans="1:90" s="36" customFormat="1" ht="9.9499999999999993" customHeight="1">
      <c r="A52" s="40"/>
      <c r="B52" s="113">
        <f>IF('Feuille de calcul'!B48=0,"",'Feuille de calcul'!B48)</f>
        <v>223756</v>
      </c>
      <c r="C52" s="89">
        <f>IF('Feuille de calcul'!H48=0,"",'Feuille de calcul'!H48)</f>
        <v>42989.875</v>
      </c>
      <c r="D52" s="93">
        <f>IF('Feuille de calcul'!I48=0,"",'Feuille de calcul'!I48)</f>
        <v>42989.875</v>
      </c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83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6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6"/>
      <c r="BD52" s="45"/>
      <c r="BE52" s="45"/>
      <c r="BF52" s="45"/>
      <c r="BG52" s="45"/>
      <c r="BH52" s="45"/>
      <c r="BI52" s="45"/>
      <c r="BJ52" s="45"/>
      <c r="BK52" s="45"/>
      <c r="BL52" s="45"/>
      <c r="BM52" s="45"/>
      <c r="BN52" s="45"/>
      <c r="BO52" s="45"/>
      <c r="BP52" s="45"/>
      <c r="BQ52" s="45"/>
      <c r="BR52" s="45"/>
      <c r="BS52" s="45"/>
      <c r="BT52" s="46"/>
      <c r="BU52" s="44"/>
      <c r="BV52" s="45"/>
      <c r="BW52" s="45"/>
      <c r="BX52" s="45"/>
      <c r="BY52" s="45"/>
      <c r="BZ52" s="45"/>
      <c r="CA52" s="45"/>
      <c r="CB52" s="45"/>
      <c r="CC52" s="45"/>
      <c r="CD52" s="45"/>
      <c r="CE52" s="45"/>
      <c r="CF52" s="45"/>
      <c r="CG52" s="45"/>
      <c r="CH52" s="45"/>
      <c r="CI52" s="45"/>
      <c r="CJ52" s="38"/>
      <c r="CK52" s="39"/>
      <c r="CL52" s="71"/>
    </row>
    <row r="53" spans="1:90" s="36" customFormat="1" ht="9.9499999999999993" customHeight="1">
      <c r="A53" s="40"/>
      <c r="B53" s="113">
        <f>IF('Feuille de calcul'!B49=0,"",'Feuille de calcul'!B49)</f>
        <v>223756</v>
      </c>
      <c r="C53" s="89">
        <f>IF('Feuille de calcul'!H49=0,"",'Feuille de calcul'!H49)</f>
        <v>42989.875</v>
      </c>
      <c r="D53" s="93">
        <f>IF('Feuille de calcul'!I49=0,"",'Feuille de calcul'!I49)</f>
        <v>42989.875</v>
      </c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83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6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6"/>
      <c r="BD53" s="45"/>
      <c r="BE53" s="45"/>
      <c r="BF53" s="45"/>
      <c r="BG53" s="45"/>
      <c r="BH53" s="45"/>
      <c r="BI53" s="45"/>
      <c r="BJ53" s="45"/>
      <c r="BK53" s="45"/>
      <c r="BL53" s="45"/>
      <c r="BM53" s="45"/>
      <c r="BN53" s="45"/>
      <c r="BO53" s="45"/>
      <c r="BP53" s="45"/>
      <c r="BQ53" s="45"/>
      <c r="BR53" s="45"/>
      <c r="BS53" s="45"/>
      <c r="BT53" s="46"/>
      <c r="BU53" s="44"/>
      <c r="BV53" s="45"/>
      <c r="BW53" s="45"/>
      <c r="BX53" s="45"/>
      <c r="BY53" s="45"/>
      <c r="BZ53" s="45"/>
      <c r="CA53" s="45"/>
      <c r="CB53" s="45"/>
      <c r="CC53" s="45"/>
      <c r="CD53" s="45"/>
      <c r="CE53" s="45"/>
      <c r="CF53" s="45"/>
      <c r="CG53" s="45"/>
      <c r="CH53" s="45"/>
      <c r="CI53" s="45"/>
      <c r="CJ53" s="38"/>
      <c r="CK53" s="39"/>
      <c r="CL53" s="71"/>
    </row>
    <row r="54" spans="1:90" s="36" customFormat="1" ht="9.9499999999999993" customHeight="1">
      <c r="A54" s="40"/>
      <c r="B54" s="113">
        <f>IF('Feuille de calcul'!B50=0,"",'Feuille de calcul'!B50)</f>
        <v>223756</v>
      </c>
      <c r="C54" s="89">
        <f>IF('Feuille de calcul'!H50=0,"",'Feuille de calcul'!H50)</f>
        <v>42989.875</v>
      </c>
      <c r="D54" s="93">
        <f>IF('Feuille de calcul'!I50=0,"",'Feuille de calcul'!I50)</f>
        <v>42989.875</v>
      </c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6"/>
      <c r="V54" s="45"/>
      <c r="W54" s="45"/>
      <c r="X54" s="45"/>
      <c r="Y54" s="45"/>
      <c r="Z54" s="45"/>
      <c r="AA54" s="45"/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6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  <c r="AZ54" s="45"/>
      <c r="BA54" s="45"/>
      <c r="BB54" s="45"/>
      <c r="BC54" s="46"/>
      <c r="BD54" s="45"/>
      <c r="BE54" s="45"/>
      <c r="BF54" s="45"/>
      <c r="BG54" s="45"/>
      <c r="BH54" s="45"/>
      <c r="BI54" s="45"/>
      <c r="BJ54" s="45"/>
      <c r="BK54" s="45"/>
      <c r="BL54" s="45"/>
      <c r="BM54" s="45"/>
      <c r="BN54" s="45"/>
      <c r="BO54" s="45"/>
      <c r="BP54" s="45"/>
      <c r="BQ54" s="45"/>
      <c r="BR54" s="45"/>
      <c r="BS54" s="45"/>
      <c r="BT54" s="46"/>
      <c r="BU54" s="44"/>
      <c r="BV54" s="45"/>
      <c r="BW54" s="45"/>
      <c r="BX54" s="45"/>
      <c r="BY54" s="45"/>
      <c r="BZ54" s="45"/>
      <c r="CA54" s="45"/>
      <c r="CB54" s="45"/>
      <c r="CC54" s="45"/>
      <c r="CD54" s="45"/>
      <c r="CE54" s="45"/>
      <c r="CF54" s="45"/>
      <c r="CG54" s="45"/>
      <c r="CH54" s="45"/>
      <c r="CI54" s="45"/>
      <c r="CJ54" s="38"/>
      <c r="CK54" s="39"/>
      <c r="CL54" s="71"/>
    </row>
    <row r="55" spans="1:90" s="36" customFormat="1" ht="9.9499999999999993" customHeight="1">
      <c r="A55" s="40"/>
      <c r="B55" s="113">
        <f>IF('Feuille de calcul'!B51=0,"",'Feuille de calcul'!B51)</f>
        <v>223756</v>
      </c>
      <c r="C55" s="89">
        <f>IF('Feuille de calcul'!H51=0,"",'Feuille de calcul'!H51)</f>
        <v>42989.875</v>
      </c>
      <c r="D55" s="93">
        <f>IF('Feuille de calcul'!I51=0,"",'Feuille de calcul'!I51)</f>
        <v>42989.875</v>
      </c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6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6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6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6"/>
      <c r="BU55" s="44"/>
      <c r="BV55" s="45"/>
      <c r="BW55" s="45"/>
      <c r="BX55" s="45"/>
      <c r="BY55" s="45"/>
      <c r="BZ55" s="45"/>
      <c r="CA55" s="45"/>
      <c r="CB55" s="45"/>
      <c r="CC55" s="45"/>
      <c r="CD55" s="45"/>
      <c r="CE55" s="45"/>
      <c r="CF55" s="45"/>
      <c r="CG55" s="45"/>
      <c r="CH55" s="45"/>
      <c r="CI55" s="45"/>
      <c r="CJ55" s="38"/>
      <c r="CK55" s="39"/>
      <c r="CL55" s="71"/>
    </row>
    <row r="56" spans="1:90" s="36" customFormat="1" ht="9.9499999999999993" customHeight="1">
      <c r="A56" s="40"/>
      <c r="B56" s="113">
        <f>IF('Feuille de calcul'!B52=0,"",'Feuille de calcul'!B52)</f>
        <v>223756</v>
      </c>
      <c r="C56" s="89">
        <f>IF('Feuille de calcul'!H52=0,"",'Feuille de calcul'!H52)</f>
        <v>42989.875</v>
      </c>
      <c r="D56" s="93">
        <f>IF('Feuille de calcul'!I52=0,"",'Feuille de calcul'!I52)</f>
        <v>42989.875</v>
      </c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6"/>
      <c r="V56" s="45"/>
      <c r="W56" s="45"/>
      <c r="X56" s="45"/>
      <c r="Y56" s="45"/>
      <c r="Z56" s="45"/>
      <c r="AA56" s="45"/>
      <c r="AB56" s="45"/>
      <c r="AC56" s="45"/>
      <c r="AD56" s="45"/>
      <c r="AE56" s="45"/>
      <c r="AF56" s="45"/>
      <c r="AG56" s="45"/>
      <c r="AH56" s="45"/>
      <c r="AI56" s="45"/>
      <c r="AJ56" s="45"/>
      <c r="AK56" s="45"/>
      <c r="AL56" s="46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6"/>
      <c r="BD56" s="45"/>
      <c r="BE56" s="45"/>
      <c r="BF56" s="45"/>
      <c r="BG56" s="45"/>
      <c r="BH56" s="45"/>
      <c r="BI56" s="45"/>
      <c r="BJ56" s="45"/>
      <c r="BK56" s="45"/>
      <c r="BL56" s="45"/>
      <c r="BM56" s="45"/>
      <c r="BN56" s="45"/>
      <c r="BO56" s="45"/>
      <c r="BP56" s="45"/>
      <c r="BQ56" s="45"/>
      <c r="BR56" s="45"/>
      <c r="BS56" s="45"/>
      <c r="BT56" s="46"/>
      <c r="BU56" s="44"/>
      <c r="BV56" s="45"/>
      <c r="BW56" s="45"/>
      <c r="BX56" s="45"/>
      <c r="BY56" s="45"/>
      <c r="BZ56" s="45"/>
      <c r="CA56" s="45"/>
      <c r="CB56" s="45"/>
      <c r="CC56" s="45"/>
      <c r="CD56" s="45"/>
      <c r="CE56" s="45"/>
      <c r="CF56" s="45"/>
      <c r="CG56" s="45"/>
      <c r="CH56" s="45"/>
      <c r="CI56" s="45"/>
      <c r="CJ56" s="38"/>
      <c r="CK56" s="39"/>
      <c r="CL56" s="71"/>
    </row>
    <row r="57" spans="1:90" s="36" customFormat="1" ht="9.9499999999999993" customHeight="1">
      <c r="A57" s="37"/>
      <c r="B57" s="113">
        <f>IF('Feuille de calcul'!B53=0,"",'Feuille de calcul'!B53)</f>
        <v>223756</v>
      </c>
      <c r="C57" s="110">
        <f>IF('Feuille de calcul'!H53=0,"",'Feuille de calcul'!H53)</f>
        <v>42989.875</v>
      </c>
      <c r="D57" s="111">
        <f>IF('Feuille de calcul'!I53=0,"",'Feuille de calcul'!I53)</f>
        <v>42989.875</v>
      </c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6"/>
      <c r="V57" s="45"/>
      <c r="W57" s="45"/>
      <c r="X57" s="45"/>
      <c r="Y57" s="45"/>
      <c r="Z57" s="45"/>
      <c r="AA57" s="45"/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6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6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  <c r="BS57" s="45"/>
      <c r="BT57" s="46"/>
      <c r="BU57" s="44"/>
      <c r="BV57" s="45"/>
      <c r="BW57" s="45"/>
      <c r="BX57" s="45"/>
      <c r="BY57" s="45"/>
      <c r="BZ57" s="45"/>
      <c r="CA57" s="45"/>
      <c r="CB57" s="45"/>
      <c r="CC57" s="45"/>
      <c r="CD57" s="45"/>
      <c r="CE57" s="45"/>
      <c r="CF57" s="45"/>
      <c r="CG57" s="45"/>
      <c r="CH57" s="45"/>
      <c r="CI57" s="45"/>
      <c r="CJ57" s="38"/>
      <c r="CK57" s="39"/>
      <c r="CL57" s="71"/>
    </row>
    <row r="58" spans="1:90" s="2" customFormat="1" ht="5.0999999999999996" customHeight="1" thickBot="1">
      <c r="A58" s="115"/>
      <c r="B58" s="116"/>
      <c r="C58" s="90"/>
      <c r="D58" s="94"/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6"/>
      <c r="V58" s="75"/>
      <c r="W58" s="75"/>
      <c r="X58" s="75"/>
      <c r="Y58" s="75"/>
      <c r="Z58" s="75"/>
      <c r="AA58" s="75"/>
      <c r="AB58" s="75"/>
      <c r="AC58" s="75"/>
      <c r="AD58" s="75"/>
      <c r="AE58" s="75"/>
      <c r="AF58" s="75"/>
      <c r="AG58" s="75"/>
      <c r="AH58" s="75"/>
      <c r="AI58" s="75"/>
      <c r="AJ58" s="75"/>
      <c r="AK58" s="75"/>
      <c r="AL58" s="76"/>
      <c r="AM58" s="75"/>
      <c r="AN58" s="75"/>
      <c r="AO58" s="75"/>
      <c r="AP58" s="75"/>
      <c r="AQ58" s="75"/>
      <c r="AR58" s="75"/>
      <c r="AS58" s="75"/>
      <c r="AT58" s="75"/>
      <c r="AU58" s="75"/>
      <c r="AV58" s="75"/>
      <c r="AW58" s="75"/>
      <c r="AX58" s="75"/>
      <c r="AY58" s="75"/>
      <c r="AZ58" s="75"/>
      <c r="BA58" s="75"/>
      <c r="BB58" s="75"/>
      <c r="BC58" s="76"/>
      <c r="BD58" s="75"/>
      <c r="BE58" s="75"/>
      <c r="BF58" s="75"/>
      <c r="BG58" s="75"/>
      <c r="BH58" s="75"/>
      <c r="BI58" s="75"/>
      <c r="BJ58" s="75"/>
      <c r="BK58" s="75"/>
      <c r="BL58" s="75"/>
      <c r="BM58" s="75"/>
      <c r="BN58" s="75"/>
      <c r="BO58" s="75"/>
      <c r="BP58" s="75"/>
      <c r="BQ58" s="75"/>
      <c r="BR58" s="75"/>
      <c r="BS58" s="75"/>
      <c r="BT58" s="76"/>
      <c r="BU58" s="77"/>
      <c r="BV58" s="75"/>
      <c r="BW58" s="75"/>
      <c r="BX58" s="75"/>
      <c r="BY58" s="75"/>
      <c r="BZ58" s="75"/>
      <c r="CA58" s="75"/>
      <c r="CB58" s="75"/>
      <c r="CC58" s="75"/>
      <c r="CD58" s="75"/>
      <c r="CE58" s="75"/>
      <c r="CF58" s="75"/>
      <c r="CG58" s="109"/>
      <c r="CH58" s="75"/>
      <c r="CI58" s="75"/>
      <c r="CJ58" s="31"/>
      <c r="CK58" s="32"/>
      <c r="CL58" s="28"/>
    </row>
    <row r="59" spans="1:90">
      <c r="E59" s="2"/>
    </row>
    <row r="60" spans="1:90">
      <c r="E60" s="2"/>
    </row>
    <row r="61" spans="1:90">
      <c r="E61" s="2"/>
      <c r="CI61" s="2">
        <f>COLUMN()</f>
        <v>87</v>
      </c>
    </row>
    <row r="62" spans="1:90">
      <c r="E62" s="2"/>
    </row>
    <row r="63" spans="1:90">
      <c r="E63" s="2"/>
    </row>
    <row r="64" spans="1:90">
      <c r="E64" s="2"/>
    </row>
    <row r="65" spans="5:5">
      <c r="E65" s="2"/>
    </row>
    <row r="66" spans="5:5">
      <c r="E66" s="2"/>
    </row>
    <row r="67" spans="5:5">
      <c r="E67" s="2"/>
    </row>
    <row r="68" spans="5:5">
      <c r="E68" s="2"/>
    </row>
    <row r="69" spans="5:5">
      <c r="E69" s="2"/>
    </row>
    <row r="70" spans="5:5">
      <c r="E70" s="2"/>
    </row>
    <row r="71" spans="5:5">
      <c r="E71" s="2"/>
    </row>
    <row r="72" spans="5:5">
      <c r="E72" s="2"/>
    </row>
    <row r="73" spans="5:5">
      <c r="E73" s="2"/>
    </row>
    <row r="74" spans="5:5">
      <c r="E74" s="2"/>
    </row>
    <row r="75" spans="5:5">
      <c r="E75" s="2"/>
    </row>
    <row r="76" spans="5:5">
      <c r="E76" s="2"/>
    </row>
    <row r="77" spans="5:5">
      <c r="E77" s="2"/>
    </row>
    <row r="78" spans="5:5">
      <c r="E78" s="2"/>
    </row>
    <row r="79" spans="5:5">
      <c r="E79" s="2"/>
    </row>
    <row r="80" spans="5:5">
      <c r="E80" s="2"/>
    </row>
    <row r="81" spans="5:5">
      <c r="E81" s="2"/>
    </row>
    <row r="82" spans="5:5">
      <c r="E82" s="2"/>
    </row>
    <row r="83" spans="5:5">
      <c r="E83" s="2"/>
    </row>
    <row r="84" spans="5:5">
      <c r="E84" s="2"/>
    </row>
    <row r="85" spans="5:5">
      <c r="E85" s="2"/>
    </row>
    <row r="86" spans="5:5">
      <c r="E86" s="2"/>
    </row>
    <row r="87" spans="5:5">
      <c r="E87" s="2"/>
    </row>
    <row r="88" spans="5:5">
      <c r="E88" s="2"/>
    </row>
    <row r="89" spans="5:5">
      <c r="E89" s="2"/>
    </row>
    <row r="90" spans="5:5">
      <c r="E90" s="2"/>
    </row>
    <row r="91" spans="5:5">
      <c r="E91" s="2"/>
    </row>
    <row r="92" spans="5:5">
      <c r="E92" s="2"/>
    </row>
    <row r="93" spans="5:5">
      <c r="E93" s="2"/>
    </row>
    <row r="94" spans="5:5">
      <c r="E94" s="2"/>
    </row>
    <row r="95" spans="5:5">
      <c r="E95" s="2"/>
    </row>
    <row r="96" spans="5:5">
      <c r="E96" s="2"/>
    </row>
    <row r="97" spans="5:5">
      <c r="E97" s="2"/>
    </row>
    <row r="98" spans="5:5">
      <c r="E98" s="2"/>
    </row>
    <row r="99" spans="5:5">
      <c r="E99" s="2"/>
    </row>
    <row r="100" spans="5:5">
      <c r="E100" s="2"/>
    </row>
    <row r="101" spans="5:5">
      <c r="E101" s="2"/>
    </row>
    <row r="102" spans="5:5">
      <c r="E102" s="2"/>
    </row>
    <row r="103" spans="5:5">
      <c r="E103" s="2"/>
    </row>
    <row r="104" spans="5:5">
      <c r="E104" s="2"/>
    </row>
    <row r="105" spans="5:5">
      <c r="E105" s="2"/>
    </row>
  </sheetData>
  <mergeCells count="17">
    <mergeCell ref="A1:D3"/>
    <mergeCell ref="V1:AL1"/>
    <mergeCell ref="V2:AL2"/>
    <mergeCell ref="E2:U2"/>
    <mergeCell ref="E1:U1"/>
    <mergeCell ref="T3:U3"/>
    <mergeCell ref="AK3:AL3"/>
    <mergeCell ref="CH3:CI3"/>
    <mergeCell ref="BU1:CK1"/>
    <mergeCell ref="BU2:CK2"/>
    <mergeCell ref="CJ3:CK3"/>
    <mergeCell ref="AM1:BC1"/>
    <mergeCell ref="AM2:BC2"/>
    <mergeCell ref="BD1:BT1"/>
    <mergeCell ref="BB3:BC3"/>
    <mergeCell ref="BD2:BT2"/>
    <mergeCell ref="BS3:BT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Feuille de calcul</vt:lpstr>
      <vt:lpstr>Gantt</vt:lpstr>
      <vt:lpstr>Jours_de_fermeture</vt:lpstr>
      <vt:lpstr>Jours_fériés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</dc:creator>
  <cp:lastModifiedBy>Fabien Daviot</cp:lastModifiedBy>
  <dcterms:created xsi:type="dcterms:W3CDTF">2013-03-30T15:13:44Z</dcterms:created>
  <dcterms:modified xsi:type="dcterms:W3CDTF">2016-05-25T13:36:56Z</dcterms:modified>
</cp:coreProperties>
</file>