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370" windowHeight="6675"/>
  </bookViews>
  <sheets>
    <sheet name="Feuille de calcul" sheetId="1" r:id="rId1"/>
    <sheet name="Gantt" sheetId="3" r:id="rId2"/>
  </sheets>
  <functionGroups/>
  <definedNames>
    <definedName name="Jours_de_fermeture">'Feuille de calcul'!$B$63</definedName>
    <definedName name="Jours_fériés">'Feuille de calcul'!$B$63</definedName>
  </definedNames>
  <calcPr calcId="125725"/>
</workbook>
</file>

<file path=xl/calcChain.xml><?xml version="1.0" encoding="utf-8"?>
<calcChain xmlns="http://schemas.openxmlformats.org/spreadsheetml/2006/main">
  <c r="A66" i="1"/>
  <c r="L4"/>
  <c r="M4" s="1"/>
  <c r="F6"/>
  <c r="F7"/>
  <c r="F8"/>
  <c r="F9"/>
  <c r="F10"/>
  <c r="F11"/>
  <c r="F12"/>
  <c r="F13"/>
  <c r="F14"/>
  <c r="F15"/>
  <c r="F16"/>
  <c r="G16" s="1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"/>
  <c r="G5" s="1"/>
  <c r="B61" i="3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BP61"/>
  <c r="BQ61"/>
  <c r="BR61"/>
  <c r="BS61"/>
  <c r="BT61"/>
  <c r="BU61"/>
  <c r="BV61"/>
  <c r="BW61"/>
  <c r="BX61"/>
  <c r="BY61"/>
  <c r="BZ61"/>
  <c r="CA61"/>
  <c r="CB61"/>
  <c r="CC61"/>
  <c r="CD61"/>
  <c r="CE61"/>
  <c r="CF61"/>
  <c r="CG61"/>
  <c r="CH61"/>
  <c r="CI61"/>
  <c r="H6" i="1"/>
  <c r="C6" i="3" s="1"/>
  <c r="B50"/>
  <c r="D50"/>
  <c r="B51"/>
  <c r="D51"/>
  <c r="B52"/>
  <c r="D52"/>
  <c r="B53"/>
  <c r="D53"/>
  <c r="B54"/>
  <c r="D54"/>
  <c r="B55"/>
  <c r="D55"/>
  <c r="B56"/>
  <c r="D56"/>
  <c r="B57"/>
  <c r="D57"/>
  <c r="B39"/>
  <c r="D39"/>
  <c r="B40"/>
  <c r="D40"/>
  <c r="B41"/>
  <c r="D41"/>
  <c r="B42"/>
  <c r="D42"/>
  <c r="B43"/>
  <c r="D43"/>
  <c r="B44"/>
  <c r="D44"/>
  <c r="B45"/>
  <c r="D45"/>
  <c r="B46"/>
  <c r="D46"/>
  <c r="B28"/>
  <c r="D28"/>
  <c r="B29"/>
  <c r="D29"/>
  <c r="B30"/>
  <c r="D30"/>
  <c r="B31"/>
  <c r="D31"/>
  <c r="B32"/>
  <c r="D32"/>
  <c r="B33"/>
  <c r="D33"/>
  <c r="B34"/>
  <c r="D34"/>
  <c r="B35"/>
  <c r="D35"/>
  <c r="B17"/>
  <c r="D17"/>
  <c r="B18"/>
  <c r="D18"/>
  <c r="B19"/>
  <c r="D19"/>
  <c r="B20"/>
  <c r="D20"/>
  <c r="B21"/>
  <c r="D21"/>
  <c r="B22"/>
  <c r="D22"/>
  <c r="B23"/>
  <c r="D23"/>
  <c r="B24"/>
  <c r="D24"/>
  <c r="B16"/>
  <c r="B6"/>
  <c r="D6"/>
  <c r="B7"/>
  <c r="D7"/>
  <c r="B8"/>
  <c r="D8"/>
  <c r="B9"/>
  <c r="D9"/>
  <c r="B10"/>
  <c r="D10"/>
  <c r="B11"/>
  <c r="D11"/>
  <c r="B12"/>
  <c r="D12"/>
  <c r="B13"/>
  <c r="D13"/>
  <c r="A67" i="1"/>
  <c r="A65"/>
  <c r="H9"/>
  <c r="C9" i="3" s="1"/>
  <c r="H11" i="1"/>
  <c r="C11" i="3" s="1"/>
  <c r="H10" i="1"/>
  <c r="C10" i="3" s="1"/>
  <c r="E1"/>
  <c r="H49" i="1"/>
  <c r="H38"/>
  <c r="H27"/>
  <c r="H16"/>
  <c r="G17"/>
  <c r="A15" i="3" l="1"/>
  <c r="D16"/>
  <c r="H57" i="1" l="1"/>
  <c r="C57" i="3" s="1"/>
  <c r="H56" i="1"/>
  <c r="C56" i="3" s="1"/>
  <c r="H55" i="1"/>
  <c r="C55" i="3" s="1"/>
  <c r="H54" i="1"/>
  <c r="C54" i="3" s="1"/>
  <c r="H53" i="1"/>
  <c r="C53" i="3" s="1"/>
  <c r="H52" i="1"/>
  <c r="C52" i="3" s="1"/>
  <c r="H51" i="1"/>
  <c r="C51" i="3" s="1"/>
  <c r="H50" i="1"/>
  <c r="C50" i="3" s="1"/>
  <c r="H46" i="1"/>
  <c r="C46" i="3" s="1"/>
  <c r="H45" i="1"/>
  <c r="C45" i="3" s="1"/>
  <c r="H44" i="1"/>
  <c r="C44" i="3" s="1"/>
  <c r="H43" i="1"/>
  <c r="C43" i="3" s="1"/>
  <c r="H42" i="1"/>
  <c r="C42" i="3" s="1"/>
  <c r="H41" i="1"/>
  <c r="C41" i="3" s="1"/>
  <c r="H40" i="1"/>
  <c r="C40" i="3" s="1"/>
  <c r="H39" i="1"/>
  <c r="C39" i="3" s="1"/>
  <c r="H29" i="1"/>
  <c r="C29" i="3" s="1"/>
  <c r="H30" i="1"/>
  <c r="C30" i="3" s="1"/>
  <c r="H31" i="1"/>
  <c r="C31" i="3" s="1"/>
  <c r="H32" i="1"/>
  <c r="C32" i="3" s="1"/>
  <c r="H33" i="1"/>
  <c r="C33" i="3" s="1"/>
  <c r="H34" i="1"/>
  <c r="C34" i="3" s="1"/>
  <c r="H35" i="1"/>
  <c r="C35" i="3" s="1"/>
  <c r="H28" i="1"/>
  <c r="C28" i="3" s="1"/>
  <c r="H18" i="1"/>
  <c r="C18" i="3" s="1"/>
  <c r="H19" i="1"/>
  <c r="C19" i="3" s="1"/>
  <c r="H20" i="1"/>
  <c r="C20" i="3" s="1"/>
  <c r="H21" i="1"/>
  <c r="C21" i="3" s="1"/>
  <c r="H22" i="1"/>
  <c r="C22" i="3" s="1"/>
  <c r="H23" i="1"/>
  <c r="C23" i="3" s="1"/>
  <c r="H24" i="1"/>
  <c r="C24" i="3" s="1"/>
  <c r="H17" i="1"/>
  <c r="C17" i="3" s="1"/>
  <c r="H7" i="1"/>
  <c r="C7" i="3" s="1"/>
  <c r="H8" i="1"/>
  <c r="C8" i="3" s="1"/>
  <c r="H12" i="1"/>
  <c r="C12" i="3" s="1"/>
  <c r="N4" i="1" l="1"/>
  <c r="O4" l="1"/>
  <c r="P4" s="1"/>
  <c r="Q4" s="1"/>
  <c r="R4" s="1"/>
  <c r="S4" s="1"/>
  <c r="T4" s="1"/>
  <c r="U4" s="1"/>
  <c r="V4" s="1"/>
  <c r="W4" s="1"/>
  <c r="X4" s="1"/>
  <c r="Y4" s="1"/>
  <c r="G6"/>
  <c r="G11"/>
  <c r="G12"/>
  <c r="G13"/>
  <c r="G15"/>
  <c r="G18"/>
  <c r="G19"/>
  <c r="G20"/>
  <c r="G21"/>
  <c r="G22"/>
  <c r="G23"/>
  <c r="G24"/>
  <c r="G26"/>
  <c r="G27"/>
  <c r="G28"/>
  <c r="G30"/>
  <c r="G31"/>
  <c r="G32"/>
  <c r="G34"/>
  <c r="G35"/>
  <c r="G37"/>
  <c r="G38"/>
  <c r="G39"/>
  <c r="G41"/>
  <c r="G42"/>
  <c r="G43"/>
  <c r="G45"/>
  <c r="G46"/>
  <c r="G48"/>
  <c r="G49"/>
  <c r="G50"/>
  <c r="G51"/>
  <c r="G52"/>
  <c r="G54"/>
  <c r="G55"/>
  <c r="G56"/>
  <c r="G57"/>
  <c r="G7"/>
  <c r="G8"/>
  <c r="G9"/>
  <c r="G10"/>
  <c r="G29"/>
  <c r="G33"/>
  <c r="G40"/>
  <c r="G44"/>
  <c r="G53"/>
  <c r="C16" i="3" l="1"/>
  <c r="H13" i="1" l="1"/>
  <c r="C13" i="3" s="1"/>
  <c r="D38" l="1"/>
  <c r="D49"/>
  <c r="V1"/>
  <c r="C49"/>
  <c r="B49"/>
  <c r="A48"/>
  <c r="C38"/>
  <c r="B38"/>
  <c r="A37"/>
  <c r="C27"/>
  <c r="B27"/>
  <c r="C5"/>
  <c r="B5"/>
  <c r="A26"/>
  <c r="A4"/>
  <c r="D27"/>
  <c r="AM1" l="1"/>
  <c r="V2"/>
  <c r="E2"/>
  <c r="AM2" l="1"/>
  <c r="BD1"/>
  <c r="D5"/>
  <c r="BU1" l="1"/>
  <c r="BU2" s="1"/>
  <c r="BD2"/>
</calcChain>
</file>

<file path=xl/sharedStrings.xml><?xml version="1.0" encoding="utf-8"?>
<sst xmlns="http://schemas.openxmlformats.org/spreadsheetml/2006/main" count="95" uniqueCount="67">
  <si>
    <t>Quantité</t>
  </si>
  <si>
    <t>Machine</t>
  </si>
  <si>
    <t>Milltap 700</t>
  </si>
  <si>
    <t>Durée en heures</t>
  </si>
  <si>
    <t>Durée en jours</t>
  </si>
  <si>
    <t>05h</t>
  </si>
  <si>
    <t>21h</t>
  </si>
  <si>
    <t>19h</t>
  </si>
  <si>
    <t>Date de début</t>
  </si>
  <si>
    <t>Date de fin</t>
  </si>
  <si>
    <t>13h</t>
  </si>
  <si>
    <t xml:space="preserve">Date de début </t>
  </si>
  <si>
    <r>
      <t xml:space="preserve">Temps de cycle
 </t>
    </r>
    <r>
      <rPr>
        <b/>
        <i/>
        <sz val="8"/>
        <color rgb="FF0070C0"/>
        <rFont val="Calibri"/>
        <family val="2"/>
        <scheme val="minor"/>
      </rPr>
      <t>en minutes</t>
    </r>
  </si>
  <si>
    <r>
      <t xml:space="preserve">Temps de
 réglage
</t>
    </r>
    <r>
      <rPr>
        <b/>
        <i/>
        <sz val="8"/>
        <color rgb="FF0070C0"/>
        <rFont val="Calibri"/>
        <family val="2"/>
        <scheme val="minor"/>
      </rPr>
      <t>en heures</t>
    </r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</si>
  <si>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</si>
  <si>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</si>
  <si>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</si>
  <si>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</si>
  <si>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</si>
  <si>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</si>
  <si>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</si>
  <si>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http://forum.excel-pratique.com/excel/realisation-d-un-planning-t77164.html</t>
  </si>
  <si>
    <t>Ne pas supprimer ni effacer ce tableau</t>
  </si>
  <si>
    <t>Pâques</t>
  </si>
  <si>
    <t>Ascension</t>
  </si>
  <si>
    <t>Pentecôte</t>
  </si>
  <si>
    <t>J. de l'an</t>
  </si>
  <si>
    <t>F.du travail</t>
  </si>
  <si>
    <t>Victoire</t>
  </si>
  <si>
    <t>Fêt. nat.</t>
  </si>
  <si>
    <t>Assompt.</t>
  </si>
  <si>
    <t>Toussaints</t>
  </si>
  <si>
    <t>Armistice</t>
  </si>
  <si>
    <t>Noël</t>
  </si>
  <si>
    <t>Lundi de Pâques</t>
  </si>
  <si>
    <t>horaire de fin</t>
  </si>
  <si>
    <t>heures travaillées</t>
  </si>
  <si>
    <t>Après le 4</t>
  </si>
  <si>
    <t>Après le 3</t>
  </si>
  <si>
    <t>Après le 2</t>
  </si>
  <si>
    <t>Après le 1</t>
  </si>
  <si>
    <t>Numéro d'affaire</t>
  </si>
  <si>
    <t>Semaine</t>
  </si>
  <si>
    <t>Congés d'été</t>
  </si>
  <si>
    <t>Congés d'hiver</t>
  </si>
  <si>
    <t>Jours de fermeture</t>
  </si>
  <si>
    <t>DMC 635 V</t>
  </si>
  <si>
    <t>DMU 50 N°47</t>
  </si>
  <si>
    <t>DMU 50 N°48</t>
  </si>
  <si>
    <t>DMU 70</t>
  </si>
  <si>
    <t>TRS</t>
  </si>
  <si>
    <t>Année</t>
  </si>
  <si>
    <t>25/12/2016</t>
  </si>
  <si>
    <t>26/12/2016</t>
  </si>
  <si>
    <t>27/12/2016</t>
  </si>
  <si>
    <t>28/12/2016</t>
  </si>
  <si>
    <t>29/12/2016</t>
  </si>
  <si>
    <t>30/12/2016</t>
  </si>
  <si>
    <t>31/12/2016</t>
  </si>
  <si>
    <t>14/7/2016</t>
  </si>
  <si>
    <t>15/8/2016</t>
  </si>
  <si>
    <t>13/8/2016</t>
  </si>
  <si>
    <t>14/8/2016</t>
  </si>
  <si>
    <t>16/8/2016</t>
  </si>
  <si>
    <t>17/8/2016</t>
  </si>
  <si>
    <t>18/8/2016</t>
  </si>
  <si>
    <t>19/8/2016</t>
  </si>
</sst>
</file>

<file path=xl/styles.xml><?xml version="1.0" encoding="utf-8"?>
<styleSheet xmlns="http://schemas.openxmlformats.org/spreadsheetml/2006/main">
  <numFmts count="3">
    <numFmt numFmtId="164" formatCode="dddd"/>
    <numFmt numFmtId="165" formatCode="ddd\ dd/mm\ hh:mm"/>
    <numFmt numFmtId="166" formatCode="General\ \%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8"/>
      <name val="Calibri"/>
      <family val="2"/>
      <scheme val="minor"/>
    </font>
    <font>
      <b/>
      <sz val="18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5C07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theme="9" tint="-0.499984740745262"/>
      </left>
      <right/>
      <top/>
      <bottom style="thin">
        <color theme="9" tint="-0.499984740745262"/>
      </bottom>
      <diagonal/>
    </border>
    <border>
      <left/>
      <right style="double">
        <color theme="9" tint="-0.499984740745262"/>
      </right>
      <top/>
      <bottom style="thin">
        <color theme="9" tint="-0.499984740745262"/>
      </bottom>
      <diagonal/>
    </border>
    <border>
      <left/>
      <right style="double">
        <color theme="9" tint="-0.499984740745262"/>
      </right>
      <top style="thin">
        <color theme="9" tint="-0.499984740745262"/>
      </top>
      <bottom/>
      <diagonal/>
    </border>
    <border>
      <left style="double">
        <color theme="9" tint="-0.499984740745262"/>
      </left>
      <right/>
      <top style="double">
        <color theme="9" tint="-0.499984740745262"/>
      </top>
      <bottom style="thin">
        <color theme="9" tint="-0.499984740745262"/>
      </bottom>
      <diagonal/>
    </border>
    <border>
      <left/>
      <right style="double">
        <color theme="9" tint="-0.499984740745262"/>
      </right>
      <top style="double">
        <color theme="9" tint="-0.499984740745262"/>
      </top>
      <bottom style="thin">
        <color theme="9" tint="-0.499984740745262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20" fontId="10" fillId="2" borderId="7" xfId="0" applyNumberFormat="1" applyFont="1" applyFill="1" applyBorder="1"/>
    <xf numFmtId="20" fontId="10" fillId="2" borderId="8" xfId="0" applyNumberFormat="1" applyFont="1" applyFill="1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2" fontId="2" fillId="0" borderId="14" xfId="0" applyNumberFormat="1" applyFont="1" applyBorder="1" applyAlignment="1">
      <alignment horizontal="center" vertical="center"/>
    </xf>
    <xf numFmtId="22" fontId="2" fillId="0" borderId="15" xfId="0" applyNumberFormat="1" applyFont="1" applyBorder="1" applyAlignment="1">
      <alignment horizontal="center" vertical="center"/>
    </xf>
    <xf numFmtId="22" fontId="2" fillId="0" borderId="5" xfId="0" applyNumberFormat="1" applyFont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0" fillId="0" borderId="4" xfId="0" applyBorder="1"/>
    <xf numFmtId="20" fontId="4" fillId="0" borderId="0" xfId="0" applyNumberFormat="1" applyFont="1" applyBorder="1"/>
    <xf numFmtId="20" fontId="4" fillId="0" borderId="5" xfId="0" applyNumberFormat="1" applyFont="1" applyBorder="1"/>
    <xf numFmtId="20" fontId="4" fillId="0" borderId="12" xfId="0" applyNumberFormat="1" applyFont="1" applyBorder="1"/>
    <xf numFmtId="20" fontId="4" fillId="0" borderId="10" xfId="0" applyNumberFormat="1" applyFont="1" applyBorder="1"/>
    <xf numFmtId="0" fontId="0" fillId="0" borderId="6" xfId="0" applyBorder="1" applyAlignment="1">
      <alignment vertical="center"/>
    </xf>
    <xf numFmtId="20" fontId="4" fillId="0" borderId="1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20" fontId="4" fillId="0" borderId="0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vertical="center"/>
    </xf>
    <xf numFmtId="0" fontId="0" fillId="0" borderId="20" xfId="0" applyBorder="1" applyAlignment="1">
      <alignment vertical="center"/>
    </xf>
    <xf numFmtId="20" fontId="4" fillId="0" borderId="2" xfId="0" applyNumberFormat="1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vertical="center"/>
    </xf>
    <xf numFmtId="20" fontId="4" fillId="0" borderId="3" xfId="0" applyNumberFormat="1" applyFont="1" applyFill="1" applyBorder="1" applyAlignment="1">
      <alignment vertical="center"/>
    </xf>
    <xf numFmtId="20" fontId="4" fillId="0" borderId="4" xfId="0" applyNumberFormat="1" applyFont="1" applyFill="1" applyBorder="1" applyAlignment="1">
      <alignment vertical="center"/>
    </xf>
    <xf numFmtId="20" fontId="4" fillId="0" borderId="0" xfId="0" applyNumberFormat="1" applyFont="1" applyFill="1" applyBorder="1" applyAlignment="1">
      <alignment vertical="center"/>
    </xf>
    <xf numFmtId="20" fontId="4" fillId="0" borderId="5" xfId="0" applyNumberFormat="1" applyFont="1" applyFill="1" applyBorder="1" applyAlignment="1">
      <alignment vertical="center"/>
    </xf>
    <xf numFmtId="20" fontId="4" fillId="0" borderId="4" xfId="0" applyNumberFormat="1" applyFont="1" applyFill="1" applyBorder="1"/>
    <xf numFmtId="20" fontId="4" fillId="0" borderId="0" xfId="0" applyNumberFormat="1" applyFont="1" applyFill="1" applyBorder="1"/>
    <xf numFmtId="20" fontId="4" fillId="0" borderId="5" xfId="0" applyNumberFormat="1" applyFont="1" applyFill="1" applyBorder="1"/>
    <xf numFmtId="0" fontId="0" fillId="0" borderId="0" xfId="0" applyAlignment="1">
      <alignment horizontal="left"/>
    </xf>
    <xf numFmtId="0" fontId="13" fillId="0" borderId="0" xfId="1" applyAlignment="1">
      <alignment horizontal="left"/>
    </xf>
    <xf numFmtId="165" fontId="0" fillId="0" borderId="2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4" xfId="0" applyFont="1" applyBorder="1" applyAlignment="1">
      <alignment horizontal="centerContinuous" vertical="center"/>
    </xf>
    <xf numFmtId="0" fontId="7" fillId="0" borderId="25" xfId="0" applyFont="1" applyBorder="1" applyAlignment="1">
      <alignment horizontal="centerContinuous" vertical="center"/>
    </xf>
    <xf numFmtId="0" fontId="7" fillId="0" borderId="26" xfId="0" applyFont="1" applyBorder="1" applyAlignment="1">
      <alignment horizontal="centerContinuous" vertical="center"/>
    </xf>
    <xf numFmtId="14" fontId="0" fillId="0" borderId="27" xfId="0" applyNumberFormat="1" applyBorder="1" applyAlignment="1">
      <alignment horizontal="center"/>
    </xf>
    <xf numFmtId="0" fontId="0" fillId="0" borderId="28" xfId="0" applyBorder="1"/>
    <xf numFmtId="14" fontId="0" fillId="0" borderId="29" xfId="0" applyNumberFormat="1" applyBorder="1" applyAlignment="1">
      <alignment horizontal="center"/>
    </xf>
    <xf numFmtId="0" fontId="0" fillId="0" borderId="31" xfId="0" applyBorder="1"/>
    <xf numFmtId="0" fontId="0" fillId="0" borderId="0" xfId="0" applyAlignment="1">
      <alignment horizontal="right" vertical="center"/>
    </xf>
    <xf numFmtId="14" fontId="0" fillId="0" borderId="24" xfId="0" applyNumberFormat="1" applyBorder="1" applyAlignment="1">
      <alignment horizontal="center"/>
    </xf>
    <xf numFmtId="0" fontId="3" fillId="0" borderId="4" xfId="0" applyFont="1" applyBorder="1"/>
    <xf numFmtId="0" fontId="0" fillId="0" borderId="4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20" fontId="4" fillId="0" borderId="12" xfId="0" applyNumberFormat="1" applyFont="1" applyFill="1" applyBorder="1"/>
    <xf numFmtId="20" fontId="4" fillId="0" borderId="10" xfId="0" applyNumberFormat="1" applyFont="1" applyFill="1" applyBorder="1"/>
    <xf numFmtId="20" fontId="4" fillId="0" borderId="11" xfId="0" applyNumberFormat="1" applyFont="1" applyFill="1" applyBorder="1"/>
    <xf numFmtId="0" fontId="0" fillId="0" borderId="0" xfId="0" applyBorder="1" applyAlignment="1">
      <alignment horizontal="center"/>
    </xf>
    <xf numFmtId="20" fontId="4" fillId="5" borderId="0" xfId="0" applyNumberFormat="1" applyFont="1" applyFill="1" applyBorder="1" applyAlignment="1">
      <alignment vertical="center"/>
    </xf>
    <xf numFmtId="20" fontId="4" fillId="5" borderId="5" xfId="0" applyNumberFormat="1" applyFont="1" applyFill="1" applyBorder="1" applyAlignment="1">
      <alignment vertical="center"/>
    </xf>
    <xf numFmtId="20" fontId="4" fillId="5" borderId="4" xfId="0" applyNumberFormat="1" applyFont="1" applyFill="1" applyBorder="1" applyAlignment="1">
      <alignment vertical="center"/>
    </xf>
    <xf numFmtId="0" fontId="0" fillId="5" borderId="0" xfId="0" applyFill="1"/>
    <xf numFmtId="20" fontId="4" fillId="5" borderId="3" xfId="0" applyNumberFormat="1" applyFont="1" applyFill="1" applyBorder="1" applyAlignment="1">
      <alignment vertical="center"/>
    </xf>
    <xf numFmtId="22" fontId="8" fillId="0" borderId="1" xfId="0" applyNumberFormat="1" applyFont="1" applyBorder="1" applyAlignment="1">
      <alignment horizontal="left" vertical="center"/>
    </xf>
    <xf numFmtId="22" fontId="8" fillId="0" borderId="18" xfId="0" applyNumberFormat="1" applyFont="1" applyBorder="1" applyAlignment="1">
      <alignment horizontal="left" vertical="center"/>
    </xf>
    <xf numFmtId="22" fontId="8" fillId="0" borderId="32" xfId="0" applyNumberFormat="1" applyFont="1" applyBorder="1" applyAlignment="1">
      <alignment horizontal="left" vertical="center"/>
    </xf>
    <xf numFmtId="22" fontId="8" fillId="0" borderId="3" xfId="0" applyNumberFormat="1" applyFont="1" applyBorder="1" applyAlignment="1">
      <alignment horizontal="left" vertical="center"/>
    </xf>
    <xf numFmtId="22" fontId="8" fillId="0" borderId="19" xfId="0" applyNumberFormat="1" applyFont="1" applyBorder="1" applyAlignment="1">
      <alignment horizontal="left" vertical="center"/>
    </xf>
    <xf numFmtId="22" fontId="8" fillId="0" borderId="33" xfId="0" applyNumberFormat="1" applyFont="1" applyBorder="1" applyAlignment="1">
      <alignment horizontal="left" vertical="center"/>
    </xf>
    <xf numFmtId="20" fontId="1" fillId="3" borderId="11" xfId="0" applyNumberFormat="1" applyFont="1" applyFill="1" applyBorder="1" applyAlignment="1">
      <alignment vertical="center"/>
    </xf>
    <xf numFmtId="20" fontId="1" fillId="3" borderId="12" xfId="0" applyNumberFormat="1" applyFont="1" applyFill="1" applyBorder="1" applyAlignment="1">
      <alignment vertical="center"/>
    </xf>
    <xf numFmtId="20" fontId="1" fillId="3" borderId="11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13" fillId="0" borderId="25" xfId="1" applyBorder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4" fontId="0" fillId="0" borderId="35" xfId="0" applyNumberFormat="1" applyBorder="1" applyAlignment="1">
      <alignment horizontal="center"/>
    </xf>
    <xf numFmtId="22" fontId="8" fillId="0" borderId="40" xfId="0" applyNumberFormat="1" applyFont="1" applyBorder="1" applyAlignment="1">
      <alignment horizontal="left" vertical="center"/>
    </xf>
    <xf numFmtId="22" fontId="8" fillId="0" borderId="41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5" xfId="0" applyBorder="1" applyAlignment="1">
      <alignment vertical="center"/>
    </xf>
    <xf numFmtId="0" fontId="0" fillId="0" borderId="32" xfId="0" applyBorder="1" applyAlignment="1">
      <alignment horizontal="left" vertical="center"/>
    </xf>
    <xf numFmtId="20" fontId="4" fillId="5" borderId="2" xfId="0" applyNumberFormat="1" applyFont="1" applyFill="1" applyBorder="1" applyAlignment="1">
      <alignment vertical="center"/>
    </xf>
    <xf numFmtId="20" fontId="4" fillId="5" borderId="1" xfId="0" applyNumberFormat="1" applyFont="1" applyFill="1" applyBorder="1" applyAlignment="1">
      <alignment vertical="center"/>
    </xf>
    <xf numFmtId="14" fontId="0" fillId="0" borderId="29" xfId="0" applyNumberFormat="1" applyBorder="1" applyAlignment="1">
      <alignment horizontal="center" vertical="center"/>
    </xf>
    <xf numFmtId="22" fontId="5" fillId="0" borderId="4" xfId="0" applyNumberFormat="1" applyFont="1" applyBorder="1" applyAlignment="1">
      <alignment vertical="top"/>
    </xf>
    <xf numFmtId="0" fontId="10" fillId="7" borderId="9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left"/>
    </xf>
    <xf numFmtId="0" fontId="9" fillId="7" borderId="8" xfId="0" applyFont="1" applyFill="1" applyBorder="1" applyAlignment="1">
      <alignment horizontal="left"/>
    </xf>
    <xf numFmtId="0" fontId="9" fillId="7" borderId="9" xfId="0" applyFont="1" applyFill="1" applyBorder="1"/>
    <xf numFmtId="20" fontId="10" fillId="7" borderId="42" xfId="0" applyNumberFormat="1" applyFont="1" applyFill="1" applyBorder="1"/>
    <xf numFmtId="20" fontId="10" fillId="7" borderId="43" xfId="0" applyNumberFormat="1" applyFont="1" applyFill="1" applyBorder="1"/>
    <xf numFmtId="20" fontId="10" fillId="7" borderId="44" xfId="0" applyNumberFormat="1" applyFont="1" applyFill="1" applyBorder="1"/>
    <xf numFmtId="20" fontId="10" fillId="7" borderId="7" xfId="0" applyNumberFormat="1" applyFont="1" applyFill="1" applyBorder="1"/>
    <xf numFmtId="20" fontId="10" fillId="7" borderId="8" xfId="0" applyNumberFormat="1" applyFont="1" applyFill="1" applyBorder="1"/>
    <xf numFmtId="20" fontId="10" fillId="7" borderId="9" xfId="0" applyNumberFormat="1" applyFont="1" applyFill="1" applyBorder="1"/>
    <xf numFmtId="1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20" fontId="10" fillId="5" borderId="7" xfId="0" applyNumberFormat="1" applyFont="1" applyFill="1" applyBorder="1"/>
    <xf numFmtId="20" fontId="10" fillId="5" borderId="8" xfId="0" applyNumberFormat="1" applyFont="1" applyFill="1" applyBorder="1"/>
    <xf numFmtId="20" fontId="10" fillId="5" borderId="9" xfId="0" applyNumberFormat="1" applyFont="1" applyFill="1" applyBorder="1"/>
    <xf numFmtId="20" fontId="10" fillId="5" borderId="43" xfId="0" applyNumberFormat="1" applyFont="1" applyFill="1" applyBorder="1"/>
    <xf numFmtId="20" fontId="10" fillId="5" borderId="44" xfId="0" applyNumberFormat="1" applyFont="1" applyFill="1" applyBorder="1"/>
    <xf numFmtId="20" fontId="10" fillId="5" borderId="42" xfId="0" applyNumberFormat="1" applyFont="1" applyFill="1" applyBorder="1"/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11" fillId="0" borderId="13" xfId="0" applyFont="1" applyBorder="1" applyAlignment="1">
      <alignment horizontal="center" vertical="center" textRotation="45"/>
    </xf>
    <xf numFmtId="0" fontId="11" fillId="0" borderId="16" xfId="0" applyFont="1" applyBorder="1" applyAlignment="1">
      <alignment horizontal="center" vertical="center" textRotation="45"/>
    </xf>
    <xf numFmtId="0" fontId="11" fillId="0" borderId="22" xfId="0" applyFont="1" applyBorder="1" applyAlignment="1">
      <alignment horizontal="center" vertical="center" textRotation="45"/>
    </xf>
    <xf numFmtId="0" fontId="11" fillId="0" borderId="23" xfId="0" applyFont="1" applyBorder="1" applyAlignment="1">
      <alignment horizontal="center" vertical="center" textRotation="45"/>
    </xf>
    <xf numFmtId="0" fontId="14" fillId="4" borderId="38" xfId="0" applyFont="1" applyFill="1" applyBorder="1" applyAlignment="1">
      <alignment horizontal="center"/>
    </xf>
    <xf numFmtId="0" fontId="14" fillId="4" borderId="39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right" vertical="center"/>
    </xf>
    <xf numFmtId="0" fontId="16" fillId="6" borderId="11" xfId="0" applyFont="1" applyFill="1" applyBorder="1" applyAlignment="1">
      <alignment horizontal="right" vertical="center"/>
    </xf>
    <xf numFmtId="0" fontId="16" fillId="6" borderId="7" xfId="0" applyFont="1" applyFill="1" applyBorder="1" applyAlignment="1">
      <alignment horizontal="right" vertical="center"/>
    </xf>
    <xf numFmtId="0" fontId="16" fillId="6" borderId="12" xfId="0" applyFont="1" applyFill="1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7" fillId="6" borderId="8" xfId="0" applyFont="1" applyFill="1" applyBorder="1" applyAlignment="1">
      <alignment horizontal="left" vertical="center"/>
    </xf>
    <xf numFmtId="0" fontId="17" fillId="6" borderId="10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left" vertical="center"/>
    </xf>
    <xf numFmtId="166" fontId="17" fillId="6" borderId="8" xfId="0" applyNumberFormat="1" applyFont="1" applyFill="1" applyBorder="1" applyAlignment="1">
      <alignment horizontal="left" vertical="center"/>
    </xf>
    <xf numFmtId="166" fontId="17" fillId="6" borderId="12" xfId="0" applyNumberFormat="1" applyFont="1" applyFill="1" applyBorder="1" applyAlignment="1">
      <alignment horizontal="left" vertical="center"/>
    </xf>
    <xf numFmtId="166" fontId="17" fillId="6" borderId="10" xfId="0" applyNumberFormat="1" applyFont="1" applyFill="1" applyBorder="1" applyAlignment="1">
      <alignment horizontal="left" vertical="center"/>
    </xf>
    <xf numFmtId="20" fontId="1" fillId="3" borderId="12" xfId="0" applyNumberFormat="1" applyFont="1" applyFill="1" applyBorder="1" applyAlignment="1">
      <alignment horizontal="right" vertical="center"/>
    </xf>
    <xf numFmtId="14" fontId="1" fillId="3" borderId="9" xfId="0" applyNumberFormat="1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/>
    </xf>
    <xf numFmtId="14" fontId="1" fillId="3" borderId="8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20" fontId="1" fillId="3" borderId="12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95250</xdr:colOff>
      <xdr:row>2</xdr:row>
      <xdr:rowOff>114300</xdr:rowOff>
    </xdr:from>
    <xdr:to>
      <xdr:col>8</xdr:col>
      <xdr:colOff>1152525</xdr:colOff>
      <xdr:row>3</xdr:row>
      <xdr:rowOff>76200</xdr:rowOff>
    </xdr:to>
    <xdr:sp macro="[0]!DateDeFin" textlink="">
      <xdr:nvSpPr>
        <xdr:cNvPr id="2" name="ZoneTexte 1"/>
        <xdr:cNvSpPr txBox="1"/>
      </xdr:nvSpPr>
      <xdr:spPr>
        <a:xfrm>
          <a:off x="8601075" y="495300"/>
          <a:ext cx="105727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Dates</a:t>
          </a:r>
          <a:r>
            <a:rPr lang="fr-FR" sz="1100" baseline="0">
              <a:solidFill>
                <a:srgbClr val="0000FF"/>
              </a:solidFill>
            </a:rPr>
            <a:t> de fin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alisation-d-un-planning-t7716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94"/>
  <sheetViews>
    <sheetView tabSelected="1" topLeftCell="A55" workbookViewId="0">
      <selection activeCell="E19" sqref="E19"/>
    </sheetView>
  </sheetViews>
  <sheetFormatPr baseColWidth="10" defaultColWidth="11.5703125" defaultRowHeight="15"/>
  <cols>
    <col min="1" max="1" width="14.42578125" style="1" customWidth="1"/>
    <col min="2" max="2" width="22.5703125" style="3" customWidth="1"/>
    <col min="3" max="3" width="12.5703125" style="3" bestFit="1" customWidth="1"/>
    <col min="4" max="4" width="10.85546875" style="3" customWidth="1"/>
    <col min="5" max="5" width="14.42578125" style="3" bestFit="1" customWidth="1"/>
    <col min="6" max="6" width="17.28515625" style="4" customWidth="1"/>
    <col min="7" max="7" width="17.7109375" style="4" customWidth="1"/>
    <col min="8" max="8" width="17.7109375" style="3" customWidth="1"/>
    <col min="9" max="9" width="18.28515625" style="4" customWidth="1"/>
    <col min="10" max="10" width="18.7109375" style="1" customWidth="1"/>
    <col min="11" max="11" width="17.140625" style="1" customWidth="1"/>
    <col min="12" max="25" width="15.7109375" style="1" customWidth="1"/>
    <col min="26" max="33" width="15.7109375" style="76" customWidth="1"/>
    <col min="34" max="16384" width="11.5703125" style="1"/>
  </cols>
  <sheetData>
    <row r="1" spans="1:33" ht="15" customHeight="1">
      <c r="A1" s="144" t="s">
        <v>42</v>
      </c>
      <c r="B1" s="150">
        <v>32</v>
      </c>
      <c r="C1" s="144" t="s">
        <v>51</v>
      </c>
      <c r="D1" s="146"/>
      <c r="E1" s="150">
        <v>2016</v>
      </c>
      <c r="F1" s="144" t="s">
        <v>50</v>
      </c>
      <c r="G1" s="146"/>
      <c r="H1" s="158">
        <v>60</v>
      </c>
      <c r="I1" s="159"/>
      <c r="J1" s="110"/>
      <c r="L1" s="50" t="s">
        <v>21</v>
      </c>
    </row>
    <row r="2" spans="1:33" ht="15" customHeight="1" thickBot="1">
      <c r="A2" s="145"/>
      <c r="B2" s="151"/>
      <c r="C2" s="145"/>
      <c r="D2" s="147"/>
      <c r="E2" s="151"/>
      <c r="F2" s="145"/>
      <c r="G2" s="147"/>
      <c r="H2" s="160"/>
      <c r="I2" s="161"/>
      <c r="J2" s="110"/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9">
        <v>26</v>
      </c>
    </row>
    <row r="3" spans="1:33" s="5" customFormat="1" ht="30" customHeight="1" thickTop="1">
      <c r="A3" s="148" t="s">
        <v>1</v>
      </c>
      <c r="B3" s="152" t="s">
        <v>41</v>
      </c>
      <c r="C3" s="140" t="s">
        <v>0</v>
      </c>
      <c r="D3" s="142" t="s">
        <v>13</v>
      </c>
      <c r="E3" s="142" t="s">
        <v>12</v>
      </c>
      <c r="F3" s="154" t="s">
        <v>3</v>
      </c>
      <c r="G3" s="154" t="s">
        <v>4</v>
      </c>
      <c r="H3" s="154" t="s">
        <v>11</v>
      </c>
      <c r="I3" s="156" t="s">
        <v>9</v>
      </c>
      <c r="L3" s="60" t="s">
        <v>22</v>
      </c>
      <c r="M3" s="61"/>
      <c r="N3" s="61"/>
      <c r="O3" s="61"/>
      <c r="P3" s="61"/>
      <c r="Q3" s="61"/>
      <c r="R3" s="62"/>
      <c r="S3" s="61"/>
      <c r="T3" s="92"/>
      <c r="U3" s="93"/>
      <c r="V3" s="93"/>
      <c r="W3" s="93"/>
      <c r="X3" s="93"/>
      <c r="Y3" s="94"/>
      <c r="Z3" s="91"/>
      <c r="AA3" s="91"/>
      <c r="AB3" s="91"/>
      <c r="AC3" s="91"/>
      <c r="AD3" s="91"/>
      <c r="AE3" s="91"/>
      <c r="AF3" s="91"/>
      <c r="AG3" s="91"/>
    </row>
    <row r="4" spans="1:33">
      <c r="A4" s="149"/>
      <c r="B4" s="153"/>
      <c r="C4" s="141"/>
      <c r="D4" s="141"/>
      <c r="E4" s="143"/>
      <c r="F4" s="155"/>
      <c r="G4" s="155"/>
      <c r="H4" s="155"/>
      <c r="I4" s="157"/>
      <c r="J4" s="5"/>
      <c r="L4" s="51">
        <f>DATE(E1,MONTH(H5),DAY(H5))</f>
        <v>42590</v>
      </c>
      <c r="M4" s="52">
        <f>L4+1</f>
        <v>42591</v>
      </c>
      <c r="N4" s="52">
        <f t="shared" ref="N4:T4" si="0">M4+1</f>
        <v>42592</v>
      </c>
      <c r="O4" s="52">
        <f>N4+1</f>
        <v>42593</v>
      </c>
      <c r="P4" s="52">
        <f t="shared" si="0"/>
        <v>42594</v>
      </c>
      <c r="Q4" s="52">
        <f t="shared" si="0"/>
        <v>42595</v>
      </c>
      <c r="R4" s="52">
        <f t="shared" si="0"/>
        <v>42596</v>
      </c>
      <c r="S4" s="52">
        <f t="shared" si="0"/>
        <v>42597</v>
      </c>
      <c r="T4" s="52">
        <f t="shared" si="0"/>
        <v>42598</v>
      </c>
      <c r="U4" s="52">
        <f t="shared" ref="U4" si="1">T4+1</f>
        <v>42599</v>
      </c>
      <c r="V4" s="52">
        <f t="shared" ref="V4" si="2">U4+1</f>
        <v>42600</v>
      </c>
      <c r="W4" s="52">
        <f t="shared" ref="W4" si="3">V4+1</f>
        <v>42601</v>
      </c>
      <c r="X4" s="52">
        <f t="shared" ref="X4" si="4">W4+1</f>
        <v>42602</v>
      </c>
      <c r="Y4" s="53">
        <f t="shared" ref="Y4" si="5">X4+1</f>
        <v>42603</v>
      </c>
      <c r="Z4" s="52"/>
      <c r="AA4" s="52"/>
      <c r="AB4" s="52"/>
      <c r="AC4" s="52"/>
      <c r="AD4" s="52"/>
      <c r="AE4" s="52"/>
      <c r="AF4" s="52"/>
      <c r="AG4" s="52"/>
    </row>
    <row r="5" spans="1:33" s="9" customFormat="1" ht="9.9499999999999993" customHeight="1">
      <c r="A5" s="134" t="s">
        <v>46</v>
      </c>
      <c r="B5" s="12">
        <v>224578</v>
      </c>
      <c r="C5" s="12">
        <v>50</v>
      </c>
      <c r="D5" s="12">
        <v>11</v>
      </c>
      <c r="E5" s="12">
        <v>10</v>
      </c>
      <c r="F5" s="13">
        <f>IF(E5="", "", (C5*E5/60+D5)*(100-$H$1)/100+(C5*E5/60+D5))</f>
        <v>27.06666666666667</v>
      </c>
      <c r="G5" s="13">
        <f>IF(F5="","",F5/16)</f>
        <v>1.6916666666666669</v>
      </c>
      <c r="H5" s="11">
        <v>42590.208333333336</v>
      </c>
      <c r="I5" s="23">
        <v>42599.211111111108</v>
      </c>
      <c r="J5" s="5"/>
      <c r="L5" s="54" t="s">
        <v>14</v>
      </c>
      <c r="M5" s="55" t="s">
        <v>15</v>
      </c>
      <c r="N5" s="55" t="s">
        <v>16</v>
      </c>
      <c r="O5" s="55" t="s">
        <v>17</v>
      </c>
      <c r="P5" s="55" t="s">
        <v>18</v>
      </c>
      <c r="Q5" s="55" t="s">
        <v>19</v>
      </c>
      <c r="R5" s="55" t="s">
        <v>20</v>
      </c>
      <c r="S5" s="55" t="s">
        <v>14</v>
      </c>
      <c r="T5" s="55" t="s">
        <v>15</v>
      </c>
      <c r="U5" s="55" t="s">
        <v>16</v>
      </c>
      <c r="V5" s="55" t="s">
        <v>17</v>
      </c>
      <c r="W5" s="55" t="s">
        <v>18</v>
      </c>
      <c r="X5" s="55" t="s">
        <v>19</v>
      </c>
      <c r="Y5" s="56" t="s">
        <v>20</v>
      </c>
      <c r="Z5" s="55"/>
      <c r="AA5" s="55"/>
      <c r="AB5" s="55"/>
      <c r="AC5" s="55"/>
      <c r="AD5" s="55"/>
      <c r="AE5" s="55"/>
      <c r="AF5" s="55"/>
      <c r="AG5" s="55"/>
    </row>
    <row r="6" spans="1:33" s="9" customFormat="1" ht="9.9499999999999993" customHeight="1">
      <c r="A6" s="135"/>
      <c r="B6" s="12">
        <v>224555</v>
      </c>
      <c r="C6" s="12">
        <v>125</v>
      </c>
      <c r="D6" s="12">
        <v>3</v>
      </c>
      <c r="E6" s="12">
        <v>3</v>
      </c>
      <c r="F6" s="13">
        <f t="shared" ref="F6:F57" si="6">IF(E6="", "", (C6*E6/60+D6)*(100-$H$1)/100+(C6*E6/60+D6))</f>
        <v>12.95</v>
      </c>
      <c r="G6" s="13">
        <f>IF(F6="","",F6/16)</f>
        <v>0.80937499999999996</v>
      </c>
      <c r="H6" s="14">
        <f>IF(I5="","",IF(ISTEXT(I5),"",I5))</f>
        <v>42599.211111111108</v>
      </c>
      <c r="I6" s="23">
        <v>42599.747916666667</v>
      </c>
      <c r="J6" s="5"/>
      <c r="K6" s="67" t="s">
        <v>35</v>
      </c>
      <c r="L6" s="54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21</v>
      </c>
      <c r="T6" s="55">
        <v>21</v>
      </c>
      <c r="U6" s="55">
        <v>21</v>
      </c>
      <c r="V6" s="55">
        <v>21</v>
      </c>
      <c r="W6" s="55">
        <v>19</v>
      </c>
      <c r="X6" s="55">
        <v>0</v>
      </c>
      <c r="Y6" s="56">
        <v>0</v>
      </c>
      <c r="Z6" s="55"/>
      <c r="AA6" s="55"/>
      <c r="AB6" s="55"/>
      <c r="AC6" s="55"/>
      <c r="AD6" s="55"/>
      <c r="AE6" s="55"/>
      <c r="AF6" s="55"/>
      <c r="AG6" s="55"/>
    </row>
    <row r="7" spans="1:33" s="9" customFormat="1" ht="9.9499999999999993" customHeight="1">
      <c r="A7" s="135"/>
      <c r="B7" s="12"/>
      <c r="C7" s="12"/>
      <c r="D7" s="12"/>
      <c r="E7" s="12"/>
      <c r="F7" s="13" t="str">
        <f t="shared" si="6"/>
        <v/>
      </c>
      <c r="G7" s="13" t="str">
        <f t="shared" ref="G7:G57" si="7">IF(F7="","",F7/16)</f>
        <v/>
      </c>
      <c r="H7" s="14">
        <f t="shared" ref="H7:H12" si="8">IF(I6="","",IF(ISTEXT(I6),"",I6))</f>
        <v>42599.747916666667</v>
      </c>
      <c r="I7" s="23"/>
      <c r="J7" s="5"/>
      <c r="K7" s="67" t="s">
        <v>36</v>
      </c>
      <c r="L7" s="54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6"/>
      <c r="Z7" s="55"/>
      <c r="AA7" s="55"/>
      <c r="AB7" s="55"/>
      <c r="AC7" s="55"/>
      <c r="AD7" s="55"/>
      <c r="AE7" s="55"/>
      <c r="AF7" s="55"/>
      <c r="AG7" s="55"/>
    </row>
    <row r="8" spans="1:33" s="9" customFormat="1" ht="9.9499999999999993" customHeight="1" thickBot="1">
      <c r="A8" s="135"/>
      <c r="B8" s="12"/>
      <c r="C8" s="12"/>
      <c r="D8" s="12"/>
      <c r="E8" s="12"/>
      <c r="F8" s="13" t="str">
        <f t="shared" si="6"/>
        <v/>
      </c>
      <c r="G8" s="13" t="str">
        <f t="shared" si="7"/>
        <v/>
      </c>
      <c r="H8" s="14" t="str">
        <f t="shared" si="8"/>
        <v/>
      </c>
      <c r="I8" s="23"/>
      <c r="J8" s="5"/>
      <c r="L8" s="57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9"/>
      <c r="Z8" s="55"/>
      <c r="AA8" s="55"/>
      <c r="AB8" s="55"/>
      <c r="AC8" s="55"/>
      <c r="AD8" s="55"/>
      <c r="AE8" s="55"/>
      <c r="AF8" s="55"/>
      <c r="AG8" s="55"/>
    </row>
    <row r="9" spans="1:33" s="9" customFormat="1" ht="9.9499999999999993" customHeight="1" thickTop="1">
      <c r="A9" s="135"/>
      <c r="B9" s="12"/>
      <c r="C9" s="12"/>
      <c r="D9" s="12"/>
      <c r="E9" s="12"/>
      <c r="F9" s="13" t="str">
        <f t="shared" si="6"/>
        <v/>
      </c>
      <c r="G9" s="13" t="str">
        <f t="shared" si="7"/>
        <v/>
      </c>
      <c r="H9" s="14" t="str">
        <f>IF(I8="","",IF(ISTEXT(I8),"",I8))</f>
        <v/>
      </c>
      <c r="I9" s="23"/>
      <c r="J9" s="5"/>
      <c r="Z9" s="55"/>
      <c r="AA9" s="55"/>
      <c r="AB9" s="55"/>
      <c r="AC9" s="55"/>
      <c r="AD9" s="55"/>
      <c r="AE9" s="55"/>
      <c r="AF9" s="55"/>
      <c r="AG9" s="55"/>
    </row>
    <row r="10" spans="1:33" s="9" customFormat="1" ht="9.9499999999999993" customHeight="1">
      <c r="A10" s="135"/>
      <c r="B10" s="12"/>
      <c r="C10" s="12"/>
      <c r="D10" s="12"/>
      <c r="E10" s="12"/>
      <c r="F10" s="13" t="str">
        <f t="shared" si="6"/>
        <v/>
      </c>
      <c r="G10" s="13" t="str">
        <f t="shared" si="7"/>
        <v/>
      </c>
      <c r="H10" s="14" t="str">
        <f>IF(I9="","",IF(ISTEXT(I9),"",I9))</f>
        <v/>
      </c>
      <c r="I10" s="23"/>
      <c r="J10" s="5"/>
      <c r="Z10" s="55"/>
      <c r="AA10" s="55"/>
      <c r="AB10" s="55"/>
      <c r="AC10" s="55"/>
      <c r="AD10" s="55"/>
      <c r="AE10" s="55"/>
      <c r="AF10" s="55"/>
      <c r="AG10" s="55"/>
    </row>
    <row r="11" spans="1:33" s="9" customFormat="1" ht="9.9499999999999993" customHeight="1">
      <c r="A11" s="135"/>
      <c r="B11" s="12"/>
      <c r="C11" s="12"/>
      <c r="D11" s="12"/>
      <c r="E11" s="12"/>
      <c r="F11" s="13" t="str">
        <f t="shared" si="6"/>
        <v/>
      </c>
      <c r="G11" s="13" t="str">
        <f t="shared" si="7"/>
        <v/>
      </c>
      <c r="H11" s="14" t="str">
        <f>IF(I10="","",IF(ISTEXT(I10),"",I10))</f>
        <v/>
      </c>
      <c r="I11" s="23"/>
      <c r="Z11" s="55"/>
      <c r="AA11" s="55"/>
      <c r="AB11" s="55"/>
      <c r="AC11" s="55"/>
      <c r="AD11" s="55"/>
      <c r="AE11" s="55"/>
      <c r="AF11" s="55"/>
      <c r="AG11" s="55"/>
    </row>
    <row r="12" spans="1:33" s="9" customFormat="1" ht="9.9499999999999993" customHeight="1">
      <c r="A12" s="135"/>
      <c r="B12" s="12"/>
      <c r="C12" s="12"/>
      <c r="D12" s="12"/>
      <c r="E12" s="12"/>
      <c r="F12" s="13" t="str">
        <f t="shared" si="6"/>
        <v/>
      </c>
      <c r="G12" s="13" t="str">
        <f t="shared" si="7"/>
        <v/>
      </c>
      <c r="H12" s="14" t="str">
        <f t="shared" si="8"/>
        <v/>
      </c>
      <c r="I12" s="23"/>
      <c r="Z12" s="55"/>
      <c r="AA12" s="55"/>
      <c r="AB12" s="55"/>
      <c r="AC12" s="55"/>
      <c r="AD12" s="55"/>
      <c r="AE12" s="55"/>
      <c r="AF12" s="55"/>
      <c r="AG12" s="55"/>
    </row>
    <row r="13" spans="1:33" s="9" customFormat="1" ht="9.9499999999999993" customHeight="1">
      <c r="A13" s="135"/>
      <c r="B13" s="12"/>
      <c r="C13" s="12"/>
      <c r="D13" s="12"/>
      <c r="E13" s="12"/>
      <c r="F13" s="13" t="str">
        <f t="shared" si="6"/>
        <v/>
      </c>
      <c r="G13" s="13" t="str">
        <f t="shared" si="7"/>
        <v/>
      </c>
      <c r="H13" s="14" t="str">
        <f t="shared" ref="H13" si="9">IF(I12="","",I12)</f>
        <v/>
      </c>
      <c r="I13" s="23"/>
      <c r="Z13" s="55"/>
      <c r="AA13" s="55"/>
      <c r="AB13" s="55"/>
      <c r="AC13" s="55"/>
      <c r="AD13" s="55"/>
      <c r="AE13" s="55"/>
      <c r="AF13" s="55"/>
      <c r="AG13" s="55"/>
    </row>
    <row r="14" spans="1:33" s="9" customFormat="1" ht="2.4500000000000002" customHeight="1">
      <c r="A14" s="135"/>
      <c r="B14" s="12"/>
      <c r="C14" s="12"/>
      <c r="D14" s="12"/>
      <c r="E14" s="12"/>
      <c r="F14" s="13" t="str">
        <f t="shared" si="6"/>
        <v/>
      </c>
      <c r="G14" s="13"/>
      <c r="H14" s="14"/>
      <c r="I14" s="23"/>
      <c r="Z14" s="55"/>
      <c r="AA14" s="55"/>
      <c r="AB14" s="55"/>
      <c r="AC14" s="55"/>
      <c r="AD14" s="55"/>
      <c r="AE14" s="55"/>
      <c r="AF14" s="55"/>
      <c r="AG14" s="55"/>
    </row>
    <row r="15" spans="1:33" s="9" customFormat="1" ht="2.4500000000000002" customHeight="1">
      <c r="A15" s="136"/>
      <c r="B15" s="19"/>
      <c r="C15" s="19"/>
      <c r="D15" s="19"/>
      <c r="E15" s="12"/>
      <c r="F15" s="20" t="str">
        <f t="shared" si="6"/>
        <v/>
      </c>
      <c r="G15" s="20" t="str">
        <f t="shared" si="7"/>
        <v/>
      </c>
      <c r="H15" s="21"/>
      <c r="I15" s="22"/>
      <c r="K15" s="95"/>
      <c r="L15" s="95"/>
      <c r="M15" s="95"/>
      <c r="N15" s="95"/>
      <c r="Z15" s="55"/>
      <c r="AA15" s="55"/>
      <c r="AB15" s="55"/>
      <c r="AC15" s="55"/>
      <c r="AD15" s="55"/>
      <c r="AE15" s="55"/>
      <c r="AF15" s="55"/>
      <c r="AG15" s="55"/>
    </row>
    <row r="16" spans="1:33" s="9" customFormat="1" ht="9.9499999999999993" customHeight="1">
      <c r="A16" s="134" t="s">
        <v>2</v>
      </c>
      <c r="B16" s="10">
        <v>224392</v>
      </c>
      <c r="C16" s="12">
        <v>145</v>
      </c>
      <c r="D16" s="12">
        <v>6.45</v>
      </c>
      <c r="E16" s="10">
        <v>4.2</v>
      </c>
      <c r="F16" s="13">
        <f t="shared" si="6"/>
        <v>23.240000000000002</v>
      </c>
      <c r="G16" s="13">
        <f t="shared" si="7"/>
        <v>1.4525000000000001</v>
      </c>
      <c r="H16" s="11">
        <f>$H$5</f>
        <v>42590.208333333336</v>
      </c>
      <c r="I16" s="23">
        <v>42598.718333333331</v>
      </c>
      <c r="K16" s="95"/>
      <c r="L16" s="95"/>
      <c r="M16" s="95"/>
      <c r="N16" s="95"/>
      <c r="Z16" s="55"/>
      <c r="AA16" s="55"/>
      <c r="AB16" s="55"/>
      <c r="AC16" s="55"/>
      <c r="AD16" s="55"/>
      <c r="AE16" s="55"/>
      <c r="AF16" s="55"/>
      <c r="AG16" s="55"/>
    </row>
    <row r="17" spans="1:33" s="9" customFormat="1" ht="9.9499999999999993" customHeight="1">
      <c r="A17" s="135"/>
      <c r="B17" s="12">
        <v>223358</v>
      </c>
      <c r="C17" s="12">
        <v>125</v>
      </c>
      <c r="D17" s="12">
        <v>2</v>
      </c>
      <c r="E17" s="12">
        <v>5</v>
      </c>
      <c r="F17" s="13">
        <f t="shared" si="6"/>
        <v>17.383333333333333</v>
      </c>
      <c r="G17" s="13">
        <f t="shared" si="7"/>
        <v>1.0864583333333333</v>
      </c>
      <c r="H17" s="14">
        <f t="shared" ref="H17:H24" si="10">IF(I16="","",IF(ISTEXT(I16),"",I16))</f>
        <v>42598.718333333331</v>
      </c>
      <c r="I17" s="23">
        <v>42599.265972222223</v>
      </c>
      <c r="K17" s="95"/>
      <c r="M17" s="96"/>
      <c r="N17" s="95"/>
      <c r="Z17" s="55"/>
      <c r="AA17" s="55"/>
      <c r="AB17" s="55"/>
      <c r="AC17" s="55"/>
      <c r="AD17" s="55"/>
      <c r="AE17" s="55"/>
      <c r="AF17" s="55"/>
      <c r="AG17" s="55"/>
    </row>
    <row r="18" spans="1:33" s="9" customFormat="1" ht="9.9499999999999993" customHeight="1">
      <c r="A18" s="135"/>
      <c r="B18" s="12">
        <v>224712</v>
      </c>
      <c r="C18" s="12">
        <v>250</v>
      </c>
      <c r="D18" s="12">
        <v>2</v>
      </c>
      <c r="E18" s="12">
        <v>5</v>
      </c>
      <c r="F18" s="13">
        <f t="shared" si="6"/>
        <v>31.966666666666665</v>
      </c>
      <c r="G18" s="13">
        <f t="shared" si="7"/>
        <v>1.9979166666666666</v>
      </c>
      <c r="H18" s="14">
        <f t="shared" si="10"/>
        <v>42599.265972222223</v>
      </c>
      <c r="I18" s="23">
        <v>42600.873611111114</v>
      </c>
      <c r="K18" s="95"/>
      <c r="L18" s="97"/>
      <c r="M18" s="98"/>
      <c r="N18" s="95"/>
      <c r="Z18" s="55"/>
      <c r="AA18" s="55"/>
      <c r="AB18" s="55"/>
      <c r="AC18" s="55"/>
      <c r="AD18" s="55"/>
      <c r="AE18" s="55"/>
      <c r="AF18" s="55"/>
      <c r="AG18" s="55"/>
    </row>
    <row r="19" spans="1:33" s="9" customFormat="1" ht="9.9499999999999993" customHeight="1">
      <c r="A19" s="135"/>
      <c r="B19" s="12">
        <v>224055</v>
      </c>
      <c r="C19" s="12">
        <v>125</v>
      </c>
      <c r="D19" s="12">
        <v>3</v>
      </c>
      <c r="E19" s="12"/>
      <c r="F19" s="13" t="str">
        <f t="shared" si="6"/>
        <v/>
      </c>
      <c r="G19" s="13" t="str">
        <f t="shared" si="7"/>
        <v/>
      </c>
      <c r="H19" s="14">
        <f t="shared" si="10"/>
        <v>42600.873611111114</v>
      </c>
      <c r="I19" s="23"/>
      <c r="K19" s="122"/>
      <c r="L19" s="97"/>
      <c r="M19" s="98"/>
      <c r="N19" s="95"/>
      <c r="Z19" s="55"/>
      <c r="AA19" s="55"/>
      <c r="AB19" s="55"/>
      <c r="AC19" s="55"/>
      <c r="AD19" s="55"/>
      <c r="AE19" s="55"/>
      <c r="AF19" s="55"/>
      <c r="AG19" s="55"/>
    </row>
    <row r="20" spans="1:33" s="9" customFormat="1" ht="9.9499999999999993" customHeight="1">
      <c r="A20" s="135"/>
      <c r="B20" s="12"/>
      <c r="C20" s="12"/>
      <c r="D20" s="12"/>
      <c r="E20" s="12"/>
      <c r="F20" s="13" t="str">
        <f t="shared" si="6"/>
        <v/>
      </c>
      <c r="G20" s="13" t="str">
        <f t="shared" si="7"/>
        <v/>
      </c>
      <c r="H20" s="14" t="str">
        <f t="shared" si="10"/>
        <v/>
      </c>
      <c r="I20" s="23"/>
      <c r="K20" s="95"/>
      <c r="L20" s="97"/>
      <c r="M20" s="98"/>
      <c r="N20" s="95"/>
      <c r="Z20" s="55"/>
      <c r="AA20" s="55"/>
      <c r="AB20" s="55"/>
      <c r="AC20" s="55"/>
      <c r="AD20" s="55"/>
      <c r="AE20" s="55"/>
      <c r="AF20" s="55"/>
      <c r="AG20" s="55"/>
    </row>
    <row r="21" spans="1:33" s="9" customFormat="1" ht="9.9499999999999993" customHeight="1">
      <c r="A21" s="135"/>
      <c r="B21" s="12"/>
      <c r="C21" s="12"/>
      <c r="D21" s="12"/>
      <c r="E21" s="12"/>
      <c r="F21" s="13" t="str">
        <f t="shared" si="6"/>
        <v/>
      </c>
      <c r="G21" s="13" t="str">
        <f t="shared" si="7"/>
        <v/>
      </c>
      <c r="H21" s="14" t="str">
        <f t="shared" si="10"/>
        <v/>
      </c>
      <c r="I21" s="23"/>
      <c r="K21" s="95"/>
      <c r="L21" s="97"/>
      <c r="M21" s="98"/>
      <c r="N21" s="95"/>
      <c r="Z21" s="55"/>
      <c r="AA21" s="55"/>
      <c r="AB21" s="55"/>
      <c r="AC21" s="55"/>
      <c r="AD21" s="55"/>
      <c r="AE21" s="55"/>
      <c r="AF21" s="55"/>
      <c r="AG21" s="55"/>
    </row>
    <row r="22" spans="1:33" s="9" customFormat="1" ht="9.9499999999999993" customHeight="1">
      <c r="A22" s="135"/>
      <c r="B22" s="12"/>
      <c r="C22" s="12"/>
      <c r="D22" s="12"/>
      <c r="E22" s="12"/>
      <c r="F22" s="13" t="str">
        <f t="shared" si="6"/>
        <v/>
      </c>
      <c r="G22" s="13" t="str">
        <f t="shared" si="7"/>
        <v/>
      </c>
      <c r="H22" s="14" t="str">
        <f t="shared" si="10"/>
        <v/>
      </c>
      <c r="I22" s="23"/>
      <c r="K22" s="95"/>
      <c r="L22" s="97"/>
      <c r="M22" s="98"/>
      <c r="N22" s="95"/>
      <c r="Z22" s="55"/>
      <c r="AA22" s="55"/>
      <c r="AB22" s="55"/>
      <c r="AC22" s="55"/>
      <c r="AD22" s="55"/>
      <c r="AE22" s="55"/>
      <c r="AF22" s="55"/>
      <c r="AG22" s="55"/>
    </row>
    <row r="23" spans="1:33" s="9" customFormat="1" ht="9.9499999999999993" customHeight="1">
      <c r="A23" s="135"/>
      <c r="B23" s="12"/>
      <c r="C23" s="12"/>
      <c r="D23" s="12"/>
      <c r="E23" s="12"/>
      <c r="F23" s="13" t="str">
        <f t="shared" si="6"/>
        <v/>
      </c>
      <c r="G23" s="13" t="str">
        <f t="shared" si="7"/>
        <v/>
      </c>
      <c r="H23" s="14" t="str">
        <f t="shared" si="10"/>
        <v/>
      </c>
      <c r="I23" s="23"/>
      <c r="K23" s="95"/>
      <c r="L23" s="97"/>
      <c r="M23" s="98"/>
      <c r="N23" s="95"/>
      <c r="Z23" s="55"/>
      <c r="AA23" s="55"/>
      <c r="AB23" s="55"/>
      <c r="AC23" s="55"/>
      <c r="AD23" s="55"/>
      <c r="AE23" s="55"/>
      <c r="AF23" s="55"/>
      <c r="AG23" s="55"/>
    </row>
    <row r="24" spans="1:33" s="9" customFormat="1" ht="9.9499999999999993" customHeight="1">
      <c r="A24" s="135"/>
      <c r="B24" s="12"/>
      <c r="C24" s="12"/>
      <c r="D24" s="12"/>
      <c r="E24" s="12"/>
      <c r="F24" s="13" t="str">
        <f t="shared" si="6"/>
        <v/>
      </c>
      <c r="G24" s="13" t="str">
        <f t="shared" si="7"/>
        <v/>
      </c>
      <c r="H24" s="14" t="str">
        <f t="shared" si="10"/>
        <v/>
      </c>
      <c r="I24" s="23"/>
      <c r="K24" s="95"/>
      <c r="L24" s="97"/>
      <c r="M24" s="98"/>
      <c r="N24" s="95"/>
      <c r="Z24" s="55"/>
      <c r="AA24" s="55"/>
      <c r="AB24" s="55"/>
      <c r="AC24" s="55"/>
      <c r="AD24" s="55"/>
      <c r="AE24" s="55"/>
      <c r="AF24" s="55"/>
      <c r="AG24" s="55"/>
    </row>
    <row r="25" spans="1:33" s="9" customFormat="1" ht="2.4500000000000002" customHeight="1">
      <c r="A25" s="135"/>
      <c r="B25" s="12"/>
      <c r="C25" s="12"/>
      <c r="D25" s="12"/>
      <c r="E25" s="12"/>
      <c r="F25" s="13" t="str">
        <f t="shared" si="6"/>
        <v/>
      </c>
      <c r="G25" s="13"/>
      <c r="H25" s="14"/>
      <c r="I25" s="23"/>
      <c r="K25" s="95"/>
      <c r="L25" s="97"/>
      <c r="M25" s="98"/>
      <c r="N25" s="95"/>
      <c r="Z25" s="55"/>
      <c r="AA25" s="55"/>
      <c r="AB25" s="55"/>
      <c r="AC25" s="55"/>
      <c r="AD25" s="55"/>
      <c r="AE25" s="55"/>
      <c r="AF25" s="55"/>
      <c r="AG25" s="55"/>
    </row>
    <row r="26" spans="1:33" s="9" customFormat="1" ht="2.4500000000000002" customHeight="1">
      <c r="A26" s="136"/>
      <c r="B26" s="19"/>
      <c r="C26" s="19"/>
      <c r="D26" s="19"/>
      <c r="E26" s="19"/>
      <c r="F26" s="20" t="str">
        <f t="shared" si="6"/>
        <v/>
      </c>
      <c r="G26" s="20" t="str">
        <f t="shared" si="7"/>
        <v/>
      </c>
      <c r="H26" s="21"/>
      <c r="I26" s="22"/>
      <c r="K26" s="95"/>
      <c r="L26" s="97"/>
      <c r="M26" s="98"/>
      <c r="N26" s="95"/>
      <c r="Z26" s="55"/>
      <c r="AA26" s="55"/>
      <c r="AB26" s="55"/>
      <c r="AC26" s="55"/>
      <c r="AD26" s="55"/>
      <c r="AE26" s="55"/>
      <c r="AF26" s="55"/>
      <c r="AG26" s="55"/>
    </row>
    <row r="27" spans="1:33" s="9" customFormat="1" ht="9.9499999999999993" customHeight="1">
      <c r="A27" s="134" t="s">
        <v>47</v>
      </c>
      <c r="B27" s="10">
        <v>224122</v>
      </c>
      <c r="C27" s="12">
        <v>119</v>
      </c>
      <c r="D27" s="12">
        <v>6.45</v>
      </c>
      <c r="E27" s="12">
        <v>20</v>
      </c>
      <c r="F27" s="13">
        <f t="shared" si="6"/>
        <v>64.563333333333333</v>
      </c>
      <c r="G27" s="13">
        <f t="shared" si="7"/>
        <v>4.0352083333333333</v>
      </c>
      <c r="H27" s="11">
        <f>$H$5</f>
        <v>42590.208333333336</v>
      </c>
      <c r="I27" s="23">
        <v>42601.440138888887</v>
      </c>
      <c r="K27" s="95"/>
      <c r="L27" s="97"/>
      <c r="M27" s="98"/>
      <c r="N27" s="95"/>
      <c r="Z27" s="55"/>
      <c r="AA27" s="55"/>
      <c r="AB27" s="55"/>
      <c r="AC27" s="55"/>
      <c r="AD27" s="55"/>
      <c r="AE27" s="55"/>
      <c r="AF27" s="55"/>
      <c r="AG27" s="55"/>
    </row>
    <row r="28" spans="1:33" s="9" customFormat="1" ht="9.9499999999999993" customHeight="1">
      <c r="A28" s="135"/>
      <c r="B28" s="12"/>
      <c r="C28" s="12"/>
      <c r="D28" s="12"/>
      <c r="E28" s="12"/>
      <c r="F28" s="13" t="str">
        <f t="shared" si="6"/>
        <v/>
      </c>
      <c r="G28" s="13" t="str">
        <f t="shared" si="7"/>
        <v/>
      </c>
      <c r="H28" s="14">
        <f t="shared" ref="H28:H35" si="11">IF(I27="","",IF(ISTEXT(I27),"",I27))</f>
        <v>42601.440138888887</v>
      </c>
      <c r="I28" s="23"/>
      <c r="K28" s="95"/>
      <c r="L28" s="97"/>
      <c r="M28" s="98"/>
      <c r="N28" s="95"/>
      <c r="Z28" s="55"/>
      <c r="AA28" s="55"/>
      <c r="AB28" s="55"/>
      <c r="AC28" s="55"/>
      <c r="AD28" s="55"/>
      <c r="AE28" s="55"/>
      <c r="AF28" s="55"/>
      <c r="AG28" s="55"/>
    </row>
    <row r="29" spans="1:33" s="9" customFormat="1" ht="9.9499999999999993" customHeight="1">
      <c r="A29" s="135"/>
      <c r="B29" s="12"/>
      <c r="C29" s="12"/>
      <c r="D29" s="12"/>
      <c r="E29" s="12"/>
      <c r="F29" s="13" t="str">
        <f t="shared" si="6"/>
        <v/>
      </c>
      <c r="G29" s="13" t="str">
        <f t="shared" si="7"/>
        <v/>
      </c>
      <c r="H29" s="14" t="str">
        <f t="shared" si="11"/>
        <v/>
      </c>
      <c r="I29" s="23"/>
      <c r="K29" s="121"/>
      <c r="M29" s="98"/>
      <c r="N29" s="95"/>
      <c r="Z29" s="55"/>
      <c r="AA29" s="55"/>
      <c r="AB29" s="55"/>
      <c r="AC29" s="55"/>
      <c r="AD29" s="55"/>
      <c r="AE29" s="55"/>
      <c r="AF29" s="55"/>
      <c r="AG29" s="55"/>
    </row>
    <row r="30" spans="1:33" s="9" customFormat="1" ht="9.9499999999999993" customHeight="1">
      <c r="A30" s="135"/>
      <c r="B30" s="12"/>
      <c r="C30" s="12"/>
      <c r="D30" s="12"/>
      <c r="E30" s="12"/>
      <c r="F30" s="13" t="str">
        <f t="shared" si="6"/>
        <v/>
      </c>
      <c r="G30" s="13" t="str">
        <f t="shared" si="7"/>
        <v/>
      </c>
      <c r="H30" s="14" t="str">
        <f t="shared" si="11"/>
        <v/>
      </c>
      <c r="I30" s="23"/>
      <c r="K30" s="95"/>
      <c r="L30" s="97"/>
      <c r="M30" s="98"/>
      <c r="N30" s="95"/>
      <c r="Z30" s="55"/>
      <c r="AA30" s="55"/>
      <c r="AB30" s="55"/>
      <c r="AC30" s="55"/>
      <c r="AD30" s="55"/>
      <c r="AE30" s="55"/>
      <c r="AF30" s="55"/>
      <c r="AG30" s="55"/>
    </row>
    <row r="31" spans="1:33" s="9" customFormat="1" ht="9.9499999999999993" customHeight="1">
      <c r="A31" s="135"/>
      <c r="B31" s="12"/>
      <c r="C31" s="12"/>
      <c r="D31" s="12"/>
      <c r="E31" s="12"/>
      <c r="F31" s="13" t="str">
        <f t="shared" si="6"/>
        <v/>
      </c>
      <c r="G31" s="13" t="str">
        <f t="shared" si="7"/>
        <v/>
      </c>
      <c r="H31" s="14" t="str">
        <f t="shared" si="11"/>
        <v/>
      </c>
      <c r="I31" s="23"/>
      <c r="K31" s="95"/>
      <c r="L31" s="97"/>
      <c r="M31" s="95"/>
      <c r="N31" s="95"/>
      <c r="Z31" s="55"/>
      <c r="AA31" s="55"/>
      <c r="AB31" s="55"/>
      <c r="AC31" s="55"/>
      <c r="AD31" s="55"/>
      <c r="AE31" s="55"/>
      <c r="AF31" s="55"/>
      <c r="AG31" s="55"/>
    </row>
    <row r="32" spans="1:33" s="9" customFormat="1" ht="9.9499999999999993" customHeight="1">
      <c r="A32" s="135"/>
      <c r="B32" s="12"/>
      <c r="C32" s="12"/>
      <c r="D32" s="12"/>
      <c r="E32" s="12"/>
      <c r="F32" s="13" t="str">
        <f t="shared" si="6"/>
        <v/>
      </c>
      <c r="G32" s="13" t="str">
        <f t="shared" si="7"/>
        <v/>
      </c>
      <c r="H32" s="14" t="str">
        <f t="shared" si="11"/>
        <v/>
      </c>
      <c r="I32" s="23"/>
      <c r="K32" s="95"/>
      <c r="L32" s="97"/>
      <c r="M32" s="95"/>
      <c r="N32" s="95"/>
      <c r="Z32" s="55"/>
      <c r="AA32" s="55"/>
      <c r="AB32" s="55"/>
      <c r="AC32" s="55"/>
      <c r="AD32" s="55"/>
      <c r="AE32" s="55"/>
      <c r="AF32" s="55"/>
      <c r="AG32" s="55"/>
    </row>
    <row r="33" spans="1:33" s="9" customFormat="1" ht="9.9499999999999993" customHeight="1">
      <c r="A33" s="135"/>
      <c r="B33" s="12"/>
      <c r="C33" s="12"/>
      <c r="D33" s="12"/>
      <c r="E33" s="12"/>
      <c r="F33" s="13" t="str">
        <f t="shared" si="6"/>
        <v/>
      </c>
      <c r="G33" s="13" t="str">
        <f t="shared" si="7"/>
        <v/>
      </c>
      <c r="H33" s="14" t="str">
        <f t="shared" si="11"/>
        <v/>
      </c>
      <c r="I33" s="23"/>
      <c r="K33" s="95"/>
      <c r="L33" s="97"/>
      <c r="M33" s="95"/>
      <c r="N33" s="95"/>
      <c r="Z33" s="55"/>
      <c r="AA33" s="55"/>
      <c r="AB33" s="55"/>
      <c r="AC33" s="55"/>
      <c r="AD33" s="55"/>
      <c r="AE33" s="55"/>
      <c r="AF33" s="55"/>
      <c r="AG33" s="55"/>
    </row>
    <row r="34" spans="1:33" s="9" customFormat="1" ht="9.9499999999999993" customHeight="1">
      <c r="A34" s="135"/>
      <c r="B34" s="12"/>
      <c r="C34" s="12"/>
      <c r="D34" s="12"/>
      <c r="E34" s="12"/>
      <c r="F34" s="13" t="str">
        <f t="shared" si="6"/>
        <v/>
      </c>
      <c r="G34" s="13" t="str">
        <f t="shared" si="7"/>
        <v/>
      </c>
      <c r="H34" s="14" t="str">
        <f t="shared" si="11"/>
        <v/>
      </c>
      <c r="I34" s="23"/>
      <c r="K34" s="95"/>
      <c r="L34" s="97"/>
      <c r="M34" s="95"/>
      <c r="N34" s="95"/>
      <c r="Z34" s="55"/>
      <c r="AA34" s="55"/>
      <c r="AB34" s="55"/>
      <c r="AC34" s="55"/>
      <c r="AD34" s="55"/>
      <c r="AE34" s="55"/>
      <c r="AF34" s="55"/>
      <c r="AG34" s="55"/>
    </row>
    <row r="35" spans="1:33" s="9" customFormat="1" ht="9.9499999999999993" customHeight="1">
      <c r="A35" s="135"/>
      <c r="B35" s="12"/>
      <c r="C35" s="12"/>
      <c r="D35" s="12"/>
      <c r="E35" s="12"/>
      <c r="F35" s="13" t="str">
        <f t="shared" si="6"/>
        <v/>
      </c>
      <c r="G35" s="13" t="str">
        <f t="shared" si="7"/>
        <v/>
      </c>
      <c r="H35" s="14" t="str">
        <f t="shared" si="11"/>
        <v/>
      </c>
      <c r="I35" s="23"/>
      <c r="K35" s="95"/>
      <c r="L35" s="97"/>
      <c r="M35" s="95"/>
      <c r="N35" s="95"/>
      <c r="Z35" s="55"/>
      <c r="AA35" s="55"/>
      <c r="AB35" s="55"/>
      <c r="AC35" s="55"/>
      <c r="AD35" s="55"/>
      <c r="AE35" s="55"/>
      <c r="AF35" s="55"/>
      <c r="AG35" s="55"/>
    </row>
    <row r="36" spans="1:33" s="9" customFormat="1" ht="2.4500000000000002" customHeight="1">
      <c r="A36" s="135"/>
      <c r="B36" s="12"/>
      <c r="C36" s="12"/>
      <c r="D36" s="12"/>
      <c r="E36" s="12"/>
      <c r="F36" s="13" t="str">
        <f t="shared" si="6"/>
        <v/>
      </c>
      <c r="G36" s="13"/>
      <c r="H36" s="14"/>
      <c r="I36" s="23"/>
      <c r="K36" s="95"/>
      <c r="L36" s="97"/>
      <c r="M36" s="95"/>
      <c r="N36" s="95"/>
      <c r="Z36" s="55"/>
      <c r="AA36" s="55"/>
      <c r="AB36" s="55"/>
      <c r="AC36" s="55"/>
      <c r="AD36" s="55"/>
      <c r="AE36" s="55"/>
      <c r="AF36" s="55"/>
      <c r="AG36" s="55"/>
    </row>
    <row r="37" spans="1:33" s="9" customFormat="1" ht="2.4500000000000002" customHeight="1">
      <c r="A37" s="136"/>
      <c r="B37" s="19"/>
      <c r="C37" s="19"/>
      <c r="D37" s="19"/>
      <c r="E37" s="19"/>
      <c r="F37" s="20" t="str">
        <f t="shared" si="6"/>
        <v/>
      </c>
      <c r="G37" s="20" t="str">
        <f t="shared" si="7"/>
        <v/>
      </c>
      <c r="H37" s="21"/>
      <c r="I37" s="22"/>
      <c r="K37" s="95"/>
      <c r="L37" s="97"/>
      <c r="M37" s="95"/>
      <c r="N37" s="95"/>
      <c r="Z37" s="55"/>
      <c r="AA37" s="55"/>
      <c r="AB37" s="55"/>
      <c r="AC37" s="55"/>
      <c r="AD37" s="55"/>
      <c r="AE37" s="55"/>
      <c r="AF37" s="55"/>
      <c r="AG37" s="55"/>
    </row>
    <row r="38" spans="1:33" s="9" customFormat="1" ht="9.9499999999999993" customHeight="1">
      <c r="A38" s="134" t="s">
        <v>48</v>
      </c>
      <c r="B38" s="10">
        <v>224140</v>
      </c>
      <c r="C38" s="12">
        <v>7</v>
      </c>
      <c r="D38" s="12">
        <v>6.45</v>
      </c>
      <c r="E38" s="12">
        <v>43</v>
      </c>
      <c r="F38" s="13">
        <f t="shared" si="6"/>
        <v>16.053333333333335</v>
      </c>
      <c r="G38" s="13">
        <f t="shared" si="7"/>
        <v>1.0033333333333334</v>
      </c>
      <c r="H38" s="11">
        <f>$H$5</f>
        <v>42590.208333333336</v>
      </c>
      <c r="I38" s="23">
        <v>42598.418888888889</v>
      </c>
      <c r="K38" s="95"/>
      <c r="L38" s="97"/>
      <c r="M38" s="95"/>
      <c r="N38" s="95"/>
      <c r="Z38" s="55"/>
      <c r="AA38" s="55"/>
      <c r="AB38" s="55"/>
      <c r="AC38" s="55"/>
      <c r="AD38" s="55"/>
      <c r="AE38" s="55"/>
      <c r="AF38" s="55"/>
      <c r="AG38" s="55"/>
    </row>
    <row r="39" spans="1:33" s="9" customFormat="1" ht="9.9499999999999993" customHeight="1">
      <c r="A39" s="135"/>
      <c r="B39" s="12">
        <v>223999</v>
      </c>
      <c r="C39" s="12">
        <v>166</v>
      </c>
      <c r="D39" s="12">
        <v>2.5</v>
      </c>
      <c r="E39" s="12">
        <v>3</v>
      </c>
      <c r="F39" s="13">
        <f t="shared" si="6"/>
        <v>15.120000000000001</v>
      </c>
      <c r="G39" s="13">
        <f t="shared" si="7"/>
        <v>0.94500000000000006</v>
      </c>
      <c r="H39" s="14">
        <f t="shared" ref="H39:H46" si="12">IF(I38="","",IF(ISTEXT(I38),"",I38))</f>
        <v>42598.418888888889</v>
      </c>
      <c r="I39" s="23">
        <v>42598.838333333333</v>
      </c>
      <c r="K39" s="95"/>
      <c r="L39" s="97"/>
      <c r="M39" s="95"/>
      <c r="N39" s="95"/>
      <c r="Z39" s="55"/>
      <c r="AA39" s="55"/>
      <c r="AB39" s="55"/>
      <c r="AC39" s="55"/>
      <c r="AD39" s="55"/>
      <c r="AE39" s="55"/>
      <c r="AF39" s="55"/>
      <c r="AG39" s="55"/>
    </row>
    <row r="40" spans="1:33" s="9" customFormat="1" ht="9.9499999999999993" customHeight="1">
      <c r="A40" s="135"/>
      <c r="B40" s="12"/>
      <c r="C40" s="12"/>
      <c r="D40" s="12"/>
      <c r="E40" s="12"/>
      <c r="F40" s="13" t="str">
        <f t="shared" si="6"/>
        <v/>
      </c>
      <c r="G40" s="13" t="str">
        <f t="shared" si="7"/>
        <v/>
      </c>
      <c r="H40" s="14">
        <f t="shared" si="12"/>
        <v>42598.838333333333</v>
      </c>
      <c r="I40" s="23"/>
      <c r="K40" s="95"/>
      <c r="L40" s="97"/>
      <c r="M40" s="95"/>
      <c r="N40" s="95"/>
      <c r="Z40" s="55"/>
      <c r="AA40" s="55"/>
      <c r="AB40" s="55"/>
      <c r="AC40" s="55"/>
      <c r="AD40" s="55"/>
      <c r="AE40" s="55"/>
      <c r="AF40" s="55"/>
      <c r="AG40" s="55"/>
    </row>
    <row r="41" spans="1:33" s="9" customFormat="1" ht="9.9499999999999993" customHeight="1">
      <c r="A41" s="135"/>
      <c r="B41" s="12"/>
      <c r="C41" s="12"/>
      <c r="D41" s="12"/>
      <c r="E41" s="12"/>
      <c r="F41" s="13" t="str">
        <f t="shared" si="6"/>
        <v/>
      </c>
      <c r="G41" s="13" t="str">
        <f t="shared" si="7"/>
        <v/>
      </c>
      <c r="H41" s="14" t="str">
        <f t="shared" si="12"/>
        <v/>
      </c>
      <c r="I41" s="23"/>
      <c r="K41" s="95"/>
      <c r="L41" s="97"/>
      <c r="M41" s="95"/>
      <c r="N41" s="95"/>
      <c r="Z41" s="55"/>
      <c r="AA41" s="55"/>
      <c r="AB41" s="55"/>
      <c r="AC41" s="55"/>
      <c r="AD41" s="55"/>
      <c r="AE41" s="55"/>
      <c r="AF41" s="55"/>
      <c r="AG41" s="55"/>
    </row>
    <row r="42" spans="1:33" s="9" customFormat="1" ht="9.9499999999999993" customHeight="1">
      <c r="A42" s="135"/>
      <c r="B42" s="12"/>
      <c r="C42" s="12"/>
      <c r="D42" s="12"/>
      <c r="E42" s="12"/>
      <c r="F42" s="13" t="str">
        <f t="shared" si="6"/>
        <v/>
      </c>
      <c r="G42" s="13" t="str">
        <f t="shared" si="7"/>
        <v/>
      </c>
      <c r="H42" s="14" t="str">
        <f t="shared" si="12"/>
        <v/>
      </c>
      <c r="I42" s="23"/>
      <c r="K42" s="95"/>
      <c r="L42" s="97"/>
      <c r="M42" s="95"/>
      <c r="N42" s="95"/>
      <c r="Z42" s="55"/>
      <c r="AA42" s="55"/>
      <c r="AB42" s="55"/>
      <c r="AC42" s="55"/>
      <c r="AD42" s="55"/>
      <c r="AE42" s="55"/>
      <c r="AF42" s="55"/>
      <c r="AG42" s="55"/>
    </row>
    <row r="43" spans="1:33" s="9" customFormat="1" ht="9.9499999999999993" customHeight="1">
      <c r="A43" s="135"/>
      <c r="B43" s="12"/>
      <c r="C43" s="12"/>
      <c r="D43" s="12"/>
      <c r="E43" s="12"/>
      <c r="F43" s="13" t="str">
        <f t="shared" si="6"/>
        <v/>
      </c>
      <c r="G43" s="13" t="str">
        <f t="shared" si="7"/>
        <v/>
      </c>
      <c r="H43" s="14" t="str">
        <f t="shared" si="12"/>
        <v/>
      </c>
      <c r="I43" s="23"/>
      <c r="K43" s="95"/>
      <c r="L43" s="97"/>
      <c r="M43" s="95"/>
      <c r="N43" s="95"/>
      <c r="Z43" s="55"/>
      <c r="AA43" s="55"/>
      <c r="AB43" s="55"/>
      <c r="AC43" s="55"/>
      <c r="AD43" s="55"/>
      <c r="AE43" s="55"/>
      <c r="AF43" s="55"/>
      <c r="AG43" s="55"/>
    </row>
    <row r="44" spans="1:33" s="9" customFormat="1" ht="9.9499999999999993" customHeight="1">
      <c r="A44" s="135"/>
      <c r="B44" s="12"/>
      <c r="C44" s="12"/>
      <c r="D44" s="12"/>
      <c r="E44" s="12"/>
      <c r="F44" s="13" t="str">
        <f t="shared" si="6"/>
        <v/>
      </c>
      <c r="G44" s="13" t="str">
        <f t="shared" si="7"/>
        <v/>
      </c>
      <c r="H44" s="14" t="str">
        <f t="shared" si="12"/>
        <v/>
      </c>
      <c r="I44" s="23"/>
      <c r="K44" s="95"/>
      <c r="L44" s="97"/>
      <c r="M44" s="95"/>
      <c r="N44" s="95"/>
      <c r="Z44" s="55"/>
      <c r="AA44" s="55"/>
      <c r="AB44" s="55"/>
      <c r="AC44" s="55"/>
      <c r="AD44" s="55"/>
      <c r="AE44" s="55"/>
      <c r="AF44" s="55"/>
      <c r="AG44" s="55"/>
    </row>
    <row r="45" spans="1:33" s="9" customFormat="1" ht="9.9499999999999993" customHeight="1">
      <c r="A45" s="135"/>
      <c r="B45" s="12"/>
      <c r="C45" s="12"/>
      <c r="D45" s="12"/>
      <c r="E45" s="12"/>
      <c r="F45" s="13" t="str">
        <f t="shared" si="6"/>
        <v/>
      </c>
      <c r="G45" s="13" t="str">
        <f t="shared" si="7"/>
        <v/>
      </c>
      <c r="H45" s="14" t="str">
        <f t="shared" si="12"/>
        <v/>
      </c>
      <c r="I45" s="23"/>
      <c r="K45" s="95"/>
      <c r="L45" s="97"/>
      <c r="M45" s="95"/>
      <c r="N45" s="95"/>
      <c r="Z45" s="55"/>
      <c r="AA45" s="55"/>
      <c r="AB45" s="55"/>
      <c r="AC45" s="55"/>
      <c r="AD45" s="55"/>
      <c r="AE45" s="55"/>
      <c r="AF45" s="55"/>
      <c r="AG45" s="55"/>
    </row>
    <row r="46" spans="1:33" s="9" customFormat="1" ht="9.9499999999999993" customHeight="1">
      <c r="A46" s="135"/>
      <c r="B46" s="12"/>
      <c r="C46" s="12"/>
      <c r="D46" s="12"/>
      <c r="E46" s="12"/>
      <c r="F46" s="13" t="str">
        <f t="shared" si="6"/>
        <v/>
      </c>
      <c r="G46" s="13" t="str">
        <f t="shared" si="7"/>
        <v/>
      </c>
      <c r="H46" s="14" t="str">
        <f t="shared" si="12"/>
        <v/>
      </c>
      <c r="I46" s="23"/>
      <c r="K46" s="95"/>
      <c r="L46" s="97"/>
      <c r="M46" s="95"/>
      <c r="N46" s="95"/>
      <c r="Z46" s="55"/>
      <c r="AA46" s="55"/>
      <c r="AB46" s="55"/>
      <c r="AC46" s="55"/>
      <c r="AD46" s="55"/>
      <c r="AE46" s="55"/>
      <c r="AF46" s="55"/>
      <c r="AG46" s="55"/>
    </row>
    <row r="47" spans="1:33" s="9" customFormat="1" ht="2.4500000000000002" customHeight="1">
      <c r="A47" s="135"/>
      <c r="B47" s="12"/>
      <c r="C47" s="12"/>
      <c r="D47" s="12"/>
      <c r="E47" s="12"/>
      <c r="F47" s="13" t="str">
        <f t="shared" si="6"/>
        <v/>
      </c>
      <c r="G47" s="13"/>
      <c r="H47" s="14"/>
      <c r="I47" s="23"/>
      <c r="K47" s="95"/>
      <c r="L47" s="97"/>
      <c r="M47" s="95"/>
      <c r="N47" s="95"/>
      <c r="Z47" s="55"/>
      <c r="AA47" s="55"/>
      <c r="AB47" s="55"/>
      <c r="AC47" s="55"/>
      <c r="AD47" s="55"/>
      <c r="AE47" s="55"/>
      <c r="AF47" s="55"/>
      <c r="AG47" s="55"/>
    </row>
    <row r="48" spans="1:33" s="9" customFormat="1" ht="2.4500000000000002" customHeight="1">
      <c r="A48" s="136"/>
      <c r="B48" s="12"/>
      <c r="C48" s="12"/>
      <c r="D48" s="12"/>
      <c r="E48" s="12"/>
      <c r="F48" s="20" t="str">
        <f t="shared" si="6"/>
        <v/>
      </c>
      <c r="G48" s="20" t="str">
        <f t="shared" si="7"/>
        <v/>
      </c>
      <c r="H48" s="14"/>
      <c r="I48" s="22"/>
      <c r="K48" s="95"/>
      <c r="L48" s="97"/>
      <c r="M48" s="95"/>
      <c r="N48" s="95"/>
      <c r="Z48" s="55"/>
      <c r="AA48" s="55"/>
      <c r="AB48" s="55"/>
      <c r="AC48" s="55"/>
      <c r="AD48" s="55"/>
      <c r="AE48" s="55"/>
      <c r="AF48" s="55"/>
      <c r="AG48" s="55"/>
    </row>
    <row r="49" spans="1:33" s="9" customFormat="1" ht="9.9499999999999993" customHeight="1">
      <c r="A49" s="134" t="s">
        <v>49</v>
      </c>
      <c r="B49" s="10"/>
      <c r="C49" s="10"/>
      <c r="D49" s="10"/>
      <c r="E49" s="10"/>
      <c r="F49" s="13" t="str">
        <f t="shared" si="6"/>
        <v/>
      </c>
      <c r="G49" s="13" t="str">
        <f t="shared" si="7"/>
        <v/>
      </c>
      <c r="H49" s="11">
        <f>$H$5</f>
        <v>42590.208333333336</v>
      </c>
      <c r="I49" s="23"/>
      <c r="K49" s="95"/>
      <c r="L49" s="97"/>
      <c r="M49" s="95"/>
      <c r="N49" s="95"/>
      <c r="Z49" s="55"/>
      <c r="AA49" s="55"/>
      <c r="AB49" s="55"/>
      <c r="AC49" s="55"/>
      <c r="AD49" s="55"/>
      <c r="AE49" s="55"/>
      <c r="AF49" s="55"/>
      <c r="AG49" s="55"/>
    </row>
    <row r="50" spans="1:33" s="9" customFormat="1" ht="9.9499999999999993" customHeight="1">
      <c r="A50" s="135"/>
      <c r="B50" s="12"/>
      <c r="C50" s="12"/>
      <c r="D50" s="12"/>
      <c r="E50" s="12"/>
      <c r="F50" s="13" t="str">
        <f t="shared" si="6"/>
        <v/>
      </c>
      <c r="G50" s="13" t="str">
        <f t="shared" si="7"/>
        <v/>
      </c>
      <c r="H50" s="14" t="str">
        <f t="shared" ref="H50:H57" si="13">IF(I49="","",IF(ISTEXT(I49),"",I49))</f>
        <v/>
      </c>
      <c r="I50" s="23"/>
      <c r="K50" s="95"/>
      <c r="L50" s="95"/>
      <c r="M50" s="95"/>
      <c r="N50" s="95"/>
      <c r="Z50" s="55"/>
      <c r="AA50" s="55"/>
      <c r="AB50" s="55"/>
      <c r="AC50" s="55"/>
      <c r="AD50" s="55"/>
      <c r="AE50" s="55"/>
      <c r="AF50" s="55"/>
      <c r="AG50" s="55"/>
    </row>
    <row r="51" spans="1:33" s="9" customFormat="1" ht="9.9499999999999993" customHeight="1">
      <c r="A51" s="135"/>
      <c r="B51" s="12"/>
      <c r="C51" s="12"/>
      <c r="D51" s="12"/>
      <c r="E51" s="12"/>
      <c r="F51" s="13" t="str">
        <f t="shared" si="6"/>
        <v/>
      </c>
      <c r="G51" s="13" t="str">
        <f t="shared" si="7"/>
        <v/>
      </c>
      <c r="H51" s="14" t="str">
        <f t="shared" si="13"/>
        <v/>
      </c>
      <c r="I51" s="23"/>
      <c r="K51" s="95"/>
      <c r="L51" s="95"/>
      <c r="M51" s="95"/>
      <c r="N51" s="95"/>
      <c r="Z51" s="55"/>
      <c r="AA51" s="55"/>
      <c r="AB51" s="55"/>
      <c r="AC51" s="55"/>
      <c r="AD51" s="55"/>
      <c r="AE51" s="55"/>
      <c r="AF51" s="55"/>
      <c r="AG51" s="55"/>
    </row>
    <row r="52" spans="1:33" s="9" customFormat="1" ht="9.9499999999999993" customHeight="1">
      <c r="A52" s="135"/>
      <c r="B52" s="12"/>
      <c r="C52" s="12"/>
      <c r="D52" s="12"/>
      <c r="E52" s="12"/>
      <c r="F52" s="13" t="str">
        <f t="shared" si="6"/>
        <v/>
      </c>
      <c r="G52" s="13" t="str">
        <f t="shared" si="7"/>
        <v/>
      </c>
      <c r="H52" s="14" t="str">
        <f t="shared" si="13"/>
        <v/>
      </c>
      <c r="I52" s="23"/>
      <c r="Z52" s="55"/>
      <c r="AA52" s="55"/>
      <c r="AB52" s="55"/>
      <c r="AC52" s="55"/>
      <c r="AD52" s="55"/>
      <c r="AE52" s="55"/>
      <c r="AF52" s="55"/>
      <c r="AG52" s="55"/>
    </row>
    <row r="53" spans="1:33" s="9" customFormat="1" ht="9.9499999999999993" customHeight="1">
      <c r="A53" s="135"/>
      <c r="B53" s="12"/>
      <c r="C53" s="12"/>
      <c r="D53" s="12"/>
      <c r="E53" s="12"/>
      <c r="F53" s="13" t="str">
        <f t="shared" si="6"/>
        <v/>
      </c>
      <c r="G53" s="13" t="str">
        <f t="shared" si="7"/>
        <v/>
      </c>
      <c r="H53" s="14" t="str">
        <f t="shared" si="13"/>
        <v/>
      </c>
      <c r="I53" s="23"/>
      <c r="Z53" s="55"/>
      <c r="AA53" s="55"/>
      <c r="AB53" s="55"/>
      <c r="AC53" s="55"/>
      <c r="AD53" s="55"/>
      <c r="AE53" s="55"/>
      <c r="AF53" s="55"/>
      <c r="AG53" s="55"/>
    </row>
    <row r="54" spans="1:33" s="9" customFormat="1" ht="9.9499999999999993" customHeight="1">
      <c r="A54" s="135"/>
      <c r="B54" s="12"/>
      <c r="C54" s="12"/>
      <c r="D54" s="12"/>
      <c r="E54" s="12"/>
      <c r="F54" s="13" t="str">
        <f t="shared" si="6"/>
        <v/>
      </c>
      <c r="G54" s="13" t="str">
        <f t="shared" si="7"/>
        <v/>
      </c>
      <c r="H54" s="14" t="str">
        <f t="shared" si="13"/>
        <v/>
      </c>
      <c r="I54" s="23"/>
      <c r="Z54" s="55"/>
      <c r="AA54" s="55"/>
      <c r="AB54" s="55"/>
      <c r="AC54" s="55"/>
      <c r="AD54" s="55"/>
      <c r="AE54" s="55"/>
      <c r="AF54" s="55"/>
      <c r="AG54" s="55"/>
    </row>
    <row r="55" spans="1:33" s="9" customFormat="1" ht="9.9499999999999993" customHeight="1">
      <c r="A55" s="135"/>
      <c r="B55" s="12"/>
      <c r="C55" s="12"/>
      <c r="D55" s="12"/>
      <c r="E55" s="12"/>
      <c r="F55" s="13" t="str">
        <f t="shared" si="6"/>
        <v/>
      </c>
      <c r="G55" s="13" t="str">
        <f t="shared" si="7"/>
        <v/>
      </c>
      <c r="H55" s="14" t="str">
        <f t="shared" si="13"/>
        <v/>
      </c>
      <c r="I55" s="23"/>
      <c r="Z55" s="55"/>
      <c r="AA55" s="55"/>
      <c r="AB55" s="55"/>
      <c r="AC55" s="55"/>
      <c r="AD55" s="55"/>
      <c r="AE55" s="55"/>
      <c r="AF55" s="55"/>
      <c r="AG55" s="55"/>
    </row>
    <row r="56" spans="1:33" s="9" customFormat="1" ht="9.9499999999999993" customHeight="1">
      <c r="A56" s="135"/>
      <c r="B56" s="12"/>
      <c r="C56" s="12"/>
      <c r="D56" s="12"/>
      <c r="E56" s="12"/>
      <c r="F56" s="13" t="str">
        <f t="shared" si="6"/>
        <v/>
      </c>
      <c r="G56" s="13" t="str">
        <f t="shared" si="7"/>
        <v/>
      </c>
      <c r="H56" s="14" t="str">
        <f t="shared" si="13"/>
        <v/>
      </c>
      <c r="I56" s="23"/>
      <c r="Z56" s="55"/>
      <c r="AA56" s="55"/>
      <c r="AB56" s="55"/>
      <c r="AC56" s="55"/>
      <c r="AD56" s="55"/>
      <c r="AE56" s="55"/>
      <c r="AF56" s="55"/>
      <c r="AG56" s="55"/>
    </row>
    <row r="57" spans="1:33" s="9" customFormat="1" ht="9.9499999999999993" customHeight="1">
      <c r="A57" s="135"/>
      <c r="B57" s="12"/>
      <c r="C57" s="12"/>
      <c r="D57" s="12"/>
      <c r="E57" s="12"/>
      <c r="F57" s="13" t="str">
        <f t="shared" si="6"/>
        <v/>
      </c>
      <c r="G57" s="13" t="str">
        <f t="shared" si="7"/>
        <v/>
      </c>
      <c r="H57" s="14" t="str">
        <f t="shared" si="13"/>
        <v/>
      </c>
      <c r="I57" s="23"/>
      <c r="Z57" s="55"/>
      <c r="AA57" s="55"/>
      <c r="AB57" s="55"/>
      <c r="AC57" s="55"/>
      <c r="AD57" s="55"/>
      <c r="AE57" s="55"/>
      <c r="AF57" s="55"/>
      <c r="AG57" s="55"/>
    </row>
    <row r="58" spans="1:33" s="9" customFormat="1" ht="2.4500000000000002" customHeight="1">
      <c r="A58" s="135"/>
      <c r="B58" s="12"/>
      <c r="C58" s="12"/>
      <c r="D58" s="12"/>
      <c r="E58" s="12"/>
      <c r="F58" s="13"/>
      <c r="G58" s="13"/>
      <c r="H58" s="14"/>
      <c r="I58" s="23"/>
      <c r="Z58" s="55"/>
      <c r="AA58" s="55"/>
      <c r="AB58" s="55"/>
      <c r="AC58" s="55"/>
      <c r="AD58" s="55"/>
      <c r="AE58" s="55"/>
      <c r="AF58" s="55"/>
      <c r="AG58" s="55"/>
    </row>
    <row r="59" spans="1:33" s="9" customFormat="1" ht="2.4500000000000002" customHeight="1" thickBot="1">
      <c r="A59" s="137"/>
      <c r="B59" s="15"/>
      <c r="C59" s="15"/>
      <c r="D59" s="15"/>
      <c r="E59" s="15"/>
      <c r="F59" s="16"/>
      <c r="G59" s="16"/>
      <c r="H59" s="17"/>
      <c r="I59" s="18"/>
      <c r="Z59" s="55"/>
      <c r="AA59" s="55"/>
      <c r="AB59" s="55"/>
      <c r="AC59" s="55"/>
      <c r="AD59" s="55"/>
      <c r="AE59" s="55"/>
      <c r="AF59" s="55"/>
      <c r="AG59" s="55"/>
    </row>
    <row r="62" spans="1:33" ht="15.75" thickBot="1"/>
    <row r="63" spans="1:33" ht="15.75" thickTop="1">
      <c r="A63" s="138" t="s">
        <v>45</v>
      </c>
      <c r="B63" s="139"/>
      <c r="C63" s="97"/>
    </row>
    <row r="64" spans="1:33">
      <c r="A64" s="63">
        <v>42456</v>
      </c>
      <c r="B64" s="64" t="s">
        <v>23</v>
      </c>
      <c r="E64" s="4"/>
      <c r="G64" s="3"/>
      <c r="H64" s="4"/>
      <c r="I64" s="1"/>
      <c r="Y64" s="76"/>
      <c r="AG64" s="1"/>
    </row>
    <row r="65" spans="1:33">
      <c r="A65" s="63">
        <f>A64+1</f>
        <v>42457</v>
      </c>
      <c r="B65" s="64" t="s">
        <v>34</v>
      </c>
      <c r="E65" s="4"/>
      <c r="G65" s="3"/>
      <c r="H65" s="4"/>
      <c r="I65" s="1"/>
      <c r="Y65" s="76"/>
      <c r="AG65" s="1"/>
    </row>
    <row r="66" spans="1:33">
      <c r="A66" s="63">
        <f>A64+39</f>
        <v>42495</v>
      </c>
      <c r="B66" s="64" t="s">
        <v>24</v>
      </c>
      <c r="E66" s="4"/>
      <c r="G66" s="3"/>
      <c r="H66" s="4"/>
      <c r="I66" s="1"/>
      <c r="Y66" s="76"/>
      <c r="AG66" s="1"/>
    </row>
    <row r="67" spans="1:33">
      <c r="A67" s="63">
        <f>A64+50</f>
        <v>42506</v>
      </c>
      <c r="B67" s="64" t="s">
        <v>25</v>
      </c>
      <c r="E67" s="4"/>
      <c r="G67" s="3"/>
      <c r="H67" s="4"/>
      <c r="I67" s="1"/>
      <c r="Y67" s="76"/>
      <c r="AG67" s="1"/>
    </row>
    <row r="68" spans="1:33">
      <c r="A68" s="63">
        <v>42370</v>
      </c>
      <c r="B68" s="64" t="s">
        <v>26</v>
      </c>
      <c r="E68" s="4"/>
      <c r="G68" s="3"/>
      <c r="H68" s="4"/>
      <c r="I68" s="1"/>
      <c r="Y68" s="76"/>
      <c r="AG68" s="1"/>
    </row>
    <row r="69" spans="1:33">
      <c r="A69" s="63">
        <v>42491</v>
      </c>
      <c r="B69" s="64" t="s">
        <v>27</v>
      </c>
      <c r="E69" s="4"/>
      <c r="G69" s="3"/>
      <c r="H69" s="4"/>
      <c r="I69" s="1"/>
      <c r="Y69" s="76"/>
      <c r="AG69" s="1"/>
    </row>
    <row r="70" spans="1:33">
      <c r="A70" s="63">
        <v>42498</v>
      </c>
      <c r="B70" s="64" t="s">
        <v>28</v>
      </c>
      <c r="E70" s="4"/>
      <c r="G70" s="3"/>
      <c r="H70" s="4"/>
      <c r="I70" s="1"/>
      <c r="Y70" s="76"/>
      <c r="AG70" s="1"/>
    </row>
    <row r="71" spans="1:33">
      <c r="A71" s="63" t="s">
        <v>59</v>
      </c>
      <c r="B71" s="64" t="s">
        <v>29</v>
      </c>
      <c r="E71" s="4"/>
      <c r="G71" s="3"/>
      <c r="H71" s="4"/>
      <c r="I71" s="1"/>
      <c r="Y71" s="76"/>
      <c r="AG71" s="1"/>
    </row>
    <row r="72" spans="1:33">
      <c r="A72" s="63" t="s">
        <v>60</v>
      </c>
      <c r="B72" s="64" t="s">
        <v>30</v>
      </c>
      <c r="E72" s="4"/>
      <c r="G72" s="3"/>
      <c r="H72" s="4"/>
      <c r="I72" s="1"/>
      <c r="Y72" s="76"/>
      <c r="AG72" s="1"/>
    </row>
    <row r="73" spans="1:33">
      <c r="A73" s="63">
        <v>42675</v>
      </c>
      <c r="B73" s="64" t="s">
        <v>31</v>
      </c>
      <c r="E73" s="4"/>
      <c r="G73" s="3"/>
      <c r="H73" s="4"/>
      <c r="I73" s="1"/>
      <c r="Y73" s="76"/>
      <c r="AG73" s="1"/>
    </row>
    <row r="74" spans="1:33">
      <c r="A74" s="63">
        <v>42685</v>
      </c>
      <c r="B74" s="64" t="s">
        <v>32</v>
      </c>
      <c r="E74" s="4"/>
      <c r="G74" s="3"/>
      <c r="H74" s="4"/>
      <c r="I74" s="1"/>
      <c r="Y74" s="76"/>
      <c r="AG74" s="1"/>
    </row>
    <row r="75" spans="1:33" ht="15.75" thickBot="1">
      <c r="A75" s="65" t="s">
        <v>52</v>
      </c>
      <c r="B75" s="66" t="s">
        <v>33</v>
      </c>
      <c r="E75" s="4"/>
      <c r="G75" s="3"/>
      <c r="H75" s="4"/>
      <c r="I75" s="1"/>
      <c r="Y75" s="76"/>
      <c r="AG75" s="1"/>
    </row>
    <row r="76" spans="1:33" ht="15.75" thickTop="1">
      <c r="A76" s="68">
        <v>42590</v>
      </c>
      <c r="B76" s="129" t="s">
        <v>43</v>
      </c>
      <c r="E76" s="4"/>
      <c r="G76" s="3"/>
      <c r="H76" s="4"/>
      <c r="I76" s="1"/>
      <c r="Y76" s="76"/>
      <c r="AG76" s="1"/>
    </row>
    <row r="77" spans="1:33">
      <c r="A77" s="63">
        <v>42591</v>
      </c>
      <c r="B77" s="130"/>
      <c r="E77" s="4"/>
      <c r="G77" s="3"/>
      <c r="H77" s="4"/>
      <c r="I77" s="1"/>
      <c r="Y77" s="76"/>
      <c r="AG77" s="1"/>
    </row>
    <row r="78" spans="1:33">
      <c r="A78" s="63">
        <v>42592</v>
      </c>
      <c r="B78" s="130"/>
      <c r="E78" s="4"/>
      <c r="G78" s="3"/>
      <c r="H78" s="4"/>
      <c r="I78" s="1"/>
      <c r="Y78" s="76"/>
      <c r="AG78" s="1"/>
    </row>
    <row r="79" spans="1:33">
      <c r="A79" s="63">
        <v>42593</v>
      </c>
      <c r="B79" s="130"/>
      <c r="E79" s="4"/>
      <c r="G79" s="3"/>
      <c r="H79" s="4"/>
      <c r="I79" s="1"/>
      <c r="Y79" s="76"/>
      <c r="AG79" s="1"/>
    </row>
    <row r="80" spans="1:33">
      <c r="A80" s="63">
        <v>42594</v>
      </c>
      <c r="B80" s="130"/>
      <c r="E80" s="4"/>
      <c r="G80" s="3"/>
      <c r="H80" s="4"/>
      <c r="I80" s="1"/>
      <c r="Y80" s="76"/>
      <c r="AG80" s="1"/>
    </row>
    <row r="81" spans="1:33">
      <c r="A81" s="63" t="s">
        <v>61</v>
      </c>
      <c r="B81" s="130"/>
      <c r="E81" s="4"/>
      <c r="G81" s="3"/>
      <c r="H81" s="4"/>
      <c r="I81" s="1"/>
      <c r="Y81" s="76"/>
      <c r="AG81" s="1"/>
    </row>
    <row r="82" spans="1:33">
      <c r="A82" s="63" t="s">
        <v>62</v>
      </c>
      <c r="B82" s="130"/>
      <c r="E82" s="4"/>
      <c r="G82" s="3"/>
      <c r="H82" s="4"/>
      <c r="I82" s="1"/>
      <c r="Y82" s="76"/>
      <c r="AG82" s="1"/>
    </row>
    <row r="83" spans="1:33">
      <c r="A83" s="63" t="s">
        <v>60</v>
      </c>
      <c r="B83" s="130"/>
      <c r="E83" s="4"/>
      <c r="G83" s="3"/>
      <c r="H83" s="4"/>
      <c r="I83" s="1"/>
      <c r="Y83" s="76"/>
      <c r="AG83" s="1"/>
    </row>
    <row r="84" spans="1:33">
      <c r="A84" s="63" t="s">
        <v>63</v>
      </c>
      <c r="B84" s="130"/>
      <c r="E84" s="4"/>
      <c r="G84" s="3"/>
      <c r="H84" s="4"/>
      <c r="I84" s="1"/>
      <c r="Y84" s="76"/>
      <c r="AG84" s="1"/>
    </row>
    <row r="85" spans="1:33">
      <c r="A85" s="63" t="s">
        <v>64</v>
      </c>
      <c r="B85" s="130"/>
      <c r="E85" s="4"/>
      <c r="G85" s="3"/>
      <c r="H85" s="4"/>
      <c r="I85" s="1"/>
      <c r="Y85" s="76"/>
      <c r="AG85" s="1"/>
    </row>
    <row r="86" spans="1:33">
      <c r="A86" s="63" t="s">
        <v>65</v>
      </c>
      <c r="B86" s="130"/>
      <c r="E86" s="4"/>
      <c r="G86" s="3"/>
      <c r="H86" s="4"/>
      <c r="I86" s="1"/>
      <c r="Y86" s="76"/>
      <c r="AG86" s="1"/>
    </row>
    <row r="87" spans="1:33">
      <c r="A87" s="99" t="s">
        <v>66</v>
      </c>
      <c r="B87" s="131"/>
      <c r="E87" s="4"/>
      <c r="G87" s="3"/>
      <c r="H87" s="4"/>
      <c r="I87" s="1"/>
      <c r="Y87" s="76"/>
      <c r="AG87" s="1"/>
    </row>
    <row r="88" spans="1:33">
      <c r="A88" s="63" t="s">
        <v>53</v>
      </c>
      <c r="B88" s="132" t="s">
        <v>44</v>
      </c>
      <c r="E88" s="4"/>
      <c r="G88" s="3"/>
      <c r="H88" s="4"/>
      <c r="I88" s="1"/>
      <c r="Y88" s="76"/>
      <c r="AG88" s="1"/>
    </row>
    <row r="89" spans="1:33">
      <c r="A89" s="63" t="s">
        <v>54</v>
      </c>
      <c r="B89" s="130"/>
      <c r="E89" s="4"/>
      <c r="G89" s="3"/>
      <c r="H89" s="4"/>
      <c r="I89" s="1"/>
      <c r="Y89" s="76"/>
      <c r="AG89" s="1"/>
    </row>
    <row r="90" spans="1:33">
      <c r="A90" s="63" t="s">
        <v>55</v>
      </c>
      <c r="B90" s="130"/>
      <c r="E90" s="4"/>
      <c r="G90" s="3"/>
      <c r="H90" s="4"/>
      <c r="I90" s="1"/>
      <c r="Y90" s="76"/>
      <c r="AG90" s="1"/>
    </row>
    <row r="91" spans="1:33">
      <c r="A91" s="63" t="s">
        <v>56</v>
      </c>
      <c r="B91" s="130"/>
      <c r="E91" s="4"/>
      <c r="G91" s="3"/>
      <c r="H91" s="4"/>
      <c r="I91" s="1"/>
      <c r="Y91" s="76"/>
      <c r="AG91" s="1"/>
    </row>
    <row r="92" spans="1:33">
      <c r="A92" s="63" t="s">
        <v>57</v>
      </c>
      <c r="B92" s="130"/>
      <c r="E92" s="4"/>
      <c r="G92" s="3"/>
      <c r="H92" s="4"/>
      <c r="I92" s="1"/>
      <c r="Y92" s="76"/>
      <c r="AG92" s="1"/>
    </row>
    <row r="93" spans="1:33" ht="15.75" thickBot="1">
      <c r="A93" s="109" t="s">
        <v>58</v>
      </c>
      <c r="B93" s="133"/>
      <c r="E93" s="4"/>
      <c r="G93" s="3"/>
      <c r="H93" s="4"/>
      <c r="I93" s="1"/>
      <c r="Y93" s="76"/>
      <c r="AG93" s="1"/>
    </row>
    <row r="94" spans="1:33" ht="15.75" thickTop="1"/>
  </sheetData>
  <mergeCells count="23">
    <mergeCell ref="F3:F4"/>
    <mergeCell ref="G3:G4"/>
    <mergeCell ref="H3:H4"/>
    <mergeCell ref="I3:I4"/>
    <mergeCell ref="F1:G2"/>
    <mergeCell ref="H1:I2"/>
    <mergeCell ref="A5:A15"/>
    <mergeCell ref="A16:A26"/>
    <mergeCell ref="C3:C4"/>
    <mergeCell ref="E3:E4"/>
    <mergeCell ref="A1:A2"/>
    <mergeCell ref="C1:D2"/>
    <mergeCell ref="A3:A4"/>
    <mergeCell ref="B1:B2"/>
    <mergeCell ref="B3:B4"/>
    <mergeCell ref="D3:D4"/>
    <mergeCell ref="E1:E2"/>
    <mergeCell ref="B76:B87"/>
    <mergeCell ref="B88:B93"/>
    <mergeCell ref="A27:A37"/>
    <mergeCell ref="A38:A48"/>
    <mergeCell ref="A49:A59"/>
    <mergeCell ref="A63:B63"/>
  </mergeCells>
  <hyperlinks>
    <hyperlink ref="L1" r:id="rId1"/>
  </hyperlinks>
  <pageMargins left="0.7" right="0.7" top="0.75" bottom="0.75" header="0.3" footer="0.3"/>
  <pageSetup paperSize="9" fitToWidth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L105"/>
  <sheetViews>
    <sheetView showGridLines="0" workbookViewId="0">
      <selection activeCell="V59" sqref="V59"/>
    </sheetView>
  </sheetViews>
  <sheetFormatPr baseColWidth="10" defaultColWidth="3.7109375" defaultRowHeight="15"/>
  <cols>
    <col min="1" max="1" width="0.7109375" customWidth="1"/>
    <col min="2" max="2" width="11.5703125" style="49" customWidth="1"/>
    <col min="3" max="3" width="14" style="49" customWidth="1"/>
    <col min="4" max="4" width="14.5703125" style="49" customWidth="1"/>
    <col min="5" max="5" width="2.7109375" customWidth="1"/>
    <col min="6" max="10" width="2.7109375" style="2" customWidth="1"/>
    <col min="11" max="11" width="2.7109375" customWidth="1"/>
    <col min="12" max="20" width="2.7109375" style="2" customWidth="1"/>
    <col min="21" max="21" width="2.7109375" customWidth="1"/>
    <col min="22" max="87" width="2.7109375" style="2" customWidth="1"/>
    <col min="88" max="89" width="2.7109375" style="2" hidden="1" customWidth="1"/>
    <col min="90" max="443" width="2.7109375" customWidth="1"/>
  </cols>
  <sheetData>
    <row r="1" spans="1:90">
      <c r="A1" s="172"/>
      <c r="B1" s="173"/>
      <c r="C1" s="173"/>
      <c r="D1" s="173"/>
      <c r="E1" s="163">
        <f>+'Feuille de calcul'!H5</f>
        <v>42590.208333333336</v>
      </c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5"/>
      <c r="V1" s="163">
        <f>E1+1</f>
        <v>42591.208333333336</v>
      </c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5"/>
      <c r="AM1" s="163">
        <f>V1+1</f>
        <v>42592.208333333336</v>
      </c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5"/>
      <c r="BD1" s="163">
        <f>AM1+1</f>
        <v>42593.208333333336</v>
      </c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S1" s="164"/>
      <c r="BT1" s="165"/>
      <c r="BU1" s="163">
        <f>BD1+1</f>
        <v>42594.208333333336</v>
      </c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5"/>
      <c r="CL1" s="27"/>
    </row>
    <row r="2" spans="1:90">
      <c r="A2" s="174"/>
      <c r="B2" s="175"/>
      <c r="C2" s="175"/>
      <c r="D2" s="175"/>
      <c r="E2" s="166">
        <f>E1</f>
        <v>42590.208333333336</v>
      </c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8"/>
      <c r="V2" s="166">
        <f>V1</f>
        <v>42591.208333333336</v>
      </c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8"/>
      <c r="AM2" s="166">
        <f>AM1</f>
        <v>42592.208333333336</v>
      </c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8"/>
      <c r="BD2" s="166">
        <f>BD1</f>
        <v>42593.208333333336</v>
      </c>
      <c r="BE2" s="167"/>
      <c r="BF2" s="167"/>
      <c r="BG2" s="167"/>
      <c r="BH2" s="167"/>
      <c r="BI2" s="167"/>
      <c r="BJ2" s="167"/>
      <c r="BK2" s="167"/>
      <c r="BL2" s="167"/>
      <c r="BM2" s="167"/>
      <c r="BN2" s="167"/>
      <c r="BO2" s="167"/>
      <c r="BP2" s="167"/>
      <c r="BQ2" s="167"/>
      <c r="BR2" s="167"/>
      <c r="BS2" s="167"/>
      <c r="BT2" s="168"/>
      <c r="BU2" s="166">
        <f>BU1</f>
        <v>42594.208333333336</v>
      </c>
      <c r="BV2" s="167"/>
      <c r="BW2" s="167"/>
      <c r="BX2" s="167"/>
      <c r="BY2" s="167"/>
      <c r="BZ2" s="167"/>
      <c r="CA2" s="167"/>
      <c r="CB2" s="167"/>
      <c r="CC2" s="167"/>
      <c r="CD2" s="167"/>
      <c r="CE2" s="167"/>
      <c r="CF2" s="167"/>
      <c r="CG2" s="167"/>
      <c r="CH2" s="167"/>
      <c r="CI2" s="167"/>
      <c r="CJ2" s="167"/>
      <c r="CK2" s="168"/>
      <c r="CL2" s="27"/>
    </row>
    <row r="3" spans="1:90" s="2" customFormat="1" ht="15.75" thickBot="1">
      <c r="A3" s="176"/>
      <c r="B3" s="177"/>
      <c r="C3" s="177"/>
      <c r="D3" s="177"/>
      <c r="E3" s="88" t="s">
        <v>5</v>
      </c>
      <c r="F3" s="89"/>
      <c r="G3" s="26"/>
      <c r="H3" s="26"/>
      <c r="I3" s="26"/>
      <c r="J3" s="26"/>
      <c r="K3" s="24"/>
      <c r="L3" s="24"/>
      <c r="M3" s="26" t="s">
        <v>10</v>
      </c>
      <c r="N3" s="24"/>
      <c r="O3" s="24"/>
      <c r="P3" s="25"/>
      <c r="Q3" s="24"/>
      <c r="R3" s="24"/>
      <c r="S3" s="24"/>
      <c r="T3" s="162" t="s">
        <v>6</v>
      </c>
      <c r="U3" s="171"/>
      <c r="V3" s="90" t="s">
        <v>5</v>
      </c>
      <c r="W3" s="89"/>
      <c r="X3" s="26"/>
      <c r="Y3" s="26"/>
      <c r="Z3" s="26"/>
      <c r="AA3" s="26"/>
      <c r="AB3" s="24"/>
      <c r="AC3" s="24"/>
      <c r="AD3" s="26" t="s">
        <v>10</v>
      </c>
      <c r="AE3" s="24"/>
      <c r="AF3" s="24"/>
      <c r="AG3" s="25"/>
      <c r="AH3" s="24"/>
      <c r="AI3" s="24"/>
      <c r="AJ3" s="24"/>
      <c r="AK3" s="162" t="s">
        <v>6</v>
      </c>
      <c r="AL3" s="171"/>
      <c r="AM3" s="88" t="s">
        <v>5</v>
      </c>
      <c r="AN3" s="89"/>
      <c r="AO3" s="26"/>
      <c r="AP3" s="26"/>
      <c r="AQ3" s="26"/>
      <c r="AR3" s="26"/>
      <c r="AS3" s="24"/>
      <c r="AT3" s="24"/>
      <c r="AU3" s="26" t="s">
        <v>10</v>
      </c>
      <c r="AV3" s="24"/>
      <c r="AW3" s="24"/>
      <c r="AX3" s="25"/>
      <c r="AY3" s="24"/>
      <c r="AZ3" s="24"/>
      <c r="BA3" s="24"/>
      <c r="BB3" s="162" t="s">
        <v>6</v>
      </c>
      <c r="BC3" s="171"/>
      <c r="BD3" s="88" t="s">
        <v>5</v>
      </c>
      <c r="BE3" s="89"/>
      <c r="BF3" s="26"/>
      <c r="BG3" s="26"/>
      <c r="BH3" s="26"/>
      <c r="BI3" s="26"/>
      <c r="BJ3" s="24"/>
      <c r="BK3" s="24"/>
      <c r="BL3" s="26" t="s">
        <v>10</v>
      </c>
      <c r="BM3" s="24"/>
      <c r="BN3" s="24"/>
      <c r="BO3" s="25"/>
      <c r="BP3" s="24"/>
      <c r="BQ3" s="24"/>
      <c r="BR3" s="24"/>
      <c r="BS3" s="162" t="s">
        <v>6</v>
      </c>
      <c r="BT3" s="171"/>
      <c r="BU3" s="88" t="s">
        <v>5</v>
      </c>
      <c r="BV3" s="89"/>
      <c r="BW3" s="26"/>
      <c r="BX3" s="26"/>
      <c r="BY3" s="26"/>
      <c r="BZ3" s="26"/>
      <c r="CA3" s="24"/>
      <c r="CB3" s="24"/>
      <c r="CC3" s="26" t="s">
        <v>10</v>
      </c>
      <c r="CD3" s="24"/>
      <c r="CE3" s="24"/>
      <c r="CF3" s="25"/>
      <c r="CG3" s="25"/>
      <c r="CH3" s="162" t="s">
        <v>7</v>
      </c>
      <c r="CI3" s="162"/>
      <c r="CJ3" s="169"/>
      <c r="CK3" s="170"/>
      <c r="CL3" s="27"/>
    </row>
    <row r="4" spans="1:90" s="6" customFormat="1">
      <c r="A4" s="114" t="str">
        <f>'Feuille de calcul'!A5</f>
        <v>DMC 635 V</v>
      </c>
      <c r="B4" s="111"/>
      <c r="C4" s="112" t="s">
        <v>8</v>
      </c>
      <c r="D4" s="113" t="s">
        <v>9</v>
      </c>
      <c r="E4" s="115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7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7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7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7"/>
      <c r="BU4" s="128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7"/>
      <c r="CK4" s="8"/>
      <c r="CL4" s="69"/>
    </row>
    <row r="5" spans="1:90" s="35" customFormat="1" ht="9.9499999999999993" customHeight="1">
      <c r="A5" s="32"/>
      <c r="B5" s="102">
        <f>IF('Feuille de calcul'!B5=0,"",'Feuille de calcul'!B5)</f>
        <v>224578</v>
      </c>
      <c r="C5" s="82">
        <f>IF('Feuille de calcul'!H5=0,"",'Feuille de calcul'!H5)</f>
        <v>42590.208333333336</v>
      </c>
      <c r="D5" s="85">
        <f>IF('Feuille de calcul'!I5=0,"",'Feuille de calcul'!I5)</f>
        <v>42599.211111111108</v>
      </c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8"/>
      <c r="V5" s="79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45"/>
      <c r="AM5" s="43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5"/>
      <c r="BD5" s="43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5"/>
      <c r="BU5" s="43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33"/>
      <c r="CK5" s="34"/>
      <c r="CL5" s="70"/>
    </row>
    <row r="6" spans="1:90" s="35" customFormat="1" ht="9.9499999999999993" customHeight="1">
      <c r="A6" s="39"/>
      <c r="B6" s="103">
        <f>IF('Feuille de calcul'!B6=0,"",'Feuille de calcul'!B6)</f>
        <v>224555</v>
      </c>
      <c r="C6" s="83">
        <f>IF('Feuille de calcul'!H6=0,"",'Feuille de calcul'!H6)</f>
        <v>42599.211111111108</v>
      </c>
      <c r="D6" s="86">
        <f>IF('Feuille de calcul'!I6=0,"",'Feuille de calcul'!I6)</f>
        <v>42599.747916666667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8"/>
      <c r="V6" s="79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45"/>
      <c r="AM6" s="43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5"/>
      <c r="BD6" s="43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5"/>
      <c r="BU6" s="43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37"/>
      <c r="CK6" s="38"/>
      <c r="CL6" s="70"/>
    </row>
    <row r="7" spans="1:90" s="35" customFormat="1" ht="9.9499999999999993" customHeight="1">
      <c r="A7" s="39"/>
      <c r="B7" s="103" t="str">
        <f>IF('Feuille de calcul'!B7=0,"",'Feuille de calcul'!B7)</f>
        <v/>
      </c>
      <c r="C7" s="83">
        <f>IF('Feuille de calcul'!H7=0,"",'Feuille de calcul'!H7)</f>
        <v>42599.747916666667</v>
      </c>
      <c r="D7" s="86" t="str">
        <f>IF('Feuille de calcul'!I7=0,"",'Feuille de calcul'!I7)</f>
        <v/>
      </c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5"/>
      <c r="V7" s="43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5"/>
      <c r="AM7" s="43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5"/>
      <c r="BD7" s="43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5"/>
      <c r="BU7" s="43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37"/>
      <c r="CK7" s="38"/>
      <c r="CL7" s="70"/>
    </row>
    <row r="8" spans="1:90" s="35" customFormat="1" ht="9.9499999999999993" customHeight="1">
      <c r="A8" s="39"/>
      <c r="B8" s="103" t="str">
        <f>IF('Feuille de calcul'!B8=0,"",'Feuille de calcul'!B8)</f>
        <v/>
      </c>
      <c r="C8" s="83" t="str">
        <f>IF('Feuille de calcul'!H8=0,"",'Feuille de calcul'!H8)</f>
        <v/>
      </c>
      <c r="D8" s="86" t="str">
        <f>IF('Feuille de calcul'!I8=0,"",'Feuille de calcul'!I8)</f>
        <v/>
      </c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5"/>
      <c r="V8" s="43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5"/>
      <c r="AM8" s="43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5"/>
      <c r="BD8" s="43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5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37"/>
      <c r="CK8" s="38"/>
      <c r="CL8" s="70"/>
    </row>
    <row r="9" spans="1:90" s="35" customFormat="1" ht="9.9499999999999993" customHeight="1">
      <c r="A9" s="39"/>
      <c r="B9" s="103" t="str">
        <f>IF('Feuille de calcul'!B9=0,"",'Feuille de calcul'!B9)</f>
        <v/>
      </c>
      <c r="C9" s="83" t="str">
        <f>IF('Feuille de calcul'!H9=0,"",'Feuille de calcul'!H9)</f>
        <v/>
      </c>
      <c r="D9" s="86" t="str">
        <f>IF('Feuille de calcul'!I9=0,"",'Feuille de calcul'!I9)</f>
        <v/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5"/>
      <c r="V9" s="43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5"/>
      <c r="AM9" s="43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5"/>
      <c r="BU9" s="43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37"/>
      <c r="CK9" s="38"/>
      <c r="CL9" s="70"/>
    </row>
    <row r="10" spans="1:90" s="35" customFormat="1" ht="9.9499999999999993" customHeight="1">
      <c r="A10" s="39"/>
      <c r="B10" s="103" t="str">
        <f>IF('Feuille de calcul'!B10=0,"",'Feuille de calcul'!B10)</f>
        <v/>
      </c>
      <c r="C10" s="83" t="str">
        <f>IF('Feuille de calcul'!H10=0,"",'Feuille de calcul'!H10)</f>
        <v/>
      </c>
      <c r="D10" s="86" t="str">
        <f>IF('Feuille de calcul'!I10=0,"",'Feuille de calcul'!I10)</f>
        <v/>
      </c>
      <c r="E10" s="44" t="s">
        <v>37</v>
      </c>
      <c r="F10" s="44" t="s">
        <v>38</v>
      </c>
      <c r="G10" s="44" t="s">
        <v>39</v>
      </c>
      <c r="H10" s="44" t="s">
        <v>40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5"/>
      <c r="V10" s="43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5"/>
      <c r="AM10" s="43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5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43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5"/>
      <c r="CL10" s="70"/>
    </row>
    <row r="11" spans="1:90" s="35" customFormat="1" ht="9.9499999999999993" customHeight="1">
      <c r="A11" s="39"/>
      <c r="B11" s="103" t="str">
        <f>IF('Feuille de calcul'!B11=0,"",'Feuille de calcul'!B11)</f>
        <v/>
      </c>
      <c r="C11" s="83" t="str">
        <f>IF('Feuille de calcul'!H11=0,"",'Feuille de calcul'!H11)</f>
        <v/>
      </c>
      <c r="D11" s="86" t="str">
        <f>IF('Feuille de calcul'!I11=0,"",'Feuille de calcul'!I11)</f>
        <v/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5"/>
      <c r="V11" s="43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5"/>
      <c r="AM11" s="43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5"/>
      <c r="BD11" s="43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5"/>
      <c r="BU11" s="43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37"/>
      <c r="CK11" s="38"/>
      <c r="CL11" s="70"/>
    </row>
    <row r="12" spans="1:90" s="35" customFormat="1" ht="9.9499999999999993" customHeight="1">
      <c r="A12" s="39"/>
      <c r="B12" s="103" t="str">
        <f>IF('Feuille de calcul'!B12=0,"",'Feuille de calcul'!B12)</f>
        <v/>
      </c>
      <c r="C12" s="83" t="str">
        <f>IF('Feuille de calcul'!H12=0,"",'Feuille de calcul'!H12)</f>
        <v/>
      </c>
      <c r="D12" s="86" t="str">
        <f>IF('Feuille de calcul'!I12=0,"",'Feuille de calcul'!I12)</f>
        <v/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5"/>
      <c r="V12" s="43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5"/>
      <c r="AM12" s="43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5"/>
      <c r="BD12" s="43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5"/>
      <c r="BU12" s="43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37"/>
      <c r="CK12" s="38"/>
      <c r="CL12" s="70"/>
    </row>
    <row r="13" spans="1:90" s="35" customFormat="1" ht="9.9499999999999993" customHeight="1">
      <c r="A13" s="36"/>
      <c r="B13" s="103" t="str">
        <f>IF('Feuille de calcul'!B13=0,"",'Feuille de calcul'!B13)</f>
        <v/>
      </c>
      <c r="C13" s="100" t="str">
        <f>IF('Feuille de calcul'!H13=0,"",'Feuille de calcul'!H13)</f>
        <v/>
      </c>
      <c r="D13" s="101" t="str">
        <f>IF('Feuille de calcul'!I13=0,"",'Feuille de calcul'!I13)</f>
        <v/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  <c r="V13" s="43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5"/>
      <c r="AM13" s="43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5"/>
      <c r="BD13" s="43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5"/>
      <c r="BU13" s="43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37"/>
      <c r="CK13" s="38"/>
      <c r="CL13" s="70"/>
    </row>
    <row r="14" spans="1:90" s="35" customFormat="1" ht="5.0999999999999996" customHeight="1" thickBot="1">
      <c r="A14" s="105"/>
      <c r="B14" s="104"/>
      <c r="C14" s="84"/>
      <c r="D14" s="87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  <c r="V14" s="43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5"/>
      <c r="AM14" s="43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5"/>
      <c r="BD14" s="43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5"/>
      <c r="BU14" s="43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37"/>
      <c r="CK14" s="38"/>
      <c r="CL14" s="70"/>
    </row>
    <row r="15" spans="1:90" s="6" customFormat="1">
      <c r="A15" s="114" t="str">
        <f>'Feuille de calcul'!A16</f>
        <v>Milltap 700</v>
      </c>
      <c r="B15" s="111"/>
      <c r="C15" s="112" t="s">
        <v>8</v>
      </c>
      <c r="D15" s="113" t="s">
        <v>9</v>
      </c>
      <c r="E15" s="115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7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4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4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4"/>
      <c r="BU15" s="125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7"/>
      <c r="CK15" s="8"/>
      <c r="CL15" s="69"/>
    </row>
    <row r="16" spans="1:90" s="35" customFormat="1" ht="9.9499999999999993" customHeight="1">
      <c r="A16" s="32"/>
      <c r="B16" s="102">
        <f>IF('Feuille de calcul'!B16=0,"",'Feuille de calcul'!B16)</f>
        <v>224392</v>
      </c>
      <c r="C16" s="82">
        <f>IF('Feuille de calcul'!H16=0,"",'Feuille de calcul'!H16)</f>
        <v>42590.208333333336</v>
      </c>
      <c r="D16" s="85">
        <f>IF('Feuille de calcul'!I16=0,"",'Feuille de calcul'!I16)</f>
        <v>42598.718333333331</v>
      </c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107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42"/>
      <c r="AM16" s="40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2"/>
      <c r="BD16" s="40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2"/>
      <c r="BU16" s="40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2"/>
      <c r="CL16" s="70"/>
    </row>
    <row r="17" spans="1:90" s="35" customFormat="1" ht="9.9499999999999993" customHeight="1">
      <c r="A17" s="39"/>
      <c r="B17" s="103">
        <f>IF('Feuille de calcul'!B17=0,"",'Feuille de calcul'!B17)</f>
        <v>223358</v>
      </c>
      <c r="C17" s="83">
        <f>IF('Feuille de calcul'!H17=0,"",'Feuille de calcul'!H17)</f>
        <v>42598.718333333331</v>
      </c>
      <c r="D17" s="86">
        <f>IF('Feuille de calcul'!I17=0,"",'Feuille de calcul'!I17)</f>
        <v>42599.265972222223</v>
      </c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79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45"/>
      <c r="AM17" s="43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5"/>
      <c r="BD17" s="43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5"/>
      <c r="BU17" s="43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5"/>
      <c r="CL17" s="70"/>
    </row>
    <row r="18" spans="1:90" s="35" customFormat="1" ht="9.9499999999999993" customHeight="1">
      <c r="A18" s="39"/>
      <c r="B18" s="103">
        <f>IF('Feuille de calcul'!B18=0,"",'Feuille de calcul'!B18)</f>
        <v>224712</v>
      </c>
      <c r="C18" s="83">
        <f>IF('Feuille de calcul'!H18=0,"",'Feuille de calcul'!H18)</f>
        <v>42599.265972222223</v>
      </c>
      <c r="D18" s="86">
        <f>IF('Feuille de calcul'!I18=0,"",'Feuille de calcul'!I18)</f>
        <v>42600.873611111114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79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45"/>
      <c r="AM18" s="43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5"/>
      <c r="BD18" s="43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5"/>
      <c r="BU18" s="43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5"/>
      <c r="CL18" s="70"/>
    </row>
    <row r="19" spans="1:90" s="35" customFormat="1" ht="9.9499999999999993" customHeight="1">
      <c r="A19" s="39"/>
      <c r="B19" s="103">
        <f>IF('Feuille de calcul'!B19=0,"",'Feuille de calcul'!B19)</f>
        <v>224055</v>
      </c>
      <c r="C19" s="83">
        <f>IF('Feuille de calcul'!H19=0,"",'Feuille de calcul'!H19)</f>
        <v>42600.873611111114</v>
      </c>
      <c r="D19" s="86" t="str">
        <f>IF('Feuille de calcul'!I19=0,"",'Feuille de calcul'!I19)</f>
        <v/>
      </c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43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5"/>
      <c r="AM19" s="43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5"/>
      <c r="BD19" s="43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5"/>
      <c r="BU19" s="43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5"/>
      <c r="CL19" s="70"/>
    </row>
    <row r="20" spans="1:90" s="35" customFormat="1" ht="9.9499999999999993" customHeight="1">
      <c r="A20" s="39"/>
      <c r="B20" s="103" t="str">
        <f>IF('Feuille de calcul'!B20=0,"",'Feuille de calcul'!B20)</f>
        <v/>
      </c>
      <c r="C20" s="83" t="str">
        <f>IF('Feuille de calcul'!H20=0,"",'Feuille de calcul'!H20)</f>
        <v/>
      </c>
      <c r="D20" s="86" t="str">
        <f>IF('Feuille de calcul'!I20=0,"",'Feuille de calcul'!I20)</f>
        <v/>
      </c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43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5"/>
      <c r="AM20" s="43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5"/>
      <c r="BD20" s="43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5"/>
      <c r="BU20" s="43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5"/>
      <c r="CL20" s="70"/>
    </row>
    <row r="21" spans="1:90" s="35" customFormat="1" ht="9.9499999999999993" customHeight="1">
      <c r="A21" s="39"/>
      <c r="B21" s="103" t="str">
        <f>IF('Feuille de calcul'!B21=0,"",'Feuille de calcul'!B21)</f>
        <v/>
      </c>
      <c r="C21" s="83" t="str">
        <f>IF('Feuille de calcul'!H21=0,"",'Feuille de calcul'!H21)</f>
        <v/>
      </c>
      <c r="D21" s="86" t="str">
        <f>IF('Feuille de calcul'!I21=0,"",'Feuille de calcul'!I21)</f>
        <v/>
      </c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43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5"/>
      <c r="AM21" s="43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5"/>
      <c r="BD21" s="43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5"/>
      <c r="BU21" s="43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5"/>
      <c r="CL21" s="70"/>
    </row>
    <row r="22" spans="1:90" s="35" customFormat="1" ht="9.9499999999999993" customHeight="1">
      <c r="A22" s="39"/>
      <c r="B22" s="103" t="str">
        <f>IF('Feuille de calcul'!B22=0,"",'Feuille de calcul'!B22)</f>
        <v/>
      </c>
      <c r="C22" s="83" t="str">
        <f>IF('Feuille de calcul'!H22=0,"",'Feuille de calcul'!H22)</f>
        <v/>
      </c>
      <c r="D22" s="86" t="str">
        <f>IF('Feuille de calcul'!I22=0,"",'Feuille de calcul'!I22)</f>
        <v/>
      </c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43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5"/>
      <c r="AM22" s="43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5"/>
      <c r="BD22" s="43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5"/>
      <c r="BU22" s="43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5"/>
      <c r="CL22" s="70"/>
    </row>
    <row r="23" spans="1:90" s="35" customFormat="1" ht="9.9499999999999993" customHeight="1">
      <c r="A23" s="39"/>
      <c r="B23" s="103" t="str">
        <f>IF('Feuille de calcul'!B23=0,"",'Feuille de calcul'!B23)</f>
        <v/>
      </c>
      <c r="C23" s="83" t="str">
        <f>IF('Feuille de calcul'!H23=0,"",'Feuille de calcul'!H23)</f>
        <v/>
      </c>
      <c r="D23" s="86" t="str">
        <f>IF('Feuille de calcul'!I23=0,"",'Feuille de calcul'!I23)</f>
        <v/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43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5"/>
      <c r="AM23" s="43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5"/>
      <c r="BD23" s="43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5"/>
      <c r="BU23" s="43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5"/>
      <c r="CL23" s="70"/>
    </row>
    <row r="24" spans="1:90" s="35" customFormat="1" ht="9.9499999999999993" customHeight="1">
      <c r="A24" s="36"/>
      <c r="B24" s="103" t="str">
        <f>IF('Feuille de calcul'!B24=0,"",'Feuille de calcul'!B24)</f>
        <v/>
      </c>
      <c r="C24" s="100" t="str">
        <f>IF('Feuille de calcul'!H24=0,"",'Feuille de calcul'!H24)</f>
        <v/>
      </c>
      <c r="D24" s="101" t="str">
        <f>IF('Feuille de calcul'!I24=0,"",'Feuille de calcul'!I24)</f>
        <v/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43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5"/>
      <c r="AM24" s="43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5"/>
      <c r="BD24" s="43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5"/>
      <c r="BU24" s="43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5"/>
      <c r="CL24" s="70"/>
    </row>
    <row r="25" spans="1:90" s="2" customFormat="1" ht="5.0999999999999996" customHeight="1" thickBot="1">
      <c r="A25" s="105"/>
      <c r="B25" s="104"/>
      <c r="C25" s="84"/>
      <c r="D25" s="87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46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8"/>
      <c r="AM25" s="46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8"/>
      <c r="BD25" s="46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8"/>
      <c r="BU25" s="46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8"/>
      <c r="CL25" s="27"/>
    </row>
    <row r="26" spans="1:90" s="6" customFormat="1">
      <c r="A26" s="114" t="str">
        <f>'Feuille de calcul'!A27</f>
        <v>DMU 50 N°47</v>
      </c>
      <c r="B26" s="111"/>
      <c r="C26" s="112" t="s">
        <v>8</v>
      </c>
      <c r="D26" s="113" t="s">
        <v>9</v>
      </c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9"/>
      <c r="V26" s="125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4"/>
      <c r="AM26" s="125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4"/>
      <c r="BD26" s="125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4"/>
      <c r="BU26" s="125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7"/>
      <c r="CK26" s="8"/>
      <c r="CL26" s="69"/>
    </row>
    <row r="27" spans="1:90" s="35" customFormat="1" ht="9.9499999999999993" customHeight="1">
      <c r="A27" s="32"/>
      <c r="B27" s="102">
        <f>IF('Feuille de calcul'!B27=0,"",'Feuille de calcul'!B27)</f>
        <v>224122</v>
      </c>
      <c r="C27" s="82">
        <f>IF('Feuille de calcul'!H27=0,"",'Feuille de calcul'!H27)</f>
        <v>42590.208333333336</v>
      </c>
      <c r="D27" s="85">
        <f>IF('Feuille de calcul'!I27=0,"",'Feuille de calcul'!I27)</f>
        <v>42601.440138888887</v>
      </c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81"/>
      <c r="V27" s="107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42"/>
      <c r="AM27" s="40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2"/>
      <c r="BD27" s="40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2"/>
      <c r="BU27" s="40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33"/>
      <c r="CK27" s="34"/>
      <c r="CL27" s="70"/>
    </row>
    <row r="28" spans="1:90" s="35" customFormat="1" ht="9.9499999999999993" customHeight="1">
      <c r="A28" s="39"/>
      <c r="B28" s="103" t="str">
        <f>IF('Feuille de calcul'!B28=0,"",'Feuille de calcul'!B28)</f>
        <v/>
      </c>
      <c r="C28" s="83">
        <f>IF('Feuille de calcul'!H28=0,"",'Feuille de calcul'!H28)</f>
        <v>42601.440138888887</v>
      </c>
      <c r="D28" s="86" t="str">
        <f>IF('Feuille de calcul'!I28=0,"",'Feuille de calcul'!I28)</f>
        <v/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5"/>
      <c r="V28" s="43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5"/>
      <c r="AM28" s="43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5"/>
      <c r="BD28" s="43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5"/>
      <c r="BU28" s="43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37"/>
      <c r="CK28" s="38"/>
      <c r="CL28" s="70"/>
    </row>
    <row r="29" spans="1:90" s="35" customFormat="1" ht="9.9499999999999993" customHeight="1">
      <c r="A29" s="39"/>
      <c r="B29" s="103" t="str">
        <f>IF('Feuille de calcul'!B29=0,"",'Feuille de calcul'!B29)</f>
        <v/>
      </c>
      <c r="C29" s="83" t="str">
        <f>IF('Feuille de calcul'!H29=0,"",'Feuille de calcul'!H29)</f>
        <v/>
      </c>
      <c r="D29" s="86" t="str">
        <f>IF('Feuille de calcul'!I29=0,"",'Feuille de calcul'!I29)</f>
        <v/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5"/>
      <c r="V29" s="43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5"/>
      <c r="AM29" s="43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5"/>
      <c r="BD29" s="43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5"/>
      <c r="BU29" s="43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37"/>
      <c r="CK29" s="38"/>
      <c r="CL29" s="70"/>
    </row>
    <row r="30" spans="1:90" s="35" customFormat="1" ht="9.9499999999999993" customHeight="1">
      <c r="A30" s="39"/>
      <c r="B30" s="103" t="str">
        <f>IF('Feuille de calcul'!B30=0,"",'Feuille de calcul'!B30)</f>
        <v/>
      </c>
      <c r="C30" s="83" t="str">
        <f>IF('Feuille de calcul'!H30=0,"",'Feuille de calcul'!H30)</f>
        <v/>
      </c>
      <c r="D30" s="86" t="str">
        <f>IF('Feuille de calcul'!I30=0,"",'Feuille de calcul'!I30)</f>
        <v/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5"/>
      <c r="V30" s="43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5"/>
      <c r="AM30" s="43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5"/>
      <c r="BD30" s="43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5"/>
      <c r="BU30" s="43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37"/>
      <c r="CK30" s="38"/>
      <c r="CL30" s="70"/>
    </row>
    <row r="31" spans="1:90" s="35" customFormat="1" ht="9.9499999999999993" customHeight="1">
      <c r="A31" s="39"/>
      <c r="B31" s="103" t="str">
        <f>IF('Feuille de calcul'!B31=0,"",'Feuille de calcul'!B31)</f>
        <v/>
      </c>
      <c r="C31" s="83" t="str">
        <f>IF('Feuille de calcul'!H31=0,"",'Feuille de calcul'!H31)</f>
        <v/>
      </c>
      <c r="D31" s="86" t="str">
        <f>IF('Feuille de calcul'!I31=0,"",'Feuille de calcul'!I31)</f>
        <v/>
      </c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5"/>
      <c r="V31" s="43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5"/>
      <c r="AM31" s="43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5"/>
      <c r="BD31" s="43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5"/>
      <c r="BU31" s="43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37"/>
      <c r="CK31" s="38"/>
      <c r="CL31" s="70"/>
    </row>
    <row r="32" spans="1:90" s="35" customFormat="1" ht="9.9499999999999993" customHeight="1">
      <c r="A32" s="39"/>
      <c r="B32" s="103" t="str">
        <f>IF('Feuille de calcul'!B32=0,"",'Feuille de calcul'!B32)</f>
        <v/>
      </c>
      <c r="C32" s="83" t="str">
        <f>IF('Feuille de calcul'!H32=0,"",'Feuille de calcul'!H32)</f>
        <v/>
      </c>
      <c r="D32" s="86" t="str">
        <f>IF('Feuille de calcul'!I32=0,"",'Feuille de calcul'!I32)</f>
        <v/>
      </c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5"/>
      <c r="V32" s="43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5"/>
      <c r="AM32" s="43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5"/>
      <c r="BD32" s="43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5"/>
      <c r="BU32" s="43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37"/>
      <c r="CK32" s="38"/>
      <c r="CL32" s="70"/>
    </row>
    <row r="33" spans="1:90" s="35" customFormat="1" ht="9.9499999999999993" customHeight="1">
      <c r="A33" s="39"/>
      <c r="B33" s="103" t="str">
        <f>IF('Feuille de calcul'!B33=0,"",'Feuille de calcul'!B33)</f>
        <v/>
      </c>
      <c r="C33" s="83" t="str">
        <f>IF('Feuille de calcul'!H33=0,"",'Feuille de calcul'!H33)</f>
        <v/>
      </c>
      <c r="D33" s="86" t="str">
        <f>IF('Feuille de calcul'!I33=0,"",'Feuille de calcul'!I33)</f>
        <v/>
      </c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5"/>
      <c r="V33" s="43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5"/>
      <c r="AM33" s="43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5"/>
      <c r="BD33" s="43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5"/>
      <c r="BU33" s="43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37"/>
      <c r="CK33" s="38"/>
      <c r="CL33" s="70"/>
    </row>
    <row r="34" spans="1:90" s="35" customFormat="1" ht="9.9499999999999993" customHeight="1">
      <c r="A34" s="39"/>
      <c r="B34" s="103" t="str">
        <f>IF('Feuille de calcul'!B34=0,"",'Feuille de calcul'!B34)</f>
        <v/>
      </c>
      <c r="C34" s="83" t="str">
        <f>IF('Feuille de calcul'!H34=0,"",'Feuille de calcul'!H34)</f>
        <v/>
      </c>
      <c r="D34" s="86" t="str">
        <f>IF('Feuille de calcul'!I34=0,"",'Feuille de calcul'!I34)</f>
        <v/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5"/>
      <c r="V34" s="43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5"/>
      <c r="AM34" s="43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5"/>
      <c r="BD34" s="43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5"/>
      <c r="BU34" s="43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37"/>
      <c r="CK34" s="38"/>
      <c r="CL34" s="70"/>
    </row>
    <row r="35" spans="1:90" s="35" customFormat="1" ht="9.9499999999999993" customHeight="1">
      <c r="A35" s="36"/>
      <c r="B35" s="103" t="str">
        <f>IF('Feuille de calcul'!B35=0,"",'Feuille de calcul'!B35)</f>
        <v/>
      </c>
      <c r="C35" s="100" t="str">
        <f>IF('Feuille de calcul'!H35=0,"",'Feuille de calcul'!H35)</f>
        <v/>
      </c>
      <c r="D35" s="101" t="str">
        <f>IF('Feuille de calcul'!I35=0,"",'Feuille de calcul'!I35)</f>
        <v/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5"/>
      <c r="V35" s="43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5"/>
      <c r="AM35" s="43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5"/>
      <c r="BD35" s="43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5"/>
      <c r="BU35" s="43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37"/>
      <c r="CK35" s="38"/>
      <c r="CL35" s="70"/>
    </row>
    <row r="36" spans="1:90" s="2" customFormat="1" ht="5.0999999999999996" customHeight="1" thickBot="1">
      <c r="A36" s="105"/>
      <c r="B36" s="104"/>
      <c r="C36" s="84"/>
      <c r="D36" s="8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8"/>
      <c r="V36" s="46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8"/>
      <c r="AM36" s="46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8"/>
      <c r="BD36" s="46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8"/>
      <c r="BU36" s="46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28"/>
      <c r="CK36" s="29"/>
      <c r="CL36" s="27"/>
    </row>
    <row r="37" spans="1:90" s="6" customFormat="1">
      <c r="A37" s="114" t="str">
        <f>'Feuille de calcul'!A38</f>
        <v>DMU 50 N°48</v>
      </c>
      <c r="B37" s="111"/>
      <c r="C37" s="112" t="s">
        <v>8</v>
      </c>
      <c r="D37" s="113" t="s">
        <v>9</v>
      </c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9"/>
      <c r="V37" s="125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4"/>
      <c r="AM37" s="125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4"/>
      <c r="BD37" s="125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4"/>
      <c r="BU37" s="125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7"/>
      <c r="CK37" s="8"/>
      <c r="CL37" s="69"/>
    </row>
    <row r="38" spans="1:90" s="35" customFormat="1" ht="9.9499999999999993" customHeight="1">
      <c r="A38" s="32"/>
      <c r="B38" s="102">
        <f>IF('Feuille de calcul'!B38=0,"",'Feuille de calcul'!B38)</f>
        <v>224140</v>
      </c>
      <c r="C38" s="82">
        <f>IF('Feuille de calcul'!H38=0,"",'Feuille de calcul'!H38)</f>
        <v>42590.208333333336</v>
      </c>
      <c r="D38" s="85">
        <f>IF('Feuille de calcul'!I38=0,"",'Feuille de calcul'!I38)</f>
        <v>42598.418888888889</v>
      </c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81"/>
      <c r="V38" s="107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42"/>
      <c r="AM38" s="40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2"/>
      <c r="BD38" s="40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2"/>
      <c r="BU38" s="40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33"/>
      <c r="CK38" s="34"/>
      <c r="CL38" s="70"/>
    </row>
    <row r="39" spans="1:90" s="35" customFormat="1" ht="9.9499999999999993" customHeight="1">
      <c r="A39" s="39"/>
      <c r="B39" s="103">
        <f>IF('Feuille de calcul'!B39=0,"",'Feuille de calcul'!B39)</f>
        <v>223999</v>
      </c>
      <c r="C39" s="83">
        <f>IF('Feuille de calcul'!H39=0,"",'Feuille de calcul'!H39)</f>
        <v>42598.418888888889</v>
      </c>
      <c r="D39" s="86">
        <f>IF('Feuille de calcul'!I39=0,"",'Feuille de calcul'!I39)</f>
        <v>42598.838333333333</v>
      </c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8"/>
      <c r="V39" s="79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45"/>
      <c r="AM39" s="43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5"/>
      <c r="BD39" s="43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5"/>
      <c r="BU39" s="43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37"/>
      <c r="CK39" s="38"/>
      <c r="CL39" s="70"/>
    </row>
    <row r="40" spans="1:90" s="35" customFormat="1" ht="9.9499999999999993" customHeight="1">
      <c r="A40" s="39"/>
      <c r="B40" s="103" t="str">
        <f>IF('Feuille de calcul'!B40=0,"",'Feuille de calcul'!B40)</f>
        <v/>
      </c>
      <c r="C40" s="83">
        <f>IF('Feuille de calcul'!H40=0,"",'Feuille de calcul'!H40)</f>
        <v>42598.838333333333</v>
      </c>
      <c r="D40" s="86" t="str">
        <f>IF('Feuille de calcul'!I40=0,"",'Feuille de calcul'!I40)</f>
        <v/>
      </c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5"/>
      <c r="V40" s="43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5"/>
      <c r="AM40" s="43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5"/>
      <c r="BD40" s="43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5"/>
      <c r="BU40" s="43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37"/>
      <c r="CK40" s="38"/>
      <c r="CL40" s="70"/>
    </row>
    <row r="41" spans="1:90" s="35" customFormat="1" ht="9.9499999999999993" customHeight="1">
      <c r="A41" s="39"/>
      <c r="B41" s="103" t="str">
        <f>IF('Feuille de calcul'!B41=0,"",'Feuille de calcul'!B41)</f>
        <v/>
      </c>
      <c r="C41" s="83" t="str">
        <f>IF('Feuille de calcul'!H41=0,"",'Feuille de calcul'!H41)</f>
        <v/>
      </c>
      <c r="D41" s="86" t="str">
        <f>IF('Feuille de calcul'!I41=0,"",'Feuille de calcul'!I41)</f>
        <v/>
      </c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5"/>
      <c r="V41" s="43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5"/>
      <c r="AM41" s="43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5"/>
      <c r="BD41" s="43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5"/>
      <c r="BU41" s="43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37"/>
      <c r="CK41" s="38"/>
      <c r="CL41" s="70"/>
    </row>
    <row r="42" spans="1:90" s="35" customFormat="1" ht="9.9499999999999993" customHeight="1">
      <c r="A42" s="39"/>
      <c r="B42" s="103" t="str">
        <f>IF('Feuille de calcul'!B42=0,"",'Feuille de calcul'!B42)</f>
        <v/>
      </c>
      <c r="C42" s="83" t="str">
        <f>IF('Feuille de calcul'!H42=0,"",'Feuille de calcul'!H42)</f>
        <v/>
      </c>
      <c r="D42" s="86" t="str">
        <f>IF('Feuille de calcul'!I42=0,"",'Feuille de calcul'!I42)</f>
        <v/>
      </c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5"/>
      <c r="V42" s="43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5"/>
      <c r="AM42" s="43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5"/>
      <c r="BD42" s="43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5"/>
      <c r="BU42" s="43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37"/>
      <c r="CK42" s="38"/>
      <c r="CL42" s="70"/>
    </row>
    <row r="43" spans="1:90" s="35" customFormat="1" ht="9.9499999999999993" customHeight="1">
      <c r="A43" s="39"/>
      <c r="B43" s="103" t="str">
        <f>IF('Feuille de calcul'!B43=0,"",'Feuille de calcul'!B43)</f>
        <v/>
      </c>
      <c r="C43" s="83" t="str">
        <f>IF('Feuille de calcul'!H43=0,"",'Feuille de calcul'!H43)</f>
        <v/>
      </c>
      <c r="D43" s="86" t="str">
        <f>IF('Feuille de calcul'!I43=0,"",'Feuille de calcul'!I43)</f>
        <v/>
      </c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5"/>
      <c r="V43" s="43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5"/>
      <c r="AM43" s="43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5"/>
      <c r="BD43" s="43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5"/>
      <c r="BU43" s="43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37"/>
      <c r="CK43" s="38"/>
      <c r="CL43" s="70"/>
    </row>
    <row r="44" spans="1:90" s="35" customFormat="1" ht="9.9499999999999993" customHeight="1">
      <c r="A44" s="39"/>
      <c r="B44" s="103" t="str">
        <f>IF('Feuille de calcul'!B44=0,"",'Feuille de calcul'!B44)</f>
        <v/>
      </c>
      <c r="C44" s="83" t="str">
        <f>IF('Feuille de calcul'!H44=0,"",'Feuille de calcul'!H44)</f>
        <v/>
      </c>
      <c r="D44" s="86" t="str">
        <f>IF('Feuille de calcul'!I44=0,"",'Feuille de calcul'!I44)</f>
        <v/>
      </c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5"/>
      <c r="V44" s="43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5"/>
      <c r="AM44" s="43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5"/>
      <c r="BD44" s="43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5"/>
      <c r="BU44" s="43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37"/>
      <c r="CK44" s="38"/>
      <c r="CL44" s="70"/>
    </row>
    <row r="45" spans="1:90" s="35" customFormat="1" ht="9.9499999999999993" customHeight="1">
      <c r="A45" s="39"/>
      <c r="B45" s="103" t="str">
        <f>IF('Feuille de calcul'!B45=0,"",'Feuille de calcul'!B45)</f>
        <v/>
      </c>
      <c r="C45" s="83" t="str">
        <f>IF('Feuille de calcul'!H45=0,"",'Feuille de calcul'!H45)</f>
        <v/>
      </c>
      <c r="D45" s="86" t="str">
        <f>IF('Feuille de calcul'!I45=0,"",'Feuille de calcul'!I45)</f>
        <v/>
      </c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5"/>
      <c r="V45" s="43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5"/>
      <c r="AM45" s="43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5"/>
      <c r="BD45" s="43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5"/>
      <c r="BU45" s="43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37"/>
      <c r="CK45" s="38"/>
      <c r="CL45" s="70"/>
    </row>
    <row r="46" spans="1:90" s="35" customFormat="1" ht="9.9499999999999993" customHeight="1">
      <c r="A46" s="36"/>
      <c r="B46" s="103" t="str">
        <f>IF('Feuille de calcul'!B46=0,"",'Feuille de calcul'!B46)</f>
        <v/>
      </c>
      <c r="C46" s="100" t="str">
        <f>IF('Feuille de calcul'!H46=0,"",'Feuille de calcul'!H46)</f>
        <v/>
      </c>
      <c r="D46" s="101" t="str">
        <f>IF('Feuille de calcul'!I46=0,"",'Feuille de calcul'!I46)</f>
        <v/>
      </c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  <c r="V46" s="43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5"/>
      <c r="AM46" s="43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5"/>
      <c r="BD46" s="43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5"/>
      <c r="BU46" s="43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37"/>
      <c r="CK46" s="38"/>
      <c r="CL46" s="70"/>
    </row>
    <row r="47" spans="1:90" s="2" customFormat="1" ht="5.0999999999999996" customHeight="1" thickBot="1">
      <c r="A47" s="105"/>
      <c r="B47" s="104"/>
      <c r="C47" s="84"/>
      <c r="D47" s="8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  <c r="V47" s="46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8"/>
      <c r="AM47" s="46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8"/>
      <c r="BD47" s="46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8"/>
      <c r="BU47" s="46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28"/>
      <c r="CK47" s="29"/>
      <c r="CL47" s="27"/>
    </row>
    <row r="48" spans="1:90" s="6" customFormat="1">
      <c r="A48" s="114" t="str">
        <f>+'Feuille de calcul'!A49</f>
        <v>DMU 70</v>
      </c>
      <c r="B48" s="111"/>
      <c r="C48" s="112" t="s">
        <v>8</v>
      </c>
      <c r="D48" s="113" t="s">
        <v>9</v>
      </c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9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9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9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9"/>
      <c r="BU48" s="120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7"/>
      <c r="CK48" s="8"/>
      <c r="CL48" s="69"/>
    </row>
    <row r="49" spans="1:90" s="35" customFormat="1" ht="9.9499999999999993" customHeight="1">
      <c r="A49" s="32"/>
      <c r="B49" s="102" t="str">
        <f>IF('Feuille de calcul'!B49=0,"",'Feuille de calcul'!B49)</f>
        <v/>
      </c>
      <c r="C49" s="82">
        <f>IF('Feuille de calcul'!H49=0,"",'Feuille de calcul'!H49)</f>
        <v>42590.208333333336</v>
      </c>
      <c r="D49" s="85" t="str">
        <f>IF('Feuille de calcul'!I49=0,"",'Feuille de calcul'!I49)</f>
        <v/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2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2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2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2"/>
      <c r="BU49" s="40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33"/>
      <c r="CK49" s="34"/>
      <c r="CL49" s="70"/>
    </row>
    <row r="50" spans="1:90" s="35" customFormat="1" ht="9.9499999999999993" customHeight="1">
      <c r="A50" s="39"/>
      <c r="B50" s="103" t="str">
        <f>IF('Feuille de calcul'!B50=0,"",'Feuille de calcul'!B50)</f>
        <v/>
      </c>
      <c r="C50" s="83" t="str">
        <f>IF('Feuille de calcul'!H50=0,"",'Feuille de calcul'!H50)</f>
        <v/>
      </c>
      <c r="D50" s="86" t="str">
        <f>IF('Feuille de calcul'!I50=0,"",'Feuille de calcul'!I50)</f>
        <v/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5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5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5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5"/>
      <c r="BU50" s="43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37"/>
      <c r="CK50" s="38"/>
      <c r="CL50" s="70"/>
    </row>
    <row r="51" spans="1:90" s="35" customFormat="1" ht="9.9499999999999993" customHeight="1">
      <c r="A51" s="39"/>
      <c r="B51" s="103" t="str">
        <f>IF('Feuille de calcul'!B51=0,"",'Feuille de calcul'!B51)</f>
        <v/>
      </c>
      <c r="C51" s="83" t="str">
        <f>IF('Feuille de calcul'!H51=0,"",'Feuille de calcul'!H51)</f>
        <v/>
      </c>
      <c r="D51" s="86" t="str">
        <f>IF('Feuille de calcul'!I51=0,"",'Feuille de calcul'!I51)</f>
        <v/>
      </c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5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5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5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5"/>
      <c r="BU51" s="43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37"/>
      <c r="CK51" s="38"/>
      <c r="CL51" s="70"/>
    </row>
    <row r="52" spans="1:90" s="35" customFormat="1" ht="9.9499999999999993" customHeight="1">
      <c r="A52" s="39"/>
      <c r="B52" s="103" t="str">
        <f>IF('Feuille de calcul'!B52=0,"",'Feuille de calcul'!B52)</f>
        <v/>
      </c>
      <c r="C52" s="83" t="str">
        <f>IF('Feuille de calcul'!H52=0,"",'Feuille de calcul'!H52)</f>
        <v/>
      </c>
      <c r="D52" s="86" t="str">
        <f>IF('Feuille de calcul'!I52=0,"",'Feuille de calcul'!I52)</f>
        <v/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5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5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5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5"/>
      <c r="BU52" s="43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37"/>
      <c r="CK52" s="38"/>
      <c r="CL52" s="70"/>
    </row>
    <row r="53" spans="1:90" s="35" customFormat="1" ht="9.9499999999999993" customHeight="1">
      <c r="A53" s="39"/>
      <c r="B53" s="103" t="str">
        <f>IF('Feuille de calcul'!B53=0,"",'Feuille de calcul'!B53)</f>
        <v/>
      </c>
      <c r="C53" s="83" t="str">
        <f>IF('Feuille de calcul'!H53=0,"",'Feuille de calcul'!H53)</f>
        <v/>
      </c>
      <c r="D53" s="86" t="str">
        <f>IF('Feuille de calcul'!I53=0,"",'Feuille de calcul'!I53)</f>
        <v/>
      </c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5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5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5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5"/>
      <c r="BU53" s="43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37"/>
      <c r="CK53" s="38"/>
      <c r="CL53" s="70"/>
    </row>
    <row r="54" spans="1:90" s="35" customFormat="1" ht="9.9499999999999993" customHeight="1">
      <c r="A54" s="39"/>
      <c r="B54" s="103" t="str">
        <f>IF('Feuille de calcul'!B54=0,"",'Feuille de calcul'!B54)</f>
        <v/>
      </c>
      <c r="C54" s="83" t="str">
        <f>IF('Feuille de calcul'!H54=0,"",'Feuille de calcul'!H54)</f>
        <v/>
      </c>
      <c r="D54" s="86" t="str">
        <f>IF('Feuille de calcul'!I54=0,"",'Feuille de calcul'!I54)</f>
        <v/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5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5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5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5"/>
      <c r="BU54" s="43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37"/>
      <c r="CK54" s="38"/>
      <c r="CL54" s="70"/>
    </row>
    <row r="55" spans="1:90" s="35" customFormat="1" ht="9.9499999999999993" customHeight="1">
      <c r="A55" s="39"/>
      <c r="B55" s="103" t="str">
        <f>IF('Feuille de calcul'!B55=0,"",'Feuille de calcul'!B55)</f>
        <v/>
      </c>
      <c r="C55" s="83" t="str">
        <f>IF('Feuille de calcul'!H55=0,"",'Feuille de calcul'!H55)</f>
        <v/>
      </c>
      <c r="D55" s="86" t="str">
        <f>IF('Feuille de calcul'!I55=0,"",'Feuille de calcul'!I55)</f>
        <v/>
      </c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5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5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5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5"/>
      <c r="BU55" s="43"/>
      <c r="BV55" s="44"/>
      <c r="BW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37"/>
      <c r="CK55" s="38"/>
      <c r="CL55" s="70"/>
    </row>
    <row r="56" spans="1:90" s="35" customFormat="1" ht="9.9499999999999993" customHeight="1">
      <c r="A56" s="39"/>
      <c r="B56" s="103" t="str">
        <f>IF('Feuille de calcul'!B56=0,"",'Feuille de calcul'!B56)</f>
        <v/>
      </c>
      <c r="C56" s="83" t="str">
        <f>IF('Feuille de calcul'!H56=0,"",'Feuille de calcul'!H56)</f>
        <v/>
      </c>
      <c r="D56" s="86" t="str">
        <f>IF('Feuille de calcul'!I56=0,"",'Feuille de calcul'!I56)</f>
        <v/>
      </c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5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5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5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5"/>
      <c r="BU56" s="43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37"/>
      <c r="CK56" s="38"/>
      <c r="CL56" s="70"/>
    </row>
    <row r="57" spans="1:90" s="35" customFormat="1" ht="9.9499999999999993" customHeight="1">
      <c r="A57" s="36"/>
      <c r="B57" s="103" t="str">
        <f>IF('Feuille de calcul'!B57=0,"",'Feuille de calcul'!B57)</f>
        <v/>
      </c>
      <c r="C57" s="100" t="str">
        <f>IF('Feuille de calcul'!H57=0,"",'Feuille de calcul'!H57)</f>
        <v/>
      </c>
      <c r="D57" s="101" t="str">
        <f>IF('Feuille de calcul'!I57=0,"",'Feuille de calcul'!I57)</f>
        <v/>
      </c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5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5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5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5"/>
      <c r="BU57" s="43"/>
      <c r="BV57" s="44"/>
      <c r="BW57" s="44"/>
      <c r="BX57" s="44"/>
      <c r="BY57" s="44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37"/>
      <c r="CK57" s="38"/>
      <c r="CL57" s="70"/>
    </row>
    <row r="58" spans="1:90" s="2" customFormat="1" ht="5.0999999999999996" customHeight="1" thickBot="1">
      <c r="A58" s="105"/>
      <c r="B58" s="106"/>
      <c r="C58" s="84"/>
      <c r="D58" s="87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4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4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4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4"/>
      <c r="BU58" s="75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30"/>
      <c r="CK58" s="31"/>
      <c r="CL58" s="27"/>
    </row>
    <row r="59" spans="1:90">
      <c r="E59" s="2"/>
    </row>
    <row r="60" spans="1:90">
      <c r="E60" s="2"/>
    </row>
    <row r="61" spans="1:90">
      <c r="A61" s="2"/>
      <c r="B61" s="2">
        <f>COLUMN()</f>
        <v>2</v>
      </c>
      <c r="C61" s="2">
        <f>COLUMN()</f>
        <v>3</v>
      </c>
      <c r="D61" s="2">
        <f>COLUMN()</f>
        <v>4</v>
      </c>
      <c r="E61" s="2">
        <f>COLUMN()</f>
        <v>5</v>
      </c>
      <c r="F61" s="2">
        <f>COLUMN()</f>
        <v>6</v>
      </c>
      <c r="G61" s="2">
        <f>COLUMN()</f>
        <v>7</v>
      </c>
      <c r="H61" s="2">
        <f>COLUMN()</f>
        <v>8</v>
      </c>
      <c r="I61" s="2">
        <f>COLUMN()</f>
        <v>9</v>
      </c>
      <c r="J61" s="2">
        <f>COLUMN()</f>
        <v>10</v>
      </c>
      <c r="K61" s="2">
        <f>COLUMN()</f>
        <v>11</v>
      </c>
      <c r="L61" s="2">
        <f>COLUMN()</f>
        <v>12</v>
      </c>
      <c r="M61" s="2">
        <f>COLUMN()</f>
        <v>13</v>
      </c>
      <c r="N61" s="2">
        <f>COLUMN()</f>
        <v>14</v>
      </c>
      <c r="O61" s="2">
        <f>COLUMN()</f>
        <v>15</v>
      </c>
      <c r="P61" s="2">
        <f>COLUMN()</f>
        <v>16</v>
      </c>
      <c r="Q61" s="2">
        <f>COLUMN()</f>
        <v>17</v>
      </c>
      <c r="R61" s="2">
        <f>COLUMN()</f>
        <v>18</v>
      </c>
      <c r="S61" s="2">
        <f>COLUMN()</f>
        <v>19</v>
      </c>
      <c r="T61" s="2">
        <f>COLUMN()</f>
        <v>20</v>
      </c>
      <c r="U61" s="2">
        <f>COLUMN()</f>
        <v>21</v>
      </c>
      <c r="V61" s="2">
        <f>COLUMN()</f>
        <v>22</v>
      </c>
      <c r="W61" s="2">
        <f>COLUMN()</f>
        <v>23</v>
      </c>
      <c r="X61" s="2">
        <f>COLUMN()</f>
        <v>24</v>
      </c>
      <c r="Y61" s="2">
        <f>COLUMN()</f>
        <v>25</v>
      </c>
      <c r="Z61" s="2">
        <f>COLUMN()</f>
        <v>26</v>
      </c>
      <c r="AA61" s="2">
        <f>COLUMN()</f>
        <v>27</v>
      </c>
      <c r="AB61" s="2">
        <f>COLUMN()</f>
        <v>28</v>
      </c>
      <c r="AC61" s="2">
        <f>COLUMN()</f>
        <v>29</v>
      </c>
      <c r="AD61" s="2">
        <f>COLUMN()</f>
        <v>30</v>
      </c>
      <c r="AE61" s="2">
        <f>COLUMN()</f>
        <v>31</v>
      </c>
      <c r="AF61" s="2">
        <f>COLUMN()</f>
        <v>32</v>
      </c>
      <c r="AG61" s="2">
        <f>COLUMN()</f>
        <v>33</v>
      </c>
      <c r="AH61" s="2">
        <f>COLUMN()</f>
        <v>34</v>
      </c>
      <c r="AI61" s="2">
        <f>COLUMN()</f>
        <v>35</v>
      </c>
      <c r="AJ61" s="2">
        <f>COLUMN()</f>
        <v>36</v>
      </c>
      <c r="AK61" s="2">
        <f>COLUMN()</f>
        <v>37</v>
      </c>
      <c r="AL61" s="2">
        <f>COLUMN()</f>
        <v>38</v>
      </c>
      <c r="AM61" s="2">
        <f>COLUMN()</f>
        <v>39</v>
      </c>
      <c r="AN61" s="2">
        <f>COLUMN()</f>
        <v>40</v>
      </c>
      <c r="AO61" s="2">
        <f>COLUMN()</f>
        <v>41</v>
      </c>
      <c r="AP61" s="2">
        <f>COLUMN()</f>
        <v>42</v>
      </c>
      <c r="AQ61" s="2">
        <f>COLUMN()</f>
        <v>43</v>
      </c>
      <c r="AR61" s="2">
        <f>COLUMN()</f>
        <v>44</v>
      </c>
      <c r="AS61" s="2">
        <f>COLUMN()</f>
        <v>45</v>
      </c>
      <c r="AT61" s="2">
        <f>COLUMN()</f>
        <v>46</v>
      </c>
      <c r="AU61" s="2">
        <f>COLUMN()</f>
        <v>47</v>
      </c>
      <c r="AV61" s="2">
        <f>COLUMN()</f>
        <v>48</v>
      </c>
      <c r="AW61" s="2">
        <f>COLUMN()</f>
        <v>49</v>
      </c>
      <c r="AX61" s="2">
        <f>COLUMN()</f>
        <v>50</v>
      </c>
      <c r="AY61" s="2">
        <f>COLUMN()</f>
        <v>51</v>
      </c>
      <c r="AZ61" s="2">
        <f>COLUMN()</f>
        <v>52</v>
      </c>
      <c r="BA61" s="2">
        <f>COLUMN()</f>
        <v>53</v>
      </c>
      <c r="BB61" s="2">
        <f>COLUMN()</f>
        <v>54</v>
      </c>
      <c r="BC61" s="2">
        <f>COLUMN()</f>
        <v>55</v>
      </c>
      <c r="BD61" s="2">
        <f>COLUMN()</f>
        <v>56</v>
      </c>
      <c r="BE61" s="2">
        <f>COLUMN()</f>
        <v>57</v>
      </c>
      <c r="BF61" s="2">
        <f>COLUMN()</f>
        <v>58</v>
      </c>
      <c r="BG61" s="2">
        <f>COLUMN()</f>
        <v>59</v>
      </c>
      <c r="BH61" s="2">
        <f>COLUMN()</f>
        <v>60</v>
      </c>
      <c r="BI61" s="2">
        <f>COLUMN()</f>
        <v>61</v>
      </c>
      <c r="BJ61" s="2">
        <f>COLUMN()</f>
        <v>62</v>
      </c>
      <c r="BK61" s="2">
        <f>COLUMN()</f>
        <v>63</v>
      </c>
      <c r="BL61" s="2">
        <f>COLUMN()</f>
        <v>64</v>
      </c>
      <c r="BM61" s="2">
        <f>COLUMN()</f>
        <v>65</v>
      </c>
      <c r="BN61" s="2">
        <f>COLUMN()</f>
        <v>66</v>
      </c>
      <c r="BO61" s="2">
        <f>COLUMN()</f>
        <v>67</v>
      </c>
      <c r="BP61" s="2">
        <f>COLUMN()</f>
        <v>68</v>
      </c>
      <c r="BQ61" s="2">
        <f>COLUMN()</f>
        <v>69</v>
      </c>
      <c r="BR61" s="2">
        <f>COLUMN()</f>
        <v>70</v>
      </c>
      <c r="BS61" s="2">
        <f>COLUMN()</f>
        <v>71</v>
      </c>
      <c r="BT61" s="2">
        <f>COLUMN()</f>
        <v>72</v>
      </c>
      <c r="BU61" s="2">
        <f>COLUMN()</f>
        <v>73</v>
      </c>
      <c r="BV61" s="2">
        <f>COLUMN()</f>
        <v>74</v>
      </c>
      <c r="BW61" s="2">
        <f>COLUMN()</f>
        <v>75</v>
      </c>
      <c r="BX61" s="2">
        <f>COLUMN()</f>
        <v>76</v>
      </c>
      <c r="BY61" s="2">
        <f>COLUMN()</f>
        <v>77</v>
      </c>
      <c r="BZ61" s="2">
        <f>COLUMN()</f>
        <v>78</v>
      </c>
      <c r="CA61" s="2">
        <f>COLUMN()</f>
        <v>79</v>
      </c>
      <c r="CB61" s="2">
        <f>COLUMN()</f>
        <v>80</v>
      </c>
      <c r="CC61" s="2">
        <f>COLUMN()</f>
        <v>81</v>
      </c>
      <c r="CD61" s="2">
        <f>COLUMN()</f>
        <v>82</v>
      </c>
      <c r="CE61" s="2">
        <f>COLUMN()</f>
        <v>83</v>
      </c>
      <c r="CF61" s="2">
        <f>COLUMN()</f>
        <v>84</v>
      </c>
      <c r="CG61" s="2">
        <f>COLUMN()</f>
        <v>85</v>
      </c>
      <c r="CH61" s="2">
        <f>COLUMN()</f>
        <v>86</v>
      </c>
      <c r="CI61" s="2">
        <f>COLUMN()</f>
        <v>87</v>
      </c>
    </row>
    <row r="62" spans="1:90">
      <c r="E62" s="2"/>
    </row>
    <row r="63" spans="1:90">
      <c r="E63" s="2"/>
    </row>
    <row r="64" spans="1:90">
      <c r="E64" s="2"/>
    </row>
    <row r="65" spans="5:5">
      <c r="E65" s="2"/>
    </row>
    <row r="66" spans="5:5">
      <c r="E66" s="2"/>
    </row>
    <row r="67" spans="5:5">
      <c r="E67" s="2"/>
    </row>
    <row r="68" spans="5:5">
      <c r="E68" s="2"/>
    </row>
    <row r="69" spans="5:5">
      <c r="E69" s="2"/>
    </row>
    <row r="70" spans="5:5">
      <c r="E70" s="2"/>
    </row>
    <row r="71" spans="5:5">
      <c r="E71" s="2"/>
    </row>
    <row r="72" spans="5:5">
      <c r="E72" s="2"/>
    </row>
    <row r="73" spans="5:5">
      <c r="E73" s="2"/>
    </row>
    <row r="74" spans="5:5">
      <c r="E74" s="2"/>
    </row>
    <row r="75" spans="5:5">
      <c r="E75" s="2"/>
    </row>
    <row r="76" spans="5:5">
      <c r="E76" s="2"/>
    </row>
    <row r="77" spans="5:5">
      <c r="E77" s="2"/>
    </row>
    <row r="78" spans="5:5">
      <c r="E78" s="2"/>
    </row>
    <row r="79" spans="5:5">
      <c r="E79" s="2"/>
    </row>
    <row r="80" spans="5:5">
      <c r="E80" s="2"/>
    </row>
    <row r="81" spans="5:5">
      <c r="E81" s="2"/>
    </row>
    <row r="82" spans="5:5">
      <c r="E82" s="2"/>
    </row>
    <row r="83" spans="5:5">
      <c r="E83" s="2"/>
    </row>
    <row r="84" spans="5:5">
      <c r="E84" s="2"/>
    </row>
    <row r="85" spans="5:5">
      <c r="E85" s="2"/>
    </row>
    <row r="86" spans="5:5">
      <c r="E86" s="2"/>
    </row>
    <row r="87" spans="5:5">
      <c r="E87" s="2"/>
    </row>
    <row r="88" spans="5:5">
      <c r="E88" s="2"/>
    </row>
    <row r="89" spans="5:5">
      <c r="E89" s="2"/>
    </row>
    <row r="90" spans="5:5">
      <c r="E90" s="2"/>
    </row>
    <row r="91" spans="5:5">
      <c r="E91" s="2"/>
    </row>
    <row r="92" spans="5:5">
      <c r="E92" s="2"/>
    </row>
    <row r="93" spans="5:5">
      <c r="E93" s="2"/>
    </row>
    <row r="94" spans="5:5">
      <c r="E94" s="2"/>
    </row>
    <row r="95" spans="5:5">
      <c r="E95" s="2"/>
    </row>
    <row r="96" spans="5:5">
      <c r="E96" s="2"/>
    </row>
    <row r="97" spans="5:5">
      <c r="E97" s="2"/>
    </row>
    <row r="98" spans="5:5">
      <c r="E98" s="2"/>
    </row>
    <row r="99" spans="5:5">
      <c r="E99" s="2"/>
    </row>
    <row r="100" spans="5:5">
      <c r="E100" s="2"/>
    </row>
    <row r="101" spans="5:5">
      <c r="E101" s="2"/>
    </row>
    <row r="102" spans="5:5">
      <c r="E102" s="2"/>
    </row>
    <row r="103" spans="5:5">
      <c r="E103" s="2"/>
    </row>
    <row r="104" spans="5:5">
      <c r="E104" s="2"/>
    </row>
    <row r="105" spans="5:5">
      <c r="E105" s="2"/>
    </row>
  </sheetData>
  <mergeCells count="17">
    <mergeCell ref="A1:D3"/>
    <mergeCell ref="V1:AL1"/>
    <mergeCell ref="V2:AL2"/>
    <mergeCell ref="E2:U2"/>
    <mergeCell ref="E1:U1"/>
    <mergeCell ref="T3:U3"/>
    <mergeCell ref="AK3:AL3"/>
    <mergeCell ref="CH3:CI3"/>
    <mergeCell ref="BU1:CK1"/>
    <mergeCell ref="BU2:CK2"/>
    <mergeCell ref="CJ3:CK3"/>
    <mergeCell ref="AM1:BC1"/>
    <mergeCell ref="AM2:BC2"/>
    <mergeCell ref="BD1:BT1"/>
    <mergeCell ref="BB3:BC3"/>
    <mergeCell ref="BD2:BT2"/>
    <mergeCell ref="BS3:B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de calcul</vt:lpstr>
      <vt:lpstr>Gantt</vt:lpstr>
      <vt:lpstr>Jours_de_fermeture</vt:lpstr>
      <vt:lpstr>Jours_fériés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Fabien Daviot</cp:lastModifiedBy>
  <dcterms:created xsi:type="dcterms:W3CDTF">2013-03-30T15:13:44Z</dcterms:created>
  <dcterms:modified xsi:type="dcterms:W3CDTF">2016-06-07T11:29:24Z</dcterms:modified>
</cp:coreProperties>
</file>