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2.xml" ContentType="application/vnd.openxmlformats-officedocument.spreadsheetml.work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ml.chartshapes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drawings/drawing7.xml" ContentType="application/vnd.openxmlformats-officedocument.drawingml.chartshapes+xml"/>
  <Override PartName="/xl/drawings/drawing8.xml" ContentType="application/vnd.openxmlformats-officedocument.drawing+xml"/>
  <Override PartName="/xl/charts/chart4.xml" ContentType="application/vnd.openxmlformats-officedocument.drawingml.chart+xml"/>
  <Override PartName="/xl/drawings/drawing9.xml" ContentType="application/vnd.openxmlformats-officedocument.drawing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0h72298\Documents\"/>
    </mc:Choice>
  </mc:AlternateContent>
  <bookViews>
    <workbookView xWindow="4710" yWindow="150" windowWidth="11235" windowHeight="11895" tabRatio="798"/>
  </bookViews>
  <sheets>
    <sheet name="BAM NBR34" sheetId="2" r:id="rId1"/>
    <sheet name="Graphe NBR34 - contraintes tot" sheetId="9" r:id="rId2"/>
    <sheet name="Graphe NBR34 - contraintes " sheetId="15" r:id="rId3"/>
    <sheet name="Graphe NBR34 - Allongement" sheetId="14" r:id="rId4"/>
    <sheet name="BAM NBR28" sheetId="4" r:id="rId5"/>
    <sheet name="Graphe NBR28 - contrainte" sheetId="11" r:id="rId6"/>
    <sheet name="Graphe NBR28 -Allongement rupt" sheetId="12" r:id="rId7"/>
    <sheet name="Feuil1" sheetId="13" r:id="rId8"/>
  </sheets>
  <calcPr calcId="152511"/>
  <customWorkbookViews>
    <customWorkbookView name="BUFFRY - Affichage personnalisé" guid="{A8365AF1-3A19-11D5-98B9-00C04FB635F6}" mergeInterval="0" personalView="1" maximized="1" windowWidth="987" windowHeight="579" activeSheetId="4"/>
  </customWorkbookViews>
</workbook>
</file>

<file path=xl/calcChain.xml><?xml version="1.0" encoding="utf-8"?>
<calcChain xmlns="http://schemas.openxmlformats.org/spreadsheetml/2006/main">
  <c r="BA27" i="2" l="1"/>
  <c r="BA34" i="2"/>
  <c r="BA37" i="2"/>
  <c r="BA39" i="2"/>
  <c r="BA41" i="2"/>
  <c r="BA42" i="2"/>
  <c r="BA51" i="2"/>
  <c r="BA55" i="2"/>
  <c r="BA62" i="2"/>
  <c r="BA71" i="2"/>
  <c r="BA75" i="2"/>
  <c r="BA78" i="2"/>
  <c r="BA84" i="2"/>
  <c r="BA102" i="2"/>
  <c r="BA103" i="2"/>
  <c r="BA106" i="2"/>
  <c r="BA108" i="2"/>
  <c r="BA110" i="2"/>
  <c r="BA118" i="2"/>
  <c r="BA119" i="2"/>
  <c r="BA120" i="2"/>
  <c r="BA121" i="2"/>
  <c r="BA128" i="2"/>
  <c r="BA132" i="2"/>
  <c r="BA133" i="2"/>
  <c r="BA134" i="2"/>
  <c r="BA144" i="2"/>
  <c r="BA150" i="2"/>
  <c r="BA151" i="2"/>
  <c r="BA157" i="2"/>
  <c r="BA162" i="2"/>
  <c r="AZ27" i="2"/>
  <c r="AZ34" i="2"/>
  <c r="AZ37" i="2"/>
  <c r="AZ39" i="2"/>
  <c r="AZ41" i="2"/>
  <c r="AZ42" i="2"/>
  <c r="AZ51" i="2"/>
  <c r="AZ55" i="2"/>
  <c r="AZ62" i="2"/>
  <c r="AZ71" i="2"/>
  <c r="AZ75" i="2"/>
  <c r="AZ78" i="2"/>
  <c r="AZ84" i="2"/>
  <c r="AZ102" i="2"/>
  <c r="AZ103" i="2"/>
  <c r="AZ106" i="2"/>
  <c r="AZ108" i="2"/>
  <c r="AZ110" i="2"/>
  <c r="AZ118" i="2"/>
  <c r="AZ119" i="2"/>
  <c r="AZ120" i="2"/>
  <c r="AZ121" i="2"/>
  <c r="AZ128" i="2"/>
  <c r="AZ132" i="2"/>
  <c r="AZ133" i="2"/>
  <c r="AZ134" i="2"/>
  <c r="AZ144" i="2"/>
  <c r="AZ150" i="2"/>
  <c r="AZ151" i="2"/>
  <c r="AZ157" i="2"/>
  <c r="AZ162" i="2"/>
  <c r="AY24" i="2"/>
  <c r="AY25" i="2"/>
  <c r="AY26" i="2"/>
  <c r="AY27" i="2"/>
  <c r="AY28" i="2"/>
  <c r="AY29" i="2"/>
  <c r="AY30" i="2"/>
  <c r="AY31" i="2"/>
  <c r="AY32" i="2"/>
  <c r="AY33" i="2"/>
  <c r="AY34" i="2"/>
  <c r="AY35" i="2"/>
  <c r="AY36" i="2"/>
  <c r="AY37" i="2"/>
  <c r="AY38" i="2"/>
  <c r="AY39" i="2"/>
  <c r="AY40" i="2"/>
  <c r="AY41" i="2"/>
  <c r="AY42" i="2"/>
  <c r="AY43" i="2"/>
  <c r="AY44" i="2"/>
  <c r="AY45" i="2"/>
  <c r="AY46" i="2"/>
  <c r="AY47" i="2"/>
  <c r="AY48" i="2"/>
  <c r="AY49" i="2"/>
  <c r="AY50" i="2"/>
  <c r="AY51" i="2"/>
  <c r="AY52" i="2"/>
  <c r="AY53" i="2"/>
  <c r="AY54" i="2"/>
  <c r="AY55" i="2"/>
  <c r="AY56" i="2"/>
  <c r="AY57" i="2"/>
  <c r="AY58" i="2"/>
  <c r="AY59" i="2"/>
  <c r="AY60" i="2"/>
  <c r="AY61" i="2"/>
  <c r="AY62" i="2"/>
  <c r="AY63" i="2"/>
  <c r="AY64" i="2"/>
  <c r="AY65" i="2"/>
  <c r="AY66" i="2"/>
  <c r="AY67" i="2"/>
  <c r="AY68" i="2"/>
  <c r="AY69" i="2"/>
  <c r="AY70" i="2"/>
  <c r="AY71" i="2"/>
  <c r="AY72" i="2"/>
  <c r="AY73" i="2"/>
  <c r="AY74" i="2"/>
  <c r="AY75" i="2"/>
  <c r="AY76" i="2"/>
  <c r="AY77" i="2"/>
  <c r="AY78" i="2"/>
  <c r="AY79" i="2"/>
  <c r="AY80" i="2"/>
  <c r="AY81" i="2"/>
  <c r="AY82" i="2"/>
  <c r="AY83" i="2"/>
  <c r="AY84" i="2"/>
  <c r="AY85" i="2"/>
  <c r="AY86" i="2"/>
  <c r="AY87" i="2"/>
  <c r="AY88" i="2"/>
  <c r="AY89" i="2"/>
  <c r="AY90" i="2"/>
  <c r="AY91" i="2"/>
  <c r="AY92" i="2"/>
  <c r="AY93" i="2"/>
  <c r="AY94" i="2"/>
  <c r="AY95" i="2"/>
  <c r="AY96" i="2"/>
  <c r="AY97" i="2"/>
  <c r="AY98" i="2"/>
  <c r="AY99" i="2"/>
  <c r="AY100" i="2"/>
  <c r="AY101" i="2"/>
  <c r="AY102" i="2"/>
  <c r="AY103" i="2"/>
  <c r="AY104" i="2"/>
  <c r="AY105" i="2"/>
  <c r="AY106" i="2"/>
  <c r="AY107" i="2"/>
  <c r="AY108" i="2"/>
  <c r="AY109" i="2"/>
  <c r="AY110" i="2"/>
  <c r="AY111" i="2"/>
  <c r="AY112" i="2"/>
  <c r="AY113" i="2"/>
  <c r="AY114" i="2"/>
  <c r="AY115" i="2"/>
  <c r="AY116" i="2"/>
  <c r="AY117" i="2"/>
  <c r="AY118" i="2"/>
  <c r="AY119" i="2"/>
  <c r="AY120" i="2"/>
  <c r="AY121" i="2"/>
  <c r="AY122" i="2"/>
  <c r="AY123" i="2"/>
  <c r="AY124" i="2"/>
  <c r="AY125" i="2"/>
  <c r="AY126" i="2"/>
  <c r="AY127" i="2"/>
  <c r="AY128" i="2"/>
  <c r="AY129" i="2"/>
  <c r="AY130" i="2"/>
  <c r="AY131" i="2"/>
  <c r="AY132" i="2"/>
  <c r="AY133" i="2"/>
  <c r="AY134" i="2"/>
  <c r="AY135" i="2"/>
  <c r="AY144" i="2"/>
  <c r="AY150" i="2"/>
  <c r="AY151" i="2"/>
  <c r="AY157" i="2"/>
  <c r="AY162" i="2"/>
  <c r="AX24" i="2"/>
  <c r="AX25" i="2"/>
  <c r="AX26" i="2"/>
  <c r="AX27" i="2"/>
  <c r="AX28" i="2"/>
  <c r="AX29" i="2"/>
  <c r="AX30" i="2"/>
  <c r="AX31" i="2"/>
  <c r="AX32" i="2"/>
  <c r="AX33" i="2"/>
  <c r="AX34" i="2"/>
  <c r="AX35" i="2"/>
  <c r="AX36" i="2"/>
  <c r="AX37" i="2"/>
  <c r="AX38" i="2"/>
  <c r="AX39" i="2"/>
  <c r="AX40" i="2"/>
  <c r="AX41" i="2"/>
  <c r="AX42" i="2"/>
  <c r="AX43" i="2"/>
  <c r="AX44" i="2"/>
  <c r="AX45" i="2"/>
  <c r="AX46" i="2"/>
  <c r="AX47" i="2"/>
  <c r="AX48" i="2"/>
  <c r="AX49" i="2"/>
  <c r="AX50" i="2"/>
  <c r="AX51" i="2"/>
  <c r="AX52" i="2"/>
  <c r="AX53" i="2"/>
  <c r="AX54" i="2"/>
  <c r="AX55" i="2"/>
  <c r="AX56" i="2"/>
  <c r="AX57" i="2"/>
  <c r="AX58" i="2"/>
  <c r="AX59" i="2"/>
  <c r="AX60" i="2"/>
  <c r="AX61" i="2"/>
  <c r="AX62" i="2"/>
  <c r="AX63" i="2"/>
  <c r="AX64" i="2"/>
  <c r="AX65" i="2"/>
  <c r="AX66" i="2"/>
  <c r="AX67" i="2"/>
  <c r="AX68" i="2"/>
  <c r="AX69" i="2"/>
  <c r="AX70" i="2"/>
  <c r="AX71" i="2"/>
  <c r="AX72" i="2"/>
  <c r="AX73" i="2"/>
  <c r="AX74" i="2"/>
  <c r="AX75" i="2"/>
  <c r="AX76" i="2"/>
  <c r="AX77" i="2"/>
  <c r="AX78" i="2"/>
  <c r="AX79" i="2"/>
  <c r="AX80" i="2"/>
  <c r="AX81" i="2"/>
  <c r="AX82" i="2"/>
  <c r="AX83" i="2"/>
  <c r="AX84" i="2"/>
  <c r="AX85" i="2"/>
  <c r="AX86" i="2"/>
  <c r="AX87" i="2"/>
  <c r="AX88" i="2"/>
  <c r="AX89" i="2"/>
  <c r="AX90" i="2"/>
  <c r="AX91" i="2"/>
  <c r="AX92" i="2"/>
  <c r="AX93" i="2"/>
  <c r="AX94" i="2"/>
  <c r="AX95" i="2"/>
  <c r="AX96" i="2"/>
  <c r="AX97" i="2"/>
  <c r="AX98" i="2"/>
  <c r="AX99" i="2"/>
  <c r="AX100" i="2"/>
  <c r="AX101" i="2"/>
  <c r="AX102" i="2"/>
  <c r="AX103" i="2"/>
  <c r="AX104" i="2"/>
  <c r="AX105" i="2"/>
  <c r="AX106" i="2"/>
  <c r="AX107" i="2"/>
  <c r="AX108" i="2"/>
  <c r="AX109" i="2"/>
  <c r="AX110" i="2"/>
  <c r="AX111" i="2"/>
  <c r="AX112" i="2"/>
  <c r="AX113" i="2"/>
  <c r="AX114" i="2"/>
  <c r="AX115" i="2"/>
  <c r="AX116" i="2"/>
  <c r="AX117" i="2"/>
  <c r="AX118" i="2"/>
  <c r="AX119" i="2"/>
  <c r="AX120" i="2"/>
  <c r="AX121" i="2"/>
  <c r="AX122" i="2"/>
  <c r="AX123" i="2"/>
  <c r="AX124" i="2"/>
  <c r="AX125" i="2"/>
  <c r="AX126" i="2"/>
  <c r="AX127" i="2"/>
  <c r="AX128" i="2"/>
  <c r="AX129" i="2"/>
  <c r="AX130" i="2"/>
  <c r="AX131" i="2"/>
  <c r="AX132" i="2"/>
  <c r="AX133" i="2"/>
  <c r="AX134" i="2"/>
  <c r="AX135" i="2"/>
  <c r="AX136" i="2"/>
  <c r="AX137" i="2"/>
  <c r="AX138" i="2"/>
  <c r="AX139" i="2"/>
  <c r="AX140" i="2"/>
  <c r="AX141" i="2"/>
  <c r="AX142" i="2"/>
  <c r="AX143" i="2"/>
  <c r="AX144" i="2"/>
  <c r="AX145" i="2"/>
  <c r="AX146" i="2"/>
  <c r="AX147" i="2"/>
  <c r="AX148" i="2"/>
  <c r="AX149" i="2"/>
  <c r="AX150" i="2"/>
  <c r="AX151" i="2"/>
  <c r="AX152" i="2"/>
  <c r="AX153" i="2"/>
  <c r="AX154" i="2"/>
  <c r="AX155" i="2"/>
  <c r="AX156" i="2"/>
  <c r="AX157" i="2"/>
  <c r="AX158" i="2"/>
  <c r="AX159" i="2"/>
  <c r="AX160" i="2"/>
  <c r="AX161" i="2"/>
  <c r="AX162" i="2"/>
  <c r="AX163" i="2"/>
  <c r="AX164" i="2"/>
  <c r="AX165" i="2"/>
  <c r="AX166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W37" i="2"/>
  <c r="AW38" i="2"/>
  <c r="AW39" i="2"/>
  <c r="AW40" i="2"/>
  <c r="AW41" i="2"/>
  <c r="AW42" i="2"/>
  <c r="AW43" i="2"/>
  <c r="AW44" i="2"/>
  <c r="AW45" i="2"/>
  <c r="AW46" i="2"/>
  <c r="AW47" i="2"/>
  <c r="AW48" i="2"/>
  <c r="AW49" i="2"/>
  <c r="AW50" i="2"/>
  <c r="AW51" i="2"/>
  <c r="AW52" i="2"/>
  <c r="AW53" i="2"/>
  <c r="AW54" i="2"/>
  <c r="AW55" i="2"/>
  <c r="AW56" i="2"/>
  <c r="AW57" i="2"/>
  <c r="AW58" i="2"/>
  <c r="AW59" i="2"/>
  <c r="AW60" i="2"/>
  <c r="AW61" i="2"/>
  <c r="AW62" i="2"/>
  <c r="AW63" i="2"/>
  <c r="AW64" i="2"/>
  <c r="AW65" i="2"/>
  <c r="AW66" i="2"/>
  <c r="AW67" i="2"/>
  <c r="AW68" i="2"/>
  <c r="AW69" i="2"/>
  <c r="AW70" i="2"/>
  <c r="AW71" i="2"/>
  <c r="AW72" i="2"/>
  <c r="AW73" i="2"/>
  <c r="AW74" i="2"/>
  <c r="AW75" i="2"/>
  <c r="AW76" i="2"/>
  <c r="AW77" i="2"/>
  <c r="AW78" i="2"/>
  <c r="AW79" i="2"/>
  <c r="AW80" i="2"/>
  <c r="AW81" i="2"/>
  <c r="AW82" i="2"/>
  <c r="AW83" i="2"/>
  <c r="AW84" i="2"/>
  <c r="AW85" i="2"/>
  <c r="AW86" i="2"/>
  <c r="AW87" i="2"/>
  <c r="AW88" i="2"/>
  <c r="AW89" i="2"/>
  <c r="AW90" i="2"/>
  <c r="AW91" i="2"/>
  <c r="AW92" i="2"/>
  <c r="AW93" i="2"/>
  <c r="AW94" i="2"/>
  <c r="AW95" i="2"/>
  <c r="AW96" i="2"/>
  <c r="AW97" i="2"/>
  <c r="AW98" i="2"/>
  <c r="AW99" i="2"/>
  <c r="AW100" i="2"/>
  <c r="AW101" i="2"/>
  <c r="AW102" i="2"/>
  <c r="AW103" i="2"/>
  <c r="AW104" i="2"/>
  <c r="AW105" i="2"/>
  <c r="AW106" i="2"/>
  <c r="AW107" i="2"/>
  <c r="AW108" i="2"/>
  <c r="AW109" i="2"/>
  <c r="AW110" i="2"/>
  <c r="AW111" i="2"/>
  <c r="AW112" i="2"/>
  <c r="AW113" i="2"/>
  <c r="AW114" i="2"/>
  <c r="AW115" i="2"/>
  <c r="AW116" i="2"/>
  <c r="AW117" i="2"/>
  <c r="AW118" i="2"/>
  <c r="AW119" i="2"/>
  <c r="AW120" i="2"/>
  <c r="AW121" i="2"/>
  <c r="AW122" i="2"/>
  <c r="AW123" i="2"/>
  <c r="AW124" i="2"/>
  <c r="AW125" i="2"/>
  <c r="AW126" i="2"/>
  <c r="AW127" i="2"/>
  <c r="AW128" i="2"/>
  <c r="AW129" i="2"/>
  <c r="AW130" i="2"/>
  <c r="AW131" i="2"/>
  <c r="AW132" i="2"/>
  <c r="AW133" i="2"/>
  <c r="AW134" i="2"/>
  <c r="AW135" i="2"/>
  <c r="AW136" i="2"/>
  <c r="AW137" i="2"/>
  <c r="AW138" i="2"/>
  <c r="AW139" i="2"/>
  <c r="AW140" i="2"/>
  <c r="AW141" i="2"/>
  <c r="AW142" i="2"/>
  <c r="AW143" i="2"/>
  <c r="AW144" i="2"/>
  <c r="AW145" i="2"/>
  <c r="AW146" i="2"/>
  <c r="AW147" i="2"/>
  <c r="AW148" i="2"/>
  <c r="AW149" i="2"/>
  <c r="AW150" i="2"/>
  <c r="AW151" i="2"/>
  <c r="AW152" i="2"/>
  <c r="AW153" i="2"/>
  <c r="AW154" i="2"/>
  <c r="AW155" i="2"/>
  <c r="AW156" i="2"/>
  <c r="AW157" i="2"/>
  <c r="AW158" i="2"/>
  <c r="AW159" i="2"/>
  <c r="AW160" i="2"/>
  <c r="AW161" i="2"/>
  <c r="AW162" i="2"/>
  <c r="AW163" i="2"/>
  <c r="AW164" i="2"/>
  <c r="AW165" i="2"/>
  <c r="AW166" i="2"/>
  <c r="AQ27" i="2"/>
  <c r="AQ34" i="2"/>
  <c r="AQ37" i="2"/>
  <c r="AQ39" i="2"/>
  <c r="AQ41" i="2"/>
  <c r="AQ42" i="2"/>
  <c r="AQ51" i="2"/>
  <c r="AQ55" i="2"/>
  <c r="AQ62" i="2"/>
  <c r="AQ75" i="2"/>
  <c r="AQ102" i="2"/>
  <c r="AQ103" i="2"/>
  <c r="AQ106" i="2"/>
  <c r="AQ110" i="2"/>
  <c r="AQ118" i="2"/>
  <c r="AQ119" i="2"/>
  <c r="AQ120" i="2"/>
  <c r="AQ121" i="2"/>
  <c r="AQ133" i="2"/>
  <c r="AQ134" i="2"/>
  <c r="AQ144" i="2"/>
  <c r="AQ150" i="2"/>
  <c r="AQ157" i="2"/>
  <c r="AQ162" i="2"/>
  <c r="AP27" i="2"/>
  <c r="AP34" i="2"/>
  <c r="AP37" i="2"/>
  <c r="AP39" i="2"/>
  <c r="AP41" i="2"/>
  <c r="AP42" i="2"/>
  <c r="AP51" i="2"/>
  <c r="AP55" i="2"/>
  <c r="AP62" i="2"/>
  <c r="AP75" i="2"/>
  <c r="AP102" i="2"/>
  <c r="AP103" i="2"/>
  <c r="AP106" i="2"/>
  <c r="AP110" i="2"/>
  <c r="AP118" i="2"/>
  <c r="AP119" i="2"/>
  <c r="AP120" i="2"/>
  <c r="AP121" i="2"/>
  <c r="AP133" i="2"/>
  <c r="AP134" i="2"/>
  <c r="AP144" i="2"/>
  <c r="AP150" i="2"/>
  <c r="AP157" i="2"/>
  <c r="AP162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44" i="2"/>
  <c r="AO45" i="2"/>
  <c r="AO46" i="2"/>
  <c r="AO47" i="2"/>
  <c r="AO48" i="2"/>
  <c r="AO49" i="2"/>
  <c r="AO50" i="2"/>
  <c r="AO51" i="2"/>
  <c r="AO52" i="2"/>
  <c r="AO53" i="2"/>
  <c r="AO54" i="2"/>
  <c r="AO55" i="2"/>
  <c r="AO56" i="2"/>
  <c r="AO57" i="2"/>
  <c r="AO58" i="2"/>
  <c r="AO59" i="2"/>
  <c r="AO60" i="2"/>
  <c r="AO61" i="2"/>
  <c r="AO62" i="2"/>
  <c r="AO63" i="2"/>
  <c r="AO64" i="2"/>
  <c r="AO65" i="2"/>
  <c r="AO66" i="2"/>
  <c r="AO67" i="2"/>
  <c r="AO68" i="2"/>
  <c r="AO69" i="2"/>
  <c r="AO70" i="2"/>
  <c r="AO71" i="2"/>
  <c r="AO72" i="2"/>
  <c r="AO73" i="2"/>
  <c r="AO74" i="2"/>
  <c r="AO75" i="2"/>
  <c r="AO76" i="2"/>
  <c r="AO77" i="2"/>
  <c r="AO78" i="2"/>
  <c r="AO79" i="2"/>
  <c r="AO80" i="2"/>
  <c r="AO81" i="2"/>
  <c r="AO82" i="2"/>
  <c r="AO83" i="2"/>
  <c r="AO84" i="2"/>
  <c r="AO85" i="2"/>
  <c r="AO86" i="2"/>
  <c r="AO87" i="2"/>
  <c r="AO88" i="2"/>
  <c r="AO89" i="2"/>
  <c r="AO90" i="2"/>
  <c r="AO91" i="2"/>
  <c r="AO92" i="2"/>
  <c r="AO93" i="2"/>
  <c r="AO94" i="2"/>
  <c r="AO95" i="2"/>
  <c r="AO96" i="2"/>
  <c r="AO97" i="2"/>
  <c r="AO98" i="2"/>
  <c r="AO99" i="2"/>
  <c r="AO100" i="2"/>
  <c r="AO101" i="2"/>
  <c r="AO102" i="2"/>
  <c r="AO103" i="2"/>
  <c r="AO104" i="2"/>
  <c r="AO105" i="2"/>
  <c r="AO106" i="2"/>
  <c r="AO107" i="2"/>
  <c r="AO108" i="2"/>
  <c r="AO109" i="2"/>
  <c r="AO110" i="2"/>
  <c r="AO111" i="2"/>
  <c r="AO112" i="2"/>
  <c r="AO113" i="2"/>
  <c r="AO114" i="2"/>
  <c r="AO115" i="2"/>
  <c r="AO116" i="2"/>
  <c r="AO117" i="2"/>
  <c r="AO118" i="2"/>
  <c r="AO119" i="2"/>
  <c r="AO120" i="2"/>
  <c r="AO121" i="2"/>
  <c r="AO122" i="2"/>
  <c r="AO123" i="2"/>
  <c r="AO124" i="2"/>
  <c r="AO125" i="2"/>
  <c r="AO126" i="2"/>
  <c r="AO127" i="2"/>
  <c r="AO128" i="2"/>
  <c r="AO129" i="2"/>
  <c r="AO130" i="2"/>
  <c r="AO131" i="2"/>
  <c r="AO132" i="2"/>
  <c r="AO133" i="2"/>
  <c r="AO134" i="2"/>
  <c r="AO135" i="2"/>
  <c r="AO144" i="2"/>
  <c r="AO150" i="2"/>
  <c r="AO157" i="2"/>
  <c r="AO162" i="2"/>
  <c r="AN24" i="2"/>
  <c r="AN25" i="2"/>
  <c r="AN26" i="2"/>
  <c r="AN27" i="2"/>
  <c r="AN28" i="2"/>
  <c r="AN29" i="2"/>
  <c r="AN30" i="2"/>
  <c r="AN31" i="2"/>
  <c r="AN32" i="2"/>
  <c r="AN33" i="2"/>
  <c r="AN34" i="2"/>
  <c r="AN35" i="2"/>
  <c r="AN36" i="2"/>
  <c r="AN37" i="2"/>
  <c r="AN38" i="2"/>
  <c r="AN39" i="2"/>
  <c r="AN40" i="2"/>
  <c r="AN41" i="2"/>
  <c r="AN42" i="2"/>
  <c r="AN43" i="2"/>
  <c r="AN44" i="2"/>
  <c r="AN45" i="2"/>
  <c r="AN46" i="2"/>
  <c r="AN47" i="2"/>
  <c r="AN48" i="2"/>
  <c r="AN49" i="2"/>
  <c r="AN50" i="2"/>
  <c r="AN51" i="2"/>
  <c r="AN52" i="2"/>
  <c r="AN53" i="2"/>
  <c r="AN54" i="2"/>
  <c r="AN55" i="2"/>
  <c r="AN56" i="2"/>
  <c r="AN57" i="2"/>
  <c r="AN58" i="2"/>
  <c r="AN59" i="2"/>
  <c r="AN60" i="2"/>
  <c r="AN61" i="2"/>
  <c r="AN62" i="2"/>
  <c r="AN63" i="2"/>
  <c r="AN64" i="2"/>
  <c r="AN65" i="2"/>
  <c r="AN66" i="2"/>
  <c r="AN67" i="2"/>
  <c r="AN68" i="2"/>
  <c r="AN69" i="2"/>
  <c r="AN70" i="2"/>
  <c r="AN71" i="2"/>
  <c r="AN72" i="2"/>
  <c r="AN73" i="2"/>
  <c r="AN74" i="2"/>
  <c r="AN75" i="2"/>
  <c r="AN76" i="2"/>
  <c r="AN77" i="2"/>
  <c r="AN78" i="2"/>
  <c r="AN79" i="2"/>
  <c r="AN80" i="2"/>
  <c r="AN81" i="2"/>
  <c r="AN82" i="2"/>
  <c r="AN83" i="2"/>
  <c r="AN84" i="2"/>
  <c r="AN85" i="2"/>
  <c r="AN86" i="2"/>
  <c r="AN87" i="2"/>
  <c r="AN88" i="2"/>
  <c r="AN89" i="2"/>
  <c r="AN90" i="2"/>
  <c r="AN91" i="2"/>
  <c r="AN92" i="2"/>
  <c r="AN93" i="2"/>
  <c r="AN94" i="2"/>
  <c r="AN95" i="2"/>
  <c r="AN96" i="2"/>
  <c r="AN97" i="2"/>
  <c r="AN98" i="2"/>
  <c r="AN99" i="2"/>
  <c r="AN100" i="2"/>
  <c r="AN101" i="2"/>
  <c r="AN102" i="2"/>
  <c r="AN103" i="2"/>
  <c r="AN104" i="2"/>
  <c r="AN105" i="2"/>
  <c r="AN106" i="2"/>
  <c r="AN107" i="2"/>
  <c r="AN108" i="2"/>
  <c r="AN109" i="2"/>
  <c r="AN110" i="2"/>
  <c r="AN111" i="2"/>
  <c r="AN112" i="2"/>
  <c r="AN113" i="2"/>
  <c r="AN114" i="2"/>
  <c r="AN115" i="2"/>
  <c r="AN116" i="2"/>
  <c r="AN117" i="2"/>
  <c r="AN118" i="2"/>
  <c r="AN119" i="2"/>
  <c r="AN120" i="2"/>
  <c r="AN121" i="2"/>
  <c r="AN122" i="2"/>
  <c r="AN123" i="2"/>
  <c r="AN124" i="2"/>
  <c r="AN125" i="2"/>
  <c r="AN126" i="2"/>
  <c r="AN127" i="2"/>
  <c r="AN128" i="2"/>
  <c r="AN129" i="2"/>
  <c r="AN130" i="2"/>
  <c r="AN131" i="2"/>
  <c r="AN132" i="2"/>
  <c r="AN133" i="2"/>
  <c r="AN134" i="2"/>
  <c r="AN135" i="2"/>
  <c r="AN136" i="2"/>
  <c r="AN137" i="2"/>
  <c r="AN138" i="2"/>
  <c r="AN139" i="2"/>
  <c r="AN140" i="2"/>
  <c r="AN141" i="2"/>
  <c r="AN142" i="2"/>
  <c r="AN143" i="2"/>
  <c r="AN144" i="2"/>
  <c r="AN145" i="2"/>
  <c r="AN146" i="2"/>
  <c r="AN147" i="2"/>
  <c r="AN148" i="2"/>
  <c r="AN149" i="2"/>
  <c r="AN150" i="2"/>
  <c r="AN151" i="2"/>
  <c r="AN152" i="2"/>
  <c r="AN153" i="2"/>
  <c r="AN154" i="2"/>
  <c r="AN155" i="2"/>
  <c r="AN156" i="2"/>
  <c r="AN157" i="2"/>
  <c r="AN158" i="2"/>
  <c r="AN159" i="2"/>
  <c r="AN160" i="2"/>
  <c r="AN161" i="2"/>
  <c r="AN162" i="2"/>
  <c r="AN163" i="2"/>
  <c r="AN164" i="2"/>
  <c r="AN165" i="2"/>
  <c r="AN166" i="2"/>
  <c r="AM24" i="2"/>
  <c r="AM25" i="2"/>
  <c r="AM26" i="2"/>
  <c r="AM27" i="2"/>
  <c r="AM28" i="2"/>
  <c r="AM29" i="2"/>
  <c r="AM30" i="2"/>
  <c r="AM31" i="2"/>
  <c r="AM32" i="2"/>
  <c r="AM33" i="2"/>
  <c r="AM34" i="2"/>
  <c r="AM35" i="2"/>
  <c r="AM36" i="2"/>
  <c r="AM37" i="2"/>
  <c r="AM38" i="2"/>
  <c r="AM39" i="2"/>
  <c r="AM40" i="2"/>
  <c r="AM41" i="2"/>
  <c r="AM42" i="2"/>
  <c r="AM43" i="2"/>
  <c r="AM44" i="2"/>
  <c r="AM45" i="2"/>
  <c r="AM46" i="2"/>
  <c r="AM47" i="2"/>
  <c r="AM48" i="2"/>
  <c r="AM49" i="2"/>
  <c r="AM50" i="2"/>
  <c r="AM51" i="2"/>
  <c r="AM52" i="2"/>
  <c r="AM53" i="2"/>
  <c r="AM54" i="2"/>
  <c r="AM55" i="2"/>
  <c r="AM56" i="2"/>
  <c r="AM57" i="2"/>
  <c r="AM58" i="2"/>
  <c r="AM59" i="2"/>
  <c r="AM60" i="2"/>
  <c r="AM61" i="2"/>
  <c r="AM62" i="2"/>
  <c r="AM63" i="2"/>
  <c r="AM64" i="2"/>
  <c r="AM65" i="2"/>
  <c r="AM66" i="2"/>
  <c r="AM67" i="2"/>
  <c r="AM68" i="2"/>
  <c r="AM69" i="2"/>
  <c r="AM70" i="2"/>
  <c r="AM71" i="2"/>
  <c r="AM72" i="2"/>
  <c r="AM73" i="2"/>
  <c r="AM74" i="2"/>
  <c r="AM75" i="2"/>
  <c r="AM76" i="2"/>
  <c r="AM77" i="2"/>
  <c r="AM78" i="2"/>
  <c r="AM79" i="2"/>
  <c r="AM80" i="2"/>
  <c r="AM81" i="2"/>
  <c r="AM82" i="2"/>
  <c r="AM83" i="2"/>
  <c r="AM84" i="2"/>
  <c r="AM85" i="2"/>
  <c r="AM86" i="2"/>
  <c r="AM87" i="2"/>
  <c r="AM88" i="2"/>
  <c r="AM89" i="2"/>
  <c r="AM90" i="2"/>
  <c r="AM91" i="2"/>
  <c r="AM92" i="2"/>
  <c r="AM93" i="2"/>
  <c r="AM94" i="2"/>
  <c r="AM95" i="2"/>
  <c r="AM96" i="2"/>
  <c r="AM97" i="2"/>
  <c r="AM98" i="2"/>
  <c r="AM99" i="2"/>
  <c r="AM100" i="2"/>
  <c r="AM101" i="2"/>
  <c r="AM102" i="2"/>
  <c r="AM103" i="2"/>
  <c r="AM104" i="2"/>
  <c r="AM105" i="2"/>
  <c r="AM106" i="2"/>
  <c r="AM107" i="2"/>
  <c r="AM108" i="2"/>
  <c r="AM109" i="2"/>
  <c r="AM110" i="2"/>
  <c r="AM111" i="2"/>
  <c r="AM112" i="2"/>
  <c r="AM113" i="2"/>
  <c r="AM114" i="2"/>
  <c r="AM115" i="2"/>
  <c r="AM116" i="2"/>
  <c r="AM117" i="2"/>
  <c r="AM118" i="2"/>
  <c r="AM119" i="2"/>
  <c r="AM120" i="2"/>
  <c r="AM121" i="2"/>
  <c r="AM122" i="2"/>
  <c r="AM123" i="2"/>
  <c r="AM124" i="2"/>
  <c r="AM125" i="2"/>
  <c r="AM126" i="2"/>
  <c r="AM127" i="2"/>
  <c r="AM128" i="2"/>
  <c r="AM129" i="2"/>
  <c r="AM130" i="2"/>
  <c r="AM131" i="2"/>
  <c r="AM132" i="2"/>
  <c r="AM133" i="2"/>
  <c r="AM134" i="2"/>
  <c r="AM135" i="2"/>
  <c r="AM136" i="2"/>
  <c r="AM137" i="2"/>
  <c r="AM138" i="2"/>
  <c r="AM139" i="2"/>
  <c r="AM140" i="2"/>
  <c r="AM141" i="2"/>
  <c r="AM142" i="2"/>
  <c r="AM143" i="2"/>
  <c r="AM144" i="2"/>
  <c r="AM145" i="2"/>
  <c r="AM146" i="2"/>
  <c r="AM147" i="2"/>
  <c r="AM148" i="2"/>
  <c r="AM149" i="2"/>
  <c r="AM150" i="2"/>
  <c r="AM151" i="2"/>
  <c r="AM152" i="2"/>
  <c r="AM153" i="2"/>
  <c r="AM154" i="2"/>
  <c r="AM155" i="2"/>
  <c r="AM156" i="2"/>
  <c r="AM157" i="2"/>
  <c r="AM158" i="2"/>
  <c r="AM159" i="2"/>
  <c r="AM160" i="2"/>
  <c r="AM161" i="2"/>
  <c r="AM162" i="2"/>
  <c r="AM163" i="2"/>
  <c r="AM164" i="2"/>
  <c r="AM165" i="2"/>
  <c r="AM166" i="2"/>
  <c r="AG27" i="2"/>
  <c r="AG34" i="2"/>
  <c r="AG37" i="2"/>
  <c r="AG39" i="2"/>
  <c r="AG41" i="2"/>
  <c r="AG42" i="2"/>
  <c r="AG49" i="2"/>
  <c r="AG51" i="2"/>
  <c r="AG54" i="2"/>
  <c r="AG55" i="2"/>
  <c r="AG61" i="2"/>
  <c r="AG62" i="2"/>
  <c r="AG64" i="2"/>
  <c r="AG65" i="2"/>
  <c r="AG68" i="2"/>
  <c r="AG78" i="2"/>
  <c r="AG102" i="2"/>
  <c r="AG103" i="2"/>
  <c r="AG104" i="2"/>
  <c r="AG106" i="2"/>
  <c r="AG118" i="2"/>
  <c r="AG119" i="2"/>
  <c r="AG120" i="2"/>
  <c r="AG121" i="2"/>
  <c r="AG128" i="2"/>
  <c r="AG132" i="2"/>
  <c r="AG133" i="2"/>
  <c r="AG134" i="2"/>
  <c r="AG135" i="2"/>
  <c r="AG137" i="2"/>
  <c r="AG141" i="2"/>
  <c r="AG144" i="2"/>
  <c r="AG147" i="2"/>
  <c r="AG151" i="2"/>
  <c r="AG157" i="2"/>
  <c r="AG162" i="2"/>
  <c r="AF27" i="2"/>
  <c r="AF34" i="2"/>
  <c r="AF37" i="2"/>
  <c r="AF39" i="2"/>
  <c r="AF41" i="2"/>
  <c r="AF42" i="2"/>
  <c r="AF49" i="2"/>
  <c r="AF51" i="2"/>
  <c r="AF54" i="2"/>
  <c r="AF55" i="2"/>
  <c r="AF61" i="2"/>
  <c r="AF62" i="2"/>
  <c r="AF64" i="2"/>
  <c r="AF65" i="2"/>
  <c r="AF68" i="2"/>
  <c r="AF78" i="2"/>
  <c r="AF102" i="2"/>
  <c r="AF103" i="2"/>
  <c r="AF104" i="2"/>
  <c r="AF106" i="2"/>
  <c r="AF118" i="2"/>
  <c r="AF119" i="2"/>
  <c r="AF120" i="2"/>
  <c r="AF121" i="2"/>
  <c r="AF128" i="2"/>
  <c r="AF132" i="2"/>
  <c r="AF133" i="2"/>
  <c r="AF134" i="2"/>
  <c r="AF135" i="2"/>
  <c r="AF137" i="2"/>
  <c r="AF141" i="2"/>
  <c r="AF144" i="2"/>
  <c r="AF147" i="2"/>
  <c r="AF151" i="2"/>
  <c r="AF157" i="2"/>
  <c r="AF162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E62" i="2"/>
  <c r="AE63" i="2"/>
  <c r="AE64" i="2"/>
  <c r="AE65" i="2"/>
  <c r="AE66" i="2"/>
  <c r="AE67" i="2"/>
  <c r="AE68" i="2"/>
  <c r="AE69" i="2"/>
  <c r="AE70" i="2"/>
  <c r="AE71" i="2"/>
  <c r="AE72" i="2"/>
  <c r="AE73" i="2"/>
  <c r="AE74" i="2"/>
  <c r="AE75" i="2"/>
  <c r="AE76" i="2"/>
  <c r="AE77" i="2"/>
  <c r="AE78" i="2"/>
  <c r="AE79" i="2"/>
  <c r="AE80" i="2"/>
  <c r="AE81" i="2"/>
  <c r="AE82" i="2"/>
  <c r="AE83" i="2"/>
  <c r="AE84" i="2"/>
  <c r="AE85" i="2"/>
  <c r="AE86" i="2"/>
  <c r="AE87" i="2"/>
  <c r="AE88" i="2"/>
  <c r="AE89" i="2"/>
  <c r="AE90" i="2"/>
  <c r="AE91" i="2"/>
  <c r="AE92" i="2"/>
  <c r="AE93" i="2"/>
  <c r="AE94" i="2"/>
  <c r="AE95" i="2"/>
  <c r="AE96" i="2"/>
  <c r="AE97" i="2"/>
  <c r="AE98" i="2"/>
  <c r="AE99" i="2"/>
  <c r="AE100" i="2"/>
  <c r="AE101" i="2"/>
  <c r="AE102" i="2"/>
  <c r="AE103" i="2"/>
  <c r="AE104" i="2"/>
  <c r="AE105" i="2"/>
  <c r="AE106" i="2"/>
  <c r="AE107" i="2"/>
  <c r="AE108" i="2"/>
  <c r="AE109" i="2"/>
  <c r="AE110" i="2"/>
  <c r="AE111" i="2"/>
  <c r="AE112" i="2"/>
  <c r="AE113" i="2"/>
  <c r="AE114" i="2"/>
  <c r="AE115" i="2"/>
  <c r="AE116" i="2"/>
  <c r="AE117" i="2"/>
  <c r="AE118" i="2"/>
  <c r="AE119" i="2"/>
  <c r="AE120" i="2"/>
  <c r="AE121" i="2"/>
  <c r="AE122" i="2"/>
  <c r="AE123" i="2"/>
  <c r="AE124" i="2"/>
  <c r="AE125" i="2"/>
  <c r="AE126" i="2"/>
  <c r="AE127" i="2"/>
  <c r="AE128" i="2"/>
  <c r="AE129" i="2"/>
  <c r="AE130" i="2"/>
  <c r="AE131" i="2"/>
  <c r="AE132" i="2"/>
  <c r="AE133" i="2"/>
  <c r="AE134" i="2"/>
  <c r="AE135" i="2"/>
  <c r="AE137" i="2"/>
  <c r="AE141" i="2"/>
  <c r="AE144" i="2"/>
  <c r="AE147" i="2"/>
  <c r="AE151" i="2"/>
  <c r="AE157" i="2"/>
  <c r="AE162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4" i="2"/>
  <c r="AD55" i="2"/>
  <c r="AD56" i="2"/>
  <c r="AD57" i="2"/>
  <c r="AD58" i="2"/>
  <c r="AD59" i="2"/>
  <c r="AD60" i="2"/>
  <c r="AD61" i="2"/>
  <c r="AD62" i="2"/>
  <c r="AD63" i="2"/>
  <c r="AD64" i="2"/>
  <c r="AD65" i="2"/>
  <c r="AD66" i="2"/>
  <c r="AD67" i="2"/>
  <c r="AD68" i="2"/>
  <c r="AD69" i="2"/>
  <c r="AD70" i="2"/>
  <c r="AD71" i="2"/>
  <c r="AD72" i="2"/>
  <c r="AD73" i="2"/>
  <c r="AD74" i="2"/>
  <c r="AD75" i="2"/>
  <c r="AD76" i="2"/>
  <c r="AD77" i="2"/>
  <c r="AD78" i="2"/>
  <c r="AD79" i="2"/>
  <c r="AD80" i="2"/>
  <c r="AD81" i="2"/>
  <c r="AD82" i="2"/>
  <c r="AD83" i="2"/>
  <c r="AD84" i="2"/>
  <c r="AD85" i="2"/>
  <c r="AD86" i="2"/>
  <c r="AD87" i="2"/>
  <c r="AD88" i="2"/>
  <c r="AD89" i="2"/>
  <c r="AD90" i="2"/>
  <c r="AD91" i="2"/>
  <c r="AD92" i="2"/>
  <c r="AD93" i="2"/>
  <c r="AD94" i="2"/>
  <c r="AD95" i="2"/>
  <c r="AD96" i="2"/>
  <c r="AD97" i="2"/>
  <c r="AD98" i="2"/>
  <c r="AD99" i="2"/>
  <c r="AD100" i="2"/>
  <c r="AD101" i="2"/>
  <c r="AD102" i="2"/>
  <c r="AD103" i="2"/>
  <c r="AD104" i="2"/>
  <c r="AD105" i="2"/>
  <c r="AD106" i="2"/>
  <c r="AD107" i="2"/>
  <c r="AD108" i="2"/>
  <c r="AD109" i="2"/>
  <c r="AD110" i="2"/>
  <c r="AD111" i="2"/>
  <c r="AD112" i="2"/>
  <c r="AD113" i="2"/>
  <c r="AD114" i="2"/>
  <c r="AD115" i="2"/>
  <c r="AD116" i="2"/>
  <c r="AD117" i="2"/>
  <c r="AD118" i="2"/>
  <c r="AD119" i="2"/>
  <c r="AD120" i="2"/>
  <c r="AD121" i="2"/>
  <c r="AD122" i="2"/>
  <c r="AD123" i="2"/>
  <c r="AD124" i="2"/>
  <c r="AD125" i="2"/>
  <c r="AD126" i="2"/>
  <c r="AD127" i="2"/>
  <c r="AD128" i="2"/>
  <c r="AD129" i="2"/>
  <c r="AD130" i="2"/>
  <c r="AD131" i="2"/>
  <c r="AD132" i="2"/>
  <c r="AD133" i="2"/>
  <c r="AD134" i="2"/>
  <c r="AD135" i="2"/>
  <c r="AD136" i="2"/>
  <c r="AD137" i="2"/>
  <c r="AD138" i="2"/>
  <c r="AD139" i="2"/>
  <c r="AD140" i="2"/>
  <c r="AD141" i="2"/>
  <c r="AD142" i="2"/>
  <c r="AD143" i="2"/>
  <c r="AD144" i="2"/>
  <c r="AD145" i="2"/>
  <c r="AD146" i="2"/>
  <c r="AD147" i="2"/>
  <c r="AD148" i="2"/>
  <c r="AD149" i="2"/>
  <c r="AD150" i="2"/>
  <c r="AD151" i="2"/>
  <c r="AD152" i="2"/>
  <c r="AD153" i="2"/>
  <c r="AD154" i="2"/>
  <c r="AD155" i="2"/>
  <c r="AD156" i="2"/>
  <c r="AD157" i="2"/>
  <c r="AD158" i="2"/>
  <c r="AD159" i="2"/>
  <c r="AD160" i="2"/>
  <c r="AD161" i="2"/>
  <c r="AD162" i="2"/>
  <c r="AD163" i="2"/>
  <c r="AD164" i="2"/>
  <c r="AD165" i="2"/>
  <c r="AD166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40" i="2"/>
  <c r="AC41" i="2"/>
  <c r="AC42" i="2"/>
  <c r="AC43" i="2"/>
  <c r="AC44" i="2"/>
  <c r="AC45" i="2"/>
  <c r="AC46" i="2"/>
  <c r="AC47" i="2"/>
  <c r="AC48" i="2"/>
  <c r="AC49" i="2"/>
  <c r="AC50" i="2"/>
  <c r="AC51" i="2"/>
  <c r="AC52" i="2"/>
  <c r="AC53" i="2"/>
  <c r="AC54" i="2"/>
  <c r="AC55" i="2"/>
  <c r="AC56" i="2"/>
  <c r="AC57" i="2"/>
  <c r="AC58" i="2"/>
  <c r="AC59" i="2"/>
  <c r="AC60" i="2"/>
  <c r="AC61" i="2"/>
  <c r="AC62" i="2"/>
  <c r="AC63" i="2"/>
  <c r="AC64" i="2"/>
  <c r="AC65" i="2"/>
  <c r="AC66" i="2"/>
  <c r="AC67" i="2"/>
  <c r="AC68" i="2"/>
  <c r="AC69" i="2"/>
  <c r="AC70" i="2"/>
  <c r="AC71" i="2"/>
  <c r="AC72" i="2"/>
  <c r="AC73" i="2"/>
  <c r="AC74" i="2"/>
  <c r="AC75" i="2"/>
  <c r="AC76" i="2"/>
  <c r="AC77" i="2"/>
  <c r="AC78" i="2"/>
  <c r="AC79" i="2"/>
  <c r="AC80" i="2"/>
  <c r="AC81" i="2"/>
  <c r="AC82" i="2"/>
  <c r="AC83" i="2"/>
  <c r="AC84" i="2"/>
  <c r="AC85" i="2"/>
  <c r="AC86" i="2"/>
  <c r="AC87" i="2"/>
  <c r="AC88" i="2"/>
  <c r="AC89" i="2"/>
  <c r="AC90" i="2"/>
  <c r="AC91" i="2"/>
  <c r="AC92" i="2"/>
  <c r="AC93" i="2"/>
  <c r="AC94" i="2"/>
  <c r="AC95" i="2"/>
  <c r="AC96" i="2"/>
  <c r="AC97" i="2"/>
  <c r="AC98" i="2"/>
  <c r="AC99" i="2"/>
  <c r="AC100" i="2"/>
  <c r="AC101" i="2"/>
  <c r="AC102" i="2"/>
  <c r="AC103" i="2"/>
  <c r="AC104" i="2"/>
  <c r="AC105" i="2"/>
  <c r="AC106" i="2"/>
  <c r="AC107" i="2"/>
  <c r="AC108" i="2"/>
  <c r="AC109" i="2"/>
  <c r="AC110" i="2"/>
  <c r="AC111" i="2"/>
  <c r="AC112" i="2"/>
  <c r="AC113" i="2"/>
  <c r="AC114" i="2"/>
  <c r="AC115" i="2"/>
  <c r="AC116" i="2"/>
  <c r="AC117" i="2"/>
  <c r="AC118" i="2"/>
  <c r="AC119" i="2"/>
  <c r="AC120" i="2"/>
  <c r="AC121" i="2"/>
  <c r="AC122" i="2"/>
  <c r="AC123" i="2"/>
  <c r="AC124" i="2"/>
  <c r="AC125" i="2"/>
  <c r="AC126" i="2"/>
  <c r="AC127" i="2"/>
  <c r="AC128" i="2"/>
  <c r="AC129" i="2"/>
  <c r="AC130" i="2"/>
  <c r="AC131" i="2"/>
  <c r="AC132" i="2"/>
  <c r="AC133" i="2"/>
  <c r="AC134" i="2"/>
  <c r="AC135" i="2"/>
  <c r="AC136" i="2"/>
  <c r="AC137" i="2"/>
  <c r="AC138" i="2"/>
  <c r="AC139" i="2"/>
  <c r="AC140" i="2"/>
  <c r="AC141" i="2"/>
  <c r="AC142" i="2"/>
  <c r="AC143" i="2"/>
  <c r="AC144" i="2"/>
  <c r="AC145" i="2"/>
  <c r="AC146" i="2"/>
  <c r="AC147" i="2"/>
  <c r="AC148" i="2"/>
  <c r="AC149" i="2"/>
  <c r="AC150" i="2"/>
  <c r="AC151" i="2"/>
  <c r="AC152" i="2"/>
  <c r="AC153" i="2"/>
  <c r="AC154" i="2"/>
  <c r="AC155" i="2"/>
  <c r="AC156" i="2"/>
  <c r="AC157" i="2"/>
  <c r="AC158" i="2"/>
  <c r="AC159" i="2"/>
  <c r="AC160" i="2"/>
  <c r="AC161" i="2"/>
  <c r="AC162" i="2"/>
  <c r="AC163" i="2"/>
  <c r="AC164" i="2"/>
  <c r="AC165" i="2"/>
  <c r="AC166" i="2"/>
  <c r="W37" i="2"/>
  <c r="W39" i="2"/>
  <c r="W42" i="2"/>
  <c r="W49" i="2"/>
  <c r="W51" i="2"/>
  <c r="W54" i="2"/>
  <c r="W55" i="2"/>
  <c r="W61" i="2"/>
  <c r="W62" i="2"/>
  <c r="W102" i="2"/>
  <c r="W103" i="2"/>
  <c r="W104" i="2"/>
  <c r="W133" i="2"/>
  <c r="W134" i="2"/>
  <c r="W135" i="2"/>
  <c r="W137" i="2"/>
  <c r="W162" i="2"/>
  <c r="V37" i="2"/>
  <c r="V39" i="2"/>
  <c r="V42" i="2"/>
  <c r="V49" i="2"/>
  <c r="V51" i="2"/>
  <c r="V54" i="2"/>
  <c r="V55" i="2"/>
  <c r="V61" i="2"/>
  <c r="V62" i="2"/>
  <c r="V102" i="2"/>
  <c r="V103" i="2"/>
  <c r="V104" i="2"/>
  <c r="V133" i="2"/>
  <c r="V134" i="2"/>
  <c r="V135" i="2"/>
  <c r="V137" i="2"/>
  <c r="V162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62" i="2"/>
  <c r="U63" i="2"/>
  <c r="U64" i="2"/>
  <c r="U65" i="2"/>
  <c r="U66" i="2"/>
  <c r="U67" i="2"/>
  <c r="U68" i="2"/>
  <c r="U69" i="2"/>
  <c r="U70" i="2"/>
  <c r="U71" i="2"/>
  <c r="U72" i="2"/>
  <c r="U73" i="2"/>
  <c r="U74" i="2"/>
  <c r="U75" i="2"/>
  <c r="U76" i="2"/>
  <c r="U77" i="2"/>
  <c r="U78" i="2"/>
  <c r="U79" i="2"/>
  <c r="U80" i="2"/>
  <c r="U81" i="2"/>
  <c r="U82" i="2"/>
  <c r="U83" i="2"/>
  <c r="U84" i="2"/>
  <c r="U85" i="2"/>
  <c r="U86" i="2"/>
  <c r="U87" i="2"/>
  <c r="U88" i="2"/>
  <c r="U89" i="2"/>
  <c r="U90" i="2"/>
  <c r="U91" i="2"/>
  <c r="U92" i="2"/>
  <c r="U93" i="2"/>
  <c r="U94" i="2"/>
  <c r="U95" i="2"/>
  <c r="U96" i="2"/>
  <c r="U97" i="2"/>
  <c r="U98" i="2"/>
  <c r="U99" i="2"/>
  <c r="U100" i="2"/>
  <c r="U101" i="2"/>
  <c r="U102" i="2"/>
  <c r="U103" i="2"/>
  <c r="U104" i="2"/>
  <c r="U105" i="2"/>
  <c r="U106" i="2"/>
  <c r="U107" i="2"/>
  <c r="U108" i="2"/>
  <c r="U109" i="2"/>
  <c r="U110" i="2"/>
  <c r="U111" i="2"/>
  <c r="U112" i="2"/>
  <c r="U113" i="2"/>
  <c r="U114" i="2"/>
  <c r="U115" i="2"/>
  <c r="U116" i="2"/>
  <c r="U117" i="2"/>
  <c r="U118" i="2"/>
  <c r="U119" i="2"/>
  <c r="U120" i="2"/>
  <c r="U121" i="2"/>
  <c r="U122" i="2"/>
  <c r="U123" i="2"/>
  <c r="U124" i="2"/>
  <c r="U125" i="2"/>
  <c r="U126" i="2"/>
  <c r="U127" i="2"/>
  <c r="U128" i="2"/>
  <c r="U129" i="2"/>
  <c r="U130" i="2"/>
  <c r="U131" i="2"/>
  <c r="U132" i="2"/>
  <c r="U133" i="2"/>
  <c r="U134" i="2"/>
  <c r="U135" i="2"/>
  <c r="U137" i="2"/>
  <c r="U162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7" i="2"/>
  <c r="K162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BA26" i="2"/>
  <c r="BA28" i="2"/>
  <c r="BA30" i="2"/>
  <c r="BA32" i="2"/>
  <c r="BA36" i="2"/>
  <c r="BA38" i="2"/>
  <c r="BA40" i="2"/>
  <c r="BA44" i="2"/>
  <c r="BA46" i="2"/>
  <c r="BA48" i="2"/>
  <c r="BA50" i="2"/>
  <c r="BA52" i="2"/>
  <c r="BA54" i="2"/>
  <c r="BA56" i="2"/>
  <c r="BA58" i="2"/>
  <c r="BA60" i="2"/>
  <c r="BA64" i="2"/>
  <c r="BA66" i="2"/>
  <c r="BA68" i="2"/>
  <c r="BA70" i="2"/>
  <c r="BA72" i="2"/>
  <c r="BA74" i="2"/>
  <c r="BA76" i="2"/>
  <c r="BA80" i="2"/>
  <c r="BA82" i="2"/>
  <c r="BA86" i="2"/>
  <c r="BA88" i="2"/>
  <c r="BA90" i="2"/>
  <c r="BA92" i="2"/>
  <c r="BA94" i="2"/>
  <c r="BA96" i="2"/>
  <c r="BA98" i="2"/>
  <c r="BA100" i="2"/>
  <c r="BA104" i="2"/>
  <c r="BA112" i="2"/>
  <c r="BA114" i="2"/>
  <c r="BA116" i="2"/>
  <c r="BA122" i="2"/>
  <c r="BA124" i="2"/>
  <c r="BA126" i="2"/>
  <c r="BA130" i="2"/>
  <c r="BA136" i="2"/>
  <c r="BA138" i="2"/>
  <c r="BA140" i="2"/>
  <c r="BA142" i="2"/>
  <c r="BA146" i="2"/>
  <c r="BA148" i="2"/>
  <c r="BA152" i="2"/>
  <c r="BA154" i="2"/>
  <c r="BA156" i="2"/>
  <c r="BA158" i="2"/>
  <c r="BA160" i="2"/>
  <c r="BA164" i="2"/>
  <c r="BA166" i="2"/>
  <c r="BA29" i="2"/>
  <c r="BA31" i="2"/>
  <c r="BA33" i="2"/>
  <c r="BA35" i="2"/>
  <c r="BA43" i="2"/>
  <c r="BA45" i="2"/>
  <c r="BA47" i="2"/>
  <c r="BA49" i="2"/>
  <c r="BA53" i="2"/>
  <c r="BA57" i="2"/>
  <c r="BA59" i="2"/>
  <c r="BA61" i="2"/>
  <c r="BA63" i="2"/>
  <c r="BA65" i="2"/>
  <c r="BA67" i="2"/>
  <c r="BA69" i="2"/>
  <c r="BA73" i="2"/>
  <c r="BA77" i="2"/>
  <c r="BA79" i="2"/>
  <c r="BA81" i="2"/>
  <c r="BA83" i="2"/>
  <c r="BA85" i="2"/>
  <c r="BA87" i="2"/>
  <c r="BA89" i="2"/>
  <c r="BA91" i="2"/>
  <c r="BA93" i="2"/>
  <c r="BA95" i="2"/>
  <c r="BA97" i="2"/>
  <c r="BA99" i="2"/>
  <c r="BA101" i="2"/>
  <c r="BA105" i="2"/>
  <c r="BA107" i="2"/>
  <c r="BA109" i="2"/>
  <c r="BA111" i="2"/>
  <c r="BA113" i="2"/>
  <c r="BA115" i="2"/>
  <c r="BA117" i="2"/>
  <c r="BA123" i="2"/>
  <c r="BA125" i="2"/>
  <c r="BA127" i="2"/>
  <c r="BA129" i="2"/>
  <c r="BA131" i="2"/>
  <c r="BA135" i="2"/>
  <c r="BA137" i="2"/>
  <c r="BA139" i="2"/>
  <c r="BA141" i="2"/>
  <c r="BA143" i="2"/>
  <c r="BA145" i="2"/>
  <c r="BA147" i="2"/>
  <c r="BA149" i="2"/>
  <c r="BA153" i="2"/>
  <c r="BA155" i="2"/>
  <c r="BA159" i="2"/>
  <c r="BA161" i="2"/>
  <c r="BA163" i="2"/>
  <c r="BA165" i="2"/>
  <c r="AZ26" i="2"/>
  <c r="AZ28" i="2"/>
  <c r="AZ30" i="2"/>
  <c r="AZ32" i="2"/>
  <c r="AZ36" i="2"/>
  <c r="AZ38" i="2"/>
  <c r="AZ40" i="2"/>
  <c r="AZ44" i="2"/>
  <c r="AZ46" i="2"/>
  <c r="AZ48" i="2"/>
  <c r="AZ50" i="2"/>
  <c r="AZ52" i="2"/>
  <c r="AZ54" i="2"/>
  <c r="AZ56" i="2"/>
  <c r="AZ58" i="2"/>
  <c r="AZ60" i="2"/>
  <c r="AZ64" i="2"/>
  <c r="AZ66" i="2"/>
  <c r="AZ68" i="2"/>
  <c r="AZ70" i="2"/>
  <c r="AZ72" i="2"/>
  <c r="AZ74" i="2"/>
  <c r="AZ76" i="2"/>
  <c r="AZ80" i="2"/>
  <c r="AZ82" i="2"/>
  <c r="AZ86" i="2"/>
  <c r="AZ88" i="2"/>
  <c r="AZ90" i="2"/>
  <c r="AZ92" i="2"/>
  <c r="AZ94" i="2"/>
  <c r="AZ96" i="2"/>
  <c r="AZ98" i="2"/>
  <c r="AZ100" i="2"/>
  <c r="AZ104" i="2"/>
  <c r="AZ112" i="2"/>
  <c r="AZ114" i="2"/>
  <c r="AZ116" i="2"/>
  <c r="AZ122" i="2"/>
  <c r="AZ124" i="2"/>
  <c r="AZ126" i="2"/>
  <c r="AZ130" i="2"/>
  <c r="AZ136" i="2"/>
  <c r="AZ138" i="2"/>
  <c r="AZ140" i="2"/>
  <c r="AZ142" i="2"/>
  <c r="AZ146" i="2"/>
  <c r="AZ148" i="2"/>
  <c r="AZ152" i="2"/>
  <c r="AZ154" i="2"/>
  <c r="AZ156" i="2"/>
  <c r="AZ158" i="2"/>
  <c r="AZ160" i="2"/>
  <c r="AZ164" i="2"/>
  <c r="AZ166" i="2"/>
  <c r="AZ163" i="2"/>
  <c r="AZ29" i="2"/>
  <c r="AZ31" i="2"/>
  <c r="AZ33" i="2"/>
  <c r="AZ35" i="2"/>
  <c r="AZ43" i="2"/>
  <c r="AZ45" i="2"/>
  <c r="AZ47" i="2"/>
  <c r="AZ49" i="2"/>
  <c r="AZ53" i="2"/>
  <c r="AZ57" i="2"/>
  <c r="AZ59" i="2"/>
  <c r="AZ61" i="2"/>
  <c r="AZ63" i="2"/>
  <c r="AZ65" i="2"/>
  <c r="AZ67" i="2"/>
  <c r="AZ69" i="2"/>
  <c r="AZ73" i="2"/>
  <c r="AZ77" i="2"/>
  <c r="AZ79" i="2"/>
  <c r="AZ81" i="2"/>
  <c r="AZ83" i="2"/>
  <c r="AZ85" i="2"/>
  <c r="AZ87" i="2"/>
  <c r="AZ89" i="2"/>
  <c r="AZ91" i="2"/>
  <c r="AZ93" i="2"/>
  <c r="AZ95" i="2"/>
  <c r="AZ97" i="2"/>
  <c r="AZ99" i="2"/>
  <c r="AZ101" i="2"/>
  <c r="AZ105" i="2"/>
  <c r="AZ107" i="2"/>
  <c r="AZ109" i="2"/>
  <c r="AZ111" i="2"/>
  <c r="AZ113" i="2"/>
  <c r="AZ115" i="2"/>
  <c r="AZ117" i="2"/>
  <c r="AZ123" i="2"/>
  <c r="AZ125" i="2"/>
  <c r="AZ127" i="2"/>
  <c r="AZ129" i="2"/>
  <c r="AZ131" i="2"/>
  <c r="AZ135" i="2"/>
  <c r="AZ137" i="2"/>
  <c r="AZ139" i="2"/>
  <c r="AZ141" i="2"/>
  <c r="AZ143" i="2"/>
  <c r="AZ145" i="2"/>
  <c r="AZ147" i="2"/>
  <c r="AZ149" i="2"/>
  <c r="AZ153" i="2"/>
  <c r="AZ155" i="2"/>
  <c r="AZ159" i="2"/>
  <c r="AZ161" i="2"/>
  <c r="AZ165" i="2"/>
  <c r="AQ26" i="2"/>
  <c r="AQ28" i="2"/>
  <c r="AQ30" i="2"/>
  <c r="AQ32" i="2"/>
  <c r="AQ36" i="2"/>
  <c r="AQ38" i="2"/>
  <c r="AQ40" i="2"/>
  <c r="AQ44" i="2"/>
  <c r="AQ46" i="2"/>
  <c r="AQ48" i="2"/>
  <c r="AQ50" i="2"/>
  <c r="AQ52" i="2"/>
  <c r="AQ54" i="2"/>
  <c r="AQ56" i="2"/>
  <c r="AQ58" i="2"/>
  <c r="AQ60" i="2"/>
  <c r="AQ64" i="2"/>
  <c r="AQ66" i="2"/>
  <c r="AQ68" i="2"/>
  <c r="AQ70" i="2"/>
  <c r="AQ72" i="2"/>
  <c r="AQ74" i="2"/>
  <c r="AQ76" i="2"/>
  <c r="AQ78" i="2"/>
  <c r="AQ80" i="2"/>
  <c r="AQ82" i="2"/>
  <c r="AQ84" i="2"/>
  <c r="AQ86" i="2"/>
  <c r="AQ88" i="2"/>
  <c r="AQ90" i="2"/>
  <c r="AQ92" i="2"/>
  <c r="AQ94" i="2"/>
  <c r="AQ96" i="2"/>
  <c r="AQ98" i="2"/>
  <c r="AQ100" i="2"/>
  <c r="AQ104" i="2"/>
  <c r="AQ108" i="2"/>
  <c r="AQ112" i="2"/>
  <c r="AQ114" i="2"/>
  <c r="AQ116" i="2"/>
  <c r="AQ122" i="2"/>
  <c r="AQ124" i="2"/>
  <c r="AQ126" i="2"/>
  <c r="AQ130" i="2"/>
  <c r="AQ132" i="2"/>
  <c r="AQ136" i="2"/>
  <c r="AQ138" i="2"/>
  <c r="AQ140" i="2"/>
  <c r="AQ142" i="2"/>
  <c r="AQ146" i="2"/>
  <c r="AQ148" i="2"/>
  <c r="AQ152" i="2"/>
  <c r="AQ154" i="2"/>
  <c r="AQ156" i="2"/>
  <c r="AQ158" i="2"/>
  <c r="AQ160" i="2"/>
  <c r="AQ164" i="2"/>
  <c r="AQ166" i="2"/>
  <c r="AQ29" i="2"/>
  <c r="AQ31" i="2"/>
  <c r="AQ33" i="2"/>
  <c r="AQ35" i="2"/>
  <c r="AQ43" i="2"/>
  <c r="AQ45" i="2"/>
  <c r="AQ47" i="2"/>
  <c r="AQ49" i="2"/>
  <c r="AQ53" i="2"/>
  <c r="AQ57" i="2"/>
  <c r="AQ59" i="2"/>
  <c r="AQ61" i="2"/>
  <c r="AQ63" i="2"/>
  <c r="AQ65" i="2"/>
  <c r="AQ67" i="2"/>
  <c r="AQ69" i="2"/>
  <c r="AQ71" i="2"/>
  <c r="AQ73" i="2"/>
  <c r="AQ77" i="2"/>
  <c r="AQ79" i="2"/>
  <c r="AQ81" i="2"/>
  <c r="AQ83" i="2"/>
  <c r="AQ85" i="2"/>
  <c r="AQ87" i="2"/>
  <c r="AQ89" i="2"/>
  <c r="AQ91" i="2"/>
  <c r="AQ93" i="2"/>
  <c r="AQ95" i="2"/>
  <c r="AQ97" i="2"/>
  <c r="AQ99" i="2"/>
  <c r="AQ101" i="2"/>
  <c r="AQ105" i="2"/>
  <c r="AQ107" i="2"/>
  <c r="AQ109" i="2"/>
  <c r="AQ111" i="2"/>
  <c r="AQ113" i="2"/>
  <c r="AQ115" i="2"/>
  <c r="AQ117" i="2"/>
  <c r="AQ123" i="2"/>
  <c r="AQ125" i="2"/>
  <c r="AQ127" i="2"/>
  <c r="AQ129" i="2"/>
  <c r="AQ131" i="2"/>
  <c r="AQ135" i="2"/>
  <c r="AQ137" i="2"/>
  <c r="AQ139" i="2"/>
  <c r="AQ141" i="2"/>
  <c r="AQ143" i="2"/>
  <c r="AQ145" i="2"/>
  <c r="AQ147" i="2"/>
  <c r="AQ149" i="2"/>
  <c r="AQ151" i="2"/>
  <c r="AQ153" i="2"/>
  <c r="AQ155" i="2"/>
  <c r="AQ159" i="2"/>
  <c r="AQ161" i="2"/>
  <c r="AQ163" i="2"/>
  <c r="AQ165" i="2"/>
  <c r="AQ128" i="2"/>
  <c r="AP26" i="2"/>
  <c r="AP28" i="2"/>
  <c r="AP30" i="2"/>
  <c r="AP32" i="2"/>
  <c r="AP36" i="2"/>
  <c r="AP38" i="2"/>
  <c r="AP40" i="2"/>
  <c r="AP44" i="2"/>
  <c r="AP46" i="2"/>
  <c r="AP48" i="2"/>
  <c r="AP50" i="2"/>
  <c r="AP52" i="2"/>
  <c r="AP54" i="2"/>
  <c r="AP56" i="2"/>
  <c r="AP58" i="2"/>
  <c r="AP60" i="2"/>
  <c r="AP64" i="2"/>
  <c r="AP66" i="2"/>
  <c r="AP68" i="2"/>
  <c r="AP70" i="2"/>
  <c r="AP72" i="2"/>
  <c r="AP74" i="2"/>
  <c r="AP76" i="2"/>
  <c r="AP78" i="2"/>
  <c r="AP80" i="2"/>
  <c r="AP82" i="2"/>
  <c r="AP84" i="2"/>
  <c r="AP86" i="2"/>
  <c r="AP88" i="2"/>
  <c r="AP90" i="2"/>
  <c r="AP92" i="2"/>
  <c r="AP94" i="2"/>
  <c r="AP96" i="2"/>
  <c r="AP98" i="2"/>
  <c r="AP100" i="2"/>
  <c r="AP104" i="2"/>
  <c r="AP108" i="2"/>
  <c r="AP112" i="2"/>
  <c r="AP114" i="2"/>
  <c r="AP116" i="2"/>
  <c r="AP122" i="2"/>
  <c r="AP124" i="2"/>
  <c r="AP126" i="2"/>
  <c r="AP128" i="2"/>
  <c r="AP130" i="2"/>
  <c r="AP132" i="2"/>
  <c r="AP136" i="2"/>
  <c r="AP138" i="2"/>
  <c r="AP140" i="2"/>
  <c r="AP142" i="2"/>
  <c r="AP146" i="2"/>
  <c r="AP148" i="2"/>
  <c r="AP152" i="2"/>
  <c r="AP154" i="2"/>
  <c r="AP156" i="2"/>
  <c r="AP158" i="2"/>
  <c r="AP160" i="2"/>
  <c r="AP166" i="2"/>
  <c r="AP29" i="2"/>
  <c r="AP31" i="2"/>
  <c r="AP33" i="2"/>
  <c r="AP35" i="2"/>
  <c r="AP43" i="2"/>
  <c r="AP45" i="2"/>
  <c r="AP47" i="2"/>
  <c r="AP49" i="2"/>
  <c r="AP53" i="2"/>
  <c r="AP57" i="2"/>
  <c r="AP59" i="2"/>
  <c r="AP61" i="2"/>
  <c r="AP63" i="2"/>
  <c r="AP65" i="2"/>
  <c r="AP67" i="2"/>
  <c r="AP69" i="2"/>
  <c r="AP71" i="2"/>
  <c r="AP73" i="2"/>
  <c r="AP77" i="2"/>
  <c r="AP79" i="2"/>
  <c r="AP81" i="2"/>
  <c r="AP83" i="2"/>
  <c r="AP85" i="2"/>
  <c r="AP87" i="2"/>
  <c r="AP89" i="2"/>
  <c r="AP91" i="2"/>
  <c r="AP93" i="2"/>
  <c r="AP95" i="2"/>
  <c r="AP97" i="2"/>
  <c r="AP99" i="2"/>
  <c r="AP101" i="2"/>
  <c r="AP105" i="2"/>
  <c r="AP107" i="2"/>
  <c r="AP109" i="2"/>
  <c r="AP111" i="2"/>
  <c r="AP113" i="2"/>
  <c r="AP115" i="2"/>
  <c r="AP117" i="2"/>
  <c r="AP123" i="2"/>
  <c r="AP125" i="2"/>
  <c r="AP127" i="2"/>
  <c r="AP129" i="2"/>
  <c r="AP131" i="2"/>
  <c r="AP135" i="2"/>
  <c r="AP137" i="2"/>
  <c r="AP139" i="2"/>
  <c r="AP141" i="2"/>
  <c r="AP143" i="2"/>
  <c r="AP145" i="2"/>
  <c r="AP147" i="2"/>
  <c r="AP149" i="2"/>
  <c r="AP151" i="2"/>
  <c r="AP153" i="2"/>
  <c r="AP155" i="2"/>
  <c r="AP159" i="2"/>
  <c r="AP161" i="2"/>
  <c r="AP163" i="2"/>
  <c r="AP165" i="2"/>
  <c r="AP164" i="2"/>
  <c r="AG29" i="2"/>
  <c r="AG31" i="2"/>
  <c r="AG33" i="2"/>
  <c r="AG35" i="2"/>
  <c r="AG43" i="2"/>
  <c r="AG45" i="2"/>
  <c r="AG47" i="2"/>
  <c r="AG53" i="2"/>
  <c r="AG57" i="2"/>
  <c r="AG59" i="2"/>
  <c r="AG63" i="2"/>
  <c r="AG67" i="2"/>
  <c r="AG69" i="2"/>
  <c r="AG71" i="2"/>
  <c r="AG73" i="2"/>
  <c r="AG75" i="2"/>
  <c r="AG77" i="2"/>
  <c r="AG79" i="2"/>
  <c r="AG81" i="2"/>
  <c r="AG83" i="2"/>
  <c r="AG85" i="2"/>
  <c r="AG87" i="2"/>
  <c r="AG89" i="2"/>
  <c r="AG91" i="2"/>
  <c r="AG93" i="2"/>
  <c r="AG95" i="2"/>
  <c r="AG97" i="2"/>
  <c r="AG99" i="2"/>
  <c r="AG101" i="2"/>
  <c r="AG105" i="2"/>
  <c r="AG107" i="2"/>
  <c r="AG109" i="2"/>
  <c r="AG111" i="2"/>
  <c r="AG113" i="2"/>
  <c r="AG115" i="2"/>
  <c r="AG117" i="2"/>
  <c r="AG123" i="2"/>
  <c r="AG125" i="2"/>
  <c r="AG127" i="2"/>
  <c r="AG129" i="2"/>
  <c r="AG131" i="2"/>
  <c r="AG139" i="2"/>
  <c r="AG143" i="2"/>
  <c r="AG145" i="2"/>
  <c r="AG149" i="2"/>
  <c r="AG153" i="2"/>
  <c r="AG155" i="2"/>
  <c r="AG159" i="2"/>
  <c r="AG161" i="2"/>
  <c r="AG163" i="2"/>
  <c r="AG165" i="2"/>
  <c r="AG26" i="2"/>
  <c r="AG28" i="2"/>
  <c r="AG30" i="2"/>
  <c r="AG32" i="2"/>
  <c r="AG36" i="2"/>
  <c r="AG38" i="2"/>
  <c r="AG40" i="2"/>
  <c r="AG44" i="2"/>
  <c r="AG46" i="2"/>
  <c r="AG48" i="2"/>
  <c r="AG50" i="2"/>
  <c r="AG52" i="2"/>
  <c r="AG56" i="2"/>
  <c r="AG58" i="2"/>
  <c r="AG60" i="2"/>
  <c r="AG66" i="2"/>
  <c r="AG70" i="2"/>
  <c r="AG72" i="2"/>
  <c r="AG74" i="2"/>
  <c r="AG76" i="2"/>
  <c r="AG80" i="2"/>
  <c r="AG82" i="2"/>
  <c r="AG84" i="2"/>
  <c r="AG86" i="2"/>
  <c r="AG88" i="2"/>
  <c r="AG90" i="2"/>
  <c r="AG92" i="2"/>
  <c r="AG94" i="2"/>
  <c r="AG96" i="2"/>
  <c r="AG98" i="2"/>
  <c r="AG100" i="2"/>
  <c r="AG108" i="2"/>
  <c r="AG110" i="2"/>
  <c r="AG112" i="2"/>
  <c r="AG114" i="2"/>
  <c r="AG116" i="2"/>
  <c r="AG122" i="2"/>
  <c r="AG124" i="2"/>
  <c r="AG126" i="2"/>
  <c r="AG130" i="2"/>
  <c r="AG136" i="2"/>
  <c r="AG138" i="2"/>
  <c r="AG140" i="2"/>
  <c r="AG142" i="2"/>
  <c r="AG146" i="2"/>
  <c r="AG148" i="2"/>
  <c r="AG150" i="2"/>
  <c r="AG152" i="2"/>
  <c r="AG154" i="2"/>
  <c r="AG156" i="2"/>
  <c r="AG158" i="2"/>
  <c r="AG160" i="2"/>
  <c r="AG166" i="2"/>
  <c r="AG164" i="2"/>
  <c r="AF26" i="2"/>
  <c r="AF28" i="2"/>
  <c r="AF30" i="2"/>
  <c r="AF32" i="2"/>
  <c r="AF36" i="2"/>
  <c r="AF38" i="2"/>
  <c r="AF40" i="2"/>
  <c r="AF44" i="2"/>
  <c r="AF46" i="2"/>
  <c r="AF48" i="2"/>
  <c r="AF50" i="2"/>
  <c r="AF52" i="2"/>
  <c r="AF56" i="2"/>
  <c r="AF58" i="2"/>
  <c r="AF60" i="2"/>
  <c r="AF66" i="2"/>
  <c r="AF70" i="2"/>
  <c r="AF72" i="2"/>
  <c r="AF74" i="2"/>
  <c r="AF76" i="2"/>
  <c r="AF80" i="2"/>
  <c r="AF82" i="2"/>
  <c r="AF84" i="2"/>
  <c r="AF86" i="2"/>
  <c r="AF88" i="2"/>
  <c r="AF90" i="2"/>
  <c r="AF92" i="2"/>
  <c r="AF94" i="2"/>
  <c r="AF96" i="2"/>
  <c r="AF98" i="2"/>
  <c r="AF100" i="2"/>
  <c r="AF108" i="2"/>
  <c r="AF110" i="2"/>
  <c r="AF112" i="2"/>
  <c r="AF114" i="2"/>
  <c r="AF116" i="2"/>
  <c r="AF122" i="2"/>
  <c r="AF124" i="2"/>
  <c r="AF126" i="2"/>
  <c r="AF130" i="2"/>
  <c r="AF136" i="2"/>
  <c r="AF138" i="2"/>
  <c r="AF140" i="2"/>
  <c r="AF142" i="2"/>
  <c r="AF146" i="2"/>
  <c r="AF148" i="2"/>
  <c r="AF150" i="2"/>
  <c r="AF152" i="2"/>
  <c r="AF154" i="2"/>
  <c r="AF156" i="2"/>
  <c r="AF158" i="2"/>
  <c r="AF160" i="2"/>
  <c r="AF164" i="2"/>
  <c r="AF166" i="2"/>
  <c r="AF29" i="2"/>
  <c r="AF31" i="2"/>
  <c r="AF33" i="2"/>
  <c r="AF35" i="2"/>
  <c r="AF43" i="2"/>
  <c r="AF45" i="2"/>
  <c r="AF47" i="2"/>
  <c r="AF53" i="2"/>
  <c r="AF57" i="2"/>
  <c r="AF59" i="2"/>
  <c r="AF63" i="2"/>
  <c r="AF67" i="2"/>
  <c r="AF69" i="2"/>
  <c r="AF71" i="2"/>
  <c r="AF73" i="2"/>
  <c r="AF75" i="2"/>
  <c r="AF77" i="2"/>
  <c r="AF79" i="2"/>
  <c r="AF81" i="2"/>
  <c r="AF83" i="2"/>
  <c r="AF85" i="2"/>
  <c r="AF87" i="2"/>
  <c r="AF89" i="2"/>
  <c r="AF91" i="2"/>
  <c r="AF93" i="2"/>
  <c r="AF95" i="2"/>
  <c r="AF97" i="2"/>
  <c r="AF99" i="2"/>
  <c r="AF101" i="2"/>
  <c r="AF105" i="2"/>
  <c r="AF107" i="2"/>
  <c r="AF109" i="2"/>
  <c r="AF111" i="2"/>
  <c r="AF113" i="2"/>
  <c r="AF115" i="2"/>
  <c r="AF117" i="2"/>
  <c r="AF123" i="2"/>
  <c r="AF125" i="2"/>
  <c r="AF127" i="2"/>
  <c r="AF129" i="2"/>
  <c r="AF131" i="2"/>
  <c r="AF139" i="2"/>
  <c r="AF143" i="2"/>
  <c r="AF145" i="2"/>
  <c r="AF149" i="2"/>
  <c r="AF153" i="2"/>
  <c r="AF155" i="2"/>
  <c r="AF159" i="2"/>
  <c r="AF161" i="2"/>
  <c r="AF163" i="2"/>
  <c r="AF165" i="2"/>
  <c r="W25" i="2"/>
  <c r="W27" i="2"/>
  <c r="W29" i="2"/>
  <c r="W31" i="2"/>
  <c r="W33" i="2"/>
  <c r="W35" i="2"/>
  <c r="W41" i="2"/>
  <c r="W43" i="2"/>
  <c r="W45" i="2"/>
  <c r="W47" i="2"/>
  <c r="W53" i="2"/>
  <c r="W57" i="2"/>
  <c r="W59" i="2"/>
  <c r="W63" i="2"/>
  <c r="W65" i="2"/>
  <c r="W67" i="2"/>
  <c r="W69" i="2"/>
  <c r="W71" i="2"/>
  <c r="W73" i="2"/>
  <c r="W75" i="2"/>
  <c r="W77" i="2"/>
  <c r="W79" i="2"/>
  <c r="W81" i="2"/>
  <c r="W83" i="2"/>
  <c r="W85" i="2"/>
  <c r="W87" i="2"/>
  <c r="W89" i="2"/>
  <c r="W91" i="2"/>
  <c r="W93" i="2"/>
  <c r="W95" i="2"/>
  <c r="W97" i="2"/>
  <c r="W99" i="2"/>
  <c r="W101" i="2"/>
  <c r="W105" i="2"/>
  <c r="W107" i="2"/>
  <c r="W109" i="2"/>
  <c r="W111" i="2"/>
  <c r="W113" i="2"/>
  <c r="W115" i="2"/>
  <c r="W117" i="2"/>
  <c r="W119" i="2"/>
  <c r="W121" i="2"/>
  <c r="W123" i="2"/>
  <c r="W125" i="2"/>
  <c r="W127" i="2"/>
  <c r="W129" i="2"/>
  <c r="W131" i="2"/>
  <c r="W139" i="2"/>
  <c r="W141" i="2"/>
  <c r="W143" i="2"/>
  <c r="W145" i="2"/>
  <c r="W147" i="2"/>
  <c r="W149" i="2"/>
  <c r="W151" i="2"/>
  <c r="W153" i="2"/>
  <c r="W155" i="2"/>
  <c r="W157" i="2"/>
  <c r="W159" i="2"/>
  <c r="W161" i="2"/>
  <c r="W163" i="2"/>
  <c r="W165" i="2"/>
  <c r="W26" i="2"/>
  <c r="W28" i="2"/>
  <c r="W30" i="2"/>
  <c r="W32" i="2"/>
  <c r="W34" i="2"/>
  <c r="W36" i="2"/>
  <c r="W38" i="2"/>
  <c r="W40" i="2"/>
  <c r="W44" i="2"/>
  <c r="W46" i="2"/>
  <c r="W48" i="2"/>
  <c r="W50" i="2"/>
  <c r="W52" i="2"/>
  <c r="W56" i="2"/>
  <c r="W58" i="2"/>
  <c r="W60" i="2"/>
  <c r="W64" i="2"/>
  <c r="W66" i="2"/>
  <c r="W68" i="2"/>
  <c r="W70" i="2"/>
  <c r="W72" i="2"/>
  <c r="W74" i="2"/>
  <c r="W76" i="2"/>
  <c r="W78" i="2"/>
  <c r="W80" i="2"/>
  <c r="W82" i="2"/>
  <c r="W84" i="2"/>
  <c r="W86" i="2"/>
  <c r="W88" i="2"/>
  <c r="W90" i="2"/>
  <c r="W92" i="2"/>
  <c r="W94" i="2"/>
  <c r="W96" i="2"/>
  <c r="W98" i="2"/>
  <c r="W100" i="2"/>
  <c r="W106" i="2"/>
  <c r="W108" i="2"/>
  <c r="W110" i="2"/>
  <c r="W112" i="2"/>
  <c r="W114" i="2"/>
  <c r="W116" i="2"/>
  <c r="W118" i="2"/>
  <c r="W120" i="2"/>
  <c r="W122" i="2"/>
  <c r="W124" i="2"/>
  <c r="W126" i="2"/>
  <c r="W128" i="2"/>
  <c r="W130" i="2"/>
  <c r="W132" i="2"/>
  <c r="W136" i="2"/>
  <c r="W138" i="2"/>
  <c r="W140" i="2"/>
  <c r="W142" i="2"/>
  <c r="W144" i="2"/>
  <c r="W146" i="2"/>
  <c r="W148" i="2"/>
  <c r="W150" i="2"/>
  <c r="W152" i="2"/>
  <c r="W154" i="2"/>
  <c r="W156" i="2"/>
  <c r="W158" i="2"/>
  <c r="W160" i="2"/>
  <c r="W164" i="2"/>
  <c r="W166" i="2"/>
  <c r="V25" i="2"/>
  <c r="V27" i="2"/>
  <c r="V29" i="2"/>
  <c r="V31" i="2"/>
  <c r="V33" i="2"/>
  <c r="V35" i="2"/>
  <c r="V41" i="2"/>
  <c r="V43" i="2"/>
  <c r="V45" i="2"/>
  <c r="V47" i="2"/>
  <c r="V53" i="2"/>
  <c r="V57" i="2"/>
  <c r="V59" i="2"/>
  <c r="V63" i="2"/>
  <c r="V65" i="2"/>
  <c r="V67" i="2"/>
  <c r="V69" i="2"/>
  <c r="V71" i="2"/>
  <c r="V73" i="2"/>
  <c r="V75" i="2"/>
  <c r="V77" i="2"/>
  <c r="V79" i="2"/>
  <c r="V81" i="2"/>
  <c r="V83" i="2"/>
  <c r="V85" i="2"/>
  <c r="V87" i="2"/>
  <c r="V89" i="2"/>
  <c r="V91" i="2"/>
  <c r="V93" i="2"/>
  <c r="V95" i="2"/>
  <c r="V97" i="2"/>
  <c r="V99" i="2"/>
  <c r="V101" i="2"/>
  <c r="V105" i="2"/>
  <c r="V107" i="2"/>
  <c r="V109" i="2"/>
  <c r="V111" i="2"/>
  <c r="V113" i="2"/>
  <c r="V115" i="2"/>
  <c r="V117" i="2"/>
  <c r="V119" i="2"/>
  <c r="V121" i="2"/>
  <c r="V123" i="2"/>
  <c r="V125" i="2"/>
  <c r="V127" i="2"/>
  <c r="V129" i="2"/>
  <c r="V131" i="2"/>
  <c r="V139" i="2"/>
  <c r="V141" i="2"/>
  <c r="V143" i="2"/>
  <c r="V145" i="2"/>
  <c r="V147" i="2"/>
  <c r="V149" i="2"/>
  <c r="V151" i="2"/>
  <c r="V153" i="2"/>
  <c r="V155" i="2"/>
  <c r="V157" i="2"/>
  <c r="V159" i="2"/>
  <c r="V161" i="2"/>
  <c r="V163" i="2"/>
  <c r="V165" i="2"/>
  <c r="V26" i="2"/>
  <c r="V28" i="2"/>
  <c r="V30" i="2"/>
  <c r="V32" i="2"/>
  <c r="V34" i="2"/>
  <c r="V36" i="2"/>
  <c r="V38" i="2"/>
  <c r="V40" i="2"/>
  <c r="V44" i="2"/>
  <c r="V46" i="2"/>
  <c r="V48" i="2"/>
  <c r="V50" i="2"/>
  <c r="V52" i="2"/>
  <c r="V56" i="2"/>
  <c r="V58" i="2"/>
  <c r="V60" i="2"/>
  <c r="V64" i="2"/>
  <c r="V66" i="2"/>
  <c r="V68" i="2"/>
  <c r="V70" i="2"/>
  <c r="V72" i="2"/>
  <c r="V74" i="2"/>
  <c r="V76" i="2"/>
  <c r="V78" i="2"/>
  <c r="V80" i="2"/>
  <c r="V82" i="2"/>
  <c r="V84" i="2"/>
  <c r="V86" i="2"/>
  <c r="V88" i="2"/>
  <c r="V90" i="2"/>
  <c r="V92" i="2"/>
  <c r="V94" i="2"/>
  <c r="V96" i="2"/>
  <c r="V98" i="2"/>
  <c r="V100" i="2"/>
  <c r="V106" i="2"/>
  <c r="V108" i="2"/>
  <c r="V110" i="2"/>
  <c r="V112" i="2"/>
  <c r="V114" i="2"/>
  <c r="V116" i="2"/>
  <c r="V118" i="2"/>
  <c r="V120" i="2"/>
  <c r="V122" i="2"/>
  <c r="V124" i="2"/>
  <c r="V126" i="2"/>
  <c r="V128" i="2"/>
  <c r="V130" i="2"/>
  <c r="V132" i="2"/>
  <c r="V136" i="2"/>
  <c r="V138" i="2"/>
  <c r="V140" i="2"/>
  <c r="V142" i="2"/>
  <c r="V144" i="2"/>
  <c r="V146" i="2"/>
  <c r="V148" i="2"/>
  <c r="V150" i="2"/>
  <c r="V152" i="2"/>
  <c r="V154" i="2"/>
  <c r="V156" i="2"/>
  <c r="V158" i="2"/>
  <c r="V160" i="2"/>
  <c r="V164" i="2"/>
  <c r="V166" i="2"/>
  <c r="M25" i="2"/>
  <c r="M27" i="2"/>
  <c r="M29" i="2"/>
  <c r="M31" i="2"/>
  <c r="M33" i="2"/>
  <c r="M35" i="2"/>
  <c r="M37" i="2"/>
  <c r="M39" i="2"/>
  <c r="M41" i="2"/>
  <c r="M43" i="2"/>
  <c r="M45" i="2"/>
  <c r="M47" i="2"/>
  <c r="M49" i="2"/>
  <c r="M51" i="2"/>
  <c r="M53" i="2"/>
  <c r="M55" i="2"/>
  <c r="M57" i="2"/>
  <c r="M59" i="2"/>
  <c r="M61" i="2"/>
  <c r="M63" i="2"/>
  <c r="M65" i="2"/>
  <c r="M67" i="2"/>
  <c r="M69" i="2"/>
  <c r="M71" i="2"/>
  <c r="M73" i="2"/>
  <c r="M75" i="2"/>
  <c r="M77" i="2"/>
  <c r="M79" i="2"/>
  <c r="M81" i="2"/>
  <c r="M83" i="2"/>
  <c r="M85" i="2"/>
  <c r="M87" i="2"/>
  <c r="M89" i="2"/>
  <c r="M91" i="2"/>
  <c r="M93" i="2"/>
  <c r="M95" i="2"/>
  <c r="M97" i="2"/>
  <c r="M99" i="2"/>
  <c r="M101" i="2"/>
  <c r="M103" i="2"/>
  <c r="M105" i="2"/>
  <c r="M107" i="2"/>
  <c r="M109" i="2"/>
  <c r="M111" i="2"/>
  <c r="M113" i="2"/>
  <c r="M115" i="2"/>
  <c r="M117" i="2"/>
  <c r="M119" i="2"/>
  <c r="M121" i="2"/>
  <c r="M123" i="2"/>
  <c r="M125" i="2"/>
  <c r="M127" i="2"/>
  <c r="M129" i="2"/>
  <c r="M131" i="2"/>
  <c r="M133" i="2"/>
  <c r="M135" i="2"/>
  <c r="M137" i="2"/>
  <c r="M139" i="2"/>
  <c r="M141" i="2"/>
  <c r="M143" i="2"/>
  <c r="M145" i="2"/>
  <c r="M147" i="2"/>
  <c r="M149" i="2"/>
  <c r="M151" i="2"/>
  <c r="M153" i="2"/>
  <c r="M155" i="2"/>
  <c r="M157" i="2"/>
  <c r="M159" i="2"/>
  <c r="M161" i="2"/>
  <c r="M163" i="2"/>
  <c r="M165" i="2"/>
  <c r="M26" i="2"/>
  <c r="M28" i="2"/>
  <c r="M30" i="2"/>
  <c r="M32" i="2"/>
  <c r="M34" i="2"/>
  <c r="M36" i="2"/>
  <c r="M38" i="2"/>
  <c r="M40" i="2"/>
  <c r="M42" i="2"/>
  <c r="M44" i="2"/>
  <c r="M46" i="2"/>
  <c r="M48" i="2"/>
  <c r="M50" i="2"/>
  <c r="M52" i="2"/>
  <c r="M54" i="2"/>
  <c r="M56" i="2"/>
  <c r="M58" i="2"/>
  <c r="M60" i="2"/>
  <c r="M62" i="2"/>
  <c r="M64" i="2"/>
  <c r="M66" i="2"/>
  <c r="M68" i="2"/>
  <c r="M70" i="2"/>
  <c r="M72" i="2"/>
  <c r="M74" i="2"/>
  <c r="M76" i="2"/>
  <c r="M78" i="2"/>
  <c r="M80" i="2"/>
  <c r="M82" i="2"/>
  <c r="M84" i="2"/>
  <c r="M86" i="2"/>
  <c r="M88" i="2"/>
  <c r="M90" i="2"/>
  <c r="M92" i="2"/>
  <c r="M94" i="2"/>
  <c r="M96" i="2"/>
  <c r="M98" i="2"/>
  <c r="M100" i="2"/>
  <c r="M102" i="2"/>
  <c r="M104" i="2"/>
  <c r="M106" i="2"/>
  <c r="M108" i="2"/>
  <c r="M110" i="2"/>
  <c r="M112" i="2"/>
  <c r="M114" i="2"/>
  <c r="M116" i="2"/>
  <c r="M118" i="2"/>
  <c r="M120" i="2"/>
  <c r="M122" i="2"/>
  <c r="M124" i="2"/>
  <c r="M126" i="2"/>
  <c r="M128" i="2"/>
  <c r="M130" i="2"/>
  <c r="M132" i="2"/>
  <c r="M134" i="2"/>
  <c r="M136" i="2"/>
  <c r="M138" i="2"/>
  <c r="M140" i="2"/>
  <c r="M142" i="2"/>
  <c r="M144" i="2"/>
  <c r="M146" i="2"/>
  <c r="M148" i="2"/>
  <c r="M150" i="2"/>
  <c r="M152" i="2"/>
  <c r="M154" i="2"/>
  <c r="M156" i="2"/>
  <c r="M158" i="2"/>
  <c r="M160" i="2"/>
  <c r="M162" i="2"/>
  <c r="M164" i="2"/>
  <c r="M166" i="2"/>
  <c r="L25" i="2"/>
  <c r="L27" i="2"/>
  <c r="L29" i="2"/>
  <c r="L31" i="2"/>
  <c r="L33" i="2"/>
  <c r="L35" i="2"/>
  <c r="L37" i="2"/>
  <c r="L39" i="2"/>
  <c r="L41" i="2"/>
  <c r="L43" i="2"/>
  <c r="L45" i="2"/>
  <c r="L47" i="2"/>
  <c r="L49" i="2"/>
  <c r="L51" i="2"/>
  <c r="L53" i="2"/>
  <c r="L55" i="2"/>
  <c r="L57" i="2"/>
  <c r="L59" i="2"/>
  <c r="L61" i="2"/>
  <c r="L63" i="2"/>
  <c r="L65" i="2"/>
  <c r="L67" i="2"/>
  <c r="L69" i="2"/>
  <c r="L71" i="2"/>
  <c r="L73" i="2"/>
  <c r="L75" i="2"/>
  <c r="L77" i="2"/>
  <c r="L79" i="2"/>
  <c r="L81" i="2"/>
  <c r="L83" i="2"/>
  <c r="L85" i="2"/>
  <c r="L87" i="2"/>
  <c r="L89" i="2"/>
  <c r="L91" i="2"/>
  <c r="L93" i="2"/>
  <c r="L95" i="2"/>
  <c r="L97" i="2"/>
  <c r="L99" i="2"/>
  <c r="L101" i="2"/>
  <c r="L103" i="2"/>
  <c r="L105" i="2"/>
  <c r="L107" i="2"/>
  <c r="L109" i="2"/>
  <c r="L111" i="2"/>
  <c r="L113" i="2"/>
  <c r="L115" i="2"/>
  <c r="L117" i="2"/>
  <c r="L119" i="2"/>
  <c r="L121" i="2"/>
  <c r="L123" i="2"/>
  <c r="L125" i="2"/>
  <c r="L127" i="2"/>
  <c r="L129" i="2"/>
  <c r="L131" i="2"/>
  <c r="L133" i="2"/>
  <c r="L135" i="2"/>
  <c r="L137" i="2"/>
  <c r="L139" i="2"/>
  <c r="L141" i="2"/>
  <c r="L143" i="2"/>
  <c r="L145" i="2"/>
  <c r="L147" i="2"/>
  <c r="L149" i="2"/>
  <c r="L151" i="2"/>
  <c r="L153" i="2"/>
  <c r="L155" i="2"/>
  <c r="L157" i="2"/>
  <c r="L159" i="2"/>
  <c r="L161" i="2"/>
  <c r="L163" i="2"/>
  <c r="L165" i="2"/>
  <c r="L26" i="2"/>
  <c r="L28" i="2"/>
  <c r="L30" i="2"/>
  <c r="L32" i="2"/>
  <c r="L34" i="2"/>
  <c r="L36" i="2"/>
  <c r="L38" i="2"/>
  <c r="L40" i="2"/>
  <c r="L42" i="2"/>
  <c r="L44" i="2"/>
  <c r="L46" i="2"/>
  <c r="L48" i="2"/>
  <c r="L50" i="2"/>
  <c r="L52" i="2"/>
  <c r="L54" i="2"/>
  <c r="L56" i="2"/>
  <c r="L58" i="2"/>
  <c r="L60" i="2"/>
  <c r="L62" i="2"/>
  <c r="L64" i="2"/>
  <c r="L66" i="2"/>
  <c r="L68" i="2"/>
  <c r="L70" i="2"/>
  <c r="L72" i="2"/>
  <c r="L74" i="2"/>
  <c r="L76" i="2"/>
  <c r="L78" i="2"/>
  <c r="L80" i="2"/>
  <c r="L82" i="2"/>
  <c r="L84" i="2"/>
  <c r="L86" i="2"/>
  <c r="L88" i="2"/>
  <c r="L90" i="2"/>
  <c r="L92" i="2"/>
  <c r="L94" i="2"/>
  <c r="L96" i="2"/>
  <c r="L98" i="2"/>
  <c r="L100" i="2"/>
  <c r="L102" i="2"/>
  <c r="L104" i="2"/>
  <c r="L106" i="2"/>
  <c r="L108" i="2"/>
  <c r="L110" i="2"/>
  <c r="L112" i="2"/>
  <c r="L114" i="2"/>
  <c r="L116" i="2"/>
  <c r="L118" i="2"/>
  <c r="L120" i="2"/>
  <c r="L122" i="2"/>
  <c r="L124" i="2"/>
  <c r="L126" i="2"/>
  <c r="L128" i="2"/>
  <c r="L130" i="2"/>
  <c r="L132" i="2"/>
  <c r="L134" i="2"/>
  <c r="L136" i="2"/>
  <c r="L138" i="2"/>
  <c r="L140" i="2"/>
  <c r="L142" i="2"/>
  <c r="L144" i="2"/>
  <c r="L146" i="2"/>
  <c r="L148" i="2"/>
  <c r="L150" i="2"/>
  <c r="L152" i="2"/>
  <c r="L154" i="2"/>
  <c r="L156" i="2"/>
  <c r="L158" i="2"/>
  <c r="L160" i="2"/>
  <c r="L162" i="2"/>
  <c r="L164" i="2"/>
  <c r="L166" i="2"/>
  <c r="I23" i="2" l="1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BD37" i="2"/>
  <c r="BD23" i="2"/>
  <c r="AY23" i="2"/>
  <c r="AX23" i="2"/>
  <c r="AW23" i="2"/>
  <c r="AO23" i="2"/>
  <c r="AN23" i="2"/>
  <c r="AM23" i="2"/>
  <c r="AE23" i="2"/>
  <c r="AD23" i="2"/>
  <c r="AC23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Q137" i="2"/>
  <c r="Q138" i="2"/>
  <c r="U138" i="2" s="1"/>
  <c r="Q139" i="2"/>
  <c r="U139" i="2" s="1"/>
  <c r="Q140" i="2"/>
  <c r="U140" i="2" s="1"/>
  <c r="Q141" i="2"/>
  <c r="U141" i="2" s="1"/>
  <c r="Q142" i="2"/>
  <c r="U142" i="2" s="1"/>
  <c r="Q143" i="2"/>
  <c r="U143" i="2" s="1"/>
  <c r="Q144" i="2"/>
  <c r="U144" i="2" s="1"/>
  <c r="Q145" i="2"/>
  <c r="U145" i="2" s="1"/>
  <c r="Q146" i="2"/>
  <c r="U146" i="2" s="1"/>
  <c r="Q147" i="2"/>
  <c r="U147" i="2" s="1"/>
  <c r="Q148" i="2"/>
  <c r="U148" i="2" s="1"/>
  <c r="Q149" i="2"/>
  <c r="U149" i="2" s="1"/>
  <c r="Q150" i="2"/>
  <c r="U150" i="2" s="1"/>
  <c r="Q151" i="2"/>
  <c r="U151" i="2" s="1"/>
  <c r="Q152" i="2"/>
  <c r="U152" i="2" s="1"/>
  <c r="Q153" i="2"/>
  <c r="U153" i="2" s="1"/>
  <c r="Q154" i="2"/>
  <c r="U154" i="2" s="1"/>
  <c r="Q155" i="2"/>
  <c r="U155" i="2" s="1"/>
  <c r="Q156" i="2"/>
  <c r="U156" i="2" s="1"/>
  <c r="Q157" i="2"/>
  <c r="U157" i="2" s="1"/>
  <c r="Q158" i="2"/>
  <c r="U158" i="2" s="1"/>
  <c r="Q159" i="2"/>
  <c r="U159" i="2" s="1"/>
  <c r="Q160" i="2"/>
  <c r="U160" i="2" s="1"/>
  <c r="Q161" i="2"/>
  <c r="U161" i="2" s="1"/>
  <c r="Q162" i="2"/>
  <c r="Q163" i="2"/>
  <c r="U163" i="2" s="1"/>
  <c r="Q164" i="2"/>
  <c r="U164" i="2" s="1"/>
  <c r="Q165" i="2"/>
  <c r="U165" i="2" s="1"/>
  <c r="Q166" i="2"/>
  <c r="U166" i="2" s="1"/>
  <c r="R136" i="2"/>
  <c r="Q136" i="2"/>
  <c r="U136" i="2" s="1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R105" i="2"/>
  <c r="Q105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R63" i="2"/>
  <c r="Q63" i="2"/>
  <c r="R53" i="2"/>
  <c r="R54" i="2"/>
  <c r="R55" i="2"/>
  <c r="R56" i="2"/>
  <c r="R57" i="2"/>
  <c r="R58" i="2"/>
  <c r="R59" i="2"/>
  <c r="R60" i="2"/>
  <c r="Q53" i="2"/>
  <c r="Q54" i="2"/>
  <c r="Q55" i="2"/>
  <c r="Q56" i="2"/>
  <c r="Q57" i="2"/>
  <c r="Q58" i="2"/>
  <c r="Q59" i="2"/>
  <c r="Q60" i="2"/>
  <c r="R52" i="2"/>
  <c r="Q52" i="2"/>
  <c r="Q44" i="2"/>
  <c r="Q45" i="2"/>
  <c r="Q46" i="2"/>
  <c r="Q47" i="2"/>
  <c r="Q48" i="2"/>
  <c r="Q49" i="2"/>
  <c r="Q50" i="2"/>
  <c r="R44" i="2"/>
  <c r="R45" i="2"/>
  <c r="R46" i="2"/>
  <c r="R47" i="2"/>
  <c r="R48" i="2"/>
  <c r="R49" i="2"/>
  <c r="R50" i="2"/>
  <c r="R43" i="2"/>
  <c r="Q43" i="2"/>
  <c r="R41" i="2"/>
  <c r="R40" i="2"/>
  <c r="Q41" i="2"/>
  <c r="Q40" i="2"/>
  <c r="U23" i="2"/>
  <c r="T23" i="2"/>
  <c r="S23" i="2"/>
  <c r="J23" i="2" l="1"/>
  <c r="K23" i="2"/>
  <c r="AP25" i="2"/>
  <c r="M24" i="2"/>
  <c r="AZ25" i="2"/>
  <c r="AQ25" i="2"/>
  <c r="AG25" i="2"/>
  <c r="W24" i="2"/>
  <c r="L24" i="2"/>
  <c r="BA25" i="2"/>
  <c r="AF25" i="2"/>
  <c r="V24" i="2"/>
  <c r="AV137" i="2" l="1"/>
  <c r="AV138" i="2"/>
  <c r="AV139" i="2"/>
  <c r="AV140" i="2"/>
  <c r="AV141" i="2"/>
  <c r="AV142" i="2"/>
  <c r="AV143" i="2"/>
  <c r="AV144" i="2"/>
  <c r="AV145" i="2"/>
  <c r="AV146" i="2"/>
  <c r="AV147" i="2"/>
  <c r="AV148" i="2"/>
  <c r="AV149" i="2"/>
  <c r="AV150" i="2"/>
  <c r="AV151" i="2"/>
  <c r="AV152" i="2"/>
  <c r="AV153" i="2"/>
  <c r="AV154" i="2"/>
  <c r="AV155" i="2"/>
  <c r="AV156" i="2"/>
  <c r="AV157" i="2"/>
  <c r="AV158" i="2"/>
  <c r="AV159" i="2"/>
  <c r="AV160" i="2"/>
  <c r="AV161" i="2"/>
  <c r="AV162" i="2"/>
  <c r="AV163" i="2"/>
  <c r="AV164" i="2"/>
  <c r="AV165" i="2"/>
  <c r="AV166" i="2"/>
  <c r="AU137" i="2"/>
  <c r="AY137" i="2" s="1"/>
  <c r="AU138" i="2"/>
  <c r="AY138" i="2" s="1"/>
  <c r="AU139" i="2"/>
  <c r="AY139" i="2" s="1"/>
  <c r="AU140" i="2"/>
  <c r="AY140" i="2" s="1"/>
  <c r="AU141" i="2"/>
  <c r="AY141" i="2" s="1"/>
  <c r="AU142" i="2"/>
  <c r="AY142" i="2" s="1"/>
  <c r="AU143" i="2"/>
  <c r="AY143" i="2" s="1"/>
  <c r="AU144" i="2"/>
  <c r="AU145" i="2"/>
  <c r="AY145" i="2" s="1"/>
  <c r="AU146" i="2"/>
  <c r="AY146" i="2" s="1"/>
  <c r="AU147" i="2"/>
  <c r="AY147" i="2" s="1"/>
  <c r="AU148" i="2"/>
  <c r="AY148" i="2" s="1"/>
  <c r="AU149" i="2"/>
  <c r="AY149" i="2" s="1"/>
  <c r="AU150" i="2"/>
  <c r="AU151" i="2"/>
  <c r="AU152" i="2"/>
  <c r="AY152" i="2" s="1"/>
  <c r="AU153" i="2"/>
  <c r="AY153" i="2" s="1"/>
  <c r="AU154" i="2"/>
  <c r="AY154" i="2" s="1"/>
  <c r="AU155" i="2"/>
  <c r="AY155" i="2" s="1"/>
  <c r="AU156" i="2"/>
  <c r="AY156" i="2" s="1"/>
  <c r="AU157" i="2"/>
  <c r="AU158" i="2"/>
  <c r="AY158" i="2" s="1"/>
  <c r="AU159" i="2"/>
  <c r="AY159" i="2" s="1"/>
  <c r="AU160" i="2"/>
  <c r="AY160" i="2" s="1"/>
  <c r="AU161" i="2"/>
  <c r="AY161" i="2" s="1"/>
  <c r="AU162" i="2"/>
  <c r="AU163" i="2"/>
  <c r="AY163" i="2" s="1"/>
  <c r="AU164" i="2"/>
  <c r="AY164" i="2" s="1"/>
  <c r="AU165" i="2"/>
  <c r="AY165" i="2" s="1"/>
  <c r="AU166" i="2"/>
  <c r="AY166" i="2" s="1"/>
  <c r="AV106" i="2"/>
  <c r="AV107" i="2"/>
  <c r="AV108" i="2"/>
  <c r="AV109" i="2"/>
  <c r="AV110" i="2"/>
  <c r="AV111" i="2"/>
  <c r="AV112" i="2"/>
  <c r="AV113" i="2"/>
  <c r="AV114" i="2"/>
  <c r="AV115" i="2"/>
  <c r="AV116" i="2"/>
  <c r="AV117" i="2"/>
  <c r="AV118" i="2"/>
  <c r="AV119" i="2"/>
  <c r="AV120" i="2"/>
  <c r="AV121" i="2"/>
  <c r="AV122" i="2"/>
  <c r="AV123" i="2"/>
  <c r="AV124" i="2"/>
  <c r="AV125" i="2"/>
  <c r="AV126" i="2"/>
  <c r="AV127" i="2"/>
  <c r="AV128" i="2"/>
  <c r="AV129" i="2"/>
  <c r="AV130" i="2"/>
  <c r="AV131" i="2"/>
  <c r="AV132" i="2"/>
  <c r="AU106" i="2"/>
  <c r="AU107" i="2"/>
  <c r="AU108" i="2"/>
  <c r="AU109" i="2"/>
  <c r="AU110" i="2"/>
  <c r="AU111" i="2"/>
  <c r="AU112" i="2"/>
  <c r="AU113" i="2"/>
  <c r="AU114" i="2"/>
  <c r="AU115" i="2"/>
  <c r="AU116" i="2"/>
  <c r="AU117" i="2"/>
  <c r="AU118" i="2"/>
  <c r="AU119" i="2"/>
  <c r="AU120" i="2"/>
  <c r="AU121" i="2"/>
  <c r="AU122" i="2"/>
  <c r="AU123" i="2"/>
  <c r="AU124" i="2"/>
  <c r="AU125" i="2"/>
  <c r="AU126" i="2"/>
  <c r="AU127" i="2"/>
  <c r="AU128" i="2"/>
  <c r="AU129" i="2"/>
  <c r="AU130" i="2"/>
  <c r="AU131" i="2"/>
  <c r="AU132" i="2"/>
  <c r="AV64" i="2"/>
  <c r="AV65" i="2"/>
  <c r="AV66" i="2"/>
  <c r="AV67" i="2"/>
  <c r="AV68" i="2"/>
  <c r="AV69" i="2"/>
  <c r="AV70" i="2"/>
  <c r="AV71" i="2"/>
  <c r="AV72" i="2"/>
  <c r="AV73" i="2"/>
  <c r="AV74" i="2"/>
  <c r="AV75" i="2"/>
  <c r="AV76" i="2"/>
  <c r="AV77" i="2"/>
  <c r="AV78" i="2"/>
  <c r="AV79" i="2"/>
  <c r="AV80" i="2"/>
  <c r="AV81" i="2"/>
  <c r="AV82" i="2"/>
  <c r="AV83" i="2"/>
  <c r="AV84" i="2"/>
  <c r="AV85" i="2"/>
  <c r="AV86" i="2"/>
  <c r="AV87" i="2"/>
  <c r="AV88" i="2"/>
  <c r="AV89" i="2"/>
  <c r="AV90" i="2"/>
  <c r="AV91" i="2"/>
  <c r="AV92" i="2"/>
  <c r="AV93" i="2"/>
  <c r="AV94" i="2"/>
  <c r="AV95" i="2"/>
  <c r="AV96" i="2"/>
  <c r="AV97" i="2"/>
  <c r="AV98" i="2"/>
  <c r="AV99" i="2"/>
  <c r="AV100" i="2"/>
  <c r="AV101" i="2"/>
  <c r="AU101" i="2"/>
  <c r="AU64" i="2"/>
  <c r="AU65" i="2"/>
  <c r="AU66" i="2"/>
  <c r="AU67" i="2"/>
  <c r="AU68" i="2"/>
  <c r="AU69" i="2"/>
  <c r="AU70" i="2"/>
  <c r="AU71" i="2"/>
  <c r="AU72" i="2"/>
  <c r="AU73" i="2"/>
  <c r="AU74" i="2"/>
  <c r="AU75" i="2"/>
  <c r="AU76" i="2"/>
  <c r="AU77" i="2"/>
  <c r="AU78" i="2"/>
  <c r="AU79" i="2"/>
  <c r="AU80" i="2"/>
  <c r="AU81" i="2"/>
  <c r="AU82" i="2"/>
  <c r="AU83" i="2"/>
  <c r="AU84" i="2"/>
  <c r="AU85" i="2"/>
  <c r="AU86" i="2"/>
  <c r="AU87" i="2"/>
  <c r="AU88" i="2"/>
  <c r="AU89" i="2"/>
  <c r="AU90" i="2"/>
  <c r="AU91" i="2"/>
  <c r="AU92" i="2"/>
  <c r="AU93" i="2"/>
  <c r="AU94" i="2"/>
  <c r="AU95" i="2"/>
  <c r="AU96" i="2"/>
  <c r="AU97" i="2"/>
  <c r="AU98" i="2"/>
  <c r="AU99" i="2"/>
  <c r="AU100" i="2"/>
  <c r="AV53" i="2"/>
  <c r="AV54" i="2"/>
  <c r="AV55" i="2"/>
  <c r="AV56" i="2"/>
  <c r="AV57" i="2"/>
  <c r="AV58" i="2"/>
  <c r="AV59" i="2"/>
  <c r="AV60" i="2"/>
  <c r="AU53" i="2"/>
  <c r="AU54" i="2"/>
  <c r="AU55" i="2"/>
  <c r="AU56" i="2"/>
  <c r="AU57" i="2"/>
  <c r="AU58" i="2"/>
  <c r="AU59" i="2"/>
  <c r="AU60" i="2"/>
  <c r="AV44" i="2"/>
  <c r="AV45" i="2"/>
  <c r="AV46" i="2"/>
  <c r="AV47" i="2"/>
  <c r="AV48" i="2"/>
  <c r="AV49" i="2"/>
  <c r="AV50" i="2"/>
  <c r="AU44" i="2"/>
  <c r="AU45" i="2"/>
  <c r="AU46" i="2"/>
  <c r="AU47" i="2"/>
  <c r="AU48" i="2"/>
  <c r="AU49" i="2"/>
  <c r="AU50" i="2"/>
  <c r="AV24" i="2"/>
  <c r="AV25" i="2"/>
  <c r="AV26" i="2"/>
  <c r="AV27" i="2"/>
  <c r="AV28" i="2"/>
  <c r="AV29" i="2"/>
  <c r="AV30" i="2"/>
  <c r="AV31" i="2"/>
  <c r="AV32" i="2"/>
  <c r="AV33" i="2"/>
  <c r="AV34" i="2"/>
  <c r="AV35" i="2"/>
  <c r="AV36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V136" i="2"/>
  <c r="AU136" i="2"/>
  <c r="AV105" i="2"/>
  <c r="AU105" i="2"/>
  <c r="AV63" i="2"/>
  <c r="AU63" i="2"/>
  <c r="AV52" i="2"/>
  <c r="AU52" i="2"/>
  <c r="AV43" i="2"/>
  <c r="AU43" i="2"/>
  <c r="AV23" i="2"/>
  <c r="AU23" i="2"/>
  <c r="AL137" i="2"/>
  <c r="AL138" i="2"/>
  <c r="AL139" i="2"/>
  <c r="AL140" i="2"/>
  <c r="AL141" i="2"/>
  <c r="AL142" i="2"/>
  <c r="AL143" i="2"/>
  <c r="AL144" i="2"/>
  <c r="AL145" i="2"/>
  <c r="AL146" i="2"/>
  <c r="AL147" i="2"/>
  <c r="AL148" i="2"/>
  <c r="AL149" i="2"/>
  <c r="AL150" i="2"/>
  <c r="AL151" i="2"/>
  <c r="AL152" i="2"/>
  <c r="AL153" i="2"/>
  <c r="AL154" i="2"/>
  <c r="AL155" i="2"/>
  <c r="AL156" i="2"/>
  <c r="AL157" i="2"/>
  <c r="AL158" i="2"/>
  <c r="AL159" i="2"/>
  <c r="AL160" i="2"/>
  <c r="AL161" i="2"/>
  <c r="AL162" i="2"/>
  <c r="AL163" i="2"/>
  <c r="AL164" i="2"/>
  <c r="AL165" i="2"/>
  <c r="AL166" i="2"/>
  <c r="AK137" i="2"/>
  <c r="AO137" i="2" s="1"/>
  <c r="AK138" i="2"/>
  <c r="AO138" i="2" s="1"/>
  <c r="AK139" i="2"/>
  <c r="AO139" i="2" s="1"/>
  <c r="AK140" i="2"/>
  <c r="AO140" i="2" s="1"/>
  <c r="AK141" i="2"/>
  <c r="AO141" i="2" s="1"/>
  <c r="AK142" i="2"/>
  <c r="AO142" i="2" s="1"/>
  <c r="AK143" i="2"/>
  <c r="AO143" i="2" s="1"/>
  <c r="AK144" i="2"/>
  <c r="AK145" i="2"/>
  <c r="AO145" i="2" s="1"/>
  <c r="AK146" i="2"/>
  <c r="AO146" i="2" s="1"/>
  <c r="AK147" i="2"/>
  <c r="AO147" i="2" s="1"/>
  <c r="AK148" i="2"/>
  <c r="AO148" i="2" s="1"/>
  <c r="AK149" i="2"/>
  <c r="AO149" i="2" s="1"/>
  <c r="AK150" i="2"/>
  <c r="AK151" i="2"/>
  <c r="AO151" i="2" s="1"/>
  <c r="AK152" i="2"/>
  <c r="AO152" i="2" s="1"/>
  <c r="AK153" i="2"/>
  <c r="AO153" i="2" s="1"/>
  <c r="AK154" i="2"/>
  <c r="AO154" i="2" s="1"/>
  <c r="AK155" i="2"/>
  <c r="AO155" i="2" s="1"/>
  <c r="AK156" i="2"/>
  <c r="AO156" i="2" s="1"/>
  <c r="AK157" i="2"/>
  <c r="AK158" i="2"/>
  <c r="AO158" i="2" s="1"/>
  <c r="AK159" i="2"/>
  <c r="AO159" i="2" s="1"/>
  <c r="AK160" i="2"/>
  <c r="AO160" i="2" s="1"/>
  <c r="AK161" i="2"/>
  <c r="AO161" i="2" s="1"/>
  <c r="AK162" i="2"/>
  <c r="AK163" i="2"/>
  <c r="AO163" i="2" s="1"/>
  <c r="AK164" i="2"/>
  <c r="AO164" i="2" s="1"/>
  <c r="AK165" i="2"/>
  <c r="AO165" i="2" s="1"/>
  <c r="AK166" i="2"/>
  <c r="AO166" i="2" s="1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122" i="2"/>
  <c r="AL123" i="2"/>
  <c r="AL124" i="2"/>
  <c r="AL125" i="2"/>
  <c r="AL126" i="2"/>
  <c r="AL127" i="2"/>
  <c r="AL128" i="2"/>
  <c r="AL129" i="2"/>
  <c r="AL130" i="2"/>
  <c r="AL131" i="2"/>
  <c r="AL132" i="2"/>
  <c r="AK106" i="2"/>
  <c r="AK107" i="2"/>
  <c r="AK108" i="2"/>
  <c r="AK109" i="2"/>
  <c r="AK110" i="2"/>
  <c r="AK111" i="2"/>
  <c r="AK112" i="2"/>
  <c r="AK113" i="2"/>
  <c r="AK114" i="2"/>
  <c r="AK115" i="2"/>
  <c r="AK116" i="2"/>
  <c r="AK117" i="2"/>
  <c r="AK118" i="2"/>
  <c r="AK119" i="2"/>
  <c r="AK120" i="2"/>
  <c r="AK121" i="2"/>
  <c r="AK122" i="2"/>
  <c r="AK123" i="2"/>
  <c r="AK124" i="2"/>
  <c r="AK125" i="2"/>
  <c r="AK126" i="2"/>
  <c r="AK127" i="2"/>
  <c r="AK128" i="2"/>
  <c r="AK129" i="2"/>
  <c r="AK130" i="2"/>
  <c r="AK131" i="2"/>
  <c r="AK132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K64" i="2"/>
  <c r="AK65" i="2"/>
  <c r="AK66" i="2"/>
  <c r="AK67" i="2"/>
  <c r="AK68" i="2"/>
  <c r="AK69" i="2"/>
  <c r="AK70" i="2"/>
  <c r="AK71" i="2"/>
  <c r="AK72" i="2"/>
  <c r="AK73" i="2"/>
  <c r="AK74" i="2"/>
  <c r="AK75" i="2"/>
  <c r="AK76" i="2"/>
  <c r="AK77" i="2"/>
  <c r="AK78" i="2"/>
  <c r="AK79" i="2"/>
  <c r="AK80" i="2"/>
  <c r="AK81" i="2"/>
  <c r="AK82" i="2"/>
  <c r="AK83" i="2"/>
  <c r="AK84" i="2"/>
  <c r="AK85" i="2"/>
  <c r="AK86" i="2"/>
  <c r="AK87" i="2"/>
  <c r="AK88" i="2"/>
  <c r="AK89" i="2"/>
  <c r="AK90" i="2"/>
  <c r="AK91" i="2"/>
  <c r="AK92" i="2"/>
  <c r="AK93" i="2"/>
  <c r="AK94" i="2"/>
  <c r="AK95" i="2"/>
  <c r="AK96" i="2"/>
  <c r="AK97" i="2"/>
  <c r="AK98" i="2"/>
  <c r="AK99" i="2"/>
  <c r="AK100" i="2"/>
  <c r="AK101" i="2"/>
  <c r="AL53" i="2"/>
  <c r="AL54" i="2"/>
  <c r="AL55" i="2"/>
  <c r="AL56" i="2"/>
  <c r="AL57" i="2"/>
  <c r="AL58" i="2"/>
  <c r="AL59" i="2"/>
  <c r="AL60" i="2"/>
  <c r="AK53" i="2"/>
  <c r="AK54" i="2"/>
  <c r="AK55" i="2"/>
  <c r="AK56" i="2"/>
  <c r="AK57" i="2"/>
  <c r="AK58" i="2"/>
  <c r="AK59" i="2"/>
  <c r="AK60" i="2"/>
  <c r="AL44" i="2"/>
  <c r="AL45" i="2"/>
  <c r="AL46" i="2"/>
  <c r="AL47" i="2"/>
  <c r="AL48" i="2"/>
  <c r="AL49" i="2"/>
  <c r="AL50" i="2"/>
  <c r="AK44" i="2"/>
  <c r="AK45" i="2"/>
  <c r="AK46" i="2"/>
  <c r="AK47" i="2"/>
  <c r="AK48" i="2"/>
  <c r="AK49" i="2"/>
  <c r="AK50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K23" i="2"/>
  <c r="AL136" i="2"/>
  <c r="AK136" i="2"/>
  <c r="AO136" i="2" s="1"/>
  <c r="AL105" i="2"/>
  <c r="AK105" i="2"/>
  <c r="AL63" i="2"/>
  <c r="AK63" i="2"/>
  <c r="AL52" i="2"/>
  <c r="AK52" i="2"/>
  <c r="AL43" i="2"/>
  <c r="AK43" i="2"/>
  <c r="AL23" i="2"/>
  <c r="AB53" i="2"/>
  <c r="AB54" i="2"/>
  <c r="AB55" i="2"/>
  <c r="AB56" i="2"/>
  <c r="AB57" i="2"/>
  <c r="AB58" i="2"/>
  <c r="AB59" i="2"/>
  <c r="AB60" i="2"/>
  <c r="AA53" i="2"/>
  <c r="AA54" i="2"/>
  <c r="AA55" i="2"/>
  <c r="AA56" i="2"/>
  <c r="AA57" i="2"/>
  <c r="AA58" i="2"/>
  <c r="AA59" i="2"/>
  <c r="AA60" i="2"/>
  <c r="AB52" i="2"/>
  <c r="AA52" i="2"/>
  <c r="AB44" i="2"/>
  <c r="AB45" i="2"/>
  <c r="AB46" i="2"/>
  <c r="AB47" i="2"/>
  <c r="AB48" i="2"/>
  <c r="AB49" i="2"/>
  <c r="AB50" i="2"/>
  <c r="AA44" i="2"/>
  <c r="AA45" i="2"/>
  <c r="AA46" i="2"/>
  <c r="AA47" i="2"/>
  <c r="AA48" i="2"/>
  <c r="AA49" i="2"/>
  <c r="AA50" i="2"/>
  <c r="AB43" i="2"/>
  <c r="AA4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A64" i="2"/>
  <c r="AA65" i="2"/>
  <c r="AA66" i="2"/>
  <c r="AA67" i="2"/>
  <c r="AA68" i="2"/>
  <c r="AA69" i="2"/>
  <c r="AA70" i="2"/>
  <c r="AA71" i="2"/>
  <c r="AA72" i="2"/>
  <c r="AA73" i="2"/>
  <c r="AA74" i="2"/>
  <c r="AA75" i="2"/>
  <c r="AA76" i="2"/>
  <c r="AA77" i="2"/>
  <c r="AA78" i="2"/>
  <c r="AA79" i="2"/>
  <c r="AA80" i="2"/>
  <c r="AA81" i="2"/>
  <c r="AA82" i="2"/>
  <c r="AA83" i="2"/>
  <c r="AA84" i="2"/>
  <c r="AA85" i="2"/>
  <c r="AA86" i="2"/>
  <c r="AA87" i="2"/>
  <c r="AA88" i="2"/>
  <c r="AA89" i="2"/>
  <c r="AA90" i="2"/>
  <c r="AA91" i="2"/>
  <c r="AA92" i="2"/>
  <c r="AA93" i="2"/>
  <c r="AA94" i="2"/>
  <c r="AA95" i="2"/>
  <c r="AA96" i="2"/>
  <c r="AA97" i="2"/>
  <c r="AA98" i="2"/>
  <c r="AA99" i="2"/>
  <c r="AA100" i="2"/>
  <c r="AA101" i="2"/>
  <c r="AB63" i="2"/>
  <c r="AA63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A106" i="2"/>
  <c r="AA107" i="2"/>
  <c r="AA108" i="2"/>
  <c r="AA109" i="2"/>
  <c r="AA110" i="2"/>
  <c r="AA111" i="2"/>
  <c r="AA112" i="2"/>
  <c r="AA113" i="2"/>
  <c r="AA114" i="2"/>
  <c r="AA115" i="2"/>
  <c r="AA116" i="2"/>
  <c r="AA117" i="2"/>
  <c r="AA118" i="2"/>
  <c r="AA119" i="2"/>
  <c r="AA120" i="2"/>
  <c r="AA121" i="2"/>
  <c r="AA122" i="2"/>
  <c r="AA123" i="2"/>
  <c r="AA124" i="2"/>
  <c r="AA125" i="2"/>
  <c r="AA126" i="2"/>
  <c r="AA127" i="2"/>
  <c r="AA128" i="2"/>
  <c r="AA129" i="2"/>
  <c r="AA130" i="2"/>
  <c r="AA131" i="2"/>
  <c r="AA132" i="2"/>
  <c r="AB105" i="2"/>
  <c r="AA105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AB155" i="2"/>
  <c r="AB156" i="2"/>
  <c r="AB157" i="2"/>
  <c r="AB158" i="2"/>
  <c r="AB159" i="2"/>
  <c r="AB160" i="2"/>
  <c r="AB161" i="2"/>
  <c r="AB162" i="2"/>
  <c r="AB163" i="2"/>
  <c r="AB164" i="2"/>
  <c r="AB165" i="2"/>
  <c r="AB166" i="2"/>
  <c r="AA137" i="2"/>
  <c r="AA138" i="2"/>
  <c r="AE138" i="2" s="1"/>
  <c r="AA139" i="2"/>
  <c r="AE139" i="2" s="1"/>
  <c r="AA140" i="2"/>
  <c r="AE140" i="2" s="1"/>
  <c r="AA141" i="2"/>
  <c r="AA142" i="2"/>
  <c r="AE142" i="2" s="1"/>
  <c r="AA143" i="2"/>
  <c r="AE143" i="2" s="1"/>
  <c r="AA144" i="2"/>
  <c r="AA145" i="2"/>
  <c r="AE145" i="2" s="1"/>
  <c r="AA146" i="2"/>
  <c r="AE146" i="2" s="1"/>
  <c r="AA147" i="2"/>
  <c r="AA148" i="2"/>
  <c r="AE148" i="2" s="1"/>
  <c r="AA149" i="2"/>
  <c r="AE149" i="2" s="1"/>
  <c r="AA150" i="2"/>
  <c r="AE150" i="2" s="1"/>
  <c r="AA151" i="2"/>
  <c r="AA152" i="2"/>
  <c r="AE152" i="2" s="1"/>
  <c r="AA153" i="2"/>
  <c r="AE153" i="2" s="1"/>
  <c r="AA154" i="2"/>
  <c r="AE154" i="2" s="1"/>
  <c r="AA155" i="2"/>
  <c r="AE155" i="2" s="1"/>
  <c r="AA156" i="2"/>
  <c r="AE156" i="2" s="1"/>
  <c r="AA157" i="2"/>
  <c r="AA158" i="2"/>
  <c r="AE158" i="2" s="1"/>
  <c r="AA159" i="2"/>
  <c r="AE159" i="2" s="1"/>
  <c r="AA160" i="2"/>
  <c r="AE160" i="2" s="1"/>
  <c r="AA161" i="2"/>
  <c r="AE161" i="2" s="1"/>
  <c r="AA162" i="2"/>
  <c r="AA163" i="2"/>
  <c r="AE163" i="2" s="1"/>
  <c r="AA164" i="2"/>
  <c r="AE164" i="2" s="1"/>
  <c r="AA165" i="2"/>
  <c r="AE165" i="2" s="1"/>
  <c r="AA166" i="2"/>
  <c r="AE166" i="2" s="1"/>
  <c r="AB136" i="2"/>
  <c r="AA136" i="2"/>
  <c r="AE136" i="2" l="1"/>
  <c r="AY136" i="2"/>
  <c r="U16" i="2"/>
  <c r="AB34" i="2"/>
  <c r="AB35" i="2"/>
  <c r="AB36" i="2"/>
  <c r="AA34" i="2"/>
  <c r="AA35" i="2"/>
  <c r="AA36" i="2"/>
  <c r="AB24" i="2"/>
  <c r="AB25" i="2"/>
  <c r="AB26" i="2"/>
  <c r="AB27" i="2"/>
  <c r="AB28" i="2"/>
  <c r="AB29" i="2"/>
  <c r="AB30" i="2"/>
  <c r="AB31" i="2"/>
  <c r="AB32" i="2"/>
  <c r="AB33" i="2"/>
  <c r="AA24" i="2"/>
  <c r="AA25" i="2"/>
  <c r="AA26" i="2"/>
  <c r="AA27" i="2"/>
  <c r="AA28" i="2"/>
  <c r="AA29" i="2"/>
  <c r="AA30" i="2"/>
  <c r="AA31" i="2"/>
  <c r="AA32" i="2"/>
  <c r="AA33" i="2"/>
  <c r="AB23" i="2"/>
  <c r="AA23" i="2"/>
  <c r="T6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23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36" i="2"/>
  <c r="G137" i="2"/>
  <c r="G138" i="2"/>
  <c r="K138" i="2" s="1"/>
  <c r="G139" i="2"/>
  <c r="K139" i="2" s="1"/>
  <c r="G140" i="2"/>
  <c r="K140" i="2" s="1"/>
  <c r="G141" i="2"/>
  <c r="K141" i="2" s="1"/>
  <c r="G142" i="2"/>
  <c r="K142" i="2" s="1"/>
  <c r="G143" i="2"/>
  <c r="K143" i="2" s="1"/>
  <c r="G144" i="2"/>
  <c r="K144" i="2" s="1"/>
  <c r="G145" i="2"/>
  <c r="K145" i="2" s="1"/>
  <c r="G146" i="2"/>
  <c r="K146" i="2" s="1"/>
  <c r="G147" i="2"/>
  <c r="K147" i="2" s="1"/>
  <c r="G148" i="2"/>
  <c r="K148" i="2" s="1"/>
  <c r="G149" i="2"/>
  <c r="K149" i="2" s="1"/>
  <c r="G150" i="2"/>
  <c r="K150" i="2" s="1"/>
  <c r="G151" i="2"/>
  <c r="K151" i="2" s="1"/>
  <c r="G152" i="2"/>
  <c r="K152" i="2" s="1"/>
  <c r="G153" i="2"/>
  <c r="K153" i="2" s="1"/>
  <c r="G154" i="2"/>
  <c r="K154" i="2" s="1"/>
  <c r="G155" i="2"/>
  <c r="K155" i="2" s="1"/>
  <c r="G156" i="2"/>
  <c r="K156" i="2" s="1"/>
  <c r="G157" i="2"/>
  <c r="K157" i="2" s="1"/>
  <c r="G158" i="2"/>
  <c r="K158" i="2" s="1"/>
  <c r="G159" i="2"/>
  <c r="K159" i="2" s="1"/>
  <c r="G160" i="2"/>
  <c r="K160" i="2" s="1"/>
  <c r="G161" i="2"/>
  <c r="K161" i="2" s="1"/>
  <c r="G162" i="2"/>
  <c r="G163" i="2"/>
  <c r="K163" i="2" s="1"/>
  <c r="G164" i="2"/>
  <c r="K164" i="2" s="1"/>
  <c r="G165" i="2"/>
  <c r="K165" i="2" s="1"/>
  <c r="G166" i="2"/>
  <c r="K166" i="2" s="1"/>
  <c r="G136" i="2"/>
  <c r="K136" i="2" s="1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05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63" i="2"/>
  <c r="H53" i="2"/>
  <c r="H54" i="2"/>
  <c r="H55" i="2"/>
  <c r="H56" i="2"/>
  <c r="H57" i="2"/>
  <c r="H58" i="2"/>
  <c r="H59" i="2"/>
  <c r="H60" i="2"/>
  <c r="H52" i="2"/>
  <c r="G53" i="2"/>
  <c r="G54" i="2"/>
  <c r="G55" i="2"/>
  <c r="G56" i="2"/>
  <c r="G57" i="2"/>
  <c r="G58" i="2"/>
  <c r="G59" i="2"/>
  <c r="G60" i="2"/>
  <c r="G52" i="2"/>
  <c r="H44" i="2"/>
  <c r="H45" i="2"/>
  <c r="H46" i="2"/>
  <c r="H47" i="2"/>
  <c r="H48" i="2"/>
  <c r="H49" i="2"/>
  <c r="H50" i="2"/>
  <c r="H43" i="2"/>
  <c r="G44" i="2"/>
  <c r="G45" i="2"/>
  <c r="G46" i="2"/>
  <c r="G47" i="2"/>
  <c r="G48" i="2"/>
  <c r="G49" i="2"/>
  <c r="G50" i="2"/>
  <c r="G43" i="2"/>
  <c r="H41" i="2"/>
  <c r="H40" i="2"/>
  <c r="G41" i="2"/>
  <c r="G40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23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O137" i="2" l="1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36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05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63" i="2"/>
  <c r="O53" i="2"/>
  <c r="O54" i="2"/>
  <c r="O55" i="2"/>
  <c r="O56" i="2"/>
  <c r="O57" i="2"/>
  <c r="O58" i="2"/>
  <c r="O59" i="2"/>
  <c r="O60" i="2"/>
  <c r="O52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36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05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64" i="2"/>
  <c r="N65" i="2"/>
  <c r="N66" i="2"/>
  <c r="N67" i="2"/>
  <c r="N68" i="2"/>
  <c r="N69" i="2"/>
  <c r="N70" i="2"/>
  <c r="N71" i="2"/>
  <c r="N72" i="2"/>
  <c r="N63" i="2"/>
  <c r="N53" i="2"/>
  <c r="N54" i="2"/>
  <c r="N55" i="2"/>
  <c r="N56" i="2"/>
  <c r="N57" i="2"/>
  <c r="N58" i="2"/>
  <c r="N59" i="2"/>
  <c r="N60" i="2"/>
  <c r="N52" i="2"/>
  <c r="O44" i="2"/>
  <c r="O45" i="2"/>
  <c r="O46" i="2"/>
  <c r="O47" i="2"/>
  <c r="O48" i="2"/>
  <c r="O49" i="2"/>
  <c r="O50" i="2"/>
  <c r="N44" i="2"/>
  <c r="N45" i="2"/>
  <c r="N46" i="2"/>
  <c r="N47" i="2"/>
  <c r="N48" i="2"/>
  <c r="N49" i="2"/>
  <c r="N50" i="2"/>
  <c r="O43" i="2"/>
  <c r="N43" i="2"/>
  <c r="O41" i="2"/>
  <c r="O40" i="2"/>
  <c r="N41" i="2"/>
  <c r="N40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23" i="2"/>
  <c r="BC137" i="2" l="1"/>
  <c r="BC138" i="2"/>
  <c r="BC139" i="2"/>
  <c r="BC140" i="2"/>
  <c r="BC141" i="2"/>
  <c r="BC142" i="2"/>
  <c r="BC143" i="2"/>
  <c r="BC144" i="2"/>
  <c r="BC145" i="2"/>
  <c r="BC146" i="2"/>
  <c r="BC147" i="2"/>
  <c r="BC148" i="2"/>
  <c r="BC149" i="2"/>
  <c r="BC150" i="2"/>
  <c r="BC151" i="2"/>
  <c r="BC152" i="2"/>
  <c r="BC153" i="2"/>
  <c r="BC154" i="2"/>
  <c r="BC155" i="2"/>
  <c r="BC156" i="2"/>
  <c r="BC157" i="2"/>
  <c r="BC158" i="2"/>
  <c r="BC159" i="2"/>
  <c r="BC160" i="2"/>
  <c r="BC161" i="2"/>
  <c r="BC162" i="2"/>
  <c r="BC163" i="2"/>
  <c r="BC164" i="2"/>
  <c r="BC165" i="2"/>
  <c r="BC166" i="2"/>
  <c r="BB137" i="2"/>
  <c r="BB138" i="2"/>
  <c r="BB139" i="2"/>
  <c r="BB140" i="2"/>
  <c r="BB141" i="2"/>
  <c r="BB142" i="2"/>
  <c r="BB143" i="2"/>
  <c r="BB144" i="2"/>
  <c r="BB145" i="2"/>
  <c r="BB146" i="2"/>
  <c r="BB147" i="2"/>
  <c r="BB148" i="2"/>
  <c r="BB149" i="2"/>
  <c r="BB150" i="2"/>
  <c r="BB151" i="2"/>
  <c r="BB152" i="2"/>
  <c r="BB153" i="2"/>
  <c r="BB154" i="2"/>
  <c r="BB155" i="2"/>
  <c r="BB156" i="2"/>
  <c r="BB157" i="2"/>
  <c r="BB158" i="2"/>
  <c r="BB159" i="2"/>
  <c r="BB160" i="2"/>
  <c r="BB161" i="2"/>
  <c r="BB162" i="2"/>
  <c r="BB163" i="2"/>
  <c r="BB164" i="2"/>
  <c r="BB165" i="2"/>
  <c r="BB166" i="2"/>
  <c r="BC136" i="2"/>
  <c r="BB136" i="2"/>
  <c r="BC106" i="2"/>
  <c r="BC107" i="2"/>
  <c r="BC108" i="2"/>
  <c r="BC109" i="2"/>
  <c r="BC110" i="2"/>
  <c r="BC111" i="2"/>
  <c r="BC112" i="2"/>
  <c r="BC113" i="2"/>
  <c r="BC114" i="2"/>
  <c r="BC115" i="2"/>
  <c r="BC116" i="2"/>
  <c r="BC117" i="2"/>
  <c r="BC118" i="2"/>
  <c r="BC119" i="2"/>
  <c r="BC120" i="2"/>
  <c r="BC121" i="2"/>
  <c r="BC122" i="2"/>
  <c r="BC123" i="2"/>
  <c r="BC124" i="2"/>
  <c r="BC125" i="2"/>
  <c r="BC126" i="2"/>
  <c r="BC127" i="2"/>
  <c r="BC128" i="2"/>
  <c r="BC129" i="2"/>
  <c r="BC130" i="2"/>
  <c r="BC131" i="2"/>
  <c r="BC132" i="2"/>
  <c r="BB106" i="2"/>
  <c r="BB107" i="2"/>
  <c r="BB108" i="2"/>
  <c r="BB109" i="2"/>
  <c r="BB110" i="2"/>
  <c r="BB111" i="2"/>
  <c r="BB112" i="2"/>
  <c r="BB113" i="2"/>
  <c r="BB114" i="2"/>
  <c r="BB115" i="2"/>
  <c r="BB116" i="2"/>
  <c r="BB117" i="2"/>
  <c r="BB118" i="2"/>
  <c r="BB119" i="2"/>
  <c r="BB120" i="2"/>
  <c r="BB121" i="2"/>
  <c r="BB122" i="2"/>
  <c r="BB123" i="2"/>
  <c r="BB124" i="2"/>
  <c r="BB125" i="2"/>
  <c r="BB126" i="2"/>
  <c r="BB127" i="2"/>
  <c r="BB128" i="2"/>
  <c r="BB129" i="2"/>
  <c r="BB130" i="2"/>
  <c r="BB131" i="2"/>
  <c r="BB132" i="2"/>
  <c r="BC105" i="2"/>
  <c r="BB105" i="2"/>
  <c r="BC64" i="2"/>
  <c r="BC65" i="2"/>
  <c r="BC66" i="2"/>
  <c r="BC67" i="2"/>
  <c r="BC68" i="2"/>
  <c r="BC69" i="2"/>
  <c r="BC70" i="2"/>
  <c r="BC71" i="2"/>
  <c r="BC72" i="2"/>
  <c r="BC73" i="2"/>
  <c r="BC74" i="2"/>
  <c r="BC75" i="2"/>
  <c r="BC76" i="2"/>
  <c r="BC77" i="2"/>
  <c r="BC78" i="2"/>
  <c r="BC79" i="2"/>
  <c r="BC80" i="2"/>
  <c r="BC81" i="2"/>
  <c r="BC82" i="2"/>
  <c r="BC83" i="2"/>
  <c r="BC84" i="2"/>
  <c r="BC85" i="2"/>
  <c r="BC86" i="2"/>
  <c r="BC87" i="2"/>
  <c r="BC88" i="2"/>
  <c r="BC89" i="2"/>
  <c r="BC90" i="2"/>
  <c r="BC91" i="2"/>
  <c r="BC92" i="2"/>
  <c r="BC93" i="2"/>
  <c r="BC94" i="2"/>
  <c r="BC95" i="2"/>
  <c r="BC96" i="2"/>
  <c r="BC97" i="2"/>
  <c r="BC98" i="2"/>
  <c r="BC99" i="2"/>
  <c r="BC100" i="2"/>
  <c r="BC101" i="2"/>
  <c r="BB64" i="2"/>
  <c r="BB65" i="2"/>
  <c r="BB66" i="2"/>
  <c r="BB67" i="2"/>
  <c r="BB68" i="2"/>
  <c r="BB69" i="2"/>
  <c r="BB70" i="2"/>
  <c r="BB71" i="2"/>
  <c r="BB72" i="2"/>
  <c r="BB73" i="2"/>
  <c r="BB74" i="2"/>
  <c r="BB75" i="2"/>
  <c r="BB76" i="2"/>
  <c r="BB77" i="2"/>
  <c r="BB78" i="2"/>
  <c r="BB79" i="2"/>
  <c r="BB80" i="2"/>
  <c r="BB81" i="2"/>
  <c r="BB82" i="2"/>
  <c r="BB83" i="2"/>
  <c r="BB84" i="2"/>
  <c r="BB85" i="2"/>
  <c r="BB86" i="2"/>
  <c r="BB87" i="2"/>
  <c r="BB88" i="2"/>
  <c r="BB89" i="2"/>
  <c r="BB90" i="2"/>
  <c r="BB91" i="2"/>
  <c r="BB92" i="2"/>
  <c r="BB93" i="2"/>
  <c r="BB94" i="2"/>
  <c r="BB95" i="2"/>
  <c r="BB96" i="2"/>
  <c r="BB97" i="2"/>
  <c r="BB98" i="2"/>
  <c r="BB99" i="2"/>
  <c r="BB100" i="2"/>
  <c r="BB101" i="2"/>
  <c r="BC63" i="2"/>
  <c r="BB63" i="2"/>
  <c r="BC53" i="2"/>
  <c r="BC54" i="2"/>
  <c r="BC55" i="2"/>
  <c r="BC56" i="2"/>
  <c r="BC57" i="2"/>
  <c r="BC58" i="2"/>
  <c r="BC59" i="2"/>
  <c r="BC60" i="2"/>
  <c r="BB53" i="2"/>
  <c r="BB54" i="2"/>
  <c r="BB55" i="2"/>
  <c r="BB56" i="2"/>
  <c r="BB57" i="2"/>
  <c r="BB58" i="2"/>
  <c r="BB59" i="2"/>
  <c r="BB60" i="2"/>
  <c r="BC52" i="2"/>
  <c r="BB52" i="2"/>
  <c r="BC44" i="2"/>
  <c r="BC45" i="2"/>
  <c r="BC46" i="2"/>
  <c r="BC47" i="2"/>
  <c r="BC48" i="2"/>
  <c r="BC49" i="2"/>
  <c r="BC50" i="2"/>
  <c r="BB44" i="2"/>
  <c r="BB45" i="2"/>
  <c r="BB46" i="2"/>
  <c r="BB47" i="2"/>
  <c r="BB48" i="2"/>
  <c r="BB49" i="2"/>
  <c r="BB50" i="2"/>
  <c r="BC43" i="2"/>
  <c r="BB43" i="2"/>
  <c r="BC25" i="2"/>
  <c r="BC26" i="2"/>
  <c r="BC27" i="2"/>
  <c r="BC28" i="2"/>
  <c r="BC29" i="2"/>
  <c r="BC30" i="2"/>
  <c r="BC31" i="2"/>
  <c r="BC32" i="2"/>
  <c r="BC33" i="2"/>
  <c r="BC34" i="2"/>
  <c r="BC35" i="2"/>
  <c r="BC36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C24" i="2"/>
  <c r="BB24" i="2"/>
  <c r="AS137" i="2"/>
  <c r="AS138" i="2"/>
  <c r="AS139" i="2"/>
  <c r="AS140" i="2"/>
  <c r="AS141" i="2"/>
  <c r="AS142" i="2"/>
  <c r="AS143" i="2"/>
  <c r="AS144" i="2"/>
  <c r="AS145" i="2"/>
  <c r="AS146" i="2"/>
  <c r="AS147" i="2"/>
  <c r="AS148" i="2"/>
  <c r="AS149" i="2"/>
  <c r="AS150" i="2"/>
  <c r="AS151" i="2"/>
  <c r="AS152" i="2"/>
  <c r="AS153" i="2"/>
  <c r="AS154" i="2"/>
  <c r="AS155" i="2"/>
  <c r="AS156" i="2"/>
  <c r="AS157" i="2"/>
  <c r="AS158" i="2"/>
  <c r="AS159" i="2"/>
  <c r="AS160" i="2"/>
  <c r="AS161" i="2"/>
  <c r="AS162" i="2"/>
  <c r="AS163" i="2"/>
  <c r="AS164" i="2"/>
  <c r="AS165" i="2"/>
  <c r="AS166" i="2"/>
  <c r="AR137" i="2"/>
  <c r="AR138" i="2"/>
  <c r="AR139" i="2"/>
  <c r="AR140" i="2"/>
  <c r="AR141" i="2"/>
  <c r="AR142" i="2"/>
  <c r="AR143" i="2"/>
  <c r="AR144" i="2"/>
  <c r="AR145" i="2"/>
  <c r="AR146" i="2"/>
  <c r="AR147" i="2"/>
  <c r="AR148" i="2"/>
  <c r="AR149" i="2"/>
  <c r="AR150" i="2"/>
  <c r="AR151" i="2"/>
  <c r="AR152" i="2"/>
  <c r="AR153" i="2"/>
  <c r="AR154" i="2"/>
  <c r="AR155" i="2"/>
  <c r="AR156" i="2"/>
  <c r="AR157" i="2"/>
  <c r="AR158" i="2"/>
  <c r="AR159" i="2"/>
  <c r="AR160" i="2"/>
  <c r="AR161" i="2"/>
  <c r="AR162" i="2"/>
  <c r="AR163" i="2"/>
  <c r="AR164" i="2"/>
  <c r="AR165" i="2"/>
  <c r="AR166" i="2"/>
  <c r="AS136" i="2"/>
  <c r="AR136" i="2"/>
  <c r="AS106" i="2"/>
  <c r="AS107" i="2"/>
  <c r="AS108" i="2"/>
  <c r="AS109" i="2"/>
  <c r="AS110" i="2"/>
  <c r="AS111" i="2"/>
  <c r="AS112" i="2"/>
  <c r="AS113" i="2"/>
  <c r="AS114" i="2"/>
  <c r="AS115" i="2"/>
  <c r="AS116" i="2"/>
  <c r="AS117" i="2"/>
  <c r="AS118" i="2"/>
  <c r="AS119" i="2"/>
  <c r="AS120" i="2"/>
  <c r="AS121" i="2"/>
  <c r="AS122" i="2"/>
  <c r="AS123" i="2"/>
  <c r="AS124" i="2"/>
  <c r="AS125" i="2"/>
  <c r="AS126" i="2"/>
  <c r="AS127" i="2"/>
  <c r="AS128" i="2"/>
  <c r="AS129" i="2"/>
  <c r="AS130" i="2"/>
  <c r="AS131" i="2"/>
  <c r="AS132" i="2"/>
  <c r="AR106" i="2"/>
  <c r="AR107" i="2"/>
  <c r="AR108" i="2"/>
  <c r="AR109" i="2"/>
  <c r="AR110" i="2"/>
  <c r="AR111" i="2"/>
  <c r="AR112" i="2"/>
  <c r="AR113" i="2"/>
  <c r="AR114" i="2"/>
  <c r="AR115" i="2"/>
  <c r="AR116" i="2"/>
  <c r="AR117" i="2"/>
  <c r="AR118" i="2"/>
  <c r="AR119" i="2"/>
  <c r="AR120" i="2"/>
  <c r="AR121" i="2"/>
  <c r="AR122" i="2"/>
  <c r="AR123" i="2"/>
  <c r="AR124" i="2"/>
  <c r="AR125" i="2"/>
  <c r="AR126" i="2"/>
  <c r="AR127" i="2"/>
  <c r="AR128" i="2"/>
  <c r="AR129" i="2"/>
  <c r="AR130" i="2"/>
  <c r="AR131" i="2"/>
  <c r="AR132" i="2"/>
  <c r="AS105" i="2"/>
  <c r="AR105" i="2"/>
  <c r="AS64" i="2"/>
  <c r="AS65" i="2"/>
  <c r="AS66" i="2"/>
  <c r="AS67" i="2"/>
  <c r="AS68" i="2"/>
  <c r="AS69" i="2"/>
  <c r="AS70" i="2"/>
  <c r="AS71" i="2"/>
  <c r="AS72" i="2"/>
  <c r="AS73" i="2"/>
  <c r="AS74" i="2"/>
  <c r="AS75" i="2"/>
  <c r="AS76" i="2"/>
  <c r="AS77" i="2"/>
  <c r="AS78" i="2"/>
  <c r="AS79" i="2"/>
  <c r="AS80" i="2"/>
  <c r="AS81" i="2"/>
  <c r="AS82" i="2"/>
  <c r="AS83" i="2"/>
  <c r="AS84" i="2"/>
  <c r="AS85" i="2"/>
  <c r="AS86" i="2"/>
  <c r="AS87" i="2"/>
  <c r="AS88" i="2"/>
  <c r="AS89" i="2"/>
  <c r="AS90" i="2"/>
  <c r="AS91" i="2"/>
  <c r="AS92" i="2"/>
  <c r="AS93" i="2"/>
  <c r="AS94" i="2"/>
  <c r="AS95" i="2"/>
  <c r="AS96" i="2"/>
  <c r="AS97" i="2"/>
  <c r="AS98" i="2"/>
  <c r="AS99" i="2"/>
  <c r="AS100" i="2"/>
  <c r="AS101" i="2"/>
  <c r="AR64" i="2"/>
  <c r="AR65" i="2"/>
  <c r="AR66" i="2"/>
  <c r="AR67" i="2"/>
  <c r="AR68" i="2"/>
  <c r="AR69" i="2"/>
  <c r="AR70" i="2"/>
  <c r="AR71" i="2"/>
  <c r="AR72" i="2"/>
  <c r="AR73" i="2"/>
  <c r="AR74" i="2"/>
  <c r="AR75" i="2"/>
  <c r="AR76" i="2"/>
  <c r="AR77" i="2"/>
  <c r="AR78" i="2"/>
  <c r="AR79" i="2"/>
  <c r="AR80" i="2"/>
  <c r="AR81" i="2"/>
  <c r="AR82" i="2"/>
  <c r="AR83" i="2"/>
  <c r="AR84" i="2"/>
  <c r="AR85" i="2"/>
  <c r="AR86" i="2"/>
  <c r="AR87" i="2"/>
  <c r="AR88" i="2"/>
  <c r="AR89" i="2"/>
  <c r="AR90" i="2"/>
  <c r="AR91" i="2"/>
  <c r="AR92" i="2"/>
  <c r="AR93" i="2"/>
  <c r="AR94" i="2"/>
  <c r="AR95" i="2"/>
  <c r="AR96" i="2"/>
  <c r="AR97" i="2"/>
  <c r="AR98" i="2"/>
  <c r="AR99" i="2"/>
  <c r="AR100" i="2"/>
  <c r="AR101" i="2"/>
  <c r="AS63" i="2"/>
  <c r="AR63" i="2"/>
  <c r="AS53" i="2"/>
  <c r="AS54" i="2"/>
  <c r="AS55" i="2"/>
  <c r="AS56" i="2"/>
  <c r="AS57" i="2"/>
  <c r="AS58" i="2"/>
  <c r="AS59" i="2"/>
  <c r="AS60" i="2"/>
  <c r="AR53" i="2"/>
  <c r="AR54" i="2"/>
  <c r="AR55" i="2"/>
  <c r="AR56" i="2"/>
  <c r="AR57" i="2"/>
  <c r="AR58" i="2"/>
  <c r="AR59" i="2"/>
  <c r="AR60" i="2"/>
  <c r="AS52" i="2"/>
  <c r="AR52" i="2"/>
  <c r="AS44" i="2"/>
  <c r="AS45" i="2"/>
  <c r="AS46" i="2"/>
  <c r="AS47" i="2"/>
  <c r="AS48" i="2"/>
  <c r="AS49" i="2"/>
  <c r="AS50" i="2"/>
  <c r="AR44" i="2"/>
  <c r="AR45" i="2"/>
  <c r="AR46" i="2"/>
  <c r="AR47" i="2"/>
  <c r="AR48" i="2"/>
  <c r="AR49" i="2"/>
  <c r="AR50" i="2"/>
  <c r="AS43" i="2"/>
  <c r="AR43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R25" i="2"/>
  <c r="AR26" i="2"/>
  <c r="AR27" i="2"/>
  <c r="AR28" i="2"/>
  <c r="AR29" i="2"/>
  <c r="AR30" i="2"/>
  <c r="AR31" i="2"/>
  <c r="AR32" i="2"/>
  <c r="AR33" i="2"/>
  <c r="AR34" i="2"/>
  <c r="AR35" i="2"/>
  <c r="AR36" i="2"/>
  <c r="AS24" i="2"/>
  <c r="AR24" i="2"/>
  <c r="AI137" i="2"/>
  <c r="AI138" i="2"/>
  <c r="AI139" i="2"/>
  <c r="AI140" i="2"/>
  <c r="AI141" i="2"/>
  <c r="AI142" i="2"/>
  <c r="AI143" i="2"/>
  <c r="AI144" i="2"/>
  <c r="AI145" i="2"/>
  <c r="AI146" i="2"/>
  <c r="AI147" i="2"/>
  <c r="AI148" i="2"/>
  <c r="AI149" i="2"/>
  <c r="AI150" i="2"/>
  <c r="AI151" i="2"/>
  <c r="AI152" i="2"/>
  <c r="AI153" i="2"/>
  <c r="AI154" i="2"/>
  <c r="AI155" i="2"/>
  <c r="AI156" i="2"/>
  <c r="AI157" i="2"/>
  <c r="AI158" i="2"/>
  <c r="AI159" i="2"/>
  <c r="AI160" i="2"/>
  <c r="AI161" i="2"/>
  <c r="AI162" i="2"/>
  <c r="AI163" i="2"/>
  <c r="AI164" i="2"/>
  <c r="AI165" i="2"/>
  <c r="AI166" i="2"/>
  <c r="AH137" i="2"/>
  <c r="AH138" i="2"/>
  <c r="AH139" i="2"/>
  <c r="AH140" i="2"/>
  <c r="AH141" i="2"/>
  <c r="AH142" i="2"/>
  <c r="AH143" i="2"/>
  <c r="AH144" i="2"/>
  <c r="AH145" i="2"/>
  <c r="AH146" i="2"/>
  <c r="AH147" i="2"/>
  <c r="AH148" i="2"/>
  <c r="AH149" i="2"/>
  <c r="AH150" i="2"/>
  <c r="AH151" i="2"/>
  <c r="AH152" i="2"/>
  <c r="AH153" i="2"/>
  <c r="AH154" i="2"/>
  <c r="AH155" i="2"/>
  <c r="AH156" i="2"/>
  <c r="AH157" i="2"/>
  <c r="AH158" i="2"/>
  <c r="AH159" i="2"/>
  <c r="AH160" i="2"/>
  <c r="AH161" i="2"/>
  <c r="AH162" i="2"/>
  <c r="AH163" i="2"/>
  <c r="AH164" i="2"/>
  <c r="AH165" i="2"/>
  <c r="AH166" i="2"/>
  <c r="AI136" i="2"/>
  <c r="AH136" i="2"/>
  <c r="AI106" i="2"/>
  <c r="AI107" i="2"/>
  <c r="AI108" i="2"/>
  <c r="AI109" i="2"/>
  <c r="AI110" i="2"/>
  <c r="AI111" i="2"/>
  <c r="AI112" i="2"/>
  <c r="AI113" i="2"/>
  <c r="AI114" i="2"/>
  <c r="AI115" i="2"/>
  <c r="AI116" i="2"/>
  <c r="AI117" i="2"/>
  <c r="AI118" i="2"/>
  <c r="AI119" i="2"/>
  <c r="AI120" i="2"/>
  <c r="AI121" i="2"/>
  <c r="AI122" i="2"/>
  <c r="AI123" i="2"/>
  <c r="AI124" i="2"/>
  <c r="AI125" i="2"/>
  <c r="AI126" i="2"/>
  <c r="AI127" i="2"/>
  <c r="AI128" i="2"/>
  <c r="AI129" i="2"/>
  <c r="AI130" i="2"/>
  <c r="AI131" i="2"/>
  <c r="AI132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H122" i="2"/>
  <c r="AH123" i="2"/>
  <c r="AH124" i="2"/>
  <c r="AH125" i="2"/>
  <c r="AH126" i="2"/>
  <c r="AH127" i="2"/>
  <c r="AH128" i="2"/>
  <c r="AH129" i="2"/>
  <c r="AH130" i="2"/>
  <c r="AH131" i="2"/>
  <c r="AH132" i="2"/>
  <c r="AI105" i="2"/>
  <c r="AH105" i="2"/>
  <c r="AI64" i="2"/>
  <c r="AI65" i="2"/>
  <c r="AI66" i="2"/>
  <c r="AI67" i="2"/>
  <c r="AI68" i="2"/>
  <c r="AI69" i="2"/>
  <c r="AI70" i="2"/>
  <c r="AI71" i="2"/>
  <c r="AI72" i="2"/>
  <c r="AI73" i="2"/>
  <c r="AI74" i="2"/>
  <c r="AI75" i="2"/>
  <c r="AI76" i="2"/>
  <c r="AI77" i="2"/>
  <c r="AI78" i="2"/>
  <c r="AI79" i="2"/>
  <c r="AI80" i="2"/>
  <c r="AI81" i="2"/>
  <c r="AI82" i="2"/>
  <c r="AI83" i="2"/>
  <c r="AI84" i="2"/>
  <c r="AI85" i="2"/>
  <c r="AI86" i="2"/>
  <c r="AI87" i="2"/>
  <c r="AI88" i="2"/>
  <c r="AI89" i="2"/>
  <c r="AI90" i="2"/>
  <c r="AI91" i="2"/>
  <c r="AI92" i="2"/>
  <c r="AI93" i="2"/>
  <c r="AI94" i="2"/>
  <c r="AI95" i="2"/>
  <c r="AI96" i="2"/>
  <c r="AI97" i="2"/>
  <c r="AI98" i="2"/>
  <c r="AI99" i="2"/>
  <c r="AI100" i="2"/>
  <c r="AI101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I63" i="2"/>
  <c r="AH63" i="2"/>
  <c r="AI53" i="2"/>
  <c r="AI54" i="2"/>
  <c r="AI55" i="2"/>
  <c r="AI56" i="2"/>
  <c r="AI57" i="2"/>
  <c r="AI58" i="2"/>
  <c r="AI59" i="2"/>
  <c r="AI60" i="2"/>
  <c r="AH53" i="2"/>
  <c r="AH54" i="2"/>
  <c r="AH55" i="2"/>
  <c r="AH56" i="2"/>
  <c r="AH57" i="2"/>
  <c r="AH58" i="2"/>
  <c r="AH59" i="2"/>
  <c r="AH60" i="2"/>
  <c r="AI52" i="2"/>
  <c r="AH52" i="2"/>
  <c r="AI44" i="2"/>
  <c r="AI45" i="2"/>
  <c r="AI46" i="2"/>
  <c r="AI47" i="2"/>
  <c r="AI48" i="2"/>
  <c r="AI49" i="2"/>
  <c r="AI50" i="2"/>
  <c r="AH44" i="2"/>
  <c r="AH45" i="2"/>
  <c r="AH46" i="2"/>
  <c r="AH47" i="2"/>
  <c r="AH48" i="2"/>
  <c r="AH49" i="2"/>
  <c r="AH50" i="2"/>
  <c r="AI43" i="2"/>
  <c r="AH43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I24" i="2"/>
  <c r="AH24" i="2"/>
  <c r="Y23" i="2"/>
  <c r="X23" i="2"/>
  <c r="Y137" i="2"/>
  <c r="Y138" i="2"/>
  <c r="Y139" i="2"/>
  <c r="Y140" i="2"/>
  <c r="Y141" i="2"/>
  <c r="Y142" i="2"/>
  <c r="Y143" i="2"/>
  <c r="Y144" i="2"/>
  <c r="Y145" i="2"/>
  <c r="Y146" i="2"/>
  <c r="Y147" i="2"/>
  <c r="Y148" i="2"/>
  <c r="Y149" i="2"/>
  <c r="Y150" i="2"/>
  <c r="Y151" i="2"/>
  <c r="Y152" i="2"/>
  <c r="Y153" i="2"/>
  <c r="Y154" i="2"/>
  <c r="Y155" i="2"/>
  <c r="Y156" i="2"/>
  <c r="Y157" i="2"/>
  <c r="Y158" i="2"/>
  <c r="Y159" i="2"/>
  <c r="Y160" i="2"/>
  <c r="Y161" i="2"/>
  <c r="Y162" i="2"/>
  <c r="Y163" i="2"/>
  <c r="Y164" i="2"/>
  <c r="Y165" i="2"/>
  <c r="Y166" i="2"/>
  <c r="X137" i="2"/>
  <c r="X138" i="2"/>
  <c r="X139" i="2"/>
  <c r="X140" i="2"/>
  <c r="X141" i="2"/>
  <c r="X142" i="2"/>
  <c r="X143" i="2"/>
  <c r="X144" i="2"/>
  <c r="X145" i="2"/>
  <c r="X146" i="2"/>
  <c r="X147" i="2"/>
  <c r="X148" i="2"/>
  <c r="X149" i="2"/>
  <c r="X150" i="2"/>
  <c r="X151" i="2"/>
  <c r="X152" i="2"/>
  <c r="X153" i="2"/>
  <c r="X154" i="2"/>
  <c r="X155" i="2"/>
  <c r="X156" i="2"/>
  <c r="X157" i="2"/>
  <c r="X158" i="2"/>
  <c r="X159" i="2"/>
  <c r="X160" i="2"/>
  <c r="X161" i="2"/>
  <c r="X162" i="2"/>
  <c r="X163" i="2"/>
  <c r="X164" i="2"/>
  <c r="X165" i="2"/>
  <c r="X166" i="2"/>
  <c r="Y136" i="2"/>
  <c r="X136" i="2"/>
  <c r="Y106" i="2"/>
  <c r="Y107" i="2"/>
  <c r="Y108" i="2"/>
  <c r="Y109" i="2"/>
  <c r="Y110" i="2"/>
  <c r="Y111" i="2"/>
  <c r="Y112" i="2"/>
  <c r="Y113" i="2"/>
  <c r="Y114" i="2"/>
  <c r="Y115" i="2"/>
  <c r="Y116" i="2"/>
  <c r="Y117" i="2"/>
  <c r="Y118" i="2"/>
  <c r="Y119" i="2"/>
  <c r="Y120" i="2"/>
  <c r="Y121" i="2"/>
  <c r="Y122" i="2"/>
  <c r="Y123" i="2"/>
  <c r="Y124" i="2"/>
  <c r="Y125" i="2"/>
  <c r="Y126" i="2"/>
  <c r="Y127" i="2"/>
  <c r="Y128" i="2"/>
  <c r="Y129" i="2"/>
  <c r="Y130" i="2"/>
  <c r="Y131" i="2"/>
  <c r="Y132" i="2"/>
  <c r="X106" i="2"/>
  <c r="X107" i="2"/>
  <c r="X108" i="2"/>
  <c r="X109" i="2"/>
  <c r="X110" i="2"/>
  <c r="X111" i="2"/>
  <c r="X112" i="2"/>
  <c r="X113" i="2"/>
  <c r="X114" i="2"/>
  <c r="X115" i="2"/>
  <c r="X116" i="2"/>
  <c r="X117" i="2"/>
  <c r="X118" i="2"/>
  <c r="X119" i="2"/>
  <c r="X120" i="2"/>
  <c r="X121" i="2"/>
  <c r="X122" i="2"/>
  <c r="X123" i="2"/>
  <c r="X124" i="2"/>
  <c r="X125" i="2"/>
  <c r="X126" i="2"/>
  <c r="X127" i="2"/>
  <c r="X128" i="2"/>
  <c r="X129" i="2"/>
  <c r="X130" i="2"/>
  <c r="X131" i="2"/>
  <c r="X132" i="2"/>
  <c r="Y105" i="2"/>
  <c r="X105" i="2"/>
  <c r="Y64" i="2"/>
  <c r="Y65" i="2"/>
  <c r="Y66" i="2"/>
  <c r="Y67" i="2"/>
  <c r="Y68" i="2"/>
  <c r="Y69" i="2"/>
  <c r="Y70" i="2"/>
  <c r="Y71" i="2"/>
  <c r="Y72" i="2"/>
  <c r="Y73" i="2"/>
  <c r="Y74" i="2"/>
  <c r="Y75" i="2"/>
  <c r="Y76" i="2"/>
  <c r="Y77" i="2"/>
  <c r="Y78" i="2"/>
  <c r="Y79" i="2"/>
  <c r="Y80" i="2"/>
  <c r="Y81" i="2"/>
  <c r="Y82" i="2"/>
  <c r="Y83" i="2"/>
  <c r="Y84" i="2"/>
  <c r="Y85" i="2"/>
  <c r="Y86" i="2"/>
  <c r="Y87" i="2"/>
  <c r="Y88" i="2"/>
  <c r="Y89" i="2"/>
  <c r="Y90" i="2"/>
  <c r="Y91" i="2"/>
  <c r="Y92" i="2"/>
  <c r="Y93" i="2"/>
  <c r="Y94" i="2"/>
  <c r="Y95" i="2"/>
  <c r="Y96" i="2"/>
  <c r="Y97" i="2"/>
  <c r="Y98" i="2"/>
  <c r="Y99" i="2"/>
  <c r="Y100" i="2"/>
  <c r="Y101" i="2"/>
  <c r="X64" i="2"/>
  <c r="X65" i="2"/>
  <c r="X66" i="2"/>
  <c r="X67" i="2"/>
  <c r="X68" i="2"/>
  <c r="X69" i="2"/>
  <c r="X70" i="2"/>
  <c r="X71" i="2"/>
  <c r="X72" i="2"/>
  <c r="X73" i="2"/>
  <c r="X74" i="2"/>
  <c r="X75" i="2"/>
  <c r="X76" i="2"/>
  <c r="X77" i="2"/>
  <c r="X78" i="2"/>
  <c r="X79" i="2"/>
  <c r="X80" i="2"/>
  <c r="X81" i="2"/>
  <c r="X82" i="2"/>
  <c r="X83" i="2"/>
  <c r="X84" i="2"/>
  <c r="X85" i="2"/>
  <c r="X86" i="2"/>
  <c r="X87" i="2"/>
  <c r="X88" i="2"/>
  <c r="X89" i="2"/>
  <c r="X90" i="2"/>
  <c r="X91" i="2"/>
  <c r="X92" i="2"/>
  <c r="X93" i="2"/>
  <c r="X94" i="2"/>
  <c r="X95" i="2"/>
  <c r="X96" i="2"/>
  <c r="X97" i="2"/>
  <c r="X98" i="2"/>
  <c r="X99" i="2"/>
  <c r="X100" i="2"/>
  <c r="X101" i="2"/>
  <c r="Y63" i="2"/>
  <c r="X63" i="2"/>
  <c r="Y53" i="2"/>
  <c r="Y54" i="2"/>
  <c r="Y55" i="2"/>
  <c r="Y56" i="2"/>
  <c r="Y57" i="2"/>
  <c r="Y58" i="2"/>
  <c r="Y59" i="2"/>
  <c r="Y60" i="2"/>
  <c r="X53" i="2"/>
  <c r="X54" i="2"/>
  <c r="X55" i="2"/>
  <c r="X56" i="2"/>
  <c r="X57" i="2"/>
  <c r="X58" i="2"/>
  <c r="X59" i="2"/>
  <c r="X60" i="2"/>
  <c r="Y52" i="2"/>
  <c r="X52" i="2"/>
  <c r="Y44" i="2"/>
  <c r="Y45" i="2"/>
  <c r="Y46" i="2"/>
  <c r="Y47" i="2"/>
  <c r="Y48" i="2"/>
  <c r="Y49" i="2"/>
  <c r="Y50" i="2"/>
  <c r="X44" i="2"/>
  <c r="X45" i="2"/>
  <c r="X46" i="2"/>
  <c r="X47" i="2"/>
  <c r="X48" i="2"/>
  <c r="X49" i="2"/>
  <c r="X50" i="2"/>
  <c r="Y43" i="2"/>
  <c r="X43" i="2"/>
  <c r="Y41" i="2"/>
  <c r="X41" i="2"/>
  <c r="Y40" i="2"/>
  <c r="X40" i="2"/>
  <c r="Y25" i="2"/>
  <c r="Y26" i="2"/>
  <c r="Y27" i="2"/>
  <c r="Y28" i="2"/>
  <c r="Y29" i="2"/>
  <c r="Y30" i="2"/>
  <c r="Y31" i="2"/>
  <c r="Y32" i="2"/>
  <c r="Y33" i="2"/>
  <c r="Y34" i="2"/>
  <c r="Y35" i="2"/>
  <c r="Y36" i="2"/>
  <c r="X25" i="2"/>
  <c r="X26" i="2"/>
  <c r="X27" i="2"/>
  <c r="X28" i="2"/>
  <c r="X29" i="2"/>
  <c r="X30" i="2"/>
  <c r="X31" i="2"/>
  <c r="X32" i="2"/>
  <c r="X33" i="2"/>
  <c r="X34" i="2"/>
  <c r="X35" i="2"/>
  <c r="X36" i="2"/>
  <c r="Y24" i="2"/>
  <c r="X24" i="2"/>
  <c r="BD49" i="2" l="1"/>
  <c r="BM12" i="2"/>
  <c r="BM11" i="2"/>
  <c r="G5" i="4"/>
  <c r="H5" i="4"/>
  <c r="J5" i="4"/>
  <c r="K5" i="4"/>
  <c r="M5" i="4"/>
  <c r="N5" i="4"/>
  <c r="P5" i="4"/>
  <c r="Q5" i="4"/>
  <c r="S5" i="4"/>
  <c r="T5" i="4"/>
  <c r="V5" i="4"/>
  <c r="W5" i="4"/>
  <c r="Y5" i="4"/>
  <c r="Z5" i="4"/>
  <c r="G7" i="4"/>
  <c r="H7" i="4"/>
  <c r="J7" i="4"/>
  <c r="K7" i="4"/>
  <c r="M7" i="4"/>
  <c r="N7" i="4"/>
  <c r="P7" i="4"/>
  <c r="Q7" i="4"/>
  <c r="S7" i="4"/>
  <c r="T7" i="4"/>
  <c r="V7" i="4"/>
  <c r="W7" i="4"/>
  <c r="Y7" i="4"/>
  <c r="Z7" i="4"/>
  <c r="J23" i="4"/>
  <c r="K23" i="4"/>
  <c r="M23" i="4"/>
  <c r="N23" i="4"/>
  <c r="P23" i="4"/>
  <c r="Q23" i="4"/>
  <c r="S23" i="4"/>
  <c r="T23" i="4"/>
  <c r="V23" i="4"/>
  <c r="W23" i="4"/>
  <c r="Y23" i="4"/>
  <c r="Z23" i="4"/>
  <c r="J26" i="4"/>
  <c r="K26" i="4"/>
  <c r="M26" i="4"/>
  <c r="N26" i="4"/>
  <c r="P26" i="4"/>
  <c r="Q26" i="4"/>
  <c r="S26" i="4"/>
  <c r="T26" i="4"/>
  <c r="V26" i="4"/>
  <c r="W26" i="4"/>
  <c r="Y26" i="4"/>
  <c r="Z26" i="4"/>
  <c r="J29" i="4"/>
  <c r="K29" i="4"/>
  <c r="M29" i="4"/>
  <c r="N29" i="4"/>
  <c r="P29" i="4"/>
  <c r="Q29" i="4"/>
  <c r="S29" i="4"/>
  <c r="T29" i="4"/>
  <c r="V29" i="4"/>
  <c r="W29" i="4"/>
  <c r="Y29" i="4"/>
  <c r="Z29" i="4"/>
  <c r="J32" i="4"/>
  <c r="K32" i="4"/>
  <c r="M32" i="4"/>
  <c r="N32" i="4"/>
  <c r="P32" i="4"/>
  <c r="Q32" i="4"/>
  <c r="S32" i="4"/>
  <c r="T32" i="4"/>
  <c r="V32" i="4"/>
  <c r="W32" i="4"/>
  <c r="Y32" i="4"/>
  <c r="Z32" i="4"/>
  <c r="J35" i="4"/>
  <c r="M35" i="4"/>
  <c r="P35" i="4"/>
  <c r="S35" i="4"/>
  <c r="V35" i="4"/>
  <c r="Y35" i="4"/>
  <c r="BG9" i="2" l="1"/>
  <c r="BD54" i="2"/>
  <c r="BD73" i="2"/>
  <c r="BD87" i="2"/>
  <c r="BD146" i="2"/>
  <c r="BD45" i="2"/>
  <c r="BD126" i="2"/>
  <c r="BD129" i="2"/>
  <c r="BD136" i="2"/>
  <c r="BD153" i="2" l="1"/>
  <c r="BD113" i="2"/>
  <c r="BD94" i="2"/>
  <c r="BD47" i="2"/>
  <c r="BD159" i="2"/>
  <c r="BD138" i="2"/>
  <c r="BD43" i="2"/>
  <c r="BD53" i="2"/>
  <c r="BD140" i="2"/>
  <c r="BD44" i="2"/>
  <c r="BD154" i="2"/>
  <c r="BD48" i="2"/>
  <c r="BD46" i="2"/>
  <c r="BD107" i="2"/>
  <c r="BD86" i="2"/>
  <c r="BD63" i="2"/>
  <c r="BD142" i="2"/>
  <c r="BD139" i="2"/>
  <c r="BD155" i="2"/>
  <c r="BD160" i="2"/>
  <c r="BD145" i="2"/>
  <c r="BD158" i="2"/>
  <c r="BD143" i="2"/>
  <c r="BD109" i="2"/>
  <c r="BD114" i="2"/>
  <c r="BD115" i="2"/>
  <c r="BD59" i="2"/>
  <c r="BD56" i="2"/>
  <c r="BD152" i="2"/>
  <c r="BD50" i="2"/>
  <c r="BD91" i="2"/>
  <c r="BD83" i="2"/>
  <c r="BD66" i="2"/>
  <c r="BD156" i="2"/>
  <c r="BD161" i="2"/>
  <c r="BD163" i="2"/>
  <c r="BD149" i="2"/>
  <c r="BD105" i="2"/>
  <c r="BD125" i="2"/>
  <c r="BD127" i="2"/>
  <c r="BD124" i="2"/>
  <c r="BD92" i="2"/>
  <c r="BD100" i="2"/>
  <c r="BD79" i="2"/>
  <c r="BD57" i="2"/>
  <c r="BD58" i="2"/>
  <c r="BD112" i="2"/>
  <c r="BD117" i="2"/>
  <c r="BD130" i="2"/>
  <c r="BD122" i="2"/>
  <c r="BD123" i="2"/>
  <c r="BD131" i="2"/>
  <c r="BD116" i="2"/>
  <c r="BD72" i="2"/>
  <c r="BD76" i="2"/>
  <c r="BD95" i="2"/>
  <c r="BD99" i="2"/>
  <c r="BD52" i="2"/>
  <c r="BD98" i="2"/>
  <c r="BD82" i="2"/>
  <c r="BD111" i="2"/>
  <c r="BD80" i="2"/>
  <c r="BD88" i="2"/>
  <c r="BD96" i="2"/>
  <c r="BD70" i="2"/>
  <c r="BD74" i="2"/>
  <c r="BD67" i="2"/>
  <c r="BD81" i="2"/>
  <c r="BD85" i="2"/>
  <c r="BD89" i="2"/>
  <c r="BD93" i="2"/>
  <c r="BD97" i="2"/>
  <c r="BD101" i="2"/>
  <c r="BD60" i="2"/>
  <c r="BD77" i="2"/>
  <c r="BD90" i="2"/>
  <c r="BD69" i="2"/>
</calcChain>
</file>

<file path=xl/comments1.xml><?xml version="1.0" encoding="utf-8"?>
<comments xmlns="http://schemas.openxmlformats.org/spreadsheetml/2006/main">
  <authors>
    <author>Administrateur</author>
  </authors>
  <commentList>
    <comment ref="F49" authorId="0" shapeId="0">
      <text>
        <r>
          <rPr>
            <sz val="8"/>
            <color indexed="81"/>
            <rFont val="Tahoma"/>
            <family val="2"/>
          </rPr>
          <t>Perte de signal du laser.</t>
        </r>
      </text>
    </comment>
    <comment ref="P49" authorId="0" shapeId="0">
      <text>
        <r>
          <rPr>
            <sz val="8"/>
            <color indexed="81"/>
            <rFont val="Tahoma"/>
            <family val="2"/>
          </rPr>
          <t xml:space="preserve">Perte de signal du laser
</t>
        </r>
      </text>
    </comment>
    <comment ref="Z49" authorId="0" shapeId="0">
      <text>
        <r>
          <rPr>
            <sz val="8"/>
            <color indexed="81"/>
            <rFont val="Tahoma"/>
            <family val="2"/>
          </rPr>
          <t xml:space="preserve">Perte de signal du laser
</t>
        </r>
      </text>
    </comment>
    <comment ref="C135" authorId="0" shapeId="0">
      <text>
        <r>
          <rPr>
            <b/>
            <sz val="8"/>
            <color indexed="81"/>
            <rFont val="Tahoma"/>
            <family val="2"/>
          </rPr>
          <t>valeur BAM communiquées avec livraison des éprouvettes (02/06/2014)</t>
        </r>
      </text>
    </comment>
  </commentList>
</comments>
</file>

<file path=xl/sharedStrings.xml><?xml version="1.0" encoding="utf-8"?>
<sst xmlns="http://schemas.openxmlformats.org/spreadsheetml/2006/main" count="631" uniqueCount="282">
  <si>
    <t>BAM NBR34</t>
  </si>
  <si>
    <t>BAM NBR28</t>
  </si>
  <si>
    <t>rapport</t>
  </si>
  <si>
    <t>Mesure</t>
  </si>
  <si>
    <t>AM</t>
  </si>
  <si>
    <t>VA</t>
  </si>
  <si>
    <t>SB</t>
  </si>
  <si>
    <t>MTS I62. Cell 100N +Laser + vitre standard</t>
  </si>
  <si>
    <t>ND</t>
  </si>
  <si>
    <t>P7779</t>
  </si>
  <si>
    <t>P7832</t>
  </si>
  <si>
    <t xml:space="preserve">MTS I206. 1kN. Laser I178 23°C </t>
  </si>
  <si>
    <t>P8116</t>
  </si>
  <si>
    <t>MTS I62. Cell 100N +Laser</t>
  </si>
  <si>
    <t>P8045-2</t>
  </si>
  <si>
    <t>P8025-1-2</t>
  </si>
  <si>
    <t>MTS I62. Cell 100N +Laser + mach pneu</t>
  </si>
  <si>
    <t>P8136</t>
  </si>
  <si>
    <t>P8075</t>
  </si>
  <si>
    <t>P8108-1</t>
  </si>
  <si>
    <t>SG</t>
  </si>
  <si>
    <t>instron 5567, 1kN, AVE, mach pneum, à travers vitre enceinte</t>
  </si>
  <si>
    <t>P8108-2</t>
  </si>
  <si>
    <t>P8395</t>
  </si>
  <si>
    <t>P8448</t>
  </si>
  <si>
    <t xml:space="preserve">MTS I206. 100N. Laser I178 23°C </t>
  </si>
  <si>
    <t>P8680</t>
  </si>
  <si>
    <t>P8510-8540</t>
  </si>
  <si>
    <t>P9193</t>
  </si>
  <si>
    <t>P9456-P9444</t>
  </si>
  <si>
    <t>P9475</t>
  </si>
  <si>
    <t>P10689</t>
  </si>
  <si>
    <t>MG</t>
  </si>
  <si>
    <t>P10803</t>
  </si>
  <si>
    <t>P11028</t>
  </si>
  <si>
    <t>CM</t>
  </si>
  <si>
    <t>P11123</t>
  </si>
  <si>
    <t>5 ep H2 500mm/min instron de table</t>
  </si>
  <si>
    <t>DB5</t>
  </si>
  <si>
    <t>P11154</t>
  </si>
  <si>
    <t>P11269</t>
  </si>
  <si>
    <t>P11320</t>
  </si>
  <si>
    <t>DB8</t>
  </si>
  <si>
    <t>P11396</t>
  </si>
  <si>
    <t>P11398</t>
  </si>
  <si>
    <t>DB912</t>
  </si>
  <si>
    <t>P11484</t>
  </si>
  <si>
    <t>DB13</t>
  </si>
  <si>
    <t>P11552</t>
  </si>
  <si>
    <t>ESSAI DE TRACTION - ISO 37</t>
  </si>
  <si>
    <t>Date de livraison</t>
  </si>
  <si>
    <t>n°plaque</t>
  </si>
  <si>
    <t>date essai</t>
  </si>
  <si>
    <t>opérateur</t>
  </si>
  <si>
    <t>jugement essai</t>
  </si>
  <si>
    <t>CU14</t>
  </si>
  <si>
    <t>DA1</t>
  </si>
  <si>
    <t>DA3</t>
  </si>
  <si>
    <t>DA4</t>
  </si>
  <si>
    <t>DA7</t>
  </si>
  <si>
    <t>DA8</t>
  </si>
  <si>
    <t>DA10</t>
  </si>
  <si>
    <t>&lt;conforme 2SR</t>
  </si>
  <si>
    <t>2 epr H2, 500 mm/mn</t>
  </si>
  <si>
    <t>5 ep H2, 500 mm/mn</t>
  </si>
  <si>
    <t>2 epr H2 ,500 mm/mn</t>
  </si>
  <si>
    <t>3 ep h2, 500 mm/mn,</t>
  </si>
  <si>
    <t>2 ep H2, 500 mm/mn</t>
  </si>
  <si>
    <t>3 ep h2, 500 mm/mn, Instron I_346 cell 5kN ext. à couteaux</t>
  </si>
  <si>
    <t>5 ep H2, 500 mm/mn, Instron I_206 cell 5kN ext. Laser</t>
  </si>
  <si>
    <t>commentaires</t>
  </si>
  <si>
    <t>M20 (Mpa)</t>
  </si>
  <si>
    <t>M50 (Mpa)</t>
  </si>
  <si>
    <t>M100 (Mpa)</t>
  </si>
  <si>
    <t>M200 (Mpa)</t>
  </si>
  <si>
    <t>M300 (Mpa)</t>
  </si>
  <si>
    <t>R/R (Mpa)</t>
  </si>
  <si>
    <t>A/R (%)</t>
  </si>
  <si>
    <t>date de livraison</t>
  </si>
  <si>
    <t>DB7</t>
  </si>
  <si>
    <t>P11592</t>
  </si>
  <si>
    <r>
      <t xml:space="preserve">SR </t>
    </r>
    <r>
      <rPr>
        <b/>
        <vertAlign val="subscript"/>
        <sz val="10"/>
        <rFont val="Arial"/>
        <family val="2"/>
      </rPr>
      <t xml:space="preserve">A/R     </t>
    </r>
    <r>
      <rPr>
        <b/>
        <sz val="10"/>
        <rFont val="Arial"/>
        <family val="2"/>
      </rPr>
      <t xml:space="preserve"> /         lot</t>
    </r>
  </si>
  <si>
    <r>
      <t>Xbar</t>
    </r>
    <r>
      <rPr>
        <b/>
        <vertAlign val="subscript"/>
        <sz val="9"/>
        <rFont val="Arial"/>
        <family val="2"/>
      </rPr>
      <t>A/R</t>
    </r>
    <r>
      <rPr>
        <b/>
        <sz val="9"/>
        <rFont val="Arial"/>
        <family val="2"/>
      </rPr>
      <t xml:space="preserve">          </t>
    </r>
    <r>
      <rPr>
        <b/>
        <sz val="10"/>
        <rFont val="Arial"/>
        <family val="2"/>
      </rPr>
      <t xml:space="preserve"> /        lot</t>
    </r>
  </si>
  <si>
    <r>
      <t xml:space="preserve">Xbar </t>
    </r>
    <r>
      <rPr>
        <b/>
        <vertAlign val="subscript"/>
        <sz val="10"/>
        <rFont val="Arial"/>
        <family val="2"/>
      </rPr>
      <t xml:space="preserve">M20 </t>
    </r>
    <r>
      <rPr>
        <b/>
        <sz val="10"/>
        <rFont val="Arial"/>
        <family val="2"/>
      </rPr>
      <t xml:space="preserve">        /        lot</t>
    </r>
  </si>
  <si>
    <r>
      <t xml:space="preserve">SR </t>
    </r>
    <r>
      <rPr>
        <b/>
        <vertAlign val="subscript"/>
        <sz val="10"/>
        <rFont val="Arial"/>
        <family val="2"/>
      </rPr>
      <t>M20</t>
    </r>
    <r>
      <rPr>
        <b/>
        <sz val="10"/>
        <rFont val="Arial"/>
        <family val="2"/>
      </rPr>
      <t xml:space="preserve">      /         lot</t>
    </r>
  </si>
  <si>
    <r>
      <t xml:space="preserve">Xbar </t>
    </r>
    <r>
      <rPr>
        <b/>
        <vertAlign val="subscript"/>
        <sz val="10"/>
        <rFont val="Arial"/>
        <family val="2"/>
      </rPr>
      <t>M50</t>
    </r>
    <r>
      <rPr>
        <b/>
        <sz val="10"/>
        <rFont val="Arial"/>
        <family val="2"/>
      </rPr>
      <t xml:space="preserve">        /        lot</t>
    </r>
  </si>
  <si>
    <r>
      <t xml:space="preserve">SR </t>
    </r>
    <r>
      <rPr>
        <b/>
        <vertAlign val="subscript"/>
        <sz val="10"/>
        <rFont val="Arial"/>
        <family val="2"/>
      </rPr>
      <t xml:space="preserve">M50 </t>
    </r>
    <r>
      <rPr>
        <b/>
        <sz val="10"/>
        <rFont val="Arial"/>
        <family val="2"/>
      </rPr>
      <t xml:space="preserve">     /         lot</t>
    </r>
  </si>
  <si>
    <r>
      <t xml:space="preserve">Xbar </t>
    </r>
    <r>
      <rPr>
        <b/>
        <vertAlign val="subscript"/>
        <sz val="10"/>
        <rFont val="Arial"/>
        <family val="2"/>
      </rPr>
      <t>M100</t>
    </r>
    <r>
      <rPr>
        <b/>
        <sz val="10"/>
        <rFont val="Arial"/>
        <family val="2"/>
      </rPr>
      <t xml:space="preserve">         /        lot</t>
    </r>
  </si>
  <si>
    <r>
      <t xml:space="preserve">SR </t>
    </r>
    <r>
      <rPr>
        <b/>
        <vertAlign val="subscript"/>
        <sz val="10"/>
        <rFont val="Arial"/>
        <family val="2"/>
      </rPr>
      <t>M100</t>
    </r>
    <r>
      <rPr>
        <b/>
        <sz val="10"/>
        <rFont val="Arial"/>
        <family val="2"/>
      </rPr>
      <t xml:space="preserve">      /         lot</t>
    </r>
  </si>
  <si>
    <r>
      <t xml:space="preserve">SR </t>
    </r>
    <r>
      <rPr>
        <b/>
        <vertAlign val="subscript"/>
        <sz val="10"/>
        <rFont val="Arial"/>
        <family val="2"/>
      </rPr>
      <t>M200</t>
    </r>
    <r>
      <rPr>
        <b/>
        <sz val="10"/>
        <rFont val="Arial"/>
        <family val="2"/>
      </rPr>
      <t xml:space="preserve">      /         lot</t>
    </r>
  </si>
  <si>
    <r>
      <t xml:space="preserve">SR </t>
    </r>
    <r>
      <rPr>
        <b/>
        <vertAlign val="subscript"/>
        <sz val="10"/>
        <rFont val="Arial"/>
        <family val="2"/>
      </rPr>
      <t>R/R</t>
    </r>
    <r>
      <rPr>
        <b/>
        <sz val="10"/>
        <rFont val="Arial"/>
        <family val="2"/>
      </rPr>
      <t xml:space="preserve">     /         lot</t>
    </r>
  </si>
  <si>
    <r>
      <t xml:space="preserve">Xbar </t>
    </r>
    <r>
      <rPr>
        <b/>
        <vertAlign val="subscript"/>
        <sz val="10"/>
        <rFont val="Arial"/>
        <family val="2"/>
      </rPr>
      <t>M200</t>
    </r>
    <r>
      <rPr>
        <b/>
        <sz val="10"/>
        <rFont val="Arial"/>
        <family val="2"/>
      </rPr>
      <t xml:space="preserve">         /        lot</t>
    </r>
  </si>
  <si>
    <r>
      <t xml:space="preserve">Xbar </t>
    </r>
    <r>
      <rPr>
        <b/>
        <vertAlign val="subscript"/>
        <sz val="10"/>
        <rFont val="Arial"/>
        <family val="2"/>
      </rPr>
      <t>M300</t>
    </r>
    <r>
      <rPr>
        <b/>
        <sz val="10"/>
        <rFont val="Arial"/>
        <family val="2"/>
      </rPr>
      <t xml:space="preserve">         /        lot</t>
    </r>
  </si>
  <si>
    <r>
      <t xml:space="preserve">Xbar </t>
    </r>
    <r>
      <rPr>
        <b/>
        <vertAlign val="subscript"/>
        <sz val="10"/>
        <rFont val="Arial"/>
        <family val="2"/>
      </rPr>
      <t>R/R</t>
    </r>
    <r>
      <rPr>
        <b/>
        <sz val="10"/>
        <rFont val="Arial"/>
        <family val="2"/>
      </rPr>
      <t xml:space="preserve">               /            lot</t>
    </r>
  </si>
  <si>
    <t>CS3</t>
  </si>
  <si>
    <t>CS1</t>
  </si>
  <si>
    <t>CS5</t>
  </si>
  <si>
    <t>Cs5</t>
  </si>
  <si>
    <t>CS7</t>
  </si>
  <si>
    <t>Cs9</t>
  </si>
  <si>
    <t>CS6</t>
  </si>
  <si>
    <t>Cs12</t>
  </si>
  <si>
    <t>CS14</t>
  </si>
  <si>
    <t>CY5</t>
  </si>
  <si>
    <t>CV6</t>
  </si>
  <si>
    <t>CV12</t>
  </si>
  <si>
    <t>P11547</t>
  </si>
  <si>
    <t>DE2</t>
  </si>
  <si>
    <t>P11706</t>
  </si>
  <si>
    <t>DA12</t>
  </si>
  <si>
    <t>P11738</t>
  </si>
  <si>
    <t>DB20</t>
  </si>
  <si>
    <t>P11615</t>
  </si>
  <si>
    <t>P12005</t>
  </si>
  <si>
    <t>DE3</t>
  </si>
  <si>
    <t>P11742-12009</t>
  </si>
  <si>
    <t>P12089</t>
  </si>
  <si>
    <t>DA18</t>
  </si>
  <si>
    <t>P12151</t>
  </si>
  <si>
    <t>DA20</t>
  </si>
  <si>
    <t>DA19</t>
  </si>
  <si>
    <t>INSTRON I346 + cellule 5kN + extenso méca I346-02</t>
  </si>
  <si>
    <t>MTS I206 + cellule 1kN + extenso laser I178</t>
  </si>
  <si>
    <t>MTS I62 + cellule 5kN + extenso laser I207</t>
  </si>
  <si>
    <t>P12213</t>
  </si>
  <si>
    <t>DE5</t>
  </si>
  <si>
    <t>DA11</t>
  </si>
  <si>
    <t xml:space="preserve"> déménagement S08/2012</t>
  </si>
  <si>
    <r>
      <t>3 ep H2, 500 mm/mn -</t>
    </r>
    <r>
      <rPr>
        <b/>
        <sz val="10"/>
        <rFont val="Arial"/>
        <family val="2"/>
      </rPr>
      <t xml:space="preserve"> déménagement S45/2011</t>
    </r>
  </si>
  <si>
    <t>P12254</t>
  </si>
  <si>
    <t>DA15</t>
  </si>
  <si>
    <t>INSTRON I526 + cellule 1kN + extenso vidéo objectif 300mm</t>
  </si>
  <si>
    <t>CM+NM</t>
  </si>
  <si>
    <t>DC6</t>
  </si>
  <si>
    <t>P12543</t>
  </si>
  <si>
    <t>P12865</t>
  </si>
  <si>
    <t>DE11</t>
  </si>
  <si>
    <t>nouveaux lots</t>
  </si>
  <si>
    <t>BAM</t>
  </si>
  <si>
    <t>n°39</t>
  </si>
  <si>
    <t>P12864</t>
  </si>
  <si>
    <t>NM</t>
  </si>
  <si>
    <t>P13236</t>
  </si>
  <si>
    <t>n°37</t>
  </si>
  <si>
    <t>n30</t>
  </si>
  <si>
    <t>P13280</t>
  </si>
  <si>
    <t>P13283</t>
  </si>
  <si>
    <t>n°24</t>
  </si>
  <si>
    <t>P13286</t>
  </si>
  <si>
    <t>n°4</t>
  </si>
  <si>
    <t>P130538</t>
  </si>
  <si>
    <t>n°23</t>
  </si>
  <si>
    <t>P130517</t>
  </si>
  <si>
    <t>intron de table</t>
  </si>
  <si>
    <t>P130685</t>
  </si>
  <si>
    <t>P130738</t>
  </si>
  <si>
    <t>1 éprouvette I526 + objectif 200mm a travers étuve</t>
  </si>
  <si>
    <t>P130767</t>
  </si>
  <si>
    <t>n°17</t>
  </si>
  <si>
    <t>P130799</t>
  </si>
  <si>
    <t>cable de 60mm</t>
  </si>
  <si>
    <t>P130823</t>
  </si>
  <si>
    <t>P130780</t>
  </si>
  <si>
    <t>P130891</t>
  </si>
  <si>
    <t>extensomètre vidéo.</t>
  </si>
  <si>
    <t>n°21</t>
  </si>
  <si>
    <t>n°8</t>
  </si>
  <si>
    <t>P130935</t>
  </si>
  <si>
    <t>extensomètre vidéo. 3ep</t>
  </si>
  <si>
    <t>P130912</t>
  </si>
  <si>
    <t>n°12</t>
  </si>
  <si>
    <t>n5</t>
  </si>
  <si>
    <t>P130793</t>
  </si>
  <si>
    <t>N°9</t>
  </si>
  <si>
    <t>P130801</t>
  </si>
  <si>
    <t>N°10</t>
  </si>
  <si>
    <t>N°11</t>
  </si>
  <si>
    <t>P130931</t>
  </si>
  <si>
    <t>P140026</t>
  </si>
  <si>
    <t>13/0/2014</t>
  </si>
  <si>
    <t>Pdéc 13</t>
  </si>
  <si>
    <t>P130953</t>
  </si>
  <si>
    <t>Cdéc 13</t>
  </si>
  <si>
    <t>31/02/2014</t>
  </si>
  <si>
    <t>P140110</t>
  </si>
  <si>
    <t>P140028</t>
  </si>
  <si>
    <t>n°13</t>
  </si>
  <si>
    <t>Pdéc13</t>
  </si>
  <si>
    <t>P140058</t>
  </si>
  <si>
    <t>P140059</t>
  </si>
  <si>
    <t>dynamo INSTRON</t>
  </si>
  <si>
    <t>Dynamo MTS</t>
  </si>
  <si>
    <t>NC ISO 37</t>
  </si>
  <si>
    <t>P140169</t>
  </si>
  <si>
    <t>P140167</t>
  </si>
  <si>
    <t>G déc 13</t>
  </si>
  <si>
    <t>Dynamo MTS I206-cable de 60mm</t>
  </si>
  <si>
    <t>P140282-281</t>
  </si>
  <si>
    <t>P140250</t>
  </si>
  <si>
    <t>dynamo INSTRON de table</t>
  </si>
  <si>
    <t>P140400</t>
  </si>
  <si>
    <t>I déc13</t>
  </si>
  <si>
    <t>P140327</t>
  </si>
  <si>
    <t>P140469</t>
  </si>
  <si>
    <t>06/0614</t>
  </si>
  <si>
    <t>P140523</t>
  </si>
  <si>
    <t>Dynamo MTS I206-cable de 600mm</t>
  </si>
  <si>
    <t>P140528</t>
  </si>
  <si>
    <t>P140526</t>
  </si>
  <si>
    <t>Instron de table I_346</t>
  </si>
  <si>
    <t>D</t>
  </si>
  <si>
    <t>P140606</t>
  </si>
  <si>
    <t>P130852</t>
  </si>
  <si>
    <t>N°13</t>
  </si>
  <si>
    <t>dynamo INSTRON+vidéo</t>
  </si>
  <si>
    <t>projet</t>
  </si>
  <si>
    <t>NOUVEAU LOT</t>
  </si>
  <si>
    <t>de 582 à 612</t>
  </si>
  <si>
    <t>537 à 556</t>
  </si>
  <si>
    <t>P140690</t>
  </si>
  <si>
    <t>-</t>
  </si>
  <si>
    <t>Dynamo MTS I62-cable de 600mm (mors à rouleaux)</t>
  </si>
  <si>
    <t>P140</t>
  </si>
  <si>
    <t>Dynamo MTS I62-cable de 60mm (mors à rouleaux)</t>
  </si>
  <si>
    <t>P140763</t>
  </si>
  <si>
    <t>P140796</t>
  </si>
  <si>
    <t>P140700</t>
  </si>
  <si>
    <t>P140858</t>
  </si>
  <si>
    <t xml:space="preserve">Dynamo MTS I62-cable de 600mm </t>
  </si>
  <si>
    <t>P140902</t>
  </si>
  <si>
    <t xml:space="preserve">Dynamo MTS I62-cable de 60mm </t>
  </si>
  <si>
    <t>P140940/P140952</t>
  </si>
  <si>
    <t>dynamo INSTRON+vidéo- limité par l'etuve pas de rupture</t>
  </si>
  <si>
    <t>P150062</t>
  </si>
  <si>
    <t>P150020</t>
  </si>
  <si>
    <t>P150037</t>
  </si>
  <si>
    <t>P150063</t>
  </si>
  <si>
    <t xml:space="preserve">Dynamo MTS I206-cable de 600mm </t>
  </si>
  <si>
    <t>P150020/P150004</t>
  </si>
  <si>
    <t>dynamo INSTRON+vidéo_ pas de rupture glissement éprouvette</t>
  </si>
  <si>
    <t>P150158</t>
  </si>
  <si>
    <t>P150208</t>
  </si>
  <si>
    <t>dynamo INSTRON+vidéo (pas de souflette)</t>
  </si>
  <si>
    <t>P150224</t>
  </si>
  <si>
    <t>P150493</t>
  </si>
  <si>
    <t xml:space="preserve">Dynamo MTS I206-cable de 60mm </t>
  </si>
  <si>
    <t>P150</t>
  </si>
  <si>
    <t>P150426</t>
  </si>
  <si>
    <t>P150601</t>
  </si>
  <si>
    <t>Nouveaux lots</t>
  </si>
  <si>
    <t xml:space="preserve">Nouveaux lots </t>
  </si>
  <si>
    <t xml:space="preserve"> </t>
  </si>
  <si>
    <t>Conformité</t>
  </si>
  <si>
    <t>conditions SI</t>
  </si>
  <si>
    <r>
      <t>SI(ET(I23&gt;=($J$23-2*$K$23);I23&lt;=($J$23+2*$K$23));"</t>
    </r>
    <r>
      <rPr>
        <sz val="9"/>
        <color indexed="17"/>
        <rFont val="Arial"/>
        <family val="2"/>
      </rPr>
      <t>conforme</t>
    </r>
    <r>
      <rPr>
        <sz val="9"/>
        <rFont val="Arial"/>
        <family val="2"/>
      </rPr>
      <t>";"</t>
    </r>
    <r>
      <rPr>
        <sz val="9"/>
        <color indexed="10"/>
        <rFont val="Arial"/>
        <family val="2"/>
      </rPr>
      <t>non conforme</t>
    </r>
    <r>
      <rPr>
        <sz val="9"/>
        <rFont val="Arial"/>
        <family val="2"/>
      </rPr>
      <t>")</t>
    </r>
  </si>
  <si>
    <t>Mise en forme conditionnelle :</t>
  </si>
  <si>
    <t>"conforme" vert</t>
  </si>
  <si>
    <t>"non conforme" rouge</t>
  </si>
  <si>
    <t>MOY :</t>
  </si>
  <si>
    <t>ET :</t>
  </si>
  <si>
    <t>sans verouillage</t>
  </si>
  <si>
    <t>avec verouillage</t>
  </si>
  <si>
    <t>conformité finale :</t>
  </si>
  <si>
    <t>SI(ET(Y43&gt;=(MOYENNE(Y43:Y50)-2*ECARTYPE(Y43:Y50));Y43&lt;=(MOYENNE(Y43:Y50)+2*ECARTYPE(Y43:Y50)));"conforme";"non conforme")</t>
  </si>
  <si>
    <t>SI(ET(I23&gt;=(MOYENNE($I$23:$I$36)-2*ECARTYPE($I$23:$I$36));I23&lt;=(MOYENNE($I$23:$I$36)+2*ECARTYPE($I$23:$I$36)));"conforme";"non conforme")</t>
  </si>
  <si>
    <t xml:space="preserve">SI(NB.SI(L23;"conforme");"conforme";"non conforme") </t>
  </si>
  <si>
    <t>conformité finale 2 :</t>
  </si>
  <si>
    <t>conformité finale tout :</t>
  </si>
  <si>
    <t>SI(ET(NB.SI(L24;"conforme");NB.SI(P24;"conforme"));"conforme";"non conforme")</t>
  </si>
  <si>
    <t>SI(ET(ET(ET(ET(NB.SI(L24;"conforme");NB.SI(P24;"conforme"));NB.SI(T24;"conforme"));NB.SI(X24;"conforme"));NB.SI(AB24;"conforme"));"conforme";"non conforme")</t>
  </si>
  <si>
    <t>JUGEMENT</t>
  </si>
  <si>
    <t>Conformité Basse</t>
  </si>
  <si>
    <t>Conformité Haute</t>
  </si>
  <si>
    <t>Conformité Basse totale</t>
  </si>
  <si>
    <t>Conformité Haute totale</t>
  </si>
  <si>
    <t>Moyenne</t>
  </si>
  <si>
    <t>Ecart-type</t>
  </si>
  <si>
    <t>Moyenne Progressive</t>
  </si>
  <si>
    <t>Ecart-type Progressif</t>
  </si>
  <si>
    <t>SI(ESTVIDE(F23);"";SI(ESTERREUR(MOYENNE(F$23:F23));"";MOYENNE(F$23:F23)))</t>
  </si>
  <si>
    <t>SIERREUR(A2/A3,"NA")</t>
  </si>
  <si>
    <t>SI(ESTVIDE(AT25);"";SI(ESTERREUR(MOYENNE(AT$23:AT25)-2*ECARTPE(AT$23:AT25));(MOYENNE(AT$23:AT25)-2*ECARTYPE(AT$23:AT25))))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</si>
</sst>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/mm/yy;@"/>
  </numFmts>
  <fonts count="20" x14ac:knownFonts="1">
    <font>
      <sz val="10"/>
      <name val="Arial"/>
    </font>
    <font>
      <b/>
      <sz val="14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9"/>
      <name val="Arial"/>
      <family val="2"/>
    </font>
    <font>
      <b/>
      <vertAlign val="subscript"/>
      <sz val="9"/>
      <name val="Arial"/>
      <family val="2"/>
    </font>
    <font>
      <b/>
      <vertAlign val="subscript"/>
      <sz val="10"/>
      <name val="Arial"/>
      <family val="2"/>
    </font>
    <font>
      <sz val="8"/>
      <color indexed="81"/>
      <name val="Tahoma"/>
      <family val="2"/>
    </font>
    <font>
      <sz val="8"/>
      <name val="Times New Roman"/>
      <family val="1"/>
    </font>
    <font>
      <b/>
      <sz val="8"/>
      <color indexed="81"/>
      <name val="Tahoma"/>
      <family val="2"/>
    </font>
    <font>
      <sz val="9"/>
      <color indexed="17"/>
      <name val="Arial"/>
      <family val="2"/>
    </font>
    <font>
      <sz val="9"/>
      <color indexed="10"/>
      <name val="Arial"/>
      <family val="2"/>
    </font>
    <font>
      <sz val="10"/>
      <color rgb="FF00B05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9"/>
      <color rgb="FFFF0000"/>
      <name val="Arial"/>
      <family val="2"/>
    </font>
    <font>
      <b/>
      <sz val="12"/>
      <color indexed="1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4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62">
    <xf numFmtId="0" fontId="0" fillId="0" borderId="0" xfId="0"/>
    <xf numFmtId="0" fontId="2" fillId="0" borderId="0" xfId="0" applyFont="1"/>
    <xf numFmtId="0" fontId="0" fillId="0" borderId="0" xfId="0" applyFill="1"/>
    <xf numFmtId="0" fontId="5" fillId="0" borderId="0" xfId="0" applyFont="1"/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/>
    <xf numFmtId="0" fontId="0" fillId="0" borderId="1" xfId="0" applyBorder="1"/>
    <xf numFmtId="0" fontId="0" fillId="0" borderId="2" xfId="0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/>
    <xf numFmtId="0" fontId="0" fillId="0" borderId="2" xfId="0" applyBorder="1"/>
    <xf numFmtId="0" fontId="0" fillId="0" borderId="2" xfId="0" applyFill="1" applyBorder="1" applyAlignment="1">
      <alignment horizontal="center" vertical="center"/>
    </xf>
    <xf numFmtId="0" fontId="0" fillId="0" borderId="2" xfId="0" applyFill="1" applyBorder="1"/>
    <xf numFmtId="2" fontId="0" fillId="0" borderId="2" xfId="0" applyNumberFormat="1" applyFill="1" applyBorder="1" applyAlignment="1">
      <alignment horizontal="center" vertical="center"/>
    </xf>
    <xf numFmtId="2" fontId="0" fillId="0" borderId="2" xfId="0" applyNumberFormat="1" applyBorder="1"/>
    <xf numFmtId="164" fontId="0" fillId="0" borderId="2" xfId="0" applyNumberFormat="1" applyFill="1" applyBorder="1" applyAlignment="1">
      <alignment horizontal="center" vertical="center"/>
    </xf>
    <xf numFmtId="164" fontId="0" fillId="0" borderId="2" xfId="0" applyNumberFormat="1" applyFill="1" applyBorder="1"/>
    <xf numFmtId="164" fontId="0" fillId="0" borderId="2" xfId="0" applyNumberFormat="1" applyBorder="1"/>
    <xf numFmtId="1" fontId="0" fillId="0" borderId="2" xfId="0" applyNumberFormat="1" applyFill="1" applyBorder="1" applyAlignment="1">
      <alignment horizontal="center" vertical="center"/>
    </xf>
    <xf numFmtId="0" fontId="15" fillId="0" borderId="2" xfId="0" applyFont="1" applyFill="1" applyBorder="1"/>
    <xf numFmtId="1" fontId="4" fillId="0" borderId="2" xfId="0" applyNumberFormat="1" applyFont="1" applyBorder="1"/>
    <xf numFmtId="1" fontId="0" fillId="0" borderId="2" xfId="0" applyNumberFormat="1" applyFill="1" applyBorder="1"/>
    <xf numFmtId="1" fontId="0" fillId="0" borderId="2" xfId="0" applyNumberFormat="1" applyBorder="1"/>
    <xf numFmtId="14" fontId="2" fillId="0" borderId="2" xfId="0" applyNumberFormat="1" applyFont="1" applyBorder="1"/>
    <xf numFmtId="17" fontId="0" fillId="0" borderId="2" xfId="0" applyNumberFormat="1" applyBorder="1" applyAlignment="1">
      <alignment horizontal="left"/>
    </xf>
    <xf numFmtId="14" fontId="0" fillId="0" borderId="2" xfId="0" applyNumberFormat="1" applyFill="1" applyBorder="1"/>
    <xf numFmtId="165" fontId="2" fillId="0" borderId="2" xfId="0" applyNumberFormat="1" applyFont="1" applyBorder="1"/>
    <xf numFmtId="165" fontId="4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17" fontId="4" fillId="0" borderId="2" xfId="0" applyNumberFormat="1" applyFont="1" applyBorder="1" applyAlignment="1">
      <alignment horizontal="left"/>
    </xf>
    <xf numFmtId="14" fontId="4" fillId="0" borderId="2" xfId="0" applyNumberFormat="1" applyFont="1" applyFill="1" applyBorder="1"/>
    <xf numFmtId="1" fontId="0" fillId="3" borderId="2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4" fontId="0" fillId="4" borderId="2" xfId="0" applyNumberFormat="1" applyFill="1" applyBorder="1"/>
    <xf numFmtId="165" fontId="4" fillId="4" borderId="2" xfId="0" applyNumberFormat="1" applyFont="1" applyFill="1" applyBorder="1" applyAlignment="1">
      <alignment horizontal="center"/>
    </xf>
    <xf numFmtId="0" fontId="15" fillId="4" borderId="2" xfId="0" applyFont="1" applyFill="1" applyBorder="1"/>
    <xf numFmtId="14" fontId="0" fillId="4" borderId="1" xfId="0" applyNumberFormat="1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2" fontId="0" fillId="4" borderId="2" xfId="0" applyNumberForma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0" fontId="0" fillId="4" borderId="0" xfId="0" applyFill="1"/>
    <xf numFmtId="14" fontId="4" fillId="5" borderId="1" xfId="0" applyNumberFormat="1" applyFont="1" applyFill="1" applyBorder="1" applyAlignment="1">
      <alignment horizontal="center" vertical="center"/>
    </xf>
    <xf numFmtId="165" fontId="4" fillId="5" borderId="1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14" fontId="0" fillId="5" borderId="4" xfId="0" applyNumberFormat="1" applyFill="1" applyBorder="1" applyAlignment="1">
      <alignment horizontal="center" vertical="center"/>
    </xf>
    <xf numFmtId="14" fontId="4" fillId="5" borderId="5" xfId="0" applyNumberFormat="1" applyFont="1" applyFill="1" applyBorder="1" applyAlignment="1">
      <alignment horizontal="center" vertical="center"/>
    </xf>
    <xf numFmtId="165" fontId="4" fillId="5" borderId="5" xfId="0" applyNumberFormat="1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14" fontId="0" fillId="5" borderId="8" xfId="0" applyNumberForma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14" fontId="0" fillId="5" borderId="10" xfId="0" applyNumberFormat="1" applyFill="1" applyBorder="1" applyAlignment="1">
      <alignment horizontal="center" vertical="center"/>
    </xf>
    <xf numFmtId="14" fontId="4" fillId="5" borderId="11" xfId="0" applyNumberFormat="1" applyFont="1" applyFill="1" applyBorder="1" applyAlignment="1">
      <alignment horizontal="center" vertical="center"/>
    </xf>
    <xf numFmtId="165" fontId="4" fillId="5" borderId="11" xfId="0" applyNumberFormat="1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2" fontId="0" fillId="0" borderId="15" xfId="0" applyNumberFormat="1" applyFill="1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1" fontId="0" fillId="0" borderId="15" xfId="0" applyNumberFormat="1" applyFill="1" applyBorder="1" applyAlignment="1">
      <alignment horizontal="center" vertical="center"/>
    </xf>
    <xf numFmtId="0" fontId="15" fillId="0" borderId="15" xfId="0" applyFont="1" applyFill="1" applyBorder="1"/>
    <xf numFmtId="0" fontId="0" fillId="0" borderId="8" xfId="0" applyFill="1" applyBorder="1"/>
    <xf numFmtId="0" fontId="0" fillId="0" borderId="10" xfId="0" applyFill="1" applyBorder="1"/>
    <xf numFmtId="0" fontId="0" fillId="0" borderId="12" xfId="0" applyFill="1" applyBorder="1"/>
    <xf numFmtId="164" fontId="0" fillId="0" borderId="12" xfId="0" applyNumberFormat="1" applyFill="1" applyBorder="1"/>
    <xf numFmtId="0" fontId="0" fillId="0" borderId="6" xfId="0" applyBorder="1"/>
    <xf numFmtId="0" fontId="0" fillId="0" borderId="12" xfId="0" applyBorder="1"/>
    <xf numFmtId="0" fontId="0" fillId="0" borderId="5" xfId="0" applyBorder="1"/>
    <xf numFmtId="0" fontId="0" fillId="0" borderId="11" xfId="0" applyBorder="1"/>
    <xf numFmtId="164" fontId="0" fillId="0" borderId="12" xfId="0" applyNumberFormat="1" applyBorder="1"/>
    <xf numFmtId="164" fontId="0" fillId="3" borderId="2" xfId="0" applyNumberFormat="1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165" fontId="4" fillId="0" borderId="2" xfId="0" applyNumberFormat="1" applyFont="1" applyBorder="1" applyAlignment="1">
      <alignment horizontal="left"/>
    </xf>
    <xf numFmtId="14" fontId="0" fillId="0" borderId="1" xfId="0" applyNumberFormat="1" applyBorder="1"/>
    <xf numFmtId="0" fontId="4" fillId="0" borderId="2" xfId="0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4" fillId="4" borderId="2" xfId="0" applyNumberFormat="1" applyFont="1" applyFill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3" fillId="4" borderId="2" xfId="0" applyNumberFormat="1" applyFont="1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0" fillId="0" borderId="2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2" fontId="0" fillId="0" borderId="12" xfId="0" applyNumberFormat="1" applyFill="1" applyBorder="1" applyAlignment="1">
      <alignment horizontal="center"/>
    </xf>
    <xf numFmtId="164" fontId="0" fillId="0" borderId="12" xfId="0" applyNumberFormat="1" applyFill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4" fontId="0" fillId="5" borderId="16" xfId="0" applyNumberFormat="1" applyFill="1" applyBorder="1" applyAlignment="1">
      <alignment horizontal="center" vertical="center"/>
    </xf>
    <xf numFmtId="14" fontId="0" fillId="5" borderId="17" xfId="0" applyNumberFormat="1" applyFill="1" applyBorder="1" applyAlignment="1">
      <alignment horizontal="center" vertical="center"/>
    </xf>
    <xf numFmtId="14" fontId="0" fillId="5" borderId="18" xfId="0" applyNumberForma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14" fontId="0" fillId="0" borderId="2" xfId="0" applyNumberFormat="1" applyBorder="1"/>
    <xf numFmtId="0" fontId="0" fillId="6" borderId="2" xfId="0" applyFill="1" applyBorder="1"/>
    <xf numFmtId="0" fontId="0" fillId="7" borderId="2" xfId="0" applyFill="1" applyBorder="1"/>
    <xf numFmtId="0" fontId="4" fillId="7" borderId="2" xfId="0" applyFont="1" applyFill="1" applyBorder="1"/>
    <xf numFmtId="0" fontId="0" fillId="0" borderId="2" xfId="0" applyBorder="1" applyAlignment="1"/>
    <xf numFmtId="14" fontId="0" fillId="0" borderId="2" xfId="0" applyNumberFormat="1" applyBorder="1" applyAlignment="1">
      <alignment vertical="center" wrapText="1"/>
    </xf>
    <xf numFmtId="16" fontId="4" fillId="0" borderId="2" xfId="0" applyNumberFormat="1" applyFont="1" applyBorder="1"/>
    <xf numFmtId="17" fontId="0" fillId="0" borderId="1" xfId="0" applyNumberFormat="1" applyBorder="1" applyAlignment="1">
      <alignment horizontal="center"/>
    </xf>
    <xf numFmtId="17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" fontId="16" fillId="6" borderId="2" xfId="0" applyNumberFormat="1" applyFont="1" applyFill="1" applyBorder="1"/>
    <xf numFmtId="14" fontId="16" fillId="6" borderId="2" xfId="0" applyNumberFormat="1" applyFont="1" applyFill="1" applyBorder="1" applyAlignment="1">
      <alignment horizontal="center"/>
    </xf>
    <xf numFmtId="1" fontId="16" fillId="6" borderId="2" xfId="0" applyNumberFormat="1" applyFont="1" applyFill="1" applyBorder="1" applyAlignment="1">
      <alignment horizontal="center"/>
    </xf>
    <xf numFmtId="0" fontId="16" fillId="6" borderId="0" xfId="0" applyFont="1" applyFill="1" applyBorder="1" applyAlignment="1">
      <alignment horizontal="center"/>
    </xf>
    <xf numFmtId="0" fontId="16" fillId="6" borderId="2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6" fillId="0" borderId="0" xfId="0" applyFont="1" applyFill="1" applyBorder="1"/>
    <xf numFmtId="0" fontId="16" fillId="0" borderId="0" xfId="0" applyFont="1" applyFill="1"/>
    <xf numFmtId="0" fontId="0" fillId="0" borderId="0" xfId="0" applyFill="1" applyBorder="1"/>
    <xf numFmtId="0" fontId="5" fillId="0" borderId="1" xfId="0" applyFont="1" applyBorder="1"/>
    <xf numFmtId="0" fontId="16" fillId="8" borderId="2" xfId="0" applyFont="1" applyFill="1" applyBorder="1"/>
    <xf numFmtId="14" fontId="2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6" borderId="1" xfId="0" applyNumberFormat="1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16" fillId="6" borderId="1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16" fillId="8" borderId="2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2" xfId="0" applyFont="1" applyBorder="1" applyAlignment="1">
      <alignment horizontal="left" vertical="center"/>
    </xf>
    <xf numFmtId="14" fontId="0" fillId="0" borderId="2" xfId="0" applyNumberFormat="1" applyFill="1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0" borderId="2" xfId="0" applyFont="1" applyBorder="1" applyAlignment="1">
      <alignment horizontal="left"/>
    </xf>
    <xf numFmtId="0" fontId="4" fillId="0" borderId="0" xfId="0" applyFont="1" applyAlignment="1"/>
    <xf numFmtId="0" fontId="2" fillId="0" borderId="0" xfId="0" applyFont="1" applyAlignment="1"/>
    <xf numFmtId="0" fontId="6" fillId="0" borderId="0" xfId="1" applyBorder="1" applyAlignment="1" applyProtection="1">
      <alignment horizontal="center"/>
    </xf>
    <xf numFmtId="0" fontId="2" fillId="0" borderId="0" xfId="0" applyFont="1" applyBorder="1" applyAlignment="1">
      <alignment horizontal="center"/>
    </xf>
    <xf numFmtId="164" fontId="0" fillId="0" borderId="19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2" fillId="0" borderId="0" xfId="0" applyNumberFormat="1" applyFont="1"/>
    <xf numFmtId="2" fontId="0" fillId="0" borderId="19" xfId="0" applyNumberFormat="1" applyFill="1" applyBorder="1" applyAlignment="1">
      <alignment horizontal="center" vertical="center"/>
    </xf>
    <xf numFmtId="1" fontId="2" fillId="0" borderId="19" xfId="0" applyNumberFormat="1" applyFont="1" applyFill="1" applyBorder="1" applyAlignment="1">
      <alignment horizontal="center" vertical="center"/>
    </xf>
    <xf numFmtId="0" fontId="16" fillId="6" borderId="19" xfId="0" applyFont="1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16" fillId="6" borderId="19" xfId="0" quotePrefix="1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4" fillId="0" borderId="0" xfId="0" applyFont="1"/>
    <xf numFmtId="2" fontId="4" fillId="0" borderId="0" xfId="0" applyNumberFormat="1" applyFont="1"/>
    <xf numFmtId="1" fontId="2" fillId="0" borderId="0" xfId="0" applyNumberFormat="1" applyFont="1"/>
    <xf numFmtId="1" fontId="2" fillId="4" borderId="19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4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2" fontId="2" fillId="0" borderId="19" xfId="0" applyNumberFormat="1" applyFont="1" applyBorder="1" applyAlignment="1">
      <alignment horizontal="center" vertical="center"/>
    </xf>
    <xf numFmtId="2" fontId="2" fillId="0" borderId="19" xfId="0" applyNumberFormat="1" applyFont="1" applyFill="1" applyBorder="1" applyAlignment="1">
      <alignment horizontal="center" vertical="center"/>
    </xf>
    <xf numFmtId="2" fontId="2" fillId="4" borderId="19" xfId="0" applyNumberFormat="1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6" borderId="19" xfId="0" applyNumberFormat="1" applyFill="1" applyBorder="1" applyAlignment="1">
      <alignment horizontal="center" vertical="center"/>
    </xf>
    <xf numFmtId="2" fontId="0" fillId="7" borderId="19" xfId="0" applyNumberFormat="1" applyFill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16" fillId="6" borderId="19" xfId="0" applyFont="1" applyFill="1" applyBorder="1" applyAlignment="1">
      <alignment horizontal="center"/>
    </xf>
    <xf numFmtId="164" fontId="0" fillId="0" borderId="19" xfId="0" applyNumberFormat="1" applyBorder="1" applyAlignment="1">
      <alignment horizontal="center" vertical="center"/>
    </xf>
    <xf numFmtId="164" fontId="2" fillId="3" borderId="19" xfId="0" applyNumberFormat="1" applyFont="1" applyFill="1" applyBorder="1" applyAlignment="1">
      <alignment horizontal="center" vertical="center" wrapText="1"/>
    </xf>
    <xf numFmtId="164" fontId="2" fillId="0" borderId="19" xfId="0" applyNumberFormat="1" applyFont="1" applyFill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4" borderId="19" xfId="0" applyNumberFormat="1" applyFont="1" applyFill="1" applyBorder="1" applyAlignment="1">
      <alignment horizontal="center" vertical="center"/>
    </xf>
    <xf numFmtId="164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" fontId="2" fillId="0" borderId="19" xfId="0" applyNumberFormat="1" applyFon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0" fontId="16" fillId="4" borderId="19" xfId="0" applyFont="1" applyFill="1" applyBorder="1" applyAlignment="1">
      <alignment horizontal="center" vertical="center"/>
    </xf>
    <xf numFmtId="2" fontId="2" fillId="6" borderId="19" xfId="0" applyNumberFormat="1" applyFont="1" applyFill="1" applyBorder="1" applyAlignment="1">
      <alignment horizontal="center" vertical="center"/>
    </xf>
    <xf numFmtId="2" fontId="16" fillId="4" borderId="19" xfId="0" applyNumberFormat="1" applyFont="1" applyFill="1" applyBorder="1" applyAlignment="1">
      <alignment horizontal="center" vertical="center"/>
    </xf>
    <xf numFmtId="0" fontId="16" fillId="4" borderId="19" xfId="0" quotePrefix="1" applyFont="1" applyFill="1" applyBorder="1" applyAlignment="1">
      <alignment horizontal="center" vertical="center"/>
    </xf>
    <xf numFmtId="0" fontId="5" fillId="6" borderId="1" xfId="0" applyFont="1" applyFill="1" applyBorder="1"/>
    <xf numFmtId="0" fontId="17" fillId="4" borderId="1" xfId="0" applyFont="1" applyFill="1" applyBorder="1"/>
    <xf numFmtId="0" fontId="2" fillId="0" borderId="26" xfId="0" applyFont="1" applyBorder="1"/>
    <xf numFmtId="0" fontId="15" fillId="10" borderId="19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Border="1"/>
    <xf numFmtId="2" fontId="2" fillId="0" borderId="29" xfId="0" applyNumberFormat="1" applyFont="1" applyFill="1" applyBorder="1" applyAlignment="1">
      <alignment horizontal="center" vertical="center"/>
    </xf>
    <xf numFmtId="2" fontId="2" fillId="4" borderId="29" xfId="0" applyNumberFormat="1" applyFont="1" applyFill="1" applyBorder="1" applyAlignment="1">
      <alignment horizontal="center" vertical="center"/>
    </xf>
    <xf numFmtId="2" fontId="0" fillId="6" borderId="29" xfId="0" applyNumberFormat="1" applyFill="1" applyBorder="1" applyAlignment="1">
      <alignment horizontal="center" vertical="center"/>
    </xf>
    <xf numFmtId="2" fontId="0" fillId="0" borderId="29" xfId="0" applyNumberFormat="1" applyFill="1" applyBorder="1" applyAlignment="1">
      <alignment horizontal="center" vertical="center"/>
    </xf>
    <xf numFmtId="2" fontId="16" fillId="4" borderId="29" xfId="0" applyNumberFormat="1" applyFont="1" applyFill="1" applyBorder="1" applyAlignment="1">
      <alignment horizontal="center" vertical="center"/>
    </xf>
    <xf numFmtId="164" fontId="0" fillId="0" borderId="29" xfId="0" applyNumberFormat="1" applyFill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2" fontId="2" fillId="0" borderId="29" xfId="0" applyNumberFormat="1" applyFont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0" fontId="16" fillId="4" borderId="29" xfId="0" applyFont="1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1" fillId="0" borderId="29" xfId="0" applyFont="1" applyBorder="1" applyAlignment="1">
      <alignment horizontal="center"/>
    </xf>
    <xf numFmtId="0" fontId="0" fillId="0" borderId="29" xfId="0" applyFill="1" applyBorder="1" applyAlignment="1">
      <alignment horizontal="center" vertical="center"/>
    </xf>
    <xf numFmtId="2" fontId="2" fillId="11" borderId="19" xfId="0" applyNumberFormat="1" applyFont="1" applyFill="1" applyBorder="1" applyAlignment="1">
      <alignment horizontal="center" vertical="center"/>
    </xf>
    <xf numFmtId="164" fontId="2" fillId="11" borderId="25" xfId="0" applyNumberFormat="1" applyFont="1" applyFill="1" applyBorder="1" applyAlignment="1">
      <alignment horizontal="center" vertical="center" wrapText="1"/>
    </xf>
    <xf numFmtId="164" fontId="2" fillId="11" borderId="19" xfId="0" applyNumberFormat="1" applyFont="1" applyFill="1" applyBorder="1" applyAlignment="1">
      <alignment horizontal="center" vertical="center" wrapText="1"/>
    </xf>
    <xf numFmtId="0" fontId="2" fillId="11" borderId="29" xfId="0" applyFont="1" applyFill="1" applyBorder="1" applyAlignment="1">
      <alignment horizontal="center" vertical="center"/>
    </xf>
    <xf numFmtId="0" fontId="2" fillId="11" borderId="19" xfId="0" applyFont="1" applyFill="1" applyBorder="1" applyAlignment="1">
      <alignment horizontal="center" vertical="center"/>
    </xf>
    <xf numFmtId="2" fontId="0" fillId="11" borderId="19" xfId="0" applyNumberFormat="1" applyFill="1" applyBorder="1" applyAlignment="1">
      <alignment horizontal="center" vertical="center"/>
    </xf>
    <xf numFmtId="164" fontId="0" fillId="11" borderId="19" xfId="0" applyNumberFormat="1" applyFill="1" applyBorder="1" applyAlignment="1">
      <alignment horizontal="center" vertical="center"/>
    </xf>
    <xf numFmtId="1" fontId="2" fillId="11" borderId="19" xfId="0" applyNumberFormat="1" applyFont="1" applyFill="1" applyBorder="1" applyAlignment="1">
      <alignment horizontal="center" vertical="center" wrapText="1"/>
    </xf>
    <xf numFmtId="1" fontId="2" fillId="11" borderId="25" xfId="0" applyNumberFormat="1" applyFont="1" applyFill="1" applyBorder="1" applyAlignment="1">
      <alignment horizontal="center" vertical="center" wrapText="1"/>
    </xf>
    <xf numFmtId="1" fontId="2" fillId="11" borderId="19" xfId="0" applyNumberFormat="1" applyFont="1" applyFill="1" applyBorder="1" applyAlignment="1">
      <alignment horizontal="center" vertical="center"/>
    </xf>
    <xf numFmtId="164" fontId="2" fillId="11" borderId="19" xfId="0" applyNumberFormat="1" applyFont="1" applyFill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2" fontId="18" fillId="11" borderId="19" xfId="0" applyNumberFormat="1" applyFont="1" applyFill="1" applyBorder="1" applyAlignment="1">
      <alignment horizontal="center" vertical="center"/>
    </xf>
    <xf numFmtId="1" fontId="0" fillId="11" borderId="19" xfId="0" applyNumberFormat="1" applyFill="1" applyBorder="1" applyAlignment="1">
      <alignment horizontal="center" vertical="center"/>
    </xf>
    <xf numFmtId="0" fontId="2" fillId="0" borderId="0" xfId="0" applyFont="1" applyFill="1"/>
    <xf numFmtId="164" fontId="2" fillId="4" borderId="19" xfId="0" applyNumberFormat="1" applyFont="1" applyFill="1" applyBorder="1" applyAlignment="1">
      <alignment horizontal="center" vertical="center" wrapText="1"/>
    </xf>
    <xf numFmtId="2" fontId="0" fillId="11" borderId="29" xfId="0" applyNumberFormat="1" applyFill="1" applyBorder="1" applyAlignment="1">
      <alignment horizontal="center" vertical="center"/>
    </xf>
    <xf numFmtId="0" fontId="4" fillId="0" borderId="0" xfId="0" applyFont="1" applyBorder="1" applyAlignment="1"/>
    <xf numFmtId="0" fontId="4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64" fontId="2" fillId="12" borderId="25" xfId="0" applyNumberFormat="1" applyFont="1" applyFill="1" applyBorder="1" applyAlignment="1">
      <alignment horizontal="center" vertical="center" wrapText="1"/>
    </xf>
    <xf numFmtId="164" fontId="2" fillId="12" borderId="19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/>
    <xf numFmtId="0" fontId="2" fillId="0" borderId="26" xfId="0" applyFont="1" applyFill="1" applyBorder="1"/>
    <xf numFmtId="0" fontId="2" fillId="0" borderId="0" xfId="0" applyFont="1" applyFill="1" applyBorder="1"/>
    <xf numFmtId="1" fontId="2" fillId="12" borderId="19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/>
    </xf>
    <xf numFmtId="0" fontId="4" fillId="0" borderId="22" xfId="0" applyFont="1" applyBorder="1" applyAlignment="1"/>
    <xf numFmtId="0" fontId="4" fillId="0" borderId="23" xfId="0" applyFont="1" applyBorder="1" applyAlignment="1"/>
    <xf numFmtId="0" fontId="5" fillId="0" borderId="32" xfId="0" applyFont="1" applyBorder="1" applyAlignment="1">
      <alignment horizontal="center"/>
    </xf>
    <xf numFmtId="0" fontId="5" fillId="0" borderId="0" xfId="0" applyFont="1" applyBorder="1"/>
    <xf numFmtId="14" fontId="2" fillId="0" borderId="37" xfId="0" applyNumberFormat="1" applyFont="1" applyBorder="1" applyAlignment="1">
      <alignment horizontal="center"/>
    </xf>
    <xf numFmtId="0" fontId="4" fillId="0" borderId="31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4" fillId="0" borderId="41" xfId="0" applyFont="1" applyBorder="1" applyAlignment="1"/>
    <xf numFmtId="0" fontId="2" fillId="0" borderId="25" xfId="0" applyFont="1" applyBorder="1" applyAlignment="1">
      <alignment horizontal="center" vertical="center"/>
    </xf>
    <xf numFmtId="0" fontId="0" fillId="0" borderId="0" xfId="0" applyBorder="1"/>
    <xf numFmtId="2" fontId="2" fillId="0" borderId="0" xfId="0" applyNumberFormat="1" applyFont="1"/>
    <xf numFmtId="2" fontId="16" fillId="6" borderId="19" xfId="0" applyNumberFormat="1" applyFont="1" applyFill="1" applyBorder="1" applyAlignment="1">
      <alignment horizontal="center"/>
    </xf>
    <xf numFmtId="2" fontId="0" fillId="7" borderId="29" xfId="0" applyNumberFormat="1" applyFill="1" applyBorder="1" applyAlignment="1">
      <alignment horizontal="center" vertical="center"/>
    </xf>
    <xf numFmtId="2" fontId="16" fillId="6" borderId="19" xfId="0" applyNumberFormat="1" applyFont="1" applyFill="1" applyBorder="1" applyAlignment="1">
      <alignment horizontal="center" vertical="center"/>
    </xf>
    <xf numFmtId="2" fontId="2" fillId="13" borderId="19" xfId="0" applyNumberFormat="1" applyFont="1" applyFill="1" applyBorder="1" applyAlignment="1">
      <alignment horizontal="center" vertical="center"/>
    </xf>
    <xf numFmtId="164" fontId="2" fillId="9" borderId="19" xfId="0" applyNumberFormat="1" applyFont="1" applyFill="1" applyBorder="1" applyAlignment="1">
      <alignment horizontal="center" vertical="center"/>
    </xf>
    <xf numFmtId="2" fontId="2" fillId="9" borderId="19" xfId="0" applyNumberFormat="1" applyFont="1" applyFill="1" applyBorder="1" applyAlignment="1">
      <alignment horizontal="center" vertical="center"/>
    </xf>
    <xf numFmtId="2" fontId="0" fillId="9" borderId="19" xfId="0" applyNumberFormat="1" applyFill="1" applyBorder="1" applyAlignment="1">
      <alignment horizontal="center" vertical="center"/>
    </xf>
    <xf numFmtId="2" fontId="0" fillId="9" borderId="29" xfId="0" applyNumberFormat="1" applyFill="1" applyBorder="1" applyAlignment="1">
      <alignment horizontal="center" vertical="center"/>
    </xf>
    <xf numFmtId="0" fontId="4" fillId="0" borderId="0" xfId="0" applyFont="1" applyFill="1" applyBorder="1" applyAlignment="1"/>
    <xf numFmtId="2" fontId="2" fillId="9" borderId="29" xfId="0" applyNumberFormat="1" applyFont="1" applyFill="1" applyBorder="1" applyAlignment="1">
      <alignment horizontal="center" vertical="center"/>
    </xf>
    <xf numFmtId="2" fontId="2" fillId="12" borderId="19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2" fontId="3" fillId="11" borderId="25" xfId="0" applyNumberFormat="1" applyFont="1" applyFill="1" applyBorder="1" applyAlignment="1">
      <alignment horizontal="center" vertical="center" wrapText="1"/>
    </xf>
    <xf numFmtId="2" fontId="3" fillId="11" borderId="19" xfId="0" applyNumberFormat="1" applyFont="1" applyFill="1" applyBorder="1" applyAlignment="1">
      <alignment horizontal="center" vertical="center" wrapText="1"/>
    </xf>
    <xf numFmtId="2" fontId="3" fillId="12" borderId="25" xfId="0" applyNumberFormat="1" applyFont="1" applyFill="1" applyBorder="1" applyAlignment="1">
      <alignment horizontal="center" vertical="center" wrapText="1"/>
    </xf>
    <xf numFmtId="2" fontId="3" fillId="12" borderId="19" xfId="0" applyNumberFormat="1" applyFont="1" applyFill="1" applyBorder="1" applyAlignment="1">
      <alignment horizontal="center" vertical="center" wrapText="1"/>
    </xf>
    <xf numFmtId="2" fontId="3" fillId="12" borderId="24" xfId="0" applyNumberFormat="1" applyFont="1" applyFill="1" applyBorder="1" applyAlignment="1">
      <alignment horizontal="center" vertical="center" wrapText="1"/>
    </xf>
    <xf numFmtId="2" fontId="4" fillId="9" borderId="25" xfId="0" applyNumberFormat="1" applyFont="1" applyFill="1" applyBorder="1" applyAlignment="1">
      <alignment horizontal="center" vertical="center" wrapText="1"/>
    </xf>
    <xf numFmtId="2" fontId="4" fillId="9" borderId="19" xfId="0" applyNumberFormat="1" applyFont="1" applyFill="1" applyBorder="1" applyAlignment="1">
      <alignment horizontal="center" vertical="center" wrapText="1"/>
    </xf>
    <xf numFmtId="2" fontId="4" fillId="9" borderId="24" xfId="0" applyNumberFormat="1" applyFont="1" applyFill="1" applyBorder="1" applyAlignment="1">
      <alignment horizontal="center" vertical="center" wrapText="1"/>
    </xf>
    <xf numFmtId="2" fontId="3" fillId="3" borderId="19" xfId="0" applyNumberFormat="1" applyFont="1" applyFill="1" applyBorder="1" applyAlignment="1">
      <alignment horizontal="center" vertical="center" wrapText="1"/>
    </xf>
    <xf numFmtId="2" fontId="3" fillId="3" borderId="27" xfId="0" applyNumberFormat="1" applyFont="1" applyFill="1" applyBorder="1" applyAlignment="1">
      <alignment horizontal="center" vertical="center" wrapText="1"/>
    </xf>
    <xf numFmtId="2" fontId="4" fillId="13" borderId="19" xfId="0" applyNumberFormat="1" applyFont="1" applyFill="1" applyBorder="1" applyAlignment="1">
      <alignment horizontal="center" vertical="center" wrapText="1"/>
    </xf>
    <xf numFmtId="2" fontId="4" fillId="13" borderId="24" xfId="0" applyNumberFormat="1" applyFont="1" applyFill="1" applyBorder="1" applyAlignment="1">
      <alignment horizontal="center" vertical="center" wrapText="1"/>
    </xf>
    <xf numFmtId="2" fontId="4" fillId="13" borderId="25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6" fillId="0" borderId="20" xfId="1" applyBorder="1" applyAlignment="1" applyProtection="1">
      <alignment horizontal="center"/>
    </xf>
    <xf numFmtId="0" fontId="6" fillId="0" borderId="28" xfId="1" applyBorder="1" applyAlignment="1" applyProtection="1">
      <alignment horizontal="center"/>
    </xf>
    <xf numFmtId="0" fontId="6" fillId="0" borderId="21" xfId="1" applyBorder="1" applyAlignment="1" applyProtection="1">
      <alignment horizontal="center"/>
    </xf>
    <xf numFmtId="0" fontId="0" fillId="0" borderId="0" xfId="0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164" fontId="3" fillId="10" borderId="25" xfId="0" applyNumberFormat="1" applyFont="1" applyFill="1" applyBorder="1" applyAlignment="1">
      <alignment horizontal="center" vertical="center" wrapText="1"/>
    </xf>
    <xf numFmtId="164" fontId="4" fillId="10" borderId="19" xfId="0" applyNumberFormat="1" applyFont="1" applyFill="1" applyBorder="1" applyAlignment="1">
      <alignment horizontal="center" vertical="center" wrapText="1"/>
    </xf>
    <xf numFmtId="164" fontId="4" fillId="10" borderId="24" xfId="0" applyNumberFormat="1" applyFont="1" applyFill="1" applyBorder="1" applyAlignment="1">
      <alignment horizontal="center" vertical="center" wrapText="1"/>
    </xf>
    <xf numFmtId="2" fontId="4" fillId="0" borderId="25" xfId="0" applyNumberFormat="1" applyFont="1" applyBorder="1" applyAlignment="1">
      <alignment horizontal="center" vertical="center" wrapText="1"/>
    </xf>
    <xf numFmtId="2" fontId="0" fillId="0" borderId="19" xfId="0" applyNumberFormat="1" applyBorder="1" applyAlignment="1">
      <alignment horizontal="center" vertical="center" wrapText="1"/>
    </xf>
    <xf numFmtId="2" fontId="0" fillId="0" borderId="27" xfId="0" applyNumberFormat="1" applyBorder="1" applyAlignment="1">
      <alignment horizontal="center" vertical="center" wrapText="1"/>
    </xf>
    <xf numFmtId="2" fontId="3" fillId="3" borderId="25" xfId="0" applyNumberFormat="1" applyFont="1" applyFill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2" fontId="0" fillId="0" borderId="24" xfId="0" applyNumberFormat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 wrapText="1"/>
    </xf>
    <xf numFmtId="2" fontId="3" fillId="11" borderId="24" xfId="0" applyNumberFormat="1" applyFont="1" applyFill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2" fontId="0" fillId="0" borderId="35" xfId="0" applyNumberFormat="1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2" fontId="0" fillId="0" borderId="40" xfId="0" applyNumberFormat="1" applyBorder="1" applyAlignment="1">
      <alignment horizontal="center" vertical="center" wrapText="1"/>
    </xf>
    <xf numFmtId="2" fontId="0" fillId="0" borderId="25" xfId="0" applyNumberFormat="1" applyBorder="1" applyAlignment="1">
      <alignment horizontal="center" vertical="center" wrapText="1"/>
    </xf>
    <xf numFmtId="2" fontId="3" fillId="3" borderId="29" xfId="0" applyNumberFormat="1" applyFont="1" applyFill="1" applyBorder="1" applyAlignment="1">
      <alignment horizontal="center" vertical="center" wrapText="1"/>
    </xf>
    <xf numFmtId="2" fontId="4" fillId="13" borderId="35" xfId="0" applyNumberFormat="1" applyFont="1" applyFill="1" applyBorder="1" applyAlignment="1">
      <alignment horizontal="center" vertical="center" wrapText="1"/>
    </xf>
    <xf numFmtId="2" fontId="4" fillId="13" borderId="34" xfId="0" applyNumberFormat="1" applyFont="1" applyFill="1" applyBorder="1" applyAlignment="1">
      <alignment horizontal="center" vertical="center" wrapText="1"/>
    </xf>
    <xf numFmtId="2" fontId="4" fillId="13" borderId="42" xfId="0" applyNumberFormat="1" applyFont="1" applyFill="1" applyBorder="1" applyAlignment="1">
      <alignment horizontal="center" vertical="center" wrapText="1"/>
    </xf>
    <xf numFmtId="1" fontId="4" fillId="0" borderId="15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 vertical="center"/>
    </xf>
    <xf numFmtId="164" fontId="0" fillId="9" borderId="2" xfId="0" applyNumberFormat="1" applyFill="1" applyBorder="1" applyAlignment="1">
      <alignment horizontal="center" vertical="center"/>
    </xf>
    <xf numFmtId="164" fontId="0" fillId="9" borderId="12" xfId="0" applyNumberFormat="1" applyFill="1" applyBorder="1" applyAlignment="1">
      <alignment horizontal="center" vertical="center"/>
    </xf>
    <xf numFmtId="2" fontId="0" fillId="9" borderId="6" xfId="0" applyNumberFormat="1" applyFill="1" applyBorder="1" applyAlignment="1">
      <alignment horizontal="center" vertical="center"/>
    </xf>
    <xf numFmtId="2" fontId="0" fillId="9" borderId="2" xfId="0" applyNumberFormat="1" applyFill="1" applyBorder="1" applyAlignment="1">
      <alignment horizontal="center" vertical="center"/>
    </xf>
    <xf numFmtId="2" fontId="0" fillId="9" borderId="12" xfId="0" applyNumberFormat="1" applyFill="1" applyBorder="1" applyAlignment="1">
      <alignment horizontal="center" vertical="center"/>
    </xf>
    <xf numFmtId="1" fontId="0" fillId="9" borderId="6" xfId="0" applyNumberFormat="1" applyFill="1" applyBorder="1" applyAlignment="1">
      <alignment horizontal="center" vertical="center"/>
    </xf>
    <xf numFmtId="1" fontId="0" fillId="9" borderId="2" xfId="0" applyNumberFormat="1" applyFill="1" applyBorder="1" applyAlignment="1">
      <alignment horizontal="center" vertical="center"/>
    </xf>
    <xf numFmtId="1" fontId="0" fillId="9" borderId="12" xfId="0" applyNumberFormat="1" applyFill="1" applyBorder="1" applyAlignment="1">
      <alignment horizontal="center" vertical="center"/>
    </xf>
    <xf numFmtId="164" fontId="0" fillId="9" borderId="15" xfId="0" applyNumberFormat="1" applyFill="1" applyBorder="1" applyAlignment="1">
      <alignment horizontal="center" vertical="center"/>
    </xf>
    <xf numFmtId="2" fontId="0" fillId="9" borderId="15" xfId="0" applyNumberFormat="1" applyFill="1" applyBorder="1" applyAlignment="1">
      <alignment horizontal="center" vertical="center"/>
    </xf>
    <xf numFmtId="1" fontId="4" fillId="0" borderId="7" xfId="0" applyNumberFormat="1" applyFont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1" fontId="4" fillId="0" borderId="13" xfId="0" applyNumberFormat="1" applyFont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1" fontId="0" fillId="9" borderId="15" xfId="0" applyNumberForma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2" fontId="3" fillId="0" borderId="2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164" fontId="4" fillId="0" borderId="2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">
    <dxf>
      <font>
        <color rgb="FFFF0000"/>
      </font>
    </dxf>
    <dxf>
      <font>
        <color rgb="FFFF0000"/>
      </font>
    </dxf>
    <dxf>
      <font>
        <color rgb="FFFF0000"/>
      </font>
      <fill>
        <patternFill>
          <bgColor theme="8" tint="0.59996337778862885"/>
        </patternFill>
      </fill>
    </dxf>
    <dxf>
      <font>
        <color rgb="FF00B050"/>
      </font>
      <fill>
        <patternFill patternType="solid">
          <bgColor theme="8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3.xml"/><Relationship Id="rId13" Type="http://schemas.microsoft.com/office/2006/relationships/vbaProject" Target="vbaProject.bin"/><Relationship Id="rId3" Type="http://schemas.openxmlformats.org/officeDocument/2006/relationships/chartsheet" Target="chartsheets/sheet2.xml"/><Relationship Id="rId7" Type="http://schemas.openxmlformats.org/officeDocument/2006/relationships/chartsheet" Target="chartsheets/sheet5.xml"/><Relationship Id="rId12" Type="http://schemas.openxmlformats.org/officeDocument/2006/relationships/calcChain" Target="calcChain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4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2.xml"/><Relationship Id="rId10" Type="http://schemas.openxmlformats.org/officeDocument/2006/relationships/styles" Target="styles.xml"/><Relationship Id="rId4" Type="http://schemas.openxmlformats.org/officeDocument/2006/relationships/chartsheet" Target="chart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Essai de traction - ISO 37</a:t>
            </a:r>
          </a:p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NBR34 </a:t>
            </a:r>
          </a:p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Limites Basses et Hautes totales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7.6031620033415251E-2"/>
          <c:y val="0.11449092740691603"/>
          <c:w val="0.90286372069870569"/>
          <c:h val="0.7375646959540727"/>
        </c:manualLayout>
      </c:layout>
      <c:lineChart>
        <c:grouping val="standard"/>
        <c:varyColors val="0"/>
        <c:ser>
          <c:idx val="1"/>
          <c:order val="0"/>
          <c:tx>
            <c:v>M50 (Mpa)</c:v>
          </c:tx>
          <c:spPr>
            <a:ln w="12700">
              <a:noFill/>
              <a:prstDash val="solid"/>
            </a:ln>
          </c:spPr>
          <c:marker>
            <c:symbol val="diamond"/>
            <c:size val="2"/>
            <c:spPr>
              <a:solidFill>
                <a:srgbClr val="FF00FF"/>
              </a:solidFill>
              <a:ln>
                <a:solidFill>
                  <a:srgbClr val="7030A0"/>
                </a:solidFill>
                <a:prstDash val="solid"/>
              </a:ln>
            </c:spPr>
          </c:marker>
          <c:dPt>
            <c:idx val="155"/>
            <c:marker>
              <c:spPr>
                <a:solidFill>
                  <a:srgbClr val="FF00FF"/>
                </a:solidFill>
                <a:ln>
                  <a:solidFill>
                    <a:srgbClr val="7030A0"/>
                  </a:solidFill>
                  <a:prstDash val="solid"/>
                </a:ln>
                <a:effectLst>
                  <a:glow>
                    <a:schemeClr val="accent1"/>
                  </a:glow>
                </a:effectLst>
              </c:spPr>
            </c:marker>
            <c:bubble3D val="0"/>
            <c:spPr>
              <a:ln w="12700">
                <a:noFill/>
                <a:prstDash val="solid"/>
              </a:ln>
              <a:effectLst>
                <a:glow>
                  <a:schemeClr val="accent1"/>
                </a:glow>
              </a:effectLst>
            </c:spPr>
          </c:dPt>
          <c:val>
            <c:numRef>
              <c:f>('BAM NBR34'!$F$23:$F$36,'BAM NBR34'!$F$40:$F$41,'BAM NBR34'!$F$43:$F$50,'BAM NBR34'!$F$52:$F$60,'BAM NBR34'!$F$63:$F$101,'BAM NBR34'!$F$105:$F$132,'BAM NBR34'!$F$136:$F$174,'BAM NBR34'!$F$177:$F$221)</c:f>
              <c:numCache>
                <c:formatCode>General</c:formatCode>
                <c:ptCount val="184"/>
                <c:pt idx="0">
                  <c:v>3.35</c:v>
                </c:pt>
                <c:pt idx="1">
                  <c:v>3.43</c:v>
                </c:pt>
                <c:pt idx="2">
                  <c:v>3.54</c:v>
                </c:pt>
                <c:pt idx="3">
                  <c:v>3.56</c:v>
                </c:pt>
                <c:pt idx="4">
                  <c:v>3.52</c:v>
                </c:pt>
                <c:pt idx="5">
                  <c:v>3.55</c:v>
                </c:pt>
                <c:pt idx="6">
                  <c:v>3.61</c:v>
                </c:pt>
                <c:pt idx="7">
                  <c:v>3.48</c:v>
                </c:pt>
                <c:pt idx="8" formatCode="0.00">
                  <c:v>3.87</c:v>
                </c:pt>
                <c:pt idx="9" formatCode="0.00">
                  <c:v>3.23</c:v>
                </c:pt>
                <c:pt idx="10" formatCode="0.00">
                  <c:v>3.42</c:v>
                </c:pt>
                <c:pt idx="11" formatCode="0.00">
                  <c:v>3.54</c:v>
                </c:pt>
                <c:pt idx="12" formatCode="0.00">
                  <c:v>3.41</c:v>
                </c:pt>
                <c:pt idx="13" formatCode="0.00">
                  <c:v>3.52</c:v>
                </c:pt>
                <c:pt idx="14" formatCode="0.00">
                  <c:v>3.79</c:v>
                </c:pt>
                <c:pt idx="15" formatCode="0.00">
                  <c:v>3.22</c:v>
                </c:pt>
                <c:pt idx="16" formatCode="0.00">
                  <c:v>3.97</c:v>
                </c:pt>
                <c:pt idx="17" formatCode="0.00">
                  <c:v>4</c:v>
                </c:pt>
                <c:pt idx="18" formatCode="0.00">
                  <c:v>4.04</c:v>
                </c:pt>
                <c:pt idx="19" formatCode="0.00">
                  <c:v>3.7</c:v>
                </c:pt>
                <c:pt idx="20" formatCode="0.00">
                  <c:v>4.0999999999999996</c:v>
                </c:pt>
                <c:pt idx="21" formatCode="0.00">
                  <c:v>3.97</c:v>
                </c:pt>
                <c:pt idx="23" formatCode="0.00">
                  <c:v>4.3</c:v>
                </c:pt>
                <c:pt idx="24" formatCode="0.00">
                  <c:v>4.5999999999999996</c:v>
                </c:pt>
                <c:pt idx="25" formatCode="0.00">
                  <c:v>4.0999999999999996</c:v>
                </c:pt>
                <c:pt idx="28" formatCode="0.00">
                  <c:v>4.22</c:v>
                </c:pt>
                <c:pt idx="29" formatCode="0.00">
                  <c:v>3.9</c:v>
                </c:pt>
                <c:pt idx="30" formatCode="0.00">
                  <c:v>3.8</c:v>
                </c:pt>
                <c:pt idx="31" formatCode="0.00">
                  <c:v>3.66</c:v>
                </c:pt>
                <c:pt idx="32" formatCode="0.00">
                  <c:v>3.9</c:v>
                </c:pt>
                <c:pt idx="33" formatCode="0.00">
                  <c:v>3.68</c:v>
                </c:pt>
                <c:pt idx="34" formatCode="0.00">
                  <c:v>3.5</c:v>
                </c:pt>
                <c:pt idx="35" formatCode="0.00">
                  <c:v>3.39</c:v>
                </c:pt>
                <c:pt idx="36" formatCode="0.00">
                  <c:v>3.29</c:v>
                </c:pt>
                <c:pt idx="37" formatCode="0.00">
                  <c:v>3.42</c:v>
                </c:pt>
                <c:pt idx="38" formatCode="0.00">
                  <c:v>3.15</c:v>
                </c:pt>
                <c:pt idx="39" formatCode="0.00">
                  <c:v>3.5</c:v>
                </c:pt>
                <c:pt idx="40" formatCode="0.00">
                  <c:v>3.91</c:v>
                </c:pt>
                <c:pt idx="41" formatCode="0.00">
                  <c:v>3.94</c:v>
                </c:pt>
                <c:pt idx="42" formatCode="0.00">
                  <c:v>3.88</c:v>
                </c:pt>
                <c:pt idx="43" formatCode="0.00">
                  <c:v>3.9</c:v>
                </c:pt>
                <c:pt idx="44" formatCode="0.00">
                  <c:v>3.96</c:v>
                </c:pt>
                <c:pt idx="45" formatCode="0.00">
                  <c:v>3.82</c:v>
                </c:pt>
                <c:pt idx="46" formatCode="0.00">
                  <c:v>3.66</c:v>
                </c:pt>
                <c:pt idx="47" formatCode="0.00">
                  <c:v>3.54</c:v>
                </c:pt>
                <c:pt idx="48" formatCode="0.00">
                  <c:v>3.95</c:v>
                </c:pt>
                <c:pt idx="49" formatCode="0.00">
                  <c:v>3.95</c:v>
                </c:pt>
                <c:pt idx="50" formatCode="0.00">
                  <c:v>3.86</c:v>
                </c:pt>
                <c:pt idx="51" formatCode="0.00">
                  <c:v>3.52</c:v>
                </c:pt>
                <c:pt idx="52" formatCode="0.00">
                  <c:v>3.89</c:v>
                </c:pt>
                <c:pt idx="53" formatCode="0.00">
                  <c:v>3.98</c:v>
                </c:pt>
                <c:pt idx="54" formatCode="0.00">
                  <c:v>3.97</c:v>
                </c:pt>
                <c:pt idx="55" formatCode="0.00">
                  <c:v>3.88</c:v>
                </c:pt>
                <c:pt idx="56" formatCode="0.00">
                  <c:v>3.35</c:v>
                </c:pt>
                <c:pt idx="57" formatCode="0.00">
                  <c:v>3.3</c:v>
                </c:pt>
                <c:pt idx="58" formatCode="0.00">
                  <c:v>3.66</c:v>
                </c:pt>
                <c:pt idx="59" formatCode="0.00">
                  <c:v>3.64</c:v>
                </c:pt>
                <c:pt idx="60" formatCode="0.00">
                  <c:v>3.49</c:v>
                </c:pt>
                <c:pt idx="61" formatCode="0.00">
                  <c:v>3.73</c:v>
                </c:pt>
                <c:pt idx="62" formatCode="0.00">
                  <c:v>6.63</c:v>
                </c:pt>
                <c:pt idx="63" formatCode="0.00">
                  <c:v>3.78</c:v>
                </c:pt>
                <c:pt idx="64" formatCode="0.00">
                  <c:v>3.9</c:v>
                </c:pt>
                <c:pt idx="65" formatCode="0.00">
                  <c:v>3.94</c:v>
                </c:pt>
                <c:pt idx="66" formatCode="0.00">
                  <c:v>3.82</c:v>
                </c:pt>
                <c:pt idx="67" formatCode="0.00">
                  <c:v>3.59</c:v>
                </c:pt>
                <c:pt idx="68" formatCode="0.00">
                  <c:v>3.96</c:v>
                </c:pt>
                <c:pt idx="69" formatCode="0.00">
                  <c:v>4.08</c:v>
                </c:pt>
                <c:pt idx="70" formatCode="0.00">
                  <c:v>3.97</c:v>
                </c:pt>
                <c:pt idx="71" formatCode="0.00">
                  <c:v>3.89</c:v>
                </c:pt>
                <c:pt idx="72" formatCode="0.00">
                  <c:v>4.3</c:v>
                </c:pt>
                <c:pt idx="73" formatCode="0.00">
                  <c:v>3.63</c:v>
                </c:pt>
                <c:pt idx="74" formatCode="0.00">
                  <c:v>3.5</c:v>
                </c:pt>
                <c:pt idx="75">
                  <c:v>3.67</c:v>
                </c:pt>
                <c:pt idx="76" formatCode="0.00">
                  <c:v>4.12</c:v>
                </c:pt>
                <c:pt idx="77" formatCode="0.00">
                  <c:v>3.9</c:v>
                </c:pt>
                <c:pt idx="78" formatCode="0.00">
                  <c:v>3.69</c:v>
                </c:pt>
                <c:pt idx="79" formatCode="0.00">
                  <c:v>3.6</c:v>
                </c:pt>
                <c:pt idx="80" formatCode="0.00">
                  <c:v>3.54</c:v>
                </c:pt>
                <c:pt idx="81" formatCode="0.00">
                  <c:v>3.8</c:v>
                </c:pt>
                <c:pt idx="82" formatCode="0.00">
                  <c:v>3.78</c:v>
                </c:pt>
                <c:pt idx="83" formatCode="0.00">
                  <c:v>3.78</c:v>
                </c:pt>
                <c:pt idx="84" formatCode="0.00">
                  <c:v>3.84</c:v>
                </c:pt>
                <c:pt idx="85" formatCode="0.00">
                  <c:v>3.66</c:v>
                </c:pt>
                <c:pt idx="86" formatCode="0.00">
                  <c:v>3.61</c:v>
                </c:pt>
                <c:pt idx="87" formatCode="0.00">
                  <c:v>3.49</c:v>
                </c:pt>
                <c:pt idx="88" formatCode="0.00">
                  <c:v>4</c:v>
                </c:pt>
                <c:pt idx="89" formatCode="0.00">
                  <c:v>4</c:v>
                </c:pt>
                <c:pt idx="90" formatCode="0.00">
                  <c:v>4.03</c:v>
                </c:pt>
                <c:pt idx="91" formatCode="0.00">
                  <c:v>4</c:v>
                </c:pt>
                <c:pt idx="92" formatCode="0.00">
                  <c:v>3.78</c:v>
                </c:pt>
                <c:pt idx="93" formatCode="0.00">
                  <c:v>3.67</c:v>
                </c:pt>
                <c:pt idx="94" formatCode="0.00">
                  <c:v>3.74</c:v>
                </c:pt>
                <c:pt idx="95" formatCode="0.00">
                  <c:v>3.87</c:v>
                </c:pt>
                <c:pt idx="96" formatCode="0.00">
                  <c:v>3.8</c:v>
                </c:pt>
                <c:pt idx="97" formatCode="0.00">
                  <c:v>3.98</c:v>
                </c:pt>
                <c:pt idx="98" formatCode="0.00">
                  <c:v>3.9</c:v>
                </c:pt>
                <c:pt idx="99" formatCode="0.00">
                  <c:v>4.21</c:v>
                </c:pt>
                <c:pt idx="100" formatCode="0.0">
                  <c:v>3.4</c:v>
                </c:pt>
                <c:pt idx="102" formatCode="0.0">
                  <c:v>3.87</c:v>
                </c:pt>
                <c:pt idx="103" formatCode="0.0">
                  <c:v>4.0999999999999996</c:v>
                </c:pt>
                <c:pt idx="104" formatCode="0.0">
                  <c:v>4.1399999999999997</c:v>
                </c:pt>
                <c:pt idx="105" formatCode="0.0">
                  <c:v>3.6</c:v>
                </c:pt>
                <c:pt idx="106" formatCode="0.0">
                  <c:v>3.9</c:v>
                </c:pt>
                <c:pt idx="107" formatCode="0.0">
                  <c:v>3.3</c:v>
                </c:pt>
                <c:pt idx="108" formatCode="0.0">
                  <c:v>3.86</c:v>
                </c:pt>
                <c:pt idx="109" formatCode="0.0">
                  <c:v>4.05</c:v>
                </c:pt>
                <c:pt idx="110" formatCode="0.0">
                  <c:v>4.2</c:v>
                </c:pt>
                <c:pt idx="111" formatCode="0.0">
                  <c:v>3.84</c:v>
                </c:pt>
                <c:pt idx="112" formatCode="0.0">
                  <c:v>4.16</c:v>
                </c:pt>
                <c:pt idx="113" formatCode="0.0">
                  <c:v>3.96</c:v>
                </c:pt>
                <c:pt idx="114" formatCode="0.0">
                  <c:v>3.55</c:v>
                </c:pt>
                <c:pt idx="115" formatCode="0.0">
                  <c:v>4.1500000000000004</c:v>
                </c:pt>
                <c:pt idx="116" formatCode="0.0">
                  <c:v>4.0999999999999996</c:v>
                </c:pt>
                <c:pt idx="117" formatCode="0.0">
                  <c:v>3.4</c:v>
                </c:pt>
                <c:pt idx="118" formatCode="0.0">
                  <c:v>4.16</c:v>
                </c:pt>
                <c:pt idx="119" formatCode="0.0">
                  <c:v>4.03</c:v>
                </c:pt>
                <c:pt idx="120" formatCode="0.0">
                  <c:v>4.2</c:v>
                </c:pt>
                <c:pt idx="121" formatCode="0.0">
                  <c:v>3.69</c:v>
                </c:pt>
                <c:pt idx="122" formatCode="0.0">
                  <c:v>3.94</c:v>
                </c:pt>
                <c:pt idx="123" formatCode="0.0">
                  <c:v>4.08</c:v>
                </c:pt>
                <c:pt idx="124" formatCode="0.0">
                  <c:v>4.0999999999999996</c:v>
                </c:pt>
                <c:pt idx="125" formatCode="0.0">
                  <c:v>4</c:v>
                </c:pt>
                <c:pt idx="127" formatCode="0.0">
                  <c:v>4.2699999999999996</c:v>
                </c:pt>
                <c:pt idx="128" formatCode="0.0">
                  <c:v>3.9</c:v>
                </c:pt>
                <c:pt idx="129" formatCode="0.0">
                  <c:v>3.8</c:v>
                </c:pt>
                <c:pt idx="130" formatCode="0.0">
                  <c:v>4.1399999999999997</c:v>
                </c:pt>
              </c:numCache>
            </c:numRef>
          </c:val>
          <c:smooth val="0"/>
        </c:ser>
        <c:ser>
          <c:idx val="2"/>
          <c:order val="1"/>
          <c:tx>
            <c:v>M100 ( Mpa)</c:v>
          </c:tx>
          <c:spPr>
            <a:ln w="12700">
              <a:noFill/>
              <a:prstDash val="solid"/>
            </a:ln>
          </c:spPr>
          <c:marker>
            <c:symbol val="diamond"/>
            <c:size val="2"/>
            <c:spPr>
              <a:solidFill>
                <a:schemeClr val="accent3">
                  <a:lumMod val="50000"/>
                </a:schemeClr>
              </a:solidFill>
              <a:ln>
                <a:solidFill>
                  <a:schemeClr val="accent3">
                    <a:lumMod val="50000"/>
                  </a:schemeClr>
                </a:solidFill>
                <a:prstDash val="solid"/>
              </a:ln>
            </c:spPr>
          </c:marker>
          <c:val>
            <c:numRef>
              <c:f>('BAM NBR34'!$P$23:$P$36,'BAM NBR34'!$P$40:$P$41,'BAM NBR34'!$P$43:$P$50,'BAM NBR34'!$P$52:$P$60,'BAM NBR34'!$P$63:$P$101,'BAM NBR34'!$P$105:$P$132,'BAM NBR34'!$P$136:$P$174,'BAM NBR34'!$P$177:$P$221)</c:f>
              <c:numCache>
                <c:formatCode>General</c:formatCode>
                <c:ptCount val="184"/>
                <c:pt idx="0">
                  <c:v>6.61</c:v>
                </c:pt>
                <c:pt idx="1">
                  <c:v>6.89</c:v>
                </c:pt>
                <c:pt idx="2" formatCode="0.00">
                  <c:v>7</c:v>
                </c:pt>
                <c:pt idx="3" formatCode="0.00">
                  <c:v>7.16</c:v>
                </c:pt>
                <c:pt idx="4" formatCode="0.00">
                  <c:v>7.5</c:v>
                </c:pt>
                <c:pt idx="5" formatCode="0.00">
                  <c:v>7.03</c:v>
                </c:pt>
                <c:pt idx="6">
                  <c:v>7.16</c:v>
                </c:pt>
                <c:pt idx="7">
                  <c:v>6.88</c:v>
                </c:pt>
                <c:pt idx="8" formatCode="0.00">
                  <c:v>7.69</c:v>
                </c:pt>
                <c:pt idx="9" formatCode="0.00">
                  <c:v>6.4</c:v>
                </c:pt>
                <c:pt idx="10" formatCode="0.00">
                  <c:v>6.46</c:v>
                </c:pt>
                <c:pt idx="11" formatCode="0.00">
                  <c:v>6.68</c:v>
                </c:pt>
                <c:pt idx="12" formatCode="0.00">
                  <c:v>6.73</c:v>
                </c:pt>
                <c:pt idx="13" formatCode="0.00">
                  <c:v>6.97</c:v>
                </c:pt>
                <c:pt idx="14" formatCode="0.00">
                  <c:v>7.24</c:v>
                </c:pt>
                <c:pt idx="15" formatCode="0.00">
                  <c:v>6.28</c:v>
                </c:pt>
                <c:pt idx="16" formatCode="0.00">
                  <c:v>8.1999999999999993</c:v>
                </c:pt>
                <c:pt idx="17" formatCode="0.00">
                  <c:v>8.2899999999999991</c:v>
                </c:pt>
                <c:pt idx="18" formatCode="0.00">
                  <c:v>8.67</c:v>
                </c:pt>
                <c:pt idx="19" formatCode="0.00">
                  <c:v>7.8</c:v>
                </c:pt>
                <c:pt idx="20" formatCode="0.00">
                  <c:v>8.48</c:v>
                </c:pt>
                <c:pt idx="21" formatCode="0.00">
                  <c:v>8.51</c:v>
                </c:pt>
                <c:pt idx="23" formatCode="0.00">
                  <c:v>9</c:v>
                </c:pt>
                <c:pt idx="24" formatCode="0.00">
                  <c:v>9</c:v>
                </c:pt>
                <c:pt idx="25" formatCode="0.00">
                  <c:v>8.8000000000000007</c:v>
                </c:pt>
                <c:pt idx="28" formatCode="0.00">
                  <c:v>9.16</c:v>
                </c:pt>
                <c:pt idx="29" formatCode="0.00">
                  <c:v>8.39</c:v>
                </c:pt>
                <c:pt idx="30" formatCode="0.00">
                  <c:v>7.8</c:v>
                </c:pt>
                <c:pt idx="31" formatCode="0.00">
                  <c:v>7.5</c:v>
                </c:pt>
                <c:pt idx="32" formatCode="0.00">
                  <c:v>8.5500000000000007</c:v>
                </c:pt>
                <c:pt idx="33" formatCode="0.0">
                  <c:v>7.55</c:v>
                </c:pt>
                <c:pt idx="34" formatCode="0.0">
                  <c:v>7.16</c:v>
                </c:pt>
                <c:pt idx="35" formatCode="0.0">
                  <c:v>6.7</c:v>
                </c:pt>
                <c:pt idx="36" formatCode="0.0">
                  <c:v>7.28</c:v>
                </c:pt>
                <c:pt idx="37" formatCode="0.0">
                  <c:v>7.05</c:v>
                </c:pt>
                <c:pt idx="38" formatCode="0.0">
                  <c:v>6.53</c:v>
                </c:pt>
                <c:pt idx="39" formatCode="0.0">
                  <c:v>7.5</c:v>
                </c:pt>
                <c:pt idx="40" formatCode="0.0">
                  <c:v>7.9</c:v>
                </c:pt>
                <c:pt idx="41" formatCode="0.0">
                  <c:v>8.23</c:v>
                </c:pt>
                <c:pt idx="42" formatCode="0.0">
                  <c:v>8.1999999999999993</c:v>
                </c:pt>
                <c:pt idx="43" formatCode="0.0">
                  <c:v>8.3000000000000007</c:v>
                </c:pt>
                <c:pt idx="44" formatCode="0.0">
                  <c:v>8.1999999999999993</c:v>
                </c:pt>
                <c:pt idx="45" formatCode="0.0">
                  <c:v>7.87</c:v>
                </c:pt>
                <c:pt idx="46" formatCode="0.0">
                  <c:v>7.63</c:v>
                </c:pt>
                <c:pt idx="47" formatCode="0.0">
                  <c:v>7.14</c:v>
                </c:pt>
                <c:pt idx="48" formatCode="0.0">
                  <c:v>8.1</c:v>
                </c:pt>
                <c:pt idx="49" formatCode="0.0">
                  <c:v>7.96</c:v>
                </c:pt>
                <c:pt idx="50" formatCode="0.0">
                  <c:v>8.19</c:v>
                </c:pt>
                <c:pt idx="51" formatCode="0.0">
                  <c:v>7.39</c:v>
                </c:pt>
                <c:pt idx="52" formatCode="0.0">
                  <c:v>8.07</c:v>
                </c:pt>
                <c:pt idx="53" formatCode="0.0">
                  <c:v>7.88</c:v>
                </c:pt>
                <c:pt idx="54" formatCode="0.0">
                  <c:v>7.97</c:v>
                </c:pt>
                <c:pt idx="55" formatCode="0.0">
                  <c:v>7.9</c:v>
                </c:pt>
                <c:pt idx="56" formatCode="0.0">
                  <c:v>6.9</c:v>
                </c:pt>
                <c:pt idx="57" formatCode="0.0">
                  <c:v>6.68</c:v>
                </c:pt>
                <c:pt idx="58" formatCode="0.0">
                  <c:v>7.39</c:v>
                </c:pt>
                <c:pt idx="59" formatCode="0.0">
                  <c:v>7.37</c:v>
                </c:pt>
                <c:pt idx="60" formatCode="0.0">
                  <c:v>7.19</c:v>
                </c:pt>
                <c:pt idx="61" formatCode="0.0">
                  <c:v>7.42</c:v>
                </c:pt>
                <c:pt idx="62" formatCode="0.0">
                  <c:v>7.55</c:v>
                </c:pt>
                <c:pt idx="63" formatCode="0.0">
                  <c:v>7.7</c:v>
                </c:pt>
                <c:pt idx="64" formatCode="0.0">
                  <c:v>7.97</c:v>
                </c:pt>
                <c:pt idx="65" formatCode="0.0">
                  <c:v>8.16</c:v>
                </c:pt>
                <c:pt idx="66" formatCode="0.0">
                  <c:v>7.94</c:v>
                </c:pt>
                <c:pt idx="67" formatCode="0.0">
                  <c:v>7.53</c:v>
                </c:pt>
                <c:pt idx="68" formatCode="0.0">
                  <c:v>8.2200000000000006</c:v>
                </c:pt>
                <c:pt idx="69" formatCode="0.0">
                  <c:v>8.36</c:v>
                </c:pt>
                <c:pt idx="70" formatCode="0.0">
                  <c:v>8.0500000000000007</c:v>
                </c:pt>
                <c:pt idx="71" formatCode="0.0">
                  <c:v>7.92</c:v>
                </c:pt>
                <c:pt idx="72">
                  <c:v>9.08</c:v>
                </c:pt>
                <c:pt idx="73">
                  <c:v>7.66</c:v>
                </c:pt>
                <c:pt idx="74">
                  <c:v>7.34</c:v>
                </c:pt>
                <c:pt idx="75">
                  <c:v>7.51</c:v>
                </c:pt>
                <c:pt idx="76">
                  <c:v>8.15</c:v>
                </c:pt>
                <c:pt idx="77">
                  <c:v>8.0299999999999994</c:v>
                </c:pt>
                <c:pt idx="78">
                  <c:v>7.64</c:v>
                </c:pt>
                <c:pt idx="79">
                  <c:v>7.27</c:v>
                </c:pt>
                <c:pt idx="80" formatCode="0.00">
                  <c:v>7.45</c:v>
                </c:pt>
                <c:pt idx="81" formatCode="0.00">
                  <c:v>7.79</c:v>
                </c:pt>
                <c:pt idx="82" formatCode="0.00">
                  <c:v>7.77</c:v>
                </c:pt>
                <c:pt idx="83" formatCode="0.00">
                  <c:v>7.65</c:v>
                </c:pt>
                <c:pt idx="84" formatCode="0.00">
                  <c:v>7.71</c:v>
                </c:pt>
                <c:pt idx="85" formatCode="0.00">
                  <c:v>7.54</c:v>
                </c:pt>
                <c:pt idx="86" formatCode="0.00">
                  <c:v>7.3</c:v>
                </c:pt>
                <c:pt idx="87" formatCode="0.00">
                  <c:v>7.42</c:v>
                </c:pt>
                <c:pt idx="88" formatCode="0.00">
                  <c:v>8.2100000000000009</c:v>
                </c:pt>
                <c:pt idx="89">
                  <c:v>8.1999999999999993</c:v>
                </c:pt>
                <c:pt idx="90">
                  <c:v>8.1300000000000008</c:v>
                </c:pt>
                <c:pt idx="91">
                  <c:v>8.33</c:v>
                </c:pt>
                <c:pt idx="92">
                  <c:v>7.85</c:v>
                </c:pt>
                <c:pt idx="93">
                  <c:v>7.5</c:v>
                </c:pt>
                <c:pt idx="94">
                  <c:v>7.68</c:v>
                </c:pt>
                <c:pt idx="95">
                  <c:v>8.0399999999999991</c:v>
                </c:pt>
                <c:pt idx="96">
                  <c:v>7.85</c:v>
                </c:pt>
                <c:pt idx="97">
                  <c:v>8.18</c:v>
                </c:pt>
                <c:pt idx="98">
                  <c:v>8.07</c:v>
                </c:pt>
                <c:pt idx="99">
                  <c:v>8.51</c:v>
                </c:pt>
                <c:pt idx="100" formatCode="0.0">
                  <c:v>7.4</c:v>
                </c:pt>
                <c:pt idx="102" formatCode="0.0">
                  <c:v>8.14</c:v>
                </c:pt>
                <c:pt idx="103" formatCode="0.0">
                  <c:v>8.56</c:v>
                </c:pt>
                <c:pt idx="104" formatCode="0.0">
                  <c:v>8.44</c:v>
                </c:pt>
                <c:pt idx="105" formatCode="0.0">
                  <c:v>7.44</c:v>
                </c:pt>
                <c:pt idx="106" formatCode="0.0">
                  <c:v>8.01</c:v>
                </c:pt>
                <c:pt idx="107" formatCode="0.0">
                  <c:v>7.2</c:v>
                </c:pt>
                <c:pt idx="108" formatCode="0.0">
                  <c:v>8.06</c:v>
                </c:pt>
                <c:pt idx="109">
                  <c:v>8.3000000000000007</c:v>
                </c:pt>
                <c:pt idx="110">
                  <c:v>8.5</c:v>
                </c:pt>
                <c:pt idx="111">
                  <c:v>7.9</c:v>
                </c:pt>
                <c:pt idx="112" formatCode="0.0">
                  <c:v>8.4</c:v>
                </c:pt>
                <c:pt idx="113" formatCode="0.0">
                  <c:v>8.3000000000000007</c:v>
                </c:pt>
                <c:pt idx="114" formatCode="0.0">
                  <c:v>7.45</c:v>
                </c:pt>
                <c:pt idx="115" formatCode="0.0">
                  <c:v>8.3000000000000007</c:v>
                </c:pt>
                <c:pt idx="116" formatCode="0.0">
                  <c:v>8.1</c:v>
                </c:pt>
                <c:pt idx="117" formatCode="0.0">
                  <c:v>7.7</c:v>
                </c:pt>
                <c:pt idx="118" formatCode="0.0">
                  <c:v>8.5</c:v>
                </c:pt>
                <c:pt idx="119" formatCode="0.0">
                  <c:v>8.3000000000000007</c:v>
                </c:pt>
                <c:pt idx="120" formatCode="0.0">
                  <c:v>8.65</c:v>
                </c:pt>
                <c:pt idx="121" formatCode="0.0">
                  <c:v>7.8</c:v>
                </c:pt>
                <c:pt idx="122" formatCode="0.0">
                  <c:v>8.1999999999999993</c:v>
                </c:pt>
                <c:pt idx="123" formatCode="0.0">
                  <c:v>8.67</c:v>
                </c:pt>
                <c:pt idx="124" formatCode="0.0">
                  <c:v>8.5</c:v>
                </c:pt>
                <c:pt idx="125" formatCode="0.0">
                  <c:v>8.4</c:v>
                </c:pt>
                <c:pt idx="127" formatCode="0.0">
                  <c:v>8.69</c:v>
                </c:pt>
                <c:pt idx="128" formatCode="0.0">
                  <c:v>8.0299999999999994</c:v>
                </c:pt>
                <c:pt idx="129" formatCode="0.0">
                  <c:v>8</c:v>
                </c:pt>
                <c:pt idx="130" formatCode="0.0">
                  <c:v>8.5399999999999991</c:v>
                </c:pt>
              </c:numCache>
            </c:numRef>
          </c:val>
          <c:smooth val="0"/>
        </c:ser>
        <c:ser>
          <c:idx val="3"/>
          <c:order val="2"/>
          <c:tx>
            <c:v>M200 (Mpa)</c:v>
          </c:tx>
          <c:spPr>
            <a:ln w="12700">
              <a:noFill/>
              <a:prstDash val="solid"/>
            </a:ln>
          </c:spPr>
          <c:marker>
            <c:symbol val="diamond"/>
            <c:size val="2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solidFill>
                  <a:srgbClr val="C00000">
                    <a:alpha val="90000"/>
                  </a:srgbClr>
                </a:solidFill>
                <a:prstDash val="solid"/>
              </a:ln>
            </c:spPr>
          </c:marker>
          <c:val>
            <c:numRef>
              <c:f>('BAM NBR34'!$Z$24:$Z$36,'BAM NBR34'!$Z$43:$Z$50,'BAM NBR34'!$Z$52:$Z$60,'BAM NBR34'!$Z$63:$Z$101,'BAM NBR34'!$Z$105:$Z$132,'BAM NBR34'!$Z$136:$Z$174,'BAM NBR34'!$Z$177:$Z$221)</c:f>
              <c:numCache>
                <c:formatCode>0.0</c:formatCode>
                <c:ptCount val="181"/>
                <c:pt idx="0">
                  <c:v>14.8</c:v>
                </c:pt>
                <c:pt idx="1">
                  <c:v>15.4</c:v>
                </c:pt>
                <c:pt idx="2">
                  <c:v>14.7</c:v>
                </c:pt>
                <c:pt idx="4">
                  <c:v>14.52</c:v>
                </c:pt>
                <c:pt idx="5">
                  <c:v>14.7</c:v>
                </c:pt>
                <c:pt idx="6">
                  <c:v>14.38</c:v>
                </c:pt>
                <c:pt idx="7">
                  <c:v>15.3</c:v>
                </c:pt>
                <c:pt idx="8">
                  <c:v>14.2</c:v>
                </c:pt>
                <c:pt idx="9">
                  <c:v>14</c:v>
                </c:pt>
                <c:pt idx="11">
                  <c:v>14.2</c:v>
                </c:pt>
                <c:pt idx="12">
                  <c:v>14.4</c:v>
                </c:pt>
                <c:pt idx="13">
                  <c:v>17.5</c:v>
                </c:pt>
                <c:pt idx="14">
                  <c:v>17.71</c:v>
                </c:pt>
                <c:pt idx="15">
                  <c:v>17.96</c:v>
                </c:pt>
                <c:pt idx="16">
                  <c:v>16.7</c:v>
                </c:pt>
                <c:pt idx="17">
                  <c:v>17.37</c:v>
                </c:pt>
                <c:pt idx="18">
                  <c:v>17.66</c:v>
                </c:pt>
                <c:pt idx="20">
                  <c:v>17.899999999999999</c:v>
                </c:pt>
                <c:pt idx="21">
                  <c:v>17.899999999999999</c:v>
                </c:pt>
                <c:pt idx="22">
                  <c:v>18.100000000000001</c:v>
                </c:pt>
                <c:pt idx="25">
                  <c:v>18.559999999999999</c:v>
                </c:pt>
                <c:pt idx="26">
                  <c:v>17.22</c:v>
                </c:pt>
                <c:pt idx="27">
                  <c:v>16.600000000000001</c:v>
                </c:pt>
                <c:pt idx="28">
                  <c:v>16</c:v>
                </c:pt>
                <c:pt idx="29" formatCode="General">
                  <c:v>17.8</c:v>
                </c:pt>
                <c:pt idx="30">
                  <c:v>15.85</c:v>
                </c:pt>
                <c:pt idx="33">
                  <c:v>15.75</c:v>
                </c:pt>
                <c:pt idx="34">
                  <c:v>15.73</c:v>
                </c:pt>
                <c:pt idx="36">
                  <c:v>15.88</c:v>
                </c:pt>
                <c:pt idx="37">
                  <c:v>16.07</c:v>
                </c:pt>
                <c:pt idx="38">
                  <c:v>16.350000000000001</c:v>
                </c:pt>
                <c:pt idx="39">
                  <c:v>16.8</c:v>
                </c:pt>
                <c:pt idx="40">
                  <c:v>16.600000000000001</c:v>
                </c:pt>
                <c:pt idx="41">
                  <c:v>16.5</c:v>
                </c:pt>
                <c:pt idx="42">
                  <c:v>16.5</c:v>
                </c:pt>
                <c:pt idx="43">
                  <c:v>16.309999999999999</c:v>
                </c:pt>
                <c:pt idx="44">
                  <c:v>15</c:v>
                </c:pt>
                <c:pt idx="46">
                  <c:v>16.34</c:v>
                </c:pt>
                <c:pt idx="47">
                  <c:v>16.8</c:v>
                </c:pt>
                <c:pt idx="48">
                  <c:v>15.6</c:v>
                </c:pt>
                <c:pt idx="49">
                  <c:v>16.5</c:v>
                </c:pt>
                <c:pt idx="50">
                  <c:v>15.97</c:v>
                </c:pt>
                <c:pt idx="51">
                  <c:v>16.29</c:v>
                </c:pt>
                <c:pt idx="52">
                  <c:v>15.41</c:v>
                </c:pt>
                <c:pt idx="53">
                  <c:v>14.38</c:v>
                </c:pt>
                <c:pt idx="54">
                  <c:v>14.23</c:v>
                </c:pt>
                <c:pt idx="55">
                  <c:v>14.7</c:v>
                </c:pt>
                <c:pt idx="56">
                  <c:v>14.98</c:v>
                </c:pt>
                <c:pt idx="57">
                  <c:v>15.17</c:v>
                </c:pt>
                <c:pt idx="58">
                  <c:v>15.5</c:v>
                </c:pt>
                <c:pt idx="59">
                  <c:v>15.36</c:v>
                </c:pt>
                <c:pt idx="60">
                  <c:v>15.8</c:v>
                </c:pt>
                <c:pt idx="61">
                  <c:v>16.190000000000001</c:v>
                </c:pt>
                <c:pt idx="62">
                  <c:v>16.670000000000002</c:v>
                </c:pt>
                <c:pt idx="63">
                  <c:v>16.690000000000001</c:v>
                </c:pt>
                <c:pt idx="64">
                  <c:v>16.12</c:v>
                </c:pt>
                <c:pt idx="65">
                  <c:v>16.78</c:v>
                </c:pt>
                <c:pt idx="66">
                  <c:v>16.68</c:v>
                </c:pt>
                <c:pt idx="67">
                  <c:v>15.93</c:v>
                </c:pt>
                <c:pt idx="68">
                  <c:v>16.03</c:v>
                </c:pt>
                <c:pt idx="69" formatCode="General">
                  <c:v>17.96</c:v>
                </c:pt>
                <c:pt idx="71" formatCode="General">
                  <c:v>15.37</c:v>
                </c:pt>
                <c:pt idx="72" formatCode="General">
                  <c:v>15.3</c:v>
                </c:pt>
                <c:pt idx="73" formatCode="General">
                  <c:v>16.47</c:v>
                </c:pt>
                <c:pt idx="74" formatCode="General">
                  <c:v>16.48</c:v>
                </c:pt>
                <c:pt idx="75" formatCode="General">
                  <c:v>15.61</c:v>
                </c:pt>
                <c:pt idx="76" formatCode="General">
                  <c:v>15.06</c:v>
                </c:pt>
                <c:pt idx="77" formatCode="0.00">
                  <c:v>15.81</c:v>
                </c:pt>
                <c:pt idx="78" formatCode="0.00">
                  <c:v>15.9</c:v>
                </c:pt>
                <c:pt idx="79" formatCode="0.00">
                  <c:v>15.89</c:v>
                </c:pt>
                <c:pt idx="80" formatCode="0.00">
                  <c:v>15.68</c:v>
                </c:pt>
                <c:pt idx="81" formatCode="0.00">
                  <c:v>15.85</c:v>
                </c:pt>
                <c:pt idx="86" formatCode="General">
                  <c:v>16.2</c:v>
                </c:pt>
                <c:pt idx="87" formatCode="General">
                  <c:v>16.309999999999999</c:v>
                </c:pt>
                <c:pt idx="88" formatCode="General">
                  <c:v>16.489999999999998</c:v>
                </c:pt>
                <c:pt idx="89" formatCode="General">
                  <c:v>16.14</c:v>
                </c:pt>
                <c:pt idx="90" formatCode="General">
                  <c:v>15.54</c:v>
                </c:pt>
                <c:pt idx="91" formatCode="General">
                  <c:v>15.82</c:v>
                </c:pt>
                <c:pt idx="93" formatCode="General">
                  <c:v>15.9</c:v>
                </c:pt>
                <c:pt idx="94" formatCode="General">
                  <c:v>16.510000000000002</c:v>
                </c:pt>
                <c:pt idx="95" formatCode="General">
                  <c:v>16.11</c:v>
                </c:pt>
                <c:pt idx="97">
                  <c:v>16.399999999999999</c:v>
                </c:pt>
                <c:pt idx="99">
                  <c:v>17.100000000000001</c:v>
                </c:pt>
                <c:pt idx="100">
                  <c:v>17.5</c:v>
                </c:pt>
                <c:pt idx="101">
                  <c:v>17.600000000000001</c:v>
                </c:pt>
                <c:pt idx="103">
                  <c:v>16.7</c:v>
                </c:pt>
                <c:pt idx="104">
                  <c:v>15.6</c:v>
                </c:pt>
                <c:pt idx="106">
                  <c:v>16.8</c:v>
                </c:pt>
                <c:pt idx="107">
                  <c:v>16.899999999999999</c:v>
                </c:pt>
                <c:pt idx="109">
                  <c:v>16.7</c:v>
                </c:pt>
                <c:pt idx="110">
                  <c:v>17</c:v>
                </c:pt>
                <c:pt idx="111">
                  <c:v>15.77</c:v>
                </c:pt>
                <c:pt idx="113">
                  <c:v>16.57</c:v>
                </c:pt>
                <c:pt idx="114">
                  <c:v>15.7</c:v>
                </c:pt>
                <c:pt idx="115">
                  <c:v>16.899999999999999</c:v>
                </c:pt>
                <c:pt idx="116">
                  <c:v>16.86</c:v>
                </c:pt>
                <c:pt idx="117">
                  <c:v>17.46</c:v>
                </c:pt>
                <c:pt idx="119">
                  <c:v>16.899999999999999</c:v>
                </c:pt>
                <c:pt idx="120">
                  <c:v>18.05</c:v>
                </c:pt>
                <c:pt idx="121">
                  <c:v>17.399999999999999</c:v>
                </c:pt>
                <c:pt idx="122">
                  <c:v>17.3</c:v>
                </c:pt>
                <c:pt idx="124">
                  <c:v>17.260000000000002</c:v>
                </c:pt>
                <c:pt idx="125">
                  <c:v>16.84</c:v>
                </c:pt>
                <c:pt idx="126">
                  <c:v>16.600000000000001</c:v>
                </c:pt>
                <c:pt idx="127">
                  <c:v>0</c:v>
                </c:pt>
              </c:numCache>
            </c:numRef>
          </c:val>
          <c:smooth val="0"/>
        </c:ser>
        <c:ser>
          <c:idx val="4"/>
          <c:order val="3"/>
          <c:tx>
            <c:v>R/R ( Mpa)</c:v>
          </c:tx>
          <c:spPr>
            <a:ln>
              <a:noFill/>
            </a:ln>
          </c:spPr>
          <c:marker>
            <c:symbol val="diamond"/>
            <c:size val="2"/>
            <c:spPr>
              <a:ln>
                <a:solidFill>
                  <a:schemeClr val="accent5">
                    <a:lumMod val="75000"/>
                  </a:schemeClr>
                </a:solidFill>
              </a:ln>
            </c:spPr>
          </c:marker>
          <c:dPt>
            <c:idx val="41"/>
            <c:marker>
              <c:spPr>
                <a:solidFill>
                  <a:srgbClr val="FF0000"/>
                </a:solidFill>
                <a:ln>
                  <a:solidFill>
                    <a:schemeClr val="accent5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72"/>
            <c:marker>
              <c:spPr>
                <a:solidFill>
                  <a:srgbClr val="FF0000"/>
                </a:solidFill>
                <a:ln>
                  <a:solidFill>
                    <a:schemeClr val="accent5">
                      <a:lumMod val="75000"/>
                    </a:schemeClr>
                  </a:solidFill>
                </a:ln>
              </c:spPr>
            </c:marker>
            <c:bubble3D val="0"/>
          </c:dPt>
          <c:dPt>
            <c:idx val="83"/>
            <c:marker>
              <c:spPr>
                <a:solidFill>
                  <a:srgbClr val="FF0000"/>
                </a:solidFill>
                <a:ln>
                  <a:solidFill>
                    <a:schemeClr val="accent5">
                      <a:lumMod val="75000"/>
                    </a:schemeClr>
                  </a:solidFill>
                </a:ln>
              </c:spPr>
            </c:marker>
            <c:bubble3D val="0"/>
          </c:dPt>
          <c:val>
            <c:numRef>
              <c:f>('BAM NBR34'!$AJ$24:$AJ$36,'BAM NBR34'!$AJ$43:$AJ$50,'BAM NBR34'!$AJ$52:$AJ$60,'BAM NBR34'!$AJ$63:$AJ$101,'BAM NBR34'!$AJ$105:$AJ$132,'BAM NBR34'!$AJ$136:$AJ$174,'BAM NBR34'!$AJ$177:$AJ$221)</c:f>
              <c:numCache>
                <c:formatCode>0.0</c:formatCode>
                <c:ptCount val="181"/>
                <c:pt idx="0" formatCode="General">
                  <c:v>17.600000000000001</c:v>
                </c:pt>
                <c:pt idx="1">
                  <c:v>18</c:v>
                </c:pt>
                <c:pt idx="2">
                  <c:v>19</c:v>
                </c:pt>
                <c:pt idx="4">
                  <c:v>18.5</c:v>
                </c:pt>
                <c:pt idx="5" formatCode="General">
                  <c:v>18.600000000000001</c:v>
                </c:pt>
                <c:pt idx="6" formatCode="General">
                  <c:v>18.3</c:v>
                </c:pt>
                <c:pt idx="7">
                  <c:v>18.7</c:v>
                </c:pt>
                <c:pt idx="8">
                  <c:v>18.399999999999999</c:v>
                </c:pt>
                <c:pt idx="9">
                  <c:v>18.100000000000001</c:v>
                </c:pt>
                <c:pt idx="11">
                  <c:v>17.600000000000001</c:v>
                </c:pt>
                <c:pt idx="12">
                  <c:v>17.3</c:v>
                </c:pt>
                <c:pt idx="13">
                  <c:v>23.1</c:v>
                </c:pt>
                <c:pt idx="14">
                  <c:v>22.4</c:v>
                </c:pt>
                <c:pt idx="15">
                  <c:v>22.41</c:v>
                </c:pt>
                <c:pt idx="16">
                  <c:v>22.3</c:v>
                </c:pt>
                <c:pt idx="17">
                  <c:v>21.6</c:v>
                </c:pt>
                <c:pt idx="18">
                  <c:v>22.09</c:v>
                </c:pt>
                <c:pt idx="19">
                  <c:v>21.5</c:v>
                </c:pt>
                <c:pt idx="20">
                  <c:v>22</c:v>
                </c:pt>
                <c:pt idx="21">
                  <c:v>23</c:v>
                </c:pt>
                <c:pt idx="22">
                  <c:v>23</c:v>
                </c:pt>
                <c:pt idx="23">
                  <c:v>23.98</c:v>
                </c:pt>
                <c:pt idx="25">
                  <c:v>22.8</c:v>
                </c:pt>
                <c:pt idx="26">
                  <c:v>22.1</c:v>
                </c:pt>
                <c:pt idx="27">
                  <c:v>24.2</c:v>
                </c:pt>
                <c:pt idx="28" formatCode="General">
                  <c:v>22.7</c:v>
                </c:pt>
                <c:pt idx="29" formatCode="General">
                  <c:v>23.3</c:v>
                </c:pt>
                <c:pt idx="30">
                  <c:v>21</c:v>
                </c:pt>
                <c:pt idx="31">
                  <c:v>21.42</c:v>
                </c:pt>
                <c:pt idx="32">
                  <c:v>19.78</c:v>
                </c:pt>
                <c:pt idx="33">
                  <c:v>16.559999999999999</c:v>
                </c:pt>
                <c:pt idx="34">
                  <c:v>23.05</c:v>
                </c:pt>
                <c:pt idx="35">
                  <c:v>21.06</c:v>
                </c:pt>
                <c:pt idx="36">
                  <c:v>22.19</c:v>
                </c:pt>
                <c:pt idx="37">
                  <c:v>21.82</c:v>
                </c:pt>
                <c:pt idx="38">
                  <c:v>21.3</c:v>
                </c:pt>
                <c:pt idx="39">
                  <c:v>23.2</c:v>
                </c:pt>
                <c:pt idx="40">
                  <c:v>21.3</c:v>
                </c:pt>
                <c:pt idx="41">
                  <c:v>21.2</c:v>
                </c:pt>
                <c:pt idx="43">
                  <c:v>20.83</c:v>
                </c:pt>
                <c:pt idx="44">
                  <c:v>21.55</c:v>
                </c:pt>
                <c:pt idx="45">
                  <c:v>20.99</c:v>
                </c:pt>
                <c:pt idx="46">
                  <c:v>21.13</c:v>
                </c:pt>
                <c:pt idx="47">
                  <c:v>21.56</c:v>
                </c:pt>
                <c:pt idx="48">
                  <c:v>21.1</c:v>
                </c:pt>
                <c:pt idx="49">
                  <c:v>22.6</c:v>
                </c:pt>
                <c:pt idx="50">
                  <c:v>21.7</c:v>
                </c:pt>
                <c:pt idx="51">
                  <c:v>21.05</c:v>
                </c:pt>
                <c:pt idx="52">
                  <c:v>19.78</c:v>
                </c:pt>
                <c:pt idx="53">
                  <c:v>19.82</c:v>
                </c:pt>
                <c:pt idx="54">
                  <c:v>20.61</c:v>
                </c:pt>
                <c:pt idx="55">
                  <c:v>19.66</c:v>
                </c:pt>
                <c:pt idx="56">
                  <c:v>20.18</c:v>
                </c:pt>
                <c:pt idx="57">
                  <c:v>21.28</c:v>
                </c:pt>
                <c:pt idx="58">
                  <c:v>21.4</c:v>
                </c:pt>
                <c:pt idx="59">
                  <c:v>20.67</c:v>
                </c:pt>
                <c:pt idx="60">
                  <c:v>21.4</c:v>
                </c:pt>
                <c:pt idx="61">
                  <c:v>21.46</c:v>
                </c:pt>
                <c:pt idx="62">
                  <c:v>22.24</c:v>
                </c:pt>
                <c:pt idx="63">
                  <c:v>22.28</c:v>
                </c:pt>
                <c:pt idx="64">
                  <c:v>22.57</c:v>
                </c:pt>
                <c:pt idx="65">
                  <c:v>21.04</c:v>
                </c:pt>
                <c:pt idx="66">
                  <c:v>20.85</c:v>
                </c:pt>
                <c:pt idx="67">
                  <c:v>20.55</c:v>
                </c:pt>
                <c:pt idx="68">
                  <c:v>21.29</c:v>
                </c:pt>
                <c:pt idx="69" formatCode="General">
                  <c:v>23.08</c:v>
                </c:pt>
                <c:pt idx="71" formatCode="General">
                  <c:v>21.71</c:v>
                </c:pt>
                <c:pt idx="72" formatCode="General">
                  <c:v>20.100000000000001</c:v>
                </c:pt>
                <c:pt idx="73" formatCode="General">
                  <c:v>22.02</c:v>
                </c:pt>
                <c:pt idx="75" formatCode="General">
                  <c:v>20.9</c:v>
                </c:pt>
                <c:pt idx="76" formatCode="General">
                  <c:v>20.5</c:v>
                </c:pt>
                <c:pt idx="77" formatCode="0.00">
                  <c:v>20.89</c:v>
                </c:pt>
                <c:pt idx="78" formatCode="0.00">
                  <c:v>20.86</c:v>
                </c:pt>
                <c:pt idx="79" formatCode="0.00">
                  <c:v>20.440000000000001</c:v>
                </c:pt>
                <c:pt idx="80" formatCode="0.00">
                  <c:v>20.94</c:v>
                </c:pt>
                <c:pt idx="81" formatCode="0.00">
                  <c:v>20.99</c:v>
                </c:pt>
                <c:pt idx="86" formatCode="General">
                  <c:v>21.6</c:v>
                </c:pt>
                <c:pt idx="87" formatCode="General">
                  <c:v>21.92</c:v>
                </c:pt>
                <c:pt idx="88" formatCode="General">
                  <c:v>20.48</c:v>
                </c:pt>
                <c:pt idx="89" formatCode="General">
                  <c:v>21.95</c:v>
                </c:pt>
                <c:pt idx="90" formatCode="General">
                  <c:v>21.9</c:v>
                </c:pt>
                <c:pt idx="91" formatCode="General">
                  <c:v>21.29</c:v>
                </c:pt>
                <c:pt idx="92" formatCode="General">
                  <c:v>21.62</c:v>
                </c:pt>
                <c:pt idx="93" formatCode="General">
                  <c:v>21.48</c:v>
                </c:pt>
                <c:pt idx="94" formatCode="General">
                  <c:v>21.46</c:v>
                </c:pt>
                <c:pt idx="95" formatCode="General">
                  <c:v>20.86</c:v>
                </c:pt>
                <c:pt idx="96" formatCode="General">
                  <c:v>20.59</c:v>
                </c:pt>
                <c:pt idx="97">
                  <c:v>22.9</c:v>
                </c:pt>
                <c:pt idx="98">
                  <c:v>22.05</c:v>
                </c:pt>
                <c:pt idx="99">
                  <c:v>21.92</c:v>
                </c:pt>
                <c:pt idx="100">
                  <c:v>22.9</c:v>
                </c:pt>
                <c:pt idx="101">
                  <c:v>21.87</c:v>
                </c:pt>
                <c:pt idx="102">
                  <c:v>20.59</c:v>
                </c:pt>
                <c:pt idx="103">
                  <c:v>22.05</c:v>
                </c:pt>
                <c:pt idx="104">
                  <c:v>20.6</c:v>
                </c:pt>
                <c:pt idx="106">
                  <c:v>21.1</c:v>
                </c:pt>
                <c:pt idx="107">
                  <c:v>20.7</c:v>
                </c:pt>
                <c:pt idx="108">
                  <c:v>21.46</c:v>
                </c:pt>
                <c:pt idx="109">
                  <c:v>22.7</c:v>
                </c:pt>
                <c:pt idx="110">
                  <c:v>22.1</c:v>
                </c:pt>
                <c:pt idx="112">
                  <c:v>21.87</c:v>
                </c:pt>
                <c:pt idx="113">
                  <c:v>22.3</c:v>
                </c:pt>
                <c:pt idx="114">
                  <c:v>20.3</c:v>
                </c:pt>
                <c:pt idx="115">
                  <c:v>22.7</c:v>
                </c:pt>
                <c:pt idx="116">
                  <c:v>21.79</c:v>
                </c:pt>
                <c:pt idx="117">
                  <c:v>23.1</c:v>
                </c:pt>
                <c:pt idx="119">
                  <c:v>22</c:v>
                </c:pt>
                <c:pt idx="120">
                  <c:v>22.76</c:v>
                </c:pt>
                <c:pt idx="121">
                  <c:v>22.7</c:v>
                </c:pt>
                <c:pt idx="122">
                  <c:v>21.9</c:v>
                </c:pt>
                <c:pt idx="124">
                  <c:v>21.9</c:v>
                </c:pt>
                <c:pt idx="125">
                  <c:v>22.4</c:v>
                </c:pt>
                <c:pt idx="126">
                  <c:v>0</c:v>
                </c:pt>
                <c:pt idx="127">
                  <c:v>22.3</c:v>
                </c:pt>
              </c:numCache>
            </c:numRef>
          </c:val>
          <c:smooth val="0"/>
        </c:ser>
        <c:ser>
          <c:idx val="5"/>
          <c:order val="4"/>
          <c:tx>
            <c:v>Conformité basse M50</c:v>
          </c:tx>
          <c:spPr>
            <a:ln w="3175">
              <a:solidFill>
                <a:srgbClr val="7030A0"/>
              </a:solidFill>
            </a:ln>
          </c:spPr>
          <c:marker>
            <c:symbol val="none"/>
          </c:marker>
          <c:val>
            <c:numRef>
              <c:f>('BAM NBR34'!$L$23:$L$36,'BAM NBR34'!$L$40:$L$41,'BAM NBR34'!$L$43:$L$50,'BAM NBR34'!$L$52:$L$60,'BAM NBR34'!$L$63:$L$101,'BAM NBR34'!$L$105:$L$132,'BAM NBR34'!$L$136:$L$174,'BAM NBR34'!$L$177:$L$221)</c:f>
              <c:numCache>
                <c:formatCode>0.00</c:formatCode>
                <c:ptCount val="184"/>
                <c:pt idx="1">
                  <c:v>3.2768629150101525</c:v>
                </c:pt>
                <c:pt idx="2">
                  <c:v>3.249212159716611</c:v>
                </c:pt>
                <c:pt idx="3">
                  <c:v>3.2733615839499652</c:v>
                </c:pt>
                <c:pt idx="4">
                  <c:v>3.3039318313834105</c:v>
                </c:pt>
                <c:pt idx="5">
                  <c:v>3.3241355750249464</c:v>
                </c:pt>
                <c:pt idx="6">
                  <c:v>3.3313978521259666</c:v>
                </c:pt>
                <c:pt idx="7">
                  <c:v>3.3397296586973768</c:v>
                </c:pt>
                <c:pt idx="8">
                  <c:v>3.2572655780830271</c:v>
                </c:pt>
                <c:pt idx="9">
                  <c:v>3.176795808646057</c:v>
                </c:pt>
                <c:pt idx="10">
                  <c:v>3.1805713496609025</c:v>
                </c:pt>
                <c:pt idx="11">
                  <c:v>3.197927928819309</c:v>
                </c:pt>
                <c:pt idx="12">
                  <c:v>3.198614575174723</c:v>
                </c:pt>
                <c:pt idx="13">
                  <c:v>3.2116601213732086</c:v>
                </c:pt>
                <c:pt idx="14">
                  <c:v>3.2118493942223783</c:v>
                </c:pt>
                <c:pt idx="15">
                  <c:v>3.1684427339782877</c:v>
                </c:pt>
                <c:pt idx="16">
                  <c:v>3.1415879335626267</c:v>
                </c:pt>
                <c:pt idx="17">
                  <c:v>3.1234071129632515</c:v>
                </c:pt>
                <c:pt idx="18">
                  <c:v>3.1092341140101003</c:v>
                </c:pt>
                <c:pt idx="19">
                  <c:v>3.1241510866245341</c:v>
                </c:pt>
                <c:pt idx="20">
                  <c:v>3.1101996491307786</c:v>
                </c:pt>
                <c:pt idx="21">
                  <c:v>3.1157541922124077</c:v>
                </c:pt>
                <c:pt idx="22">
                  <c:v>3.1157541922124077</c:v>
                </c:pt>
                <c:pt idx="23">
                  <c:v>3.0860434799076488</c:v>
                </c:pt>
                <c:pt idx="24">
                  <c:v>3.0215260395489265</c:v>
                </c:pt>
                <c:pt idx="25">
                  <c:v>3.03211832273134</c:v>
                </c:pt>
                <c:pt idx="26">
                  <c:v>3.03211832273134</c:v>
                </c:pt>
                <c:pt idx="27">
                  <c:v>3.03211832273134</c:v>
                </c:pt>
                <c:pt idx="28">
                  <c:v>3.0361941765979945</c:v>
                </c:pt>
                <c:pt idx="29">
                  <c:v>3.0522515518246407</c:v>
                </c:pt>
                <c:pt idx="30">
                  <c:v>3.0663532082760283</c:v>
                </c:pt>
                <c:pt idx="31">
                  <c:v>3.0747587658533666</c:v>
                </c:pt>
                <c:pt idx="32">
                  <c:v>3.0885272784918629</c:v>
                </c:pt>
                <c:pt idx="33">
                  <c:v>3.0968270453188653</c:v>
                </c:pt>
                <c:pt idx="34">
                  <c:v>3.0941606910318451</c:v>
                </c:pt>
                <c:pt idx="35">
                  <c:v>3.0828997648692495</c:v>
                </c:pt>
                <c:pt idx="36">
                  <c:v>3.0632303180562546</c:v>
                </c:pt>
                <c:pt idx="37">
                  <c:v>3.0571487624781044</c:v>
                </c:pt>
                <c:pt idx="38">
                  <c:v>3.0258016667022325</c:v>
                </c:pt>
                <c:pt idx="39">
                  <c:v>3.0270287667712275</c:v>
                </c:pt>
                <c:pt idx="40">
                  <c:v>3.0374652370407249</c:v>
                </c:pt>
                <c:pt idx="41">
                  <c:v>3.047258361096624</c:v>
                </c:pt>
                <c:pt idx="42">
                  <c:v>3.0573136087094266</c:v>
                </c:pt>
                <c:pt idx="43">
                  <c:v>3.066956793468445</c:v>
                </c:pt>
                <c:pt idx="44">
                  <c:v>3.0757250495030668</c:v>
                </c:pt>
                <c:pt idx="45">
                  <c:v>3.0847683992944304</c:v>
                </c:pt>
                <c:pt idx="46">
                  <c:v>3.0905745786026588</c:v>
                </c:pt>
                <c:pt idx="47">
                  <c:v>3.0917032558626163</c:v>
                </c:pt>
                <c:pt idx="48">
                  <c:v>3.0995079857354169</c:v>
                </c:pt>
                <c:pt idx="49">
                  <c:v>3.1071625693608134</c:v>
                </c:pt>
                <c:pt idx="50">
                  <c:v>3.1150958638487203</c:v>
                </c:pt>
                <c:pt idx="51">
                  <c:v>3.1146075431375437</c:v>
                </c:pt>
                <c:pt idx="52">
                  <c:v>3.1220858518533143</c:v>
                </c:pt>
                <c:pt idx="53">
                  <c:v>3.1286073810803168</c:v>
                </c:pt>
                <c:pt idx="54">
                  <c:v>3.1351751609440073</c:v>
                </c:pt>
                <c:pt idx="55">
                  <c:v>3.1421762356940373</c:v>
                </c:pt>
                <c:pt idx="56">
                  <c:v>3.131682086354278</c:v>
                </c:pt>
                <c:pt idx="57">
                  <c:v>3.1186127233369829</c:v>
                </c:pt>
                <c:pt idx="58">
                  <c:v>3.1227717443999983</c:v>
                </c:pt>
                <c:pt idx="59">
                  <c:v>3.1263324428003618</c:v>
                </c:pt>
                <c:pt idx="60">
                  <c:v>3.1246621027313854</c:v>
                </c:pt>
                <c:pt idx="61">
                  <c:v>3.1299430895201277</c:v>
                </c:pt>
                <c:pt idx="62">
                  <c:v>2.8157472089883151</c:v>
                </c:pt>
                <c:pt idx="63">
                  <c:v>2.8238277713893312</c:v>
                </c:pt>
                <c:pt idx="64">
                  <c:v>2.8329614344045004</c:v>
                </c:pt>
                <c:pt idx="65">
                  <c:v>2.8420747965114108</c:v>
                </c:pt>
                <c:pt idx="66">
                  <c:v>2.8500568786628597</c:v>
                </c:pt>
                <c:pt idx="67">
                  <c:v>2.8534282658027541</c:v>
                </c:pt>
                <c:pt idx="68">
                  <c:v>2.862006489637861</c:v>
                </c:pt>
                <c:pt idx="69">
                  <c:v>2.8701764845406399</c:v>
                </c:pt>
                <c:pt idx="70">
                  <c:v>2.8784262065053117</c:v>
                </c:pt>
                <c:pt idx="71">
                  <c:v>2.8861642935877634</c:v>
                </c:pt>
                <c:pt idx="72">
                  <c:v>2.8911961231979988</c:v>
                </c:pt>
                <c:pt idx="73">
                  <c:v>2.8946403361995103</c:v>
                </c:pt>
                <c:pt idx="74">
                  <c:v>2.894517007402917</c:v>
                </c:pt>
                <c:pt idx="75">
                  <c:v>2.8987834904732748</c:v>
                </c:pt>
                <c:pt idx="76">
                  <c:v>2.9056945583632481</c:v>
                </c:pt>
                <c:pt idx="77">
                  <c:v>2.9126857048343227</c:v>
                </c:pt>
                <c:pt idx="78">
                  <c:v>2.9169778373344428</c:v>
                </c:pt>
                <c:pt idx="79">
                  <c:v>2.9193158207324794</c:v>
                </c:pt>
                <c:pt idx="80">
                  <c:v>2.9201423518144329</c:v>
                </c:pt>
                <c:pt idx="81">
                  <c:v>2.9258632943159926</c:v>
                </c:pt>
                <c:pt idx="82">
                  <c:v>2.9312451860823385</c:v>
                </c:pt>
                <c:pt idx="83">
                  <c:v>2.9365267906975561</c:v>
                </c:pt>
                <c:pt idx="84">
                  <c:v>2.9423148408708384</c:v>
                </c:pt>
                <c:pt idx="85">
                  <c:v>2.9455801127308323</c:v>
                </c:pt>
                <c:pt idx="86">
                  <c:v>2.9478141352591911</c:v>
                </c:pt>
                <c:pt idx="87">
                  <c:v>2.9471233447361289</c:v>
                </c:pt>
                <c:pt idx="88">
                  <c:v>2.9530778991398496</c:v>
                </c:pt>
                <c:pt idx="89">
                  <c:v>2.9589427561210253</c:v>
                </c:pt>
                <c:pt idx="90">
                  <c:v>2.9646589892145876</c:v>
                </c:pt>
                <c:pt idx="91">
                  <c:v>2.9703537247676977</c:v>
                </c:pt>
                <c:pt idx="92">
                  <c:v>2.9748625150605332</c:v>
                </c:pt>
                <c:pt idx="93">
                  <c:v>2.9777708638230527</c:v>
                </c:pt>
                <c:pt idx="94">
                  <c:v>2.9816759058013695</c:v>
                </c:pt>
                <c:pt idx="95">
                  <c:v>2.9867201427250638</c:v>
                </c:pt>
                <c:pt idx="96">
                  <c:v>2.9911521623450876</c:v>
                </c:pt>
                <c:pt idx="97">
                  <c:v>2.9963363133405228</c:v>
                </c:pt>
                <c:pt idx="98">
                  <c:v>3.0012882389908695</c:v>
                </c:pt>
                <c:pt idx="99">
                  <c:v>3.0049196607308035</c:v>
                </c:pt>
                <c:pt idx="100">
                  <c:v>3.001121033954318</c:v>
                </c:pt>
                <c:pt idx="101">
                  <c:v>3.001121033954318</c:v>
                </c:pt>
                <c:pt idx="102">
                  <c:v>3.0057552187375789</c:v>
                </c:pt>
                <c:pt idx="103">
                  <c:v>3.0102427823421158</c:v>
                </c:pt>
                <c:pt idx="104">
                  <c:v>3.0144142934910216</c:v>
                </c:pt>
                <c:pt idx="105">
                  <c:v>3.015458938398285</c:v>
                </c:pt>
                <c:pt idx="106">
                  <c:v>3.0199829781653218</c:v>
                </c:pt>
                <c:pt idx="107">
                  <c:v>3.0130761744770425</c:v>
                </c:pt>
                <c:pt idx="108">
                  <c:v>3.0173297003547512</c:v>
                </c:pt>
                <c:pt idx="109">
                  <c:v>3.0217337937102853</c:v>
                </c:pt>
                <c:pt idx="110">
                  <c:v>3.025043414307</c:v>
                </c:pt>
                <c:pt idx="111">
                  <c:v>3.0289861017823236</c:v>
                </c:pt>
                <c:pt idx="112">
                  <c:v>3.0326223512247998</c:v>
                </c:pt>
                <c:pt idx="113">
                  <c:v>3.03694168960015</c:v>
                </c:pt>
                <c:pt idx="114">
                  <c:v>3.0367173865411772</c:v>
                </c:pt>
                <c:pt idx="115">
                  <c:v>3.0403127741185663</c:v>
                </c:pt>
                <c:pt idx="116">
                  <c:v>3.0442131868137494</c:v>
                </c:pt>
                <c:pt idx="117">
                  <c:v>3.0403430795866773</c:v>
                </c:pt>
                <c:pt idx="118">
                  <c:v>3.0437745282643531</c:v>
                </c:pt>
                <c:pt idx="119">
                  <c:v>3.0478149951593134</c:v>
                </c:pt>
                <c:pt idx="120">
                  <c:v>3.0508692650129765</c:v>
                </c:pt>
                <c:pt idx="121">
                  <c:v>3.0527971013273971</c:v>
                </c:pt>
                <c:pt idx="122">
                  <c:v>3.0566847846683438</c:v>
                </c:pt>
                <c:pt idx="123">
                  <c:v>3.0604218588161949</c:v>
                </c:pt>
                <c:pt idx="124">
                  <c:v>3.0640442789723599</c:v>
                </c:pt>
                <c:pt idx="125">
                  <c:v>3.0678688421130325</c:v>
                </c:pt>
                <c:pt idx="126">
                  <c:v>3.0678688421130325</c:v>
                </c:pt>
                <c:pt idx="127">
                  <c:v>3.0700571660573877</c:v>
                </c:pt>
                <c:pt idx="128">
                  <c:v>3.0735910885938638</c:v>
                </c:pt>
                <c:pt idx="129">
                  <c:v>3.0764293933552249</c:v>
                </c:pt>
                <c:pt idx="130">
                  <c:v>3.0796920717203125</c:v>
                </c:pt>
              </c:numCache>
            </c:numRef>
          </c:val>
          <c:smooth val="0"/>
        </c:ser>
        <c:ser>
          <c:idx val="6"/>
          <c:order val="5"/>
          <c:tx>
            <c:v>Conformité haute M50</c:v>
          </c:tx>
          <c:spPr>
            <a:ln w="3175">
              <a:solidFill>
                <a:srgbClr val="7030A0"/>
              </a:solidFill>
            </a:ln>
          </c:spPr>
          <c:marker>
            <c:symbol val="none"/>
          </c:marker>
          <c:val>
            <c:numRef>
              <c:f>('BAM NBR34'!$M$23:$M$36,'BAM NBR34'!$M$40:$M$41,'BAM NBR34'!$M$43:$M$50,'BAM NBR34'!$M$52:$M$60,'BAM NBR34'!$M$63:$M$101,'BAM NBR34'!$M$105:$M$132,'BAM NBR34'!$M$136:$M$174,'BAM NBR34'!$M$177:$M$221)</c:f>
              <c:numCache>
                <c:formatCode>0.00</c:formatCode>
                <c:ptCount val="184"/>
                <c:pt idx="1">
                  <c:v>3.5031370849898478</c:v>
                </c:pt>
                <c:pt idx="2">
                  <c:v>3.6307878402833889</c:v>
                </c:pt>
                <c:pt idx="3">
                  <c:v>3.6666384160500352</c:v>
                </c:pt>
                <c:pt idx="4">
                  <c:v>3.6560681686165903</c:v>
                </c:pt>
                <c:pt idx="5">
                  <c:v>3.6591977583083879</c:v>
                </c:pt>
                <c:pt idx="6">
                  <c:v>3.6857450050168912</c:v>
                </c:pt>
                <c:pt idx="7">
                  <c:v>3.6702703413026239</c:v>
                </c:pt>
                <c:pt idx="8">
                  <c:v>3.833845533028085</c:v>
                </c:pt>
                <c:pt idx="9">
                  <c:v>3.8512041913539434</c:v>
                </c:pt>
                <c:pt idx="10">
                  <c:v>3.8303377412481892</c:v>
                </c:pt>
                <c:pt idx="11">
                  <c:v>3.8187387378473576</c:v>
                </c:pt>
                <c:pt idx="12">
                  <c:v>3.8029238863637396</c:v>
                </c:pt>
                <c:pt idx="13">
                  <c:v>3.7926255929125068</c:v>
                </c:pt>
                <c:pt idx="14">
                  <c:v>3.8556506057776225</c:v>
                </c:pt>
                <c:pt idx="15">
                  <c:v>3.8621455013158306</c:v>
                </c:pt>
                <c:pt idx="16">
                  <c:v>3.9395231775484847</c:v>
                </c:pt>
                <c:pt idx="17">
                  <c:v>4.0060665712472749</c:v>
                </c:pt>
                <c:pt idx="18">
                  <c:v>4.0677658859899015</c:v>
                </c:pt>
                <c:pt idx="19">
                  <c:v>4.0634679609945152</c:v>
                </c:pt>
                <c:pt idx="20">
                  <c:v>4.1234367145055852</c:v>
                </c:pt>
                <c:pt idx="21">
                  <c:v>4.1485936338745493</c:v>
                </c:pt>
                <c:pt idx="22">
                  <c:v>4.1485936338745493</c:v>
                </c:pt>
                <c:pt idx="23">
                  <c:v>4.2339565200923515</c:v>
                </c:pt>
                <c:pt idx="24">
                  <c:v>4.3736739604510735</c:v>
                </c:pt>
                <c:pt idx="25">
                  <c:v>4.3940355234225059</c:v>
                </c:pt>
                <c:pt idx="26">
                  <c:v>4.3940355234225059</c:v>
                </c:pt>
                <c:pt idx="27">
                  <c:v>4.3940355234225059</c:v>
                </c:pt>
                <c:pt idx="28">
                  <c:v>4.427509527105709</c:v>
                </c:pt>
                <c:pt idx="29">
                  <c:v>4.4234627338896448</c:v>
                </c:pt>
                <c:pt idx="30">
                  <c:v>4.4136467917239708</c:v>
                </c:pt>
                <c:pt idx="31">
                  <c:v>4.3999079008132993</c:v>
                </c:pt>
                <c:pt idx="32">
                  <c:v>4.3966340118307183</c:v>
                </c:pt>
                <c:pt idx="33">
                  <c:v>4.3844229546811349</c:v>
                </c:pt>
                <c:pt idx="34">
                  <c:v>4.3725059756348221</c:v>
                </c:pt>
                <c:pt idx="35">
                  <c:v>4.3635708233660448</c:v>
                </c:pt>
                <c:pt idx="36">
                  <c:v>4.3584839676580316</c:v>
                </c:pt>
                <c:pt idx="37">
                  <c:v>4.3484067930774506</c:v>
                </c:pt>
                <c:pt idx="38">
                  <c:v>4.3498740089734422</c:v>
                </c:pt>
                <c:pt idx="39">
                  <c:v>4.3387607069129821</c:v>
                </c:pt>
                <c:pt idx="40">
                  <c:v>4.3399706603951715</c:v>
                </c:pt>
                <c:pt idx="41">
                  <c:v>4.3427416389033748</c:v>
                </c:pt>
                <c:pt idx="42">
                  <c:v>4.3417107815344744</c:v>
                </c:pt>
                <c:pt idx="43">
                  <c:v>4.3416146351029825</c:v>
                </c:pt>
                <c:pt idx="44">
                  <c:v>4.3447400667760023</c:v>
                </c:pt>
                <c:pt idx="45">
                  <c:v>4.3406861461601149</c:v>
                </c:pt>
                <c:pt idx="46">
                  <c:v>4.3325365325084517</c:v>
                </c:pt>
                <c:pt idx="47">
                  <c:v>4.3239489180504265</c:v>
                </c:pt>
                <c:pt idx="48">
                  <c:v>4.3264494610730919</c:v>
                </c:pt>
                <c:pt idx="49">
                  <c:v>4.3286707639725179</c:v>
                </c:pt>
                <c:pt idx="50">
                  <c:v>4.3265367892125024</c:v>
                </c:pt>
                <c:pt idx="51">
                  <c:v>4.3189924568624551</c:v>
                </c:pt>
                <c:pt idx="52">
                  <c:v>4.318306305009429</c:v>
                </c:pt>
                <c:pt idx="53">
                  <c:v>4.3217772343042968</c:v>
                </c:pt>
                <c:pt idx="54">
                  <c:v>4.3244474805654249</c:v>
                </c:pt>
                <c:pt idx="55">
                  <c:v>4.3230089494911459</c:v>
                </c:pt>
                <c:pt idx="56">
                  <c:v>4.319590640918447</c:v>
                </c:pt>
                <c:pt idx="57">
                  <c:v>4.3174587052344435</c:v>
                </c:pt>
                <c:pt idx="58">
                  <c:v>4.3112633433192986</c:v>
                </c:pt>
                <c:pt idx="59">
                  <c:v>4.3050468675444629</c:v>
                </c:pt>
                <c:pt idx="60">
                  <c:v>4.299066710827935</c:v>
                </c:pt>
                <c:pt idx="61">
                  <c:v>4.2943902438132033</c:v>
                </c:pt>
                <c:pt idx="62">
                  <c:v>4.7042527910116823</c:v>
                </c:pt>
                <c:pt idx="63">
                  <c:v>4.6968173899009891</c:v>
                </c:pt>
                <c:pt idx="64">
                  <c:v>4.692117930674863</c:v>
                </c:pt>
                <c:pt idx="65">
                  <c:v>4.6885502034885871</c:v>
                </c:pt>
                <c:pt idx="66">
                  <c:v>4.6822508136448295</c:v>
                </c:pt>
                <c:pt idx="67">
                  <c:v>4.6735414311669405</c:v>
                </c:pt>
                <c:pt idx="68">
                  <c:v>4.6708293312576599</c:v>
                </c:pt>
                <c:pt idx="69">
                  <c:v>4.6718823389887696</c:v>
                </c:pt>
                <c:pt idx="70">
                  <c:v>4.6693998804512091</c:v>
                </c:pt>
                <c:pt idx="71">
                  <c:v>4.664978563555092</c:v>
                </c:pt>
                <c:pt idx="72">
                  <c:v>4.6747193697597478</c:v>
                </c:pt>
                <c:pt idx="73">
                  <c:v>4.6670263304671558</c:v>
                </c:pt>
                <c:pt idx="74">
                  <c:v>4.6594555953368086</c:v>
                </c:pt>
                <c:pt idx="75">
                  <c:v>4.6522975906078052</c:v>
                </c:pt>
                <c:pt idx="76">
                  <c:v>4.6545721083034177</c:v>
                </c:pt>
                <c:pt idx="77">
                  <c:v>4.6507353477972551</c:v>
                </c:pt>
                <c:pt idx="78">
                  <c:v>4.6440611237045175</c:v>
                </c:pt>
                <c:pt idx="79">
                  <c:v>4.6370944356777768</c:v>
                </c:pt>
                <c:pt idx="80">
                  <c:v>4.6302373950210107</c:v>
                </c:pt>
                <c:pt idx="81">
                  <c:v>4.6251367056840076</c:v>
                </c:pt>
                <c:pt idx="82">
                  <c:v>4.6198659250287726</c:v>
                </c:pt>
                <c:pt idx="83">
                  <c:v>4.6146927214975655</c:v>
                </c:pt>
                <c:pt idx="84">
                  <c:v>4.6104562434665093</c:v>
                </c:pt>
                <c:pt idx="85">
                  <c:v>4.6044198872691666</c:v>
                </c:pt>
                <c:pt idx="86">
                  <c:v>4.5983035117996325</c:v>
                </c:pt>
                <c:pt idx="87">
                  <c:v>4.592411538984801</c:v>
                </c:pt>
                <c:pt idx="88">
                  <c:v>4.5917496870670469</c:v>
                </c:pt>
                <c:pt idx="89">
                  <c:v>4.591057243878975</c:v>
                </c:pt>
                <c:pt idx="90">
                  <c:v>4.5910713478640632</c:v>
                </c:pt>
                <c:pt idx="91">
                  <c:v>4.5903129418989685</c:v>
                </c:pt>
                <c:pt idx="92">
                  <c:v>4.5857968255988055</c:v>
                </c:pt>
                <c:pt idx="93">
                  <c:v>4.5804900057421634</c:v>
                </c:pt>
                <c:pt idx="94">
                  <c:v>4.5757434490373399</c:v>
                </c:pt>
                <c:pt idx="95">
                  <c:v>4.5726415594025953</c:v>
                </c:pt>
                <c:pt idx="96">
                  <c:v>4.5686373113391223</c:v>
                </c:pt>
                <c:pt idx="97">
                  <c:v>4.5676220199928101</c:v>
                </c:pt>
                <c:pt idx="98">
                  <c:v>4.5651035135864495</c:v>
                </c:pt>
                <c:pt idx="99">
                  <c:v>4.5701823800855221</c:v>
                </c:pt>
                <c:pt idx="100">
                  <c:v>4.5661516933184076</c:v>
                </c:pt>
                <c:pt idx="101">
                  <c:v>4.5661516933184076</c:v>
                </c:pt>
                <c:pt idx="102">
                  <c:v>4.5632447812624202</c:v>
                </c:pt>
                <c:pt idx="103">
                  <c:v>4.5650047424103581</c:v>
                </c:pt>
                <c:pt idx="104">
                  <c:v>4.567742569254075</c:v>
                </c:pt>
                <c:pt idx="105">
                  <c:v>4.5629876635434616</c:v>
                </c:pt>
                <c:pt idx="106">
                  <c:v>4.5605939449116004</c:v>
                </c:pt>
                <c:pt idx="107">
                  <c:v>4.5581619207610515</c:v>
                </c:pt>
                <c:pt idx="108">
                  <c:v>4.5553118090792104</c:v>
                </c:pt>
                <c:pt idx="109">
                  <c:v>4.555836299747658</c:v>
                </c:pt>
                <c:pt idx="110">
                  <c:v>4.5601417708781842</c:v>
                </c:pt>
                <c:pt idx="111">
                  <c:v>4.5570689440892354</c:v>
                </c:pt>
                <c:pt idx="112">
                  <c:v>4.5601049215024716</c:v>
                </c:pt>
                <c:pt idx="113">
                  <c:v>4.5587339860755245</c:v>
                </c:pt>
                <c:pt idx="114">
                  <c:v>4.5545326134588224</c:v>
                </c:pt>
                <c:pt idx="115">
                  <c:v>4.5572093497752384</c:v>
                </c:pt>
                <c:pt idx="116">
                  <c:v>4.5585938307301097</c:v>
                </c:pt>
                <c:pt idx="117">
                  <c:v>4.5554830073698431</c:v>
                </c:pt>
                <c:pt idx="118">
                  <c:v>4.5582944372528873</c:v>
                </c:pt>
                <c:pt idx="119">
                  <c:v>4.5581679108235909</c:v>
                </c:pt>
                <c:pt idx="120">
                  <c:v>4.5618425993938017</c:v>
                </c:pt>
                <c:pt idx="121">
                  <c:v>4.5579592011936096</c:v>
                </c:pt>
                <c:pt idx="122">
                  <c:v>4.5563152153316553</c:v>
                </c:pt>
                <c:pt idx="123">
                  <c:v>4.5570988023408283</c:v>
                </c:pt>
                <c:pt idx="124">
                  <c:v>4.5582508029948521</c:v>
                </c:pt>
                <c:pt idx="125">
                  <c:v>4.5574970115455029</c:v>
                </c:pt>
                <c:pt idx="126">
                  <c:v>4.5574970115455029</c:v>
                </c:pt>
                <c:pt idx="127">
                  <c:v>4.5626847694264816</c:v>
                </c:pt>
                <c:pt idx="128">
                  <c:v>4.560488911406134</c:v>
                </c:pt>
                <c:pt idx="129">
                  <c:v>4.5573801304542974</c:v>
                </c:pt>
                <c:pt idx="130">
                  <c:v>4.5592055660749615</c:v>
                </c:pt>
              </c:numCache>
            </c:numRef>
          </c:val>
          <c:smooth val="0"/>
        </c:ser>
        <c:ser>
          <c:idx val="7"/>
          <c:order val="6"/>
          <c:tx>
            <c:v>Conformité basse M100</c:v>
          </c:tx>
          <c:spPr>
            <a:ln w="3175">
              <a:solidFill>
                <a:schemeClr val="accent3">
                  <a:lumMod val="50000"/>
                </a:schemeClr>
              </a:solidFill>
            </a:ln>
          </c:spPr>
          <c:marker>
            <c:symbol val="none"/>
          </c:marker>
          <c:val>
            <c:numRef>
              <c:f>('BAM NBR34'!$V$24:$V$36,'BAM NBR34'!$V$40:$V$41,'BAM NBR34'!$V$43:$V$50,'BAM NBR34'!$V$52:$V$60,'BAM NBR34'!$V$63:$V$101,'BAM NBR34'!$V$105:$V$132,'BAM NBR34'!$V$136:$V$174,'BAM NBR34'!$V$177:$V$221)</c:f>
              <c:numCache>
                <c:formatCode>0.00</c:formatCode>
                <c:ptCount val="183"/>
                <c:pt idx="0">
                  <c:v>6.3540202025355343</c:v>
                </c:pt>
                <c:pt idx="1">
                  <c:v>6.4311725031505151</c:v>
                </c:pt>
                <c:pt idx="2">
                  <c:v>6.451822568195154</c:v>
                </c:pt>
                <c:pt idx="3">
                  <c:v>6.3726973380912213</c:v>
                </c:pt>
                <c:pt idx="4">
                  <c:v>6.4419661777176858</c:v>
                </c:pt>
                <c:pt idx="5">
                  <c:v>6.5030082267529057</c:v>
                </c:pt>
                <c:pt idx="6">
                  <c:v>6.5082625910676191</c:v>
                </c:pt>
                <c:pt idx="7">
                  <c:v>6.445428664262205</c:v>
                </c:pt>
                <c:pt idx="8">
                  <c:v>6.269967629733924</c:v>
                </c:pt>
                <c:pt idx="9">
                  <c:v>6.1790006242199675</c:v>
                </c:pt>
                <c:pt idx="10">
                  <c:v>6.1718826861365343</c:v>
                </c:pt>
                <c:pt idx="11">
                  <c:v>6.1775978466260586</c:v>
                </c:pt>
                <c:pt idx="12">
                  <c:v>6.2095207052900117</c:v>
                </c:pt>
                <c:pt idx="13">
                  <c:v>6.2690418752098065</c:v>
                </c:pt>
                <c:pt idx="14">
                  <c:v>6.1723163766947211</c:v>
                </c:pt>
                <c:pt idx="15">
                  <c:v>6.0534011443005209</c:v>
                </c:pt>
                <c:pt idx="16">
                  <c:v>5.9748389261036632</c:v>
                </c:pt>
                <c:pt idx="17">
                  <c:v>5.8661570845391751</c:v>
                </c:pt>
                <c:pt idx="18">
                  <c:v>5.8978638452401366</c:v>
                </c:pt>
                <c:pt idx="19">
                  <c:v>5.8707875047521441</c:v>
                </c:pt>
                <c:pt idx="20">
                  <c:v>5.8564569454505691</c:v>
                </c:pt>
                <c:pt idx="21">
                  <c:v>0</c:v>
                </c:pt>
                <c:pt idx="22">
                  <c:v>5.7964057817524361</c:v>
                </c:pt>
                <c:pt idx="23">
                  <c:v>5.761633134061217</c:v>
                </c:pt>
                <c:pt idx="24">
                  <c:v>5.7622210310290445</c:v>
                </c:pt>
                <c:pt idx="25">
                  <c:v>0</c:v>
                </c:pt>
                <c:pt idx="26">
                  <c:v>0</c:v>
                </c:pt>
                <c:pt idx="27">
                  <c:v>5.7387297370523598</c:v>
                </c:pt>
                <c:pt idx="28">
                  <c:v>5.7742141780844358</c:v>
                </c:pt>
                <c:pt idx="29">
                  <c:v>5.8124517508145654</c:v>
                </c:pt>
                <c:pt idx="30">
                  <c:v>5.8401903608653321</c:v>
                </c:pt>
                <c:pt idx="31">
                  <c:v>5.8656979531109839</c:v>
                </c:pt>
                <c:pt idx="32">
                  <c:v>5.8920063686568023</c:v>
                </c:pt>
                <c:pt idx="33">
                  <c:v>5.8981577234976221</c:v>
                </c:pt>
                <c:pt idx="34">
                  <c:v>5.8696584277069297</c:v>
                </c:pt>
                <c:pt idx="35">
                  <c:v>5.8836792494269732</c:v>
                </c:pt>
                <c:pt idx="36">
                  <c:v>5.8848138365402498</c:v>
                </c:pt>
                <c:pt idx="37">
                  <c:v>5.8467494614101172</c:v>
                </c:pt>
                <c:pt idx="38">
                  <c:v>5.8689691999533498</c:v>
                </c:pt>
                <c:pt idx="39">
                  <c:v>5.896042675419638</c:v>
                </c:pt>
                <c:pt idx="40">
                  <c:v>5.919497183762477</c:v>
                </c:pt>
                <c:pt idx="41">
                  <c:v>5.9430137083025496</c:v>
                </c:pt>
                <c:pt idx="42">
                  <c:v>5.9643625197428882</c:v>
                </c:pt>
                <c:pt idx="43">
                  <c:v>5.9869918341516337</c:v>
                </c:pt>
                <c:pt idx="44">
                  <c:v>6.0098887264117709</c:v>
                </c:pt>
                <c:pt idx="45">
                  <c:v>6.0286908065539837</c:v>
                </c:pt>
                <c:pt idx="46">
                  <c:v>6.0302729881968258</c:v>
                </c:pt>
                <c:pt idx="47">
                  <c:v>6.0510560891841854</c:v>
                </c:pt>
                <c:pt idx="48">
                  <c:v>6.0716348598413017</c:v>
                </c:pt>
                <c:pt idx="49">
                  <c:v>6.0905928109416667</c:v>
                </c:pt>
                <c:pt idx="50">
                  <c:v>6.1002393328998012</c:v>
                </c:pt>
                <c:pt idx="51">
                  <c:v>6.1190229141673393</c:v>
                </c:pt>
                <c:pt idx="52">
                  <c:v>6.1370942161594852</c:v>
                </c:pt>
                <c:pt idx="53">
                  <c:v>6.1549978806559693</c:v>
                </c:pt>
                <c:pt idx="54">
                  <c:v>6.1721747974699346</c:v>
                </c:pt>
                <c:pt idx="55">
                  <c:v>6.1586575491790363</c:v>
                </c:pt>
                <c:pt idx="56">
                  <c:v>6.1332305785772032</c:v>
                </c:pt>
                <c:pt idx="57">
                  <c:v>6.1414197711086116</c:v>
                </c:pt>
                <c:pt idx="58">
                  <c:v>6.1488936149718203</c:v>
                </c:pt>
                <c:pt idx="59">
                  <c:v>6.150453962675698</c:v>
                </c:pt>
                <c:pt idx="60">
                  <c:v>6.1590880851460481</c:v>
                </c:pt>
                <c:pt idx="61">
                  <c:v>6.1703300068007287</c:v>
                </c:pt>
                <c:pt idx="62">
                  <c:v>6.18350271336997</c:v>
                </c:pt>
                <c:pt idx="63">
                  <c:v>6.197699412308018</c:v>
                </c:pt>
                <c:pt idx="64">
                  <c:v>6.2106176559352262</c:v>
                </c:pt>
                <c:pt idx="65">
                  <c:v>6.2242562512707122</c:v>
                </c:pt>
                <c:pt idx="66">
                  <c:v>6.2335517735224091</c:v>
                </c:pt>
                <c:pt idx="67">
                  <c:v>6.2451029690322288</c:v>
                </c:pt>
                <c:pt idx="68">
                  <c:v>6.2546153922585299</c:v>
                </c:pt>
                <c:pt idx="69">
                  <c:v>6.2671577354111072</c:v>
                </c:pt>
                <c:pt idx="70">
                  <c:v>6.2794961249978449</c:v>
                </c:pt>
                <c:pt idx="71">
                  <c:v>6.2672369876594356</c:v>
                </c:pt>
                <c:pt idx="72">
                  <c:v>6.277054709753016</c:v>
                </c:pt>
                <c:pt idx="73">
                  <c:v>6.2802019989866533</c:v>
                </c:pt>
                <c:pt idx="74">
                  <c:v>6.2872245762615346</c:v>
                </c:pt>
                <c:pt idx="75">
                  <c:v>6.2983316071465385</c:v>
                </c:pt>
                <c:pt idx="76">
                  <c:v>6.3096836746499614</c:v>
                </c:pt>
                <c:pt idx="77">
                  <c:v>6.3182667047775958</c:v>
                </c:pt>
                <c:pt idx="78">
                  <c:v>6.3189282466517032</c:v>
                </c:pt>
                <c:pt idx="79">
                  <c:v>6.3240148226302697</c:v>
                </c:pt>
                <c:pt idx="80">
                  <c:v>6.3338037357168542</c:v>
                </c:pt>
                <c:pt idx="81">
                  <c:v>6.3432462149960589</c:v>
                </c:pt>
                <c:pt idx="82">
                  <c:v>6.3512543008819984</c:v>
                </c:pt>
                <c:pt idx="83">
                  <c:v>6.3598020114997755</c:v>
                </c:pt>
                <c:pt idx="84">
                  <c:v>6.3659265651682881</c:v>
                </c:pt>
                <c:pt idx="85">
                  <c:v>6.3670099775384603</c:v>
                </c:pt>
                <c:pt idx="86">
                  <c:v>6.3708330353807723</c:v>
                </c:pt>
                <c:pt idx="87">
                  <c:v>6.3791701182393332</c:v>
                </c:pt>
                <c:pt idx="88">
                  <c:v>6.387523527187505</c:v>
                </c:pt>
                <c:pt idx="89">
                  <c:v>6.3962452583799543</c:v>
                </c:pt>
                <c:pt idx="90">
                  <c:v>6.4032032997549067</c:v>
                </c:pt>
                <c:pt idx="91">
                  <c:v>6.4116845938599578</c:v>
                </c:pt>
                <c:pt idx="92">
                  <c:v>6.4161345181261984</c:v>
                </c:pt>
                <c:pt idx="93">
                  <c:v>6.4230215430920312</c:v>
                </c:pt>
                <c:pt idx="94">
                  <c:v>6.431424824276192</c:v>
                </c:pt>
                <c:pt idx="95">
                  <c:v>6.4393870476710413</c:v>
                </c:pt>
                <c:pt idx="96">
                  <c:v>6.4470135235143013</c:v>
                </c:pt>
                <c:pt idx="97">
                  <c:v>6.4550242463944256</c:v>
                </c:pt>
                <c:pt idx="98">
                  <c:v>6.4588004762565543</c:v>
                </c:pt>
                <c:pt idx="99">
                  <c:v>6.4606058096054841</c:v>
                </c:pt>
                <c:pt idx="100">
                  <c:v>0</c:v>
                </c:pt>
                <c:pt idx="101">
                  <c:v>6.4681452454361095</c:v>
                </c:pt>
                <c:pt idx="102">
                  <c:v>6.4710843919372252</c:v>
                </c:pt>
                <c:pt idx="103">
                  <c:v>6.4760140715831955</c:v>
                </c:pt>
                <c:pt idx="104">
                  <c:v>6.478179430101159</c:v>
                </c:pt>
                <c:pt idx="105">
                  <c:v>6.4856881704570224</c:v>
                </c:pt>
                <c:pt idx="106">
                  <c:v>6.4824968155979752</c:v>
                </c:pt>
                <c:pt idx="107">
                  <c:v>6.4898062121383226</c:v>
                </c:pt>
                <c:pt idx="108">
                  <c:v>6.4958908857837239</c:v>
                </c:pt>
                <c:pt idx="109">
                  <c:v>6.499734894367923</c:v>
                </c:pt>
                <c:pt idx="110">
                  <c:v>6.5065713942863947</c:v>
                </c:pt>
                <c:pt idx="111">
                  <c:v>6.511656847802092</c:v>
                </c:pt>
                <c:pt idx="112">
                  <c:v>6.5176640991289556</c:v>
                </c:pt>
                <c:pt idx="113">
                  <c:v>6.5193156188094017</c:v>
                </c:pt>
                <c:pt idx="114">
                  <c:v>6.5251908720863581</c:v>
                </c:pt>
                <c:pt idx="115">
                  <c:v>6.5319025256074053</c:v>
                </c:pt>
                <c:pt idx="116">
                  <c:v>6.5367911867736641</c:v>
                </c:pt>
                <c:pt idx="117">
                  <c:v>6.5405098691119559</c:v>
                </c:pt>
                <c:pt idx="118">
                  <c:v>6.5462251850540767</c:v>
                </c:pt>
                <c:pt idx="119">
                  <c:v>6.5479028326182744</c:v>
                </c:pt>
                <c:pt idx="120">
                  <c:v>6.5533405164449512</c:v>
                </c:pt>
                <c:pt idx="121">
                  <c:v>6.5594825915833317</c:v>
                </c:pt>
                <c:pt idx="122">
                  <c:v>6.5609559275048541</c:v>
                </c:pt>
                <c:pt idx="123">
                  <c:v>6.5648973492247364</c:v>
                </c:pt>
                <c:pt idx="124">
                  <c:v>6.5698504475466084</c:v>
                </c:pt>
                <c:pt idx="125">
                  <c:v>0</c:v>
                </c:pt>
                <c:pt idx="126">
                  <c:v>6.5713630889011831</c:v>
                </c:pt>
                <c:pt idx="127">
                  <c:v>6.5774674013630809</c:v>
                </c:pt>
                <c:pt idx="128">
                  <c:v>6.5834311083310464</c:v>
                </c:pt>
                <c:pt idx="129">
                  <c:v>6.5870058237586697</c:v>
                </c:pt>
              </c:numCache>
            </c:numRef>
          </c:val>
          <c:smooth val="0"/>
        </c:ser>
        <c:ser>
          <c:idx val="8"/>
          <c:order val="7"/>
          <c:tx>
            <c:v>Conformité haute M100</c:v>
          </c:tx>
          <c:spPr>
            <a:ln w="3175">
              <a:solidFill>
                <a:schemeClr val="accent3">
                  <a:lumMod val="50000"/>
                </a:schemeClr>
              </a:solidFill>
            </a:ln>
          </c:spPr>
          <c:marker>
            <c:symbol val="none"/>
          </c:marker>
          <c:val>
            <c:numRef>
              <c:f>('BAM NBR34'!$W$24:$W$36,'BAM NBR34'!$W$40:$W$41,'BAM NBR34'!$W$43:$W$50,'BAM NBR34'!$W$52:$W$60,'BAM NBR34'!$W$63:$W$101,'BAM NBR34'!$W$105:$W$132,'BAM NBR34'!$W$136:$W$174,'BAM NBR34'!$W$177:$W$221)</c:f>
              <c:numCache>
                <c:formatCode>0.00</c:formatCode>
                <c:ptCount val="183"/>
                <c:pt idx="0">
                  <c:v>7.1459797974644657</c:v>
                </c:pt>
                <c:pt idx="1">
                  <c:v>7.2354941635161509</c:v>
                </c:pt>
                <c:pt idx="2">
                  <c:v>7.3781774318048461</c:v>
                </c:pt>
                <c:pt idx="3">
                  <c:v>7.691302661908777</c:v>
                </c:pt>
                <c:pt idx="4">
                  <c:v>7.6213671556156468</c:v>
                </c:pt>
                <c:pt idx="5">
                  <c:v>7.5969917732470922</c:v>
                </c:pt>
                <c:pt idx="6">
                  <c:v>7.5492374089323802</c:v>
                </c:pt>
                <c:pt idx="7">
                  <c:v>7.7590157801822377</c:v>
                </c:pt>
                <c:pt idx="8">
                  <c:v>7.7940323702660743</c:v>
                </c:pt>
                <c:pt idx="9">
                  <c:v>7.7809993757800298</c:v>
                </c:pt>
                <c:pt idx="10">
                  <c:v>7.7381173138634622</c:v>
                </c:pt>
                <c:pt idx="11">
                  <c:v>7.6977867687585544</c:v>
                </c:pt>
                <c:pt idx="12">
                  <c:v>7.6704792947099856</c:v>
                </c:pt>
                <c:pt idx="13">
                  <c:v>7.6759581247901902</c:v>
                </c:pt>
                <c:pt idx="14">
                  <c:v>7.691213035069981</c:v>
                </c:pt>
                <c:pt idx="15">
                  <c:v>7.9510433001439207</c:v>
                </c:pt>
                <c:pt idx="16">
                  <c:v>8.1651610738963356</c:v>
                </c:pt>
                <c:pt idx="17">
                  <c:v>8.4338429154608221</c:v>
                </c:pt>
                <c:pt idx="18">
                  <c:v>8.464040916664624</c:v>
                </c:pt>
                <c:pt idx="19">
                  <c:v>8.6092124952478528</c:v>
                </c:pt>
                <c:pt idx="20">
                  <c:v>8.7339778371581236</c:v>
                </c:pt>
                <c:pt idx="21">
                  <c:v>0</c:v>
                </c:pt>
                <c:pt idx="22">
                  <c:v>8.9360942182475593</c:v>
                </c:pt>
                <c:pt idx="23">
                  <c:v>9.1015668659387803</c:v>
                </c:pt>
                <c:pt idx="24">
                  <c:v>9.2062405074324918</c:v>
                </c:pt>
                <c:pt idx="25">
                  <c:v>0</c:v>
                </c:pt>
                <c:pt idx="26">
                  <c:v>0</c:v>
                </c:pt>
                <c:pt idx="27">
                  <c:v>9.3538628555402301</c:v>
                </c:pt>
                <c:pt idx="28">
                  <c:v>9.3786429647727072</c:v>
                </c:pt>
                <c:pt idx="29">
                  <c:v>9.3558241112543996</c:v>
                </c:pt>
                <c:pt idx="30">
                  <c:v>9.3224763058013345</c:v>
                </c:pt>
                <c:pt idx="31">
                  <c:v>9.3594633372115972</c:v>
                </c:pt>
                <c:pt idx="32">
                  <c:v>9.3292436313431999</c:v>
                </c:pt>
                <c:pt idx="33">
                  <c:v>9.2957816704417731</c:v>
                </c:pt>
                <c:pt idx="34">
                  <c:v>9.2715180428813078</c:v>
                </c:pt>
                <c:pt idx="35">
                  <c:v>9.2408921791444545</c:v>
                </c:pt>
                <c:pt idx="36">
                  <c:v>9.2112972745708621</c:v>
                </c:pt>
                <c:pt idx="37">
                  <c:v>9.1943316196709617</c:v>
                </c:pt>
                <c:pt idx="38">
                  <c:v>9.1710308000466494</c:v>
                </c:pt>
                <c:pt idx="39">
                  <c:v>9.1634445040675399</c:v>
                </c:pt>
                <c:pt idx="40">
                  <c:v>9.175002816237523</c:v>
                </c:pt>
                <c:pt idx="41">
                  <c:v>9.1833277551120833</c:v>
                </c:pt>
                <c:pt idx="42">
                  <c:v>9.1970660516856828</c:v>
                </c:pt>
                <c:pt idx="43">
                  <c:v>9.2032407239878999</c:v>
                </c:pt>
                <c:pt idx="44">
                  <c:v>9.1928385463154996</c:v>
                </c:pt>
                <c:pt idx="45">
                  <c:v>9.1753091934460151</c:v>
                </c:pt>
                <c:pt idx="46">
                  <c:v>9.1536400552814339</c:v>
                </c:pt>
                <c:pt idx="47">
                  <c:v>9.1544758257094294</c:v>
                </c:pt>
                <c:pt idx="48">
                  <c:v>9.1487818068253635</c:v>
                </c:pt>
                <c:pt idx="49">
                  <c:v>9.1534888217113934</c:v>
                </c:pt>
                <c:pt idx="50">
                  <c:v>9.1345606671001978</c:v>
                </c:pt>
                <c:pt idx="51">
                  <c:v>9.1335261054405024</c:v>
                </c:pt>
                <c:pt idx="52">
                  <c:v>9.125213476148204</c:v>
                </c:pt>
                <c:pt idx="53">
                  <c:v>9.1200964589666711</c:v>
                </c:pt>
                <c:pt idx="54">
                  <c:v>9.1126400173448783</c:v>
                </c:pt>
                <c:pt idx="55">
                  <c:v>9.0991606326391423</c:v>
                </c:pt>
                <c:pt idx="56">
                  <c:v>9.090697992851366</c:v>
                </c:pt>
                <c:pt idx="57">
                  <c:v>9.074720579768579</c:v>
                </c:pt>
                <c:pt idx="58">
                  <c:v>9.0590374195109362</c:v>
                </c:pt>
                <c:pt idx="59">
                  <c:v>9.0434443424090443</c:v>
                </c:pt>
                <c:pt idx="60">
                  <c:v>9.0289119148539498</c:v>
                </c:pt>
                <c:pt idx="61">
                  <c:v>9.0162273702484494</c:v>
                </c:pt>
                <c:pt idx="62">
                  <c:v>9.0064972866300277</c:v>
                </c:pt>
                <c:pt idx="63">
                  <c:v>9.0042053495967433</c:v>
                </c:pt>
                <c:pt idx="64">
                  <c:v>9.0087573440647724</c:v>
                </c:pt>
                <c:pt idx="65">
                  <c:v>9.0052822102677474</c:v>
                </c:pt>
                <c:pt idx="66">
                  <c:v>8.9934179234472857</c:v>
                </c:pt>
                <c:pt idx="67">
                  <c:v>8.9999716578334414</c:v>
                </c:pt>
                <c:pt idx="68">
                  <c:v>9.0121493136238229</c:v>
                </c:pt>
                <c:pt idx="69">
                  <c:v>9.0116828442990347</c:v>
                </c:pt>
                <c:pt idx="70">
                  <c:v>9.007361017859294</c:v>
                </c:pt>
                <c:pt idx="71">
                  <c:v>9.0600869560025323</c:v>
                </c:pt>
                <c:pt idx="72">
                  <c:v>9.0501675124692014</c:v>
                </c:pt>
                <c:pt idx="73">
                  <c:v>9.0381541653969055</c:v>
                </c:pt>
                <c:pt idx="74">
                  <c:v>9.0270997480627866</c:v>
                </c:pt>
                <c:pt idx="75">
                  <c:v>9.0291350595201241</c:v>
                </c:pt>
                <c:pt idx="76">
                  <c:v>9.0274215885079272</c:v>
                </c:pt>
                <c:pt idx="77">
                  <c:v>9.0180969315860366</c:v>
                </c:pt>
                <c:pt idx="78">
                  <c:v>9.0072255995021386</c:v>
                </c:pt>
                <c:pt idx="79">
                  <c:v>8.9967446710406129</c:v>
                </c:pt>
                <c:pt idx="80">
                  <c:v>8.9901962642831403</c:v>
                </c:pt>
                <c:pt idx="81">
                  <c:v>8.983420451670602</c:v>
                </c:pt>
                <c:pt idx="82">
                  <c:v>8.9750871625326312</c:v>
                </c:pt>
                <c:pt idx="83">
                  <c:v>8.9676678680182924</c:v>
                </c:pt>
                <c:pt idx="84">
                  <c:v>8.9585972443555146</c:v>
                </c:pt>
                <c:pt idx="85">
                  <c:v>8.9489900224615333</c:v>
                </c:pt>
                <c:pt idx="86">
                  <c:v>8.9396320808982903</c:v>
                </c:pt>
                <c:pt idx="87">
                  <c:v>8.9440482725652579</c:v>
                </c:pt>
                <c:pt idx="88">
                  <c:v>8.9479310182670364</c:v>
                </c:pt>
                <c:pt idx="89">
                  <c:v>8.9495974382492545</c:v>
                </c:pt>
                <c:pt idx="90">
                  <c:v>8.957241144689533</c:v>
                </c:pt>
                <c:pt idx="91">
                  <c:v>8.9524912303158626</c:v>
                </c:pt>
                <c:pt idx="92">
                  <c:v>8.9440828731781448</c:v>
                </c:pt>
                <c:pt idx="93">
                  <c:v>8.9371935106714062</c:v>
                </c:pt>
                <c:pt idx="94">
                  <c:v>8.9364475161493342</c:v>
                </c:pt>
                <c:pt idx="95">
                  <c:v>8.9319813733815838</c:v>
                </c:pt>
                <c:pt idx="96">
                  <c:v>8.9346531431523601</c:v>
                </c:pt>
                <c:pt idx="97">
                  <c:v>8.9344602896880421</c:v>
                </c:pt>
                <c:pt idx="98">
                  <c:v>8.9473219727230333</c:v>
                </c:pt>
                <c:pt idx="99">
                  <c:v>8.9393941903945109</c:v>
                </c:pt>
                <c:pt idx="100">
                  <c:v>0</c:v>
                </c:pt>
                <c:pt idx="101">
                  <c:v>8.9406547545638855</c:v>
                </c:pt>
                <c:pt idx="102">
                  <c:v>8.9546581823201929</c:v>
                </c:pt>
                <c:pt idx="103">
                  <c:v>8.9639859284167986</c:v>
                </c:pt>
                <c:pt idx="104">
                  <c:v>8.9563836766949532</c:v>
                </c:pt>
                <c:pt idx="105">
                  <c:v>8.9545041372352809</c:v>
                </c:pt>
                <c:pt idx="106">
                  <c:v>8.9477888986877367</c:v>
                </c:pt>
                <c:pt idx="107">
                  <c:v>8.9469862406918619</c:v>
                </c:pt>
                <c:pt idx="108">
                  <c:v>8.9517726656181402</c:v>
                </c:pt>
                <c:pt idx="109">
                  <c:v>8.9623021426691096</c:v>
                </c:pt>
                <c:pt idx="110">
                  <c:v>8.9585662203924983</c:v>
                </c:pt>
                <c:pt idx="111">
                  <c:v>8.9656158794706293</c:v>
                </c:pt>
                <c:pt idx="112">
                  <c:v>8.9697232882584252</c:v>
                </c:pt>
                <c:pt idx="113">
                  <c:v>8.962827238333448</c:v>
                </c:pt>
                <c:pt idx="114">
                  <c:v>8.9668445261437242</c:v>
                </c:pt>
                <c:pt idx="115">
                  <c:v>8.966343088427676</c:v>
                </c:pt>
                <c:pt idx="116">
                  <c:v>8.9606001175741561</c:v>
                </c:pt>
                <c:pt idx="117">
                  <c:v>8.9698349584742463</c:v>
                </c:pt>
                <c:pt idx="118">
                  <c:v>8.9734329346040376</c:v>
                </c:pt>
                <c:pt idx="119">
                  <c:v>8.9868429300935819</c:v>
                </c:pt>
                <c:pt idx="120">
                  <c:v>8.9819536012021004</c:v>
                </c:pt>
                <c:pt idx="121">
                  <c:v>8.9830174084166625</c:v>
                </c:pt>
                <c:pt idx="122">
                  <c:v>8.9963994443959656</c:v>
                </c:pt>
                <c:pt idx="123">
                  <c:v>9.0042829786441096</c:v>
                </c:pt>
                <c:pt idx="124">
                  <c:v>9.0093365443233022</c:v>
                </c:pt>
                <c:pt idx="125">
                  <c:v>0</c:v>
                </c:pt>
                <c:pt idx="126">
                  <c:v>9.0223465885181646</c:v>
                </c:pt>
                <c:pt idx="127">
                  <c:v>9.0199725986369135</c:v>
                </c:pt>
                <c:pt idx="128">
                  <c:v>9.0172038123038671</c:v>
                </c:pt>
                <c:pt idx="129">
                  <c:v>9.0252776408082518</c:v>
                </c:pt>
              </c:numCache>
            </c:numRef>
          </c:val>
          <c:smooth val="0"/>
        </c:ser>
        <c:ser>
          <c:idx val="9"/>
          <c:order val="8"/>
          <c:tx>
            <c:v>Conformité basse m200</c:v>
          </c:tx>
          <c:spPr>
            <a:ln w="3175">
              <a:solidFill>
                <a:srgbClr val="C00000"/>
              </a:solidFill>
            </a:ln>
          </c:spPr>
          <c:marker>
            <c:symbol val="none"/>
          </c:marker>
          <c:val>
            <c:numRef>
              <c:f>('BAM NBR34'!$AF$25:$AF$36,'BAM NBR34'!$AF$43:$AF$50,'BAM NBR34'!$AF$52:$AF$60,'BAM NBR34'!$AF$63:$AF$101,'BAM NBR34'!$AF$105:$AF$132,'BAM NBR34'!$AF$136:$AF$174,'BAM NBR34'!$AF$177:$AF$221)</c:f>
              <c:numCache>
                <c:formatCode>0.00</c:formatCode>
                <c:ptCount val="180"/>
                <c:pt idx="0">
                  <c:v>14.251471862576144</c:v>
                </c:pt>
                <c:pt idx="1">
                  <c:v>14.209478887226631</c:v>
                </c:pt>
                <c:pt idx="2">
                  <c:v>0</c:v>
                </c:pt>
                <c:pt idx="3">
                  <c:v>14.092285549282476</c:v>
                </c:pt>
                <c:pt idx="4">
                  <c:v>14.149077782259319</c:v>
                </c:pt>
                <c:pt idx="5">
                  <c:v>14.045840927062642</c:v>
                </c:pt>
                <c:pt idx="6">
                  <c:v>14.063027737553636</c:v>
                </c:pt>
                <c:pt idx="7">
                  <c:v>13.913408275031532</c:v>
                </c:pt>
                <c:pt idx="8">
                  <c:v>13.738011725367153</c:v>
                </c:pt>
                <c:pt idx="9">
                  <c:v>0</c:v>
                </c:pt>
                <c:pt idx="10">
                  <c:v>13.696047139249577</c:v>
                </c:pt>
                <c:pt idx="11">
                  <c:v>13.713478708659515</c:v>
                </c:pt>
                <c:pt idx="12">
                  <c:v>12.797953838665716</c:v>
                </c:pt>
                <c:pt idx="13">
                  <c:v>12.491732776472148</c:v>
                </c:pt>
                <c:pt idx="14">
                  <c:v>12.302854938725691</c:v>
                </c:pt>
                <c:pt idx="15">
                  <c:v>12.374233698188279</c:v>
                </c:pt>
                <c:pt idx="16">
                  <c:v>12.389991516509491</c:v>
                </c:pt>
                <c:pt idx="17">
                  <c:v>12.395856162228583</c:v>
                </c:pt>
                <c:pt idx="18">
                  <c:v>0</c:v>
                </c:pt>
                <c:pt idx="19">
                  <c:v>12.399221439463016</c:v>
                </c:pt>
                <c:pt idx="20">
                  <c:v>12.423752024057634</c:v>
                </c:pt>
                <c:pt idx="21">
                  <c:v>12.445618840110283</c:v>
                </c:pt>
                <c:pt idx="22">
                  <c:v>0</c:v>
                </c:pt>
                <c:pt idx="23">
                  <c:v>0</c:v>
                </c:pt>
                <c:pt idx="24">
                  <c:v>12.441323333757499</c:v>
                </c:pt>
                <c:pt idx="25">
                  <c:v>12.529219880866279</c:v>
                </c:pt>
                <c:pt idx="26">
                  <c:v>12.617122329067302</c:v>
                </c:pt>
                <c:pt idx="27">
                  <c:v>12.685942834991842</c:v>
                </c:pt>
                <c:pt idx="28">
                  <c:v>12.741730469296208</c:v>
                </c:pt>
                <c:pt idx="29">
                  <c:v>12.795756832793149</c:v>
                </c:pt>
                <c:pt idx="30">
                  <c:v>0</c:v>
                </c:pt>
                <c:pt idx="31">
                  <c:v>0</c:v>
                </c:pt>
                <c:pt idx="32">
                  <c:v>12.842538191779369</c:v>
                </c:pt>
                <c:pt idx="33">
                  <c:v>12.886196696502978</c:v>
                </c:pt>
                <c:pt idx="34">
                  <c:v>0</c:v>
                </c:pt>
                <c:pt idx="35">
                  <c:v>12.934041332508013</c:v>
                </c:pt>
                <c:pt idx="36">
                  <c:v>12.985848794536466</c:v>
                </c:pt>
                <c:pt idx="37">
                  <c:v>13.041426351930813</c:v>
                </c:pt>
                <c:pt idx="38">
                  <c:v>13.097731961452</c:v>
                </c:pt>
                <c:pt idx="39">
                  <c:v>13.15120802001255</c:v>
                </c:pt>
                <c:pt idx="40">
                  <c:v>13.201544787824286</c:v>
                </c:pt>
                <c:pt idx="41">
                  <c:v>13.249772634186042</c:v>
                </c:pt>
                <c:pt idx="42">
                  <c:v>13.293315843363022</c:v>
                </c:pt>
                <c:pt idx="43">
                  <c:v>13.280361300895109</c:v>
                </c:pt>
                <c:pt idx="44">
                  <c:v>0</c:v>
                </c:pt>
                <c:pt idx="45">
                  <c:v>13.321795935695899</c:v>
                </c:pt>
                <c:pt idx="46">
                  <c:v>13.364612643868499</c:v>
                </c:pt>
                <c:pt idx="47">
                  <c:v>13.382196896060345</c:v>
                </c:pt>
                <c:pt idx="48">
                  <c:v>13.421181829494445</c:v>
                </c:pt>
                <c:pt idx="49">
                  <c:v>13.449477600576261</c:v>
                </c:pt>
                <c:pt idx="50">
                  <c:v>13.483442388954547</c:v>
                </c:pt>
                <c:pt idx="51">
                  <c:v>13.490049987719315</c:v>
                </c:pt>
                <c:pt idx="52">
                  <c:v>13.434931409616691</c:v>
                </c:pt>
                <c:pt idx="53">
                  <c:v>13.372774947273424</c:v>
                </c:pt>
                <c:pt idx="54">
                  <c:v>13.347364229808829</c:v>
                </c:pt>
                <c:pt idx="55">
                  <c:v>13.339291934216984</c:v>
                </c:pt>
                <c:pt idx="56">
                  <c:v>13.340920752133739</c:v>
                </c:pt>
                <c:pt idx="57">
                  <c:v>13.355216657058511</c:v>
                </c:pt>
                <c:pt idx="58">
                  <c:v>13.364545312600532</c:v>
                </c:pt>
                <c:pt idx="59">
                  <c:v>13.386349362379049</c:v>
                </c:pt>
                <c:pt idx="60">
                  <c:v>13.413773872171916</c:v>
                </c:pt>
                <c:pt idx="61">
                  <c:v>13.44200472231786</c:v>
                </c:pt>
                <c:pt idx="62">
                  <c:v>13.469527273535544</c:v>
                </c:pt>
                <c:pt idx="63">
                  <c:v>13.493913912752793</c:v>
                </c:pt>
                <c:pt idx="64">
                  <c:v>13.519697094836561</c:v>
                </c:pt>
                <c:pt idx="65">
                  <c:v>13.545410401932585</c:v>
                </c:pt>
                <c:pt idx="66">
                  <c:v>13.564956712408961</c:v>
                </c:pt>
                <c:pt idx="67">
                  <c:v>13.585630127678925</c:v>
                </c:pt>
                <c:pt idx="68">
                  <c:v>13.584429815196387</c:v>
                </c:pt>
                <c:pt idx="69">
                  <c:v>0</c:v>
                </c:pt>
                <c:pt idx="70">
                  <c:v>13.588471744312232</c:v>
                </c:pt>
                <c:pt idx="71">
                  <c:v>13.590352194337123</c:v>
                </c:pt>
                <c:pt idx="72">
                  <c:v>13.61321288230412</c:v>
                </c:pt>
                <c:pt idx="73">
                  <c:v>13.63559748297387</c:v>
                </c:pt>
                <c:pt idx="74">
                  <c:v>13.645626674226586</c:v>
                </c:pt>
                <c:pt idx="75">
                  <c:v>13.638528659370508</c:v>
                </c:pt>
                <c:pt idx="76">
                  <c:v>13.652738685890535</c:v>
                </c:pt>
                <c:pt idx="77">
                  <c:v>13.668210678986213</c:v>
                </c:pt>
                <c:pt idx="78">
                  <c:v>13.683204382400849</c:v>
                </c:pt>
                <c:pt idx="79">
                  <c:v>13.694042106420586</c:v>
                </c:pt>
                <c:pt idx="80">
                  <c:v>13.707850558276281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13.725624048176563</c:v>
                </c:pt>
                <c:pt idx="86">
                  <c:v>13.743757914118719</c:v>
                </c:pt>
                <c:pt idx="87">
                  <c:v>13.762103060761977</c:v>
                </c:pt>
                <c:pt idx="88">
                  <c:v>13.778288654952519</c:v>
                </c:pt>
                <c:pt idx="89">
                  <c:v>13.78450602184204</c:v>
                </c:pt>
                <c:pt idx="90">
                  <c:v>13.796124181430409</c:v>
                </c:pt>
                <c:pt idx="91">
                  <c:v>0</c:v>
                </c:pt>
                <c:pt idx="92">
                  <c:v>13.808748970202799</c:v>
                </c:pt>
                <c:pt idx="93">
                  <c:v>13.825483124138099</c:v>
                </c:pt>
                <c:pt idx="94">
                  <c:v>13.840017807046474</c:v>
                </c:pt>
                <c:pt idx="95">
                  <c:v>0</c:v>
                </c:pt>
                <c:pt idx="96">
                  <c:v>13.856008579477464</c:v>
                </c:pt>
                <c:pt idx="97">
                  <c:v>0</c:v>
                </c:pt>
                <c:pt idx="98">
                  <c:v>13.868253076349882</c:v>
                </c:pt>
                <c:pt idx="99">
                  <c:v>13.873941574214438</c:v>
                </c:pt>
                <c:pt idx="100">
                  <c:v>13.878011424079904</c:v>
                </c:pt>
                <c:pt idx="101">
                  <c:v>0</c:v>
                </c:pt>
                <c:pt idx="102">
                  <c:v>13.893385001708046</c:v>
                </c:pt>
                <c:pt idx="103">
                  <c:v>13.898513697176721</c:v>
                </c:pt>
                <c:pt idx="104">
                  <c:v>0</c:v>
                </c:pt>
                <c:pt idx="105">
                  <c:v>13.913052209684997</c:v>
                </c:pt>
                <c:pt idx="106">
                  <c:v>13.926871481947483</c:v>
                </c:pt>
                <c:pt idx="107">
                  <c:v>0</c:v>
                </c:pt>
                <c:pt idx="108">
                  <c:v>13.941401383630053</c:v>
                </c:pt>
                <c:pt idx="109">
                  <c:v>13.954204818665477</c:v>
                </c:pt>
                <c:pt idx="110">
                  <c:v>13.961417776741667</c:v>
                </c:pt>
                <c:pt idx="111">
                  <c:v>0</c:v>
                </c:pt>
                <c:pt idx="112">
                  <c:v>13.975449184044319</c:v>
                </c:pt>
                <c:pt idx="113">
                  <c:v>13.981156409806736</c:v>
                </c:pt>
                <c:pt idx="114">
                  <c:v>13.993888416022394</c:v>
                </c:pt>
                <c:pt idx="115">
                  <c:v>14.006717511346029</c:v>
                </c:pt>
                <c:pt idx="116">
                  <c:v>14.013080793869962</c:v>
                </c:pt>
                <c:pt idx="117">
                  <c:v>0</c:v>
                </c:pt>
                <c:pt idx="118">
                  <c:v>14.025579008413457</c:v>
                </c:pt>
                <c:pt idx="119">
                  <c:v>14.019823783450029</c:v>
                </c:pt>
                <c:pt idx="120">
                  <c:v>14.02783302096449</c:v>
                </c:pt>
                <c:pt idx="121">
                  <c:v>14.037214602596633</c:v>
                </c:pt>
                <c:pt idx="122">
                  <c:v>0</c:v>
                </c:pt>
                <c:pt idx="123">
                  <c:v>14.047079358761605</c:v>
                </c:pt>
                <c:pt idx="124">
                  <c:v>14.059628336795019</c:v>
                </c:pt>
                <c:pt idx="125">
                  <c:v>14.072114228716075</c:v>
                </c:pt>
                <c:pt idx="126">
                  <c:v>14.072114228716075</c:v>
                </c:pt>
              </c:numCache>
            </c:numRef>
          </c:val>
          <c:smooth val="0"/>
        </c:ser>
        <c:ser>
          <c:idx val="10"/>
          <c:order val="9"/>
          <c:tx>
            <c:v>Conformité haute M200</c:v>
          </c:tx>
          <c:spPr>
            <a:ln w="3175">
              <a:solidFill>
                <a:srgbClr val="C00000"/>
              </a:solidFill>
            </a:ln>
          </c:spPr>
          <c:marker>
            <c:symbol val="none"/>
          </c:marker>
          <c:val>
            <c:numRef>
              <c:f>('BAM NBR34'!$AG$25:$AG$36,'BAM NBR34'!$AG$43:$AG$50,'BAM NBR34'!$AG$52:$AG$60,'BAM NBR34'!$AG$63:$AG$101,'BAM NBR34'!$AG$105:$AG$132,'BAM NBR34'!$AG$136:$AG$174,'BAM NBR34'!$AG$177:$AG$221)</c:f>
              <c:numCache>
                <c:formatCode>0.00</c:formatCode>
                <c:ptCount val="180"/>
                <c:pt idx="0">
                  <c:v>15.948528137423859</c:v>
                </c:pt>
                <c:pt idx="1">
                  <c:v>15.723854446106706</c:v>
                </c:pt>
                <c:pt idx="2">
                  <c:v>0</c:v>
                </c:pt>
                <c:pt idx="3">
                  <c:v>15.617714450717525</c:v>
                </c:pt>
                <c:pt idx="4">
                  <c:v>15.498922217740684</c:v>
                </c:pt>
                <c:pt idx="5">
                  <c:v>15.454159072937358</c:v>
                </c:pt>
                <c:pt idx="6">
                  <c:v>15.594115119589219</c:v>
                </c:pt>
                <c:pt idx="7">
                  <c:v>15.586591724968468</c:v>
                </c:pt>
                <c:pt idx="8">
                  <c:v>15.595321607966179</c:v>
                </c:pt>
                <c:pt idx="9">
                  <c:v>0</c:v>
                </c:pt>
                <c:pt idx="10">
                  <c:v>15.543952860750421</c:v>
                </c:pt>
                <c:pt idx="11">
                  <c:v>15.486521291340484</c:v>
                </c:pt>
                <c:pt idx="12">
                  <c:v>16.580617589905714</c:v>
                </c:pt>
                <c:pt idx="13">
                  <c:v>17.289600556861188</c:v>
                </c:pt>
                <c:pt idx="14">
                  <c:v>17.862145061274312</c:v>
                </c:pt>
                <c:pt idx="15">
                  <c:v>17.981060419458782</c:v>
                </c:pt>
                <c:pt idx="16">
                  <c:v>18.208897372379401</c:v>
                </c:pt>
                <c:pt idx="17">
                  <c:v>18.451512258824057</c:v>
                </c:pt>
                <c:pt idx="18">
                  <c:v>0</c:v>
                </c:pt>
                <c:pt idx="19">
                  <c:v>18.69577856053699</c:v>
                </c:pt>
                <c:pt idx="20">
                  <c:v>18.895295594989985</c:v>
                </c:pt>
                <c:pt idx="21">
                  <c:v>19.095290250798811</c:v>
                </c:pt>
                <c:pt idx="22">
                  <c:v>0</c:v>
                </c:pt>
                <c:pt idx="23">
                  <c:v>0</c:v>
                </c:pt>
                <c:pt idx="24">
                  <c:v>19.34215492711207</c:v>
                </c:pt>
                <c:pt idx="25">
                  <c:v>19.364946785800388</c:v>
                </c:pt>
                <c:pt idx="26">
                  <c:v>19.329277670932704</c:v>
                </c:pt>
                <c:pt idx="27">
                  <c:v>19.262518703469699</c:v>
                </c:pt>
                <c:pt idx="28">
                  <c:v>19.341973234407497</c:v>
                </c:pt>
                <c:pt idx="29">
                  <c:v>19.274243167206858</c:v>
                </c:pt>
                <c:pt idx="30">
                  <c:v>0</c:v>
                </c:pt>
                <c:pt idx="31">
                  <c:v>0</c:v>
                </c:pt>
                <c:pt idx="32">
                  <c:v>19.207806635806847</c:v>
                </c:pt>
                <c:pt idx="33">
                  <c:v>19.144469970163698</c:v>
                </c:pt>
                <c:pt idx="34">
                  <c:v>0</c:v>
                </c:pt>
                <c:pt idx="35">
                  <c:v>19.087894151362963</c:v>
                </c:pt>
                <c:pt idx="36">
                  <c:v>19.039776205463539</c:v>
                </c:pt>
                <c:pt idx="37">
                  <c:v>19.004634254129801</c:v>
                </c:pt>
                <c:pt idx="38">
                  <c:v>18.994032744430356</c:v>
                </c:pt>
                <c:pt idx="39">
                  <c:v>18.972220551416026</c:v>
                </c:pt>
                <c:pt idx="40">
                  <c:v>18.946232989953497</c:v>
                </c:pt>
                <c:pt idx="41">
                  <c:v>18.921038176624769</c:v>
                </c:pt>
                <c:pt idx="42">
                  <c:v>18.889315735584351</c:v>
                </c:pt>
                <c:pt idx="43">
                  <c:v>18.846305365771556</c:v>
                </c:pt>
                <c:pt idx="44">
                  <c:v>0</c:v>
                </c:pt>
                <c:pt idx="45">
                  <c:v>18.818704064304104</c:v>
                </c:pt>
                <c:pt idx="46">
                  <c:v>18.811484917107116</c:v>
                </c:pt>
                <c:pt idx="47">
                  <c:v>18.770660246796801</c:v>
                </c:pt>
                <c:pt idx="48">
                  <c:v>18.751376310040442</c:v>
                </c:pt>
                <c:pt idx="49">
                  <c:v>18.717795126696473</c:v>
                </c:pt>
                <c:pt idx="50">
                  <c:v>18.693002055489895</c:v>
                </c:pt>
                <c:pt idx="51">
                  <c:v>18.656906534019811</c:v>
                </c:pt>
                <c:pt idx="52">
                  <c:v>18.639962207404583</c:v>
                </c:pt>
                <c:pt idx="53">
                  <c:v>18.62680838605991</c:v>
                </c:pt>
                <c:pt idx="54">
                  <c:v>18.599166382436071</c:v>
                </c:pt>
                <c:pt idx="55">
                  <c:v>18.56750806578302</c:v>
                </c:pt>
                <c:pt idx="56">
                  <c:v>18.535157679238814</c:v>
                </c:pt>
                <c:pt idx="57">
                  <c:v>18.504014112172261</c:v>
                </c:pt>
                <c:pt idx="58">
                  <c:v>18.473190536456077</c:v>
                </c:pt>
                <c:pt idx="59">
                  <c:v>18.446983970954285</c:v>
                </c:pt>
                <c:pt idx="60">
                  <c:v>18.429498855100814</c:v>
                </c:pt>
                <c:pt idx="61">
                  <c:v>18.427995277682143</c:v>
                </c:pt>
                <c:pt idx="62">
                  <c:v>18.426963954534635</c:v>
                </c:pt>
                <c:pt idx="63">
                  <c:v>18.408499880350661</c:v>
                </c:pt>
                <c:pt idx="64">
                  <c:v>18.410811379739709</c:v>
                </c:pt>
                <c:pt idx="65">
                  <c:v>18.408922931400749</c:v>
                </c:pt>
                <c:pt idx="66">
                  <c:v>18.387830172836939</c:v>
                </c:pt>
                <c:pt idx="67">
                  <c:v>18.368886001353331</c:v>
                </c:pt>
                <c:pt idx="68">
                  <c:v>18.433030502263932</c:v>
                </c:pt>
                <c:pt idx="69">
                  <c:v>0</c:v>
                </c:pt>
                <c:pt idx="70">
                  <c:v>18.409028255687769</c:v>
                </c:pt>
                <c:pt idx="71">
                  <c:v>18.385647805662874</c:v>
                </c:pt>
                <c:pt idx="72">
                  <c:v>18.377393178301944</c:v>
                </c:pt>
                <c:pt idx="73">
                  <c:v>18.3694771438918</c:v>
                </c:pt>
                <c:pt idx="74">
                  <c:v>18.347902737538121</c:v>
                </c:pt>
                <c:pt idx="75">
                  <c:v>18.327848152223694</c:v>
                </c:pt>
                <c:pt idx="76">
                  <c:v>18.308689885538033</c:v>
                </c:pt>
                <c:pt idx="77">
                  <c:v>18.290944250591249</c:v>
                </c:pt>
                <c:pt idx="78">
                  <c:v>18.273462284265818</c:v>
                </c:pt>
                <c:pt idx="79">
                  <c:v>18.25445104426435</c:v>
                </c:pt>
                <c:pt idx="80">
                  <c:v>18.237284576858855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18.225575951823441</c:v>
                </c:pt>
                <c:pt idx="86">
                  <c:v>18.216242085881284</c:v>
                </c:pt>
                <c:pt idx="87">
                  <c:v>18.211143692484779</c:v>
                </c:pt>
                <c:pt idx="88">
                  <c:v>18.198890832226972</c:v>
                </c:pt>
                <c:pt idx="89">
                  <c:v>18.181316762968091</c:v>
                </c:pt>
                <c:pt idx="90">
                  <c:v>18.165625818569595</c:v>
                </c:pt>
                <c:pt idx="91">
                  <c:v>0</c:v>
                </c:pt>
                <c:pt idx="92">
                  <c:v>18.151004116216956</c:v>
                </c:pt>
                <c:pt idx="93">
                  <c:v>18.147199802691173</c:v>
                </c:pt>
                <c:pt idx="94">
                  <c:v>18.135644843555937</c:v>
                </c:pt>
                <c:pt idx="95">
                  <c:v>0</c:v>
                </c:pt>
                <c:pt idx="96">
                  <c:v>18.129467610998727</c:v>
                </c:pt>
                <c:pt idx="97">
                  <c:v>0</c:v>
                </c:pt>
                <c:pt idx="98">
                  <c:v>18.143276335414821</c:v>
                </c:pt>
                <c:pt idx="99">
                  <c:v>18.172337495553005</c:v>
                </c:pt>
                <c:pt idx="100">
                  <c:v>18.204517311552276</c:v>
                </c:pt>
                <c:pt idx="101">
                  <c:v>0</c:v>
                </c:pt>
                <c:pt idx="102">
                  <c:v>18.204114998291953</c:v>
                </c:pt>
                <c:pt idx="103">
                  <c:v>18.188902033160357</c:v>
                </c:pt>
                <c:pt idx="104">
                  <c:v>0</c:v>
                </c:pt>
                <c:pt idx="105">
                  <c:v>18.191170012537221</c:v>
                </c:pt>
                <c:pt idx="106">
                  <c:v>18.19598566090966</c:v>
                </c:pt>
                <c:pt idx="107">
                  <c:v>0</c:v>
                </c:pt>
                <c:pt idx="108">
                  <c:v>18.195337746804729</c:v>
                </c:pt>
                <c:pt idx="109">
                  <c:v>18.202569374882909</c:v>
                </c:pt>
                <c:pt idx="110">
                  <c:v>18.188794989215783</c:v>
                </c:pt>
                <c:pt idx="111">
                  <c:v>0</c:v>
                </c:pt>
                <c:pt idx="112">
                  <c:v>18.185182394903048</c:v>
                </c:pt>
                <c:pt idx="113">
                  <c:v>18.171551923526593</c:v>
                </c:pt>
                <c:pt idx="114">
                  <c:v>18.175802305627094</c:v>
                </c:pt>
                <c:pt idx="115">
                  <c:v>18.178792692735602</c:v>
                </c:pt>
                <c:pt idx="116">
                  <c:v>18.200050519261353</c:v>
                </c:pt>
                <c:pt idx="117">
                  <c:v>0</c:v>
                </c:pt>
                <c:pt idx="118">
                  <c:v>18.203420991586544</c:v>
                </c:pt>
                <c:pt idx="119">
                  <c:v>18.247502949223239</c:v>
                </c:pt>
                <c:pt idx="120">
                  <c:v>18.264323841780612</c:v>
                </c:pt>
                <c:pt idx="121">
                  <c:v>18.277348504199484</c:v>
                </c:pt>
                <c:pt idx="122">
                  <c:v>0</c:v>
                </c:pt>
                <c:pt idx="123">
                  <c:v>18.288689872007623</c:v>
                </c:pt>
                <c:pt idx="124">
                  <c:v>18.288943091776407</c:v>
                </c:pt>
                <c:pt idx="125">
                  <c:v>18.284489544868826</c:v>
                </c:pt>
                <c:pt idx="126">
                  <c:v>18.284489544868826</c:v>
                </c:pt>
              </c:numCache>
            </c:numRef>
          </c:val>
          <c:smooth val="0"/>
        </c:ser>
        <c:ser>
          <c:idx val="11"/>
          <c:order val="10"/>
          <c:tx>
            <c:v>conformité basse R/R</c:v>
          </c:tx>
          <c:spPr>
            <a:ln w="3175">
              <a:solidFill>
                <a:schemeClr val="accent5">
                  <a:lumMod val="75000"/>
                </a:schemeClr>
              </a:solidFill>
            </a:ln>
          </c:spPr>
          <c:marker>
            <c:symbol val="none"/>
          </c:marker>
          <c:val>
            <c:numRef>
              <c:f>('BAM NBR34'!$AP$25:$AP$36,'BAM NBR34'!$AP$43:$AP$50,'BAM NBR34'!$AP$52:$AP$60,'BAM NBR34'!$AP$63:$AP$101,'BAM NBR34'!$AP$105:$AP$132,'BAM NBR34'!$AP$136:$AP$174,'BAM NBR34'!$AP$177:$AP$221)</c:f>
              <c:numCache>
                <c:formatCode>0.00</c:formatCode>
                <c:ptCount val="180"/>
                <c:pt idx="0">
                  <c:v>17.234314575050764</c:v>
                </c:pt>
                <c:pt idx="1">
                  <c:v>16.757779489814403</c:v>
                </c:pt>
                <c:pt idx="2">
                  <c:v>0</c:v>
                </c:pt>
                <c:pt idx="3">
                  <c:v>17.059818257762789</c:v>
                </c:pt>
                <c:pt idx="4">
                  <c:v>17.248212474883502</c:v>
                </c:pt>
                <c:pt idx="5">
                  <c:v>17.356262882103398</c:v>
                </c:pt>
                <c:pt idx="6">
                  <c:v>17.451700928004154</c:v>
                </c:pt>
                <c:pt idx="7">
                  <c:v>17.522712660327905</c:v>
                </c:pt>
                <c:pt idx="8">
                  <c:v>17.524224627999558</c:v>
                </c:pt>
                <c:pt idx="9">
                  <c:v>0</c:v>
                </c:pt>
                <c:pt idx="10">
                  <c:v>17.36203122783688</c:v>
                </c:pt>
                <c:pt idx="11">
                  <c:v>17.138466045591976</c:v>
                </c:pt>
                <c:pt idx="12">
                  <c:v>15.605710965918675</c:v>
                </c:pt>
                <c:pt idx="13">
                  <c:v>15.301790935385826</c:v>
                </c:pt>
                <c:pt idx="14">
                  <c:v>15.168995494531162</c:v>
                </c:pt>
                <c:pt idx="15">
                  <c:v>15.142624471808761</c:v>
                </c:pt>
                <c:pt idx="16">
                  <c:v>15.230548557236533</c:v>
                </c:pt>
                <c:pt idx="17">
                  <c:v>15.287820847520358</c:v>
                </c:pt>
                <c:pt idx="18">
                  <c:v>15.397309945882832</c:v>
                </c:pt>
                <c:pt idx="19">
                  <c:v>15.478741698644011</c:v>
                </c:pt>
                <c:pt idx="20">
                  <c:v>15.489021625753114</c:v>
                </c:pt>
                <c:pt idx="21">
                  <c:v>15.521939927447868</c:v>
                </c:pt>
                <c:pt idx="22">
                  <c:v>15.484381322974356</c:v>
                </c:pt>
                <c:pt idx="23">
                  <c:v>0</c:v>
                </c:pt>
                <c:pt idx="24">
                  <c:v>15.56366374141864</c:v>
                </c:pt>
                <c:pt idx="25">
                  <c:v>15.670908331212743</c:v>
                </c:pt>
                <c:pt idx="26">
                  <c:v>15.662475704036531</c:v>
                </c:pt>
                <c:pt idx="27">
                  <c:v>15.755191043174655</c:v>
                </c:pt>
                <c:pt idx="28">
                  <c:v>15.824260603092675</c:v>
                </c:pt>
                <c:pt idx="29">
                  <c:v>16.01557519038041</c:v>
                </c:pt>
                <c:pt idx="30">
                  <c:v>16.107041381720428</c:v>
                </c:pt>
                <c:pt idx="31">
                  <c:v>16.140335896736069</c:v>
                </c:pt>
                <c:pt idx="32">
                  <c:v>15.871320871917117</c:v>
                </c:pt>
                <c:pt idx="33">
                  <c:v>15.935020172545208</c:v>
                </c:pt>
                <c:pt idx="34">
                  <c:v>16.012330925878075</c:v>
                </c:pt>
                <c:pt idx="35">
                  <c:v>16.090295163116188</c:v>
                </c:pt>
                <c:pt idx="36">
                  <c:v>16.167534784156203</c:v>
                </c:pt>
                <c:pt idx="37">
                  <c:v>16.238835172990207</c:v>
                </c:pt>
                <c:pt idx="38">
                  <c:v>16.289570221637344</c:v>
                </c:pt>
                <c:pt idx="39">
                  <c:v>16.355765024910781</c:v>
                </c:pt>
                <c:pt idx="40">
                  <c:v>16.418102922749007</c:v>
                </c:pt>
                <c:pt idx="41">
                  <c:v>0</c:v>
                </c:pt>
                <c:pt idx="42">
                  <c:v>16.471242708995479</c:v>
                </c:pt>
                <c:pt idx="43">
                  <c:v>16.532966557568187</c:v>
                </c:pt>
                <c:pt idx="44">
                  <c:v>16.585435920674851</c:v>
                </c:pt>
                <c:pt idx="45">
                  <c:v>16.638476600461072</c:v>
                </c:pt>
                <c:pt idx="46">
                  <c:v>16.694356458897833</c:v>
                </c:pt>
                <c:pt idx="47">
                  <c:v>16.743396742331925</c:v>
                </c:pt>
                <c:pt idx="48">
                  <c:v>16.791515107131062</c:v>
                </c:pt>
                <c:pt idx="49">
                  <c:v>16.843265067085895</c:v>
                </c:pt>
                <c:pt idx="50">
                  <c:v>16.886736305911707</c:v>
                </c:pt>
                <c:pt idx="51">
                  <c:v>16.892439779340933</c:v>
                </c:pt>
                <c:pt idx="52">
                  <c:v>16.90012211677147</c:v>
                </c:pt>
                <c:pt idx="53">
                  <c:v>16.932375799536764</c:v>
                </c:pt>
                <c:pt idx="54">
                  <c:v>16.933665466670639</c:v>
                </c:pt>
                <c:pt idx="55">
                  <c:v>16.953577326462554</c:v>
                </c:pt>
                <c:pt idx="56">
                  <c:v>16.994389199802157</c:v>
                </c:pt>
                <c:pt idx="57">
                  <c:v>17.035076671295048</c:v>
                </c:pt>
                <c:pt idx="58">
                  <c:v>17.064834430705609</c:v>
                </c:pt>
                <c:pt idx="59">
                  <c:v>17.103508296971565</c:v>
                </c:pt>
                <c:pt idx="60">
                  <c:v>17.141579034072826</c:v>
                </c:pt>
                <c:pt idx="61">
                  <c:v>17.177827941334787</c:v>
                </c:pt>
                <c:pt idx="62">
                  <c:v>17.213176255167014</c:v>
                </c:pt>
                <c:pt idx="63">
                  <c:v>17.245024357712119</c:v>
                </c:pt>
                <c:pt idx="64">
                  <c:v>17.275512621042076</c:v>
                </c:pt>
                <c:pt idx="65">
                  <c:v>17.302445829224609</c:v>
                </c:pt>
                <c:pt idx="66">
                  <c:v>17.323147273269221</c:v>
                </c:pt>
                <c:pt idx="67">
                  <c:v>17.354399071807556</c:v>
                </c:pt>
                <c:pt idx="68">
                  <c:v>17.406696637896026</c:v>
                </c:pt>
                <c:pt idx="69">
                  <c:v>0</c:v>
                </c:pt>
                <c:pt idx="70">
                  <c:v>17.438320921453215</c:v>
                </c:pt>
                <c:pt idx="71">
                  <c:v>17.444960755718295</c:v>
                </c:pt>
                <c:pt idx="72">
                  <c:v>17.475299391394728</c:v>
                </c:pt>
                <c:pt idx="73">
                  <c:v>0</c:v>
                </c:pt>
                <c:pt idx="74">
                  <c:v>17.498216116306832</c:v>
                </c:pt>
                <c:pt idx="75">
                  <c:v>17.513592732668684</c:v>
                </c:pt>
                <c:pt idx="76">
                  <c:v>17.535553328072215</c:v>
                </c:pt>
                <c:pt idx="77">
                  <c:v>17.55665147587937</c:v>
                </c:pt>
                <c:pt idx="78">
                  <c:v>17.569904423313194</c:v>
                </c:pt>
                <c:pt idx="79">
                  <c:v>17.591397386300514</c:v>
                </c:pt>
                <c:pt idx="80">
                  <c:v>17.613110100391449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17.638989128236567</c:v>
                </c:pt>
                <c:pt idx="86">
                  <c:v>17.66461353694244</c:v>
                </c:pt>
                <c:pt idx="87">
                  <c:v>17.676947961423899</c:v>
                </c:pt>
                <c:pt idx="88">
                  <c:v>17.701648386182686</c:v>
                </c:pt>
                <c:pt idx="89">
                  <c:v>17.726054587863764</c:v>
                </c:pt>
                <c:pt idx="90">
                  <c:v>17.748136577303754</c:v>
                </c:pt>
                <c:pt idx="91">
                  <c:v>17.771518222046563</c:v>
                </c:pt>
                <c:pt idx="92">
                  <c:v>17.793971468904314</c:v>
                </c:pt>
                <c:pt idx="93">
                  <c:v>17.815940266809001</c:v>
                </c:pt>
                <c:pt idx="94">
                  <c:v>17.832004925080255</c:v>
                </c:pt>
                <c:pt idx="95">
                  <c:v>17.84373543085119</c:v>
                </c:pt>
                <c:pt idx="96">
                  <c:v>17.87821541135942</c:v>
                </c:pt>
                <c:pt idx="97">
                  <c:v>17.899140115136092</c:v>
                </c:pt>
                <c:pt idx="98">
                  <c:v>17.920050703668139</c:v>
                </c:pt>
                <c:pt idx="99">
                  <c:v>17.933355031473056</c:v>
                </c:pt>
                <c:pt idx="100">
                  <c:v>17.953834494405697</c:v>
                </c:pt>
                <c:pt idx="101">
                  <c:v>17.963306411913457</c:v>
                </c:pt>
                <c:pt idx="102">
                  <c:v>17.98296829329319</c:v>
                </c:pt>
                <c:pt idx="103">
                  <c:v>17.99219813013643</c:v>
                </c:pt>
                <c:pt idx="104">
                  <c:v>0</c:v>
                </c:pt>
                <c:pt idx="105">
                  <c:v>18.007826327151761</c:v>
                </c:pt>
                <c:pt idx="106">
                  <c:v>18.018329578611699</c:v>
                </c:pt>
                <c:pt idx="107">
                  <c:v>18.036145637925792</c:v>
                </c:pt>
                <c:pt idx="108">
                  <c:v>18.050118183526344</c:v>
                </c:pt>
                <c:pt idx="109">
                  <c:v>18.068120257748614</c:v>
                </c:pt>
                <c:pt idx="110">
                  <c:v>0</c:v>
                </c:pt>
                <c:pt idx="111">
                  <c:v>18.086238714448157</c:v>
                </c:pt>
                <c:pt idx="112">
                  <c:v>18.103023990395549</c:v>
                </c:pt>
                <c:pt idx="113">
                  <c:v>18.105250318043023</c:v>
                </c:pt>
                <c:pt idx="114">
                  <c:v>18.118605775989739</c:v>
                </c:pt>
                <c:pt idx="115">
                  <c:v>18.135850570429582</c:v>
                </c:pt>
                <c:pt idx="116">
                  <c:v>18.144277079009012</c:v>
                </c:pt>
                <c:pt idx="117">
                  <c:v>0</c:v>
                </c:pt>
                <c:pt idx="118">
                  <c:v>18.161217996171096</c:v>
                </c:pt>
                <c:pt idx="119">
                  <c:v>18.173856562278736</c:v>
                </c:pt>
                <c:pt idx="120">
                  <c:v>18.1870867711825</c:v>
                </c:pt>
                <c:pt idx="121">
                  <c:v>18.203566937203775</c:v>
                </c:pt>
                <c:pt idx="122">
                  <c:v>0</c:v>
                </c:pt>
                <c:pt idx="123">
                  <c:v>18.219845492023349</c:v>
                </c:pt>
                <c:pt idx="124">
                  <c:v>18.234811274954641</c:v>
                </c:pt>
                <c:pt idx="125">
                  <c:v>18.234811274954641</c:v>
                </c:pt>
                <c:pt idx="126">
                  <c:v>18.25010482408484</c:v>
                </c:pt>
              </c:numCache>
            </c:numRef>
          </c:val>
          <c:smooth val="0"/>
        </c:ser>
        <c:ser>
          <c:idx val="12"/>
          <c:order val="11"/>
          <c:tx>
            <c:v>conformité haute R/R</c:v>
          </c:tx>
          <c:spPr>
            <a:ln w="3175">
              <a:solidFill>
                <a:schemeClr val="accent5">
                  <a:lumMod val="75000"/>
                </a:schemeClr>
              </a:solidFill>
            </a:ln>
          </c:spPr>
          <c:marker>
            <c:symbol val="none"/>
          </c:marker>
          <c:val>
            <c:numRef>
              <c:f>('BAM NBR34'!$AQ$25:$AQ$36,'BAM NBR34'!$AQ$43:$AQ$50,'BAM NBR34'!$AQ$52:$AQ$60,'BAM NBR34'!$AQ$63:$AQ$101,'BAM NBR34'!$AQ$105:$AQ$132,'BAM NBR34'!$AQ$136:$AQ$174,'BAM NBR34'!$AQ$177:$AQ$221)</c:f>
              <c:numCache>
                <c:formatCode>0.00</c:formatCode>
                <c:ptCount val="180"/>
                <c:pt idx="0">
                  <c:v>18.365685424949238</c:v>
                </c:pt>
                <c:pt idx="1">
                  <c:v>19.642220510185595</c:v>
                </c:pt>
                <c:pt idx="2">
                  <c:v>0</c:v>
                </c:pt>
                <c:pt idx="3">
                  <c:v>19.490181742237208</c:v>
                </c:pt>
                <c:pt idx="4">
                  <c:v>19.431787525116491</c:v>
                </c:pt>
                <c:pt idx="5">
                  <c:v>19.310403784563267</c:v>
                </c:pt>
                <c:pt idx="6">
                  <c:v>19.319727643424411</c:v>
                </c:pt>
                <c:pt idx="7">
                  <c:v>19.252287339672094</c:v>
                </c:pt>
                <c:pt idx="8">
                  <c:v>19.18688648311155</c:v>
                </c:pt>
                <c:pt idx="9">
                  <c:v>0</c:v>
                </c:pt>
                <c:pt idx="10">
                  <c:v>19.197968772163115</c:v>
                </c:pt>
                <c:pt idx="11">
                  <c:v>19.243352136226207</c:v>
                </c:pt>
                <c:pt idx="12">
                  <c:v>21.315717605509896</c:v>
                </c:pt>
                <c:pt idx="13">
                  <c:v>22.144875731280841</c:v>
                </c:pt>
                <c:pt idx="14">
                  <c:v>22.738504505468836</c:v>
                </c:pt>
                <c:pt idx="15">
                  <c:v>23.15855199877948</c:v>
                </c:pt>
                <c:pt idx="16">
                  <c:v>23.342784776096806</c:v>
                </c:pt>
                <c:pt idx="17">
                  <c:v>23.580600205111224</c:v>
                </c:pt>
                <c:pt idx="18">
                  <c:v>23.677690054117171</c:v>
                </c:pt>
                <c:pt idx="19">
                  <c:v>23.830782110879799</c:v>
                </c:pt>
                <c:pt idx="20">
                  <c:v>24.124614737883253</c:v>
                </c:pt>
                <c:pt idx="21">
                  <c:v>24.369364420378218</c:v>
                </c:pt>
                <c:pt idx="22">
                  <c:v>24.743118677025642</c:v>
                </c:pt>
                <c:pt idx="23">
                  <c:v>0</c:v>
                </c:pt>
                <c:pt idx="24">
                  <c:v>24.878736258581359</c:v>
                </c:pt>
                <c:pt idx="25">
                  <c:v>24.916014745710335</c:v>
                </c:pt>
                <c:pt idx="26">
                  <c:v>25.213820592259765</c:v>
                </c:pt>
                <c:pt idx="27">
                  <c:v>25.282666099682494</c:v>
                </c:pt>
                <c:pt idx="28">
                  <c:v>25.405394569321118</c:v>
                </c:pt>
                <c:pt idx="29">
                  <c:v>25.328295777361525</c:v>
                </c:pt>
                <c:pt idx="30">
                  <c:v>25.283583618279572</c:v>
                </c:pt>
                <c:pt idx="31">
                  <c:v>25.194815618415447</c:v>
                </c:pt>
                <c:pt idx="32">
                  <c:v>25.222208539847582</c:v>
                </c:pt>
                <c:pt idx="33">
                  <c:v>25.301551256026215</c:v>
                </c:pt>
                <c:pt idx="34">
                  <c:v>25.248780185233024</c:v>
                </c:pt>
                <c:pt idx="35">
                  <c:v>25.255110242289213</c:v>
                </c:pt>
                <c:pt idx="36">
                  <c:v>25.238254689528006</c:v>
                </c:pt>
                <c:pt idx="37">
                  <c:v>25.197575083420041</c:v>
                </c:pt>
                <c:pt idx="38">
                  <c:v>25.270929778362653</c:v>
                </c:pt>
                <c:pt idx="39">
                  <c:v>25.230088633625797</c:v>
                </c:pt>
                <c:pt idx="40">
                  <c:v>25.187135172489086</c:v>
                </c:pt>
                <c:pt idx="41">
                  <c:v>0</c:v>
                </c:pt>
                <c:pt idx="42">
                  <c:v>25.135268918911496</c:v>
                </c:pt>
                <c:pt idx="43">
                  <c:v>25.107487987886351</c:v>
                </c:pt>
                <c:pt idx="44">
                  <c:v>25.062564079325146</c:v>
                </c:pt>
                <c:pt idx="45">
                  <c:v>25.02282774736501</c:v>
                </c:pt>
                <c:pt idx="46">
                  <c:v>24.997983966634077</c:v>
                </c:pt>
                <c:pt idx="47">
                  <c:v>24.959519924334735</c:v>
                </c:pt>
                <c:pt idx="48">
                  <c:v>24.982770607154649</c:v>
                </c:pt>
                <c:pt idx="49">
                  <c:v>24.963534932914101</c:v>
                </c:pt>
                <c:pt idx="50">
                  <c:v>24.925812713696128</c:v>
                </c:pt>
                <c:pt idx="51">
                  <c:v>24.876790989889827</c:v>
                </c:pt>
                <c:pt idx="52">
                  <c:v>24.828934487002101</c:v>
                </c:pt>
                <c:pt idx="53">
                  <c:v>24.787253830092851</c:v>
                </c:pt>
                <c:pt idx="54">
                  <c:v>24.742334533329348</c:v>
                </c:pt>
                <c:pt idx="55">
                  <c:v>24.698922673537435</c:v>
                </c:pt>
                <c:pt idx="56">
                  <c:v>24.674031852829415</c:v>
                </c:pt>
                <c:pt idx="57">
                  <c:v>24.652854363187704</c:v>
                </c:pt>
                <c:pt idx="58">
                  <c:v>24.61719946759947</c:v>
                </c:pt>
                <c:pt idx="59">
                  <c:v>24.597158369695098</c:v>
                </c:pt>
                <c:pt idx="60">
                  <c:v>24.57907670363209</c:v>
                </c:pt>
                <c:pt idx="61">
                  <c:v>24.587333348987794</c:v>
                </c:pt>
                <c:pt idx="62">
                  <c:v>24.596347554356797</c:v>
                </c:pt>
                <c:pt idx="63">
                  <c:v>24.61653814228788</c:v>
                </c:pt>
                <c:pt idx="64">
                  <c:v>24.589410455881001</c:v>
                </c:pt>
                <c:pt idx="65">
                  <c:v>24.55997841319963</c:v>
                </c:pt>
                <c:pt idx="66">
                  <c:v>24.527897502850173</c:v>
                </c:pt>
                <c:pt idx="67">
                  <c:v>24.507365634074787</c:v>
                </c:pt>
                <c:pt idx="68">
                  <c:v>24.538446219246822</c:v>
                </c:pt>
                <c:pt idx="69">
                  <c:v>0</c:v>
                </c:pt>
                <c:pt idx="70">
                  <c:v>24.527594571504526</c:v>
                </c:pt>
                <c:pt idx="71">
                  <c:v>24.496428133170586</c:v>
                </c:pt>
                <c:pt idx="72">
                  <c:v>24.494837594906635</c:v>
                </c:pt>
                <c:pt idx="73">
                  <c:v>0</c:v>
                </c:pt>
                <c:pt idx="74">
                  <c:v>24.469621721530995</c:v>
                </c:pt>
                <c:pt idx="75">
                  <c:v>24.441340600664638</c:v>
                </c:pt>
                <c:pt idx="76">
                  <c:v>24.417078250875146</c:v>
                </c:pt>
                <c:pt idx="77">
                  <c:v>24.392958913731015</c:v>
                </c:pt>
                <c:pt idx="78">
                  <c:v>24.365993012584237</c:v>
                </c:pt>
                <c:pt idx="79">
                  <c:v>24.343792487117206</c:v>
                </c:pt>
                <c:pt idx="80">
                  <c:v>24.32263989960855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24.312368896454785</c:v>
                </c:pt>
                <c:pt idx="86">
                  <c:v>24.309776706959994</c:v>
                </c:pt>
                <c:pt idx="87">
                  <c:v>24.285220713274896</c:v>
                </c:pt>
                <c:pt idx="88">
                  <c:v>24.283589709055409</c:v>
                </c:pt>
                <c:pt idx="89">
                  <c:v>24.280533647430353</c:v>
                </c:pt>
                <c:pt idx="90">
                  <c:v>24.265119236649731</c:v>
                </c:pt>
                <c:pt idx="91">
                  <c:v>24.255838099792516</c:v>
                </c:pt>
                <c:pt idx="92">
                  <c:v>24.243983076550226</c:v>
                </c:pt>
                <c:pt idx="93">
                  <c:v>24.231924901730324</c:v>
                </c:pt>
                <c:pt idx="94">
                  <c:v>24.212217297141962</c:v>
                </c:pt>
                <c:pt idx="95">
                  <c:v>24.190989843874078</c:v>
                </c:pt>
                <c:pt idx="96">
                  <c:v>24.207375986490035</c:v>
                </c:pt>
                <c:pt idx="97">
                  <c:v>24.207881161459646</c:v>
                </c:pt>
                <c:pt idx="98">
                  <c:v>24.205212454226597</c:v>
                </c:pt>
                <c:pt idx="99">
                  <c:v>24.230186635193611</c:v>
                </c:pt>
                <c:pt idx="100">
                  <c:v>24.225959320027286</c:v>
                </c:pt>
                <c:pt idx="101">
                  <c:v>24.206285424821239</c:v>
                </c:pt>
                <c:pt idx="102">
                  <c:v>24.206122615797725</c:v>
                </c:pt>
                <c:pt idx="103">
                  <c:v>24.187001869863572</c:v>
                </c:pt>
                <c:pt idx="104">
                  <c:v>0</c:v>
                </c:pt>
                <c:pt idx="105">
                  <c:v>24.171579613442297</c:v>
                </c:pt>
                <c:pt idx="106">
                  <c:v>24.153435127270647</c:v>
                </c:pt>
                <c:pt idx="107">
                  <c:v>24.142883488287794</c:v>
                </c:pt>
                <c:pt idx="108">
                  <c:v>24.15988181647365</c:v>
                </c:pt>
                <c:pt idx="109">
                  <c:v>24.160832123203758</c:v>
                </c:pt>
                <c:pt idx="110">
                  <c:v>0</c:v>
                </c:pt>
                <c:pt idx="111">
                  <c:v>24.156968832721645</c:v>
                </c:pt>
                <c:pt idx="112">
                  <c:v>24.162209654464256</c:v>
                </c:pt>
                <c:pt idx="113">
                  <c:v>24.144564496771789</c:v>
                </c:pt>
                <c:pt idx="114">
                  <c:v>24.160109820340526</c:v>
                </c:pt>
                <c:pt idx="115">
                  <c:v>24.154694884115862</c:v>
                </c:pt>
                <c:pt idx="116">
                  <c:v>24.181488686756747</c:v>
                </c:pt>
                <c:pt idx="117">
                  <c:v>0</c:v>
                </c:pt>
                <c:pt idx="118">
                  <c:v>24.179496289543181</c:v>
                </c:pt>
                <c:pt idx="119">
                  <c:v>24.194992995243382</c:v>
                </c:pt>
                <c:pt idx="120">
                  <c:v>24.208351825308718</c:v>
                </c:pt>
                <c:pt idx="121">
                  <c:v>24.204085236709261</c:v>
                </c:pt>
                <c:pt idx="122">
                  <c:v>0</c:v>
                </c:pt>
                <c:pt idx="123">
                  <c:v>24.199809680390441</c:v>
                </c:pt>
                <c:pt idx="124">
                  <c:v>24.205188725045357</c:v>
                </c:pt>
                <c:pt idx="125">
                  <c:v>24.205188725045357</c:v>
                </c:pt>
                <c:pt idx="126">
                  <c:v>24.20820026066092</c:v>
                </c:pt>
              </c:numCache>
            </c:numRef>
          </c:val>
          <c:smooth val="0"/>
        </c:ser>
        <c:ser>
          <c:idx val="0"/>
          <c:order val="12"/>
          <c:tx>
            <c:v>Moyenne M50</c:v>
          </c:tx>
          <c:spPr>
            <a:ln w="6350">
              <a:solidFill>
                <a:srgbClr val="7030A0"/>
              </a:solidFill>
            </a:ln>
          </c:spPr>
          <c:marker>
            <c:spPr>
              <a:noFill/>
              <a:ln>
                <a:noFill/>
              </a:ln>
            </c:spPr>
          </c:marker>
          <c:val>
            <c:numRef>
              <c:f>'BAM NBR34'!$I$23:$I$221</c:f>
              <c:numCache>
                <c:formatCode>0.00</c:formatCode>
                <c:ptCount val="199"/>
                <c:pt idx="0">
                  <c:v>3.35</c:v>
                </c:pt>
                <c:pt idx="1">
                  <c:v>3.39</c:v>
                </c:pt>
                <c:pt idx="2">
                  <c:v>3.44</c:v>
                </c:pt>
                <c:pt idx="3">
                  <c:v>3.47</c:v>
                </c:pt>
                <c:pt idx="4">
                  <c:v>3.4800000000000004</c:v>
                </c:pt>
                <c:pt idx="5">
                  <c:v>3.4916666666666671</c:v>
                </c:pt>
                <c:pt idx="6">
                  <c:v>3.5085714285714289</c:v>
                </c:pt>
                <c:pt idx="7">
                  <c:v>3.5050000000000003</c:v>
                </c:pt>
                <c:pt idx="8">
                  <c:v>3.545555555555556</c:v>
                </c:pt>
                <c:pt idx="9">
                  <c:v>3.5140000000000002</c:v>
                </c:pt>
                <c:pt idx="10">
                  <c:v>3.5054545454545458</c:v>
                </c:pt>
                <c:pt idx="11">
                  <c:v>3.5083333333333333</c:v>
                </c:pt>
                <c:pt idx="12">
                  <c:v>3.5007692307692313</c:v>
                </c:pt>
                <c:pt idx="13">
                  <c:v>3.5021428571428577</c:v>
                </c:pt>
                <c:pt idx="14">
                  <c:v>3.5021428571428577</c:v>
                </c:pt>
                <c:pt idx="15">
                  <c:v>3.5166666666666671</c:v>
                </c:pt>
                <c:pt idx="16">
                  <c:v>3.5166666666666671</c:v>
                </c:pt>
                <c:pt idx="17">
                  <c:v>3.5337500000000004</c:v>
                </c:pt>
                <c:pt idx="18">
                  <c:v>3.5152941176470591</c:v>
                </c:pt>
                <c:pt idx="19">
                  <c:v>3.5152941176470591</c:v>
                </c:pt>
                <c:pt idx="20">
                  <c:v>3.5405555555555557</c:v>
                </c:pt>
                <c:pt idx="21">
                  <c:v>3.5647368421052632</c:v>
                </c:pt>
                <c:pt idx="22">
                  <c:v>3.5885000000000007</c:v>
                </c:pt>
                <c:pt idx="23">
                  <c:v>3.5938095238095245</c:v>
                </c:pt>
                <c:pt idx="24">
                  <c:v>3.6168181818181822</c:v>
                </c:pt>
                <c:pt idx="25">
                  <c:v>3.6321739130434785</c:v>
                </c:pt>
                <c:pt idx="26">
                  <c:v>3.6321739130434785</c:v>
                </c:pt>
                <c:pt idx="27">
                  <c:v>3.66</c:v>
                </c:pt>
                <c:pt idx="28">
                  <c:v>3.66</c:v>
                </c:pt>
                <c:pt idx="29">
                  <c:v>3.6976</c:v>
                </c:pt>
                <c:pt idx="30">
                  <c:v>3.7130769230769229</c:v>
                </c:pt>
                <c:pt idx="31">
                  <c:v>3.7130769230769229</c:v>
                </c:pt>
                <c:pt idx="32">
                  <c:v>3.7130769230769229</c:v>
                </c:pt>
                <c:pt idx="33">
                  <c:v>3.7318518518518515</c:v>
                </c:pt>
                <c:pt idx="34">
                  <c:v>3.7378571428571425</c:v>
                </c:pt>
                <c:pt idx="35">
                  <c:v>3.7399999999999998</c:v>
                </c:pt>
                <c:pt idx="36">
                  <c:v>3.737333333333333</c:v>
                </c:pt>
                <c:pt idx="37">
                  <c:v>3.7425806451612904</c:v>
                </c:pt>
                <c:pt idx="38">
                  <c:v>3.7425806451612904</c:v>
                </c:pt>
                <c:pt idx="39">
                  <c:v>3.7425806451612904</c:v>
                </c:pt>
                <c:pt idx="40">
                  <c:v>3.7406250000000001</c:v>
                </c:pt>
                <c:pt idx="41">
                  <c:v>3.7333333333333334</c:v>
                </c:pt>
                <c:pt idx="42">
                  <c:v>3.723235294117647</c:v>
                </c:pt>
                <c:pt idx="43">
                  <c:v>3.7108571428571429</c:v>
                </c:pt>
                <c:pt idx="44">
                  <c:v>3.7027777777777775</c:v>
                </c:pt>
                <c:pt idx="45">
                  <c:v>3.6878378378378374</c:v>
                </c:pt>
                <c:pt idx="46">
                  <c:v>3.6828947368421048</c:v>
                </c:pt>
                <c:pt idx="47">
                  <c:v>3.6887179487179482</c:v>
                </c:pt>
                <c:pt idx="48">
                  <c:v>3.6949999999999994</c:v>
                </c:pt>
                <c:pt idx="49">
                  <c:v>3.6995121951219505</c:v>
                </c:pt>
                <c:pt idx="50">
                  <c:v>3.7042857142857137</c:v>
                </c:pt>
                <c:pt idx="51">
                  <c:v>3.7102325581395346</c:v>
                </c:pt>
                <c:pt idx="52">
                  <c:v>3.7127272727272724</c:v>
                </c:pt>
                <c:pt idx="53">
                  <c:v>3.7115555555555551</c:v>
                </c:pt>
                <c:pt idx="54">
                  <c:v>3.7078260869565214</c:v>
                </c:pt>
                <c:pt idx="55">
                  <c:v>3.7129787234042544</c:v>
                </c:pt>
                <c:pt idx="56">
                  <c:v>3.7179166666666656</c:v>
                </c:pt>
                <c:pt idx="57">
                  <c:v>3.7208163265306116</c:v>
                </c:pt>
                <c:pt idx="58">
                  <c:v>3.7167999999999997</c:v>
                </c:pt>
                <c:pt idx="59">
                  <c:v>3.7201960784313717</c:v>
                </c:pt>
                <c:pt idx="60">
                  <c:v>3.7251923076923066</c:v>
                </c:pt>
                <c:pt idx="61">
                  <c:v>3.7298113207547159</c:v>
                </c:pt>
                <c:pt idx="62">
                  <c:v>3.7325925925925918</c:v>
                </c:pt>
                <c:pt idx="63">
                  <c:v>3.7256363636363625</c:v>
                </c:pt>
                <c:pt idx="64">
                  <c:v>3.7180357142857132</c:v>
                </c:pt>
                <c:pt idx="65">
                  <c:v>3.7170175438596482</c:v>
                </c:pt>
                <c:pt idx="66">
                  <c:v>3.7156896551724126</c:v>
                </c:pt>
                <c:pt idx="67">
                  <c:v>3.71186440677966</c:v>
                </c:pt>
                <c:pt idx="68">
                  <c:v>3.7121666666666657</c:v>
                </c:pt>
                <c:pt idx="69">
                  <c:v>3.7599999999999989</c:v>
                </c:pt>
                <c:pt idx="70">
                  <c:v>3.7603225806451603</c:v>
                </c:pt>
                <c:pt idx="71">
                  <c:v>3.7625396825396815</c:v>
                </c:pt>
                <c:pt idx="72">
                  <c:v>3.765312499999999</c:v>
                </c:pt>
                <c:pt idx="73">
                  <c:v>3.7661538461538449</c:v>
                </c:pt>
                <c:pt idx="74">
                  <c:v>3.7634848484848473</c:v>
                </c:pt>
                <c:pt idx="75">
                  <c:v>3.7664179104477604</c:v>
                </c:pt>
                <c:pt idx="76">
                  <c:v>3.771029411764705</c:v>
                </c:pt>
                <c:pt idx="77">
                  <c:v>3.7739130434782604</c:v>
                </c:pt>
                <c:pt idx="78">
                  <c:v>3.7755714285714279</c:v>
                </c:pt>
                <c:pt idx="79">
                  <c:v>3.7755714285714279</c:v>
                </c:pt>
                <c:pt idx="80">
                  <c:v>3.7755714285714279</c:v>
                </c:pt>
                <c:pt idx="81">
                  <c:v>3.7755714285714279</c:v>
                </c:pt>
                <c:pt idx="82">
                  <c:v>3.7829577464788731</c:v>
                </c:pt>
                <c:pt idx="83">
                  <c:v>3.7808333333333328</c:v>
                </c:pt>
                <c:pt idx="84">
                  <c:v>3.7769863013698628</c:v>
                </c:pt>
                <c:pt idx="85">
                  <c:v>3.7755405405405402</c:v>
                </c:pt>
                <c:pt idx="86">
                  <c:v>3.7801333333333331</c:v>
                </c:pt>
                <c:pt idx="87">
                  <c:v>3.7817105263157891</c:v>
                </c:pt>
                <c:pt idx="88">
                  <c:v>3.7805194805194802</c:v>
                </c:pt>
                <c:pt idx="89">
                  <c:v>3.7782051282051281</c:v>
                </c:pt>
                <c:pt idx="90">
                  <c:v>3.7751898734177218</c:v>
                </c:pt>
                <c:pt idx="91">
                  <c:v>3.7755000000000001</c:v>
                </c:pt>
                <c:pt idx="92">
                  <c:v>3.7755555555555556</c:v>
                </c:pt>
                <c:pt idx="93">
                  <c:v>3.7756097560975608</c:v>
                </c:pt>
                <c:pt idx="94">
                  <c:v>3.7763855421686738</c:v>
                </c:pt>
                <c:pt idx="95">
                  <c:v>3.7749999999999995</c:v>
                </c:pt>
                <c:pt idx="96">
                  <c:v>3.7730588235294116</c:v>
                </c:pt>
                <c:pt idx="97">
                  <c:v>3.769767441860465</c:v>
                </c:pt>
                <c:pt idx="98">
                  <c:v>3.772413793103448</c:v>
                </c:pt>
                <c:pt idx="99">
                  <c:v>3.7749999999999999</c:v>
                </c:pt>
                <c:pt idx="100">
                  <c:v>3.7778651685393254</c:v>
                </c:pt>
                <c:pt idx="101">
                  <c:v>3.7803333333333331</c:v>
                </c:pt>
                <c:pt idx="102">
                  <c:v>3.7803296703296696</c:v>
                </c:pt>
                <c:pt idx="103">
                  <c:v>3.779130434782608</c:v>
                </c:pt>
                <c:pt idx="104">
                  <c:v>3.7787096774193545</c:v>
                </c:pt>
                <c:pt idx="105">
                  <c:v>3.7796808510638296</c:v>
                </c:pt>
                <c:pt idx="106">
                  <c:v>3.7798947368421052</c:v>
                </c:pt>
                <c:pt idx="107">
                  <c:v>3.7819791666666664</c:v>
                </c:pt>
                <c:pt idx="108">
                  <c:v>3.7831958762886595</c:v>
                </c:pt>
                <c:pt idx="109">
                  <c:v>3.7875510204081628</c:v>
                </c:pt>
                <c:pt idx="110">
                  <c:v>3.7875510204081628</c:v>
                </c:pt>
                <c:pt idx="111">
                  <c:v>3.7875510204081628</c:v>
                </c:pt>
                <c:pt idx="112">
                  <c:v>3.7875510204081628</c:v>
                </c:pt>
                <c:pt idx="113">
                  <c:v>3.7836363636363628</c:v>
                </c:pt>
                <c:pt idx="114">
                  <c:v>3.7836363636363628</c:v>
                </c:pt>
                <c:pt idx="115">
                  <c:v>3.7844999999999995</c:v>
                </c:pt>
                <c:pt idx="116">
                  <c:v>3.7876237623762372</c:v>
                </c:pt>
                <c:pt idx="117">
                  <c:v>3.7910784313725485</c:v>
                </c:pt>
                <c:pt idx="118">
                  <c:v>3.7892233009708733</c:v>
                </c:pt>
                <c:pt idx="119">
                  <c:v>3.7902884615384611</c:v>
                </c:pt>
                <c:pt idx="120">
                  <c:v>3.785619047619047</c:v>
                </c:pt>
                <c:pt idx="121">
                  <c:v>3.7863207547169808</c:v>
                </c:pt>
                <c:pt idx="122">
                  <c:v>3.7887850467289717</c:v>
                </c:pt>
                <c:pt idx="123">
                  <c:v>3.7925925925925923</c:v>
                </c:pt>
                <c:pt idx="124">
                  <c:v>3.7930275229357795</c:v>
                </c:pt>
                <c:pt idx="125">
                  <c:v>3.7963636363636359</c:v>
                </c:pt>
                <c:pt idx="126">
                  <c:v>3.7978378378378372</c:v>
                </c:pt>
                <c:pt idx="127">
                  <c:v>3.7956249999999998</c:v>
                </c:pt>
                <c:pt idx="128">
                  <c:v>3.7987610619469021</c:v>
                </c:pt>
                <c:pt idx="129">
                  <c:v>3.8014035087719296</c:v>
                </c:pt>
                <c:pt idx="130">
                  <c:v>3.7979130434782604</c:v>
                </c:pt>
                <c:pt idx="131">
                  <c:v>3.8010344827586202</c:v>
                </c:pt>
                <c:pt idx="132">
                  <c:v>3.8029914529914524</c:v>
                </c:pt>
                <c:pt idx="133">
                  <c:v>3.8063559322033891</c:v>
                </c:pt>
                <c:pt idx="134">
                  <c:v>3.8053781512605034</c:v>
                </c:pt>
                <c:pt idx="135">
                  <c:v>3.8064999999999993</c:v>
                </c:pt>
                <c:pt idx="136">
                  <c:v>3.8087603305785116</c:v>
                </c:pt>
                <c:pt idx="137">
                  <c:v>3.811147540983606</c:v>
                </c:pt>
                <c:pt idx="138">
                  <c:v>3.8126829268292677</c:v>
                </c:pt>
                <c:pt idx="139">
                  <c:v>3.8126829268292677</c:v>
                </c:pt>
                <c:pt idx="140">
                  <c:v>3.8163709677419346</c:v>
                </c:pt>
                <c:pt idx="141">
                  <c:v>3.8170399999999991</c:v>
                </c:pt>
                <c:pt idx="142">
                  <c:v>3.8169047619047611</c:v>
                </c:pt>
                <c:pt idx="143">
                  <c:v>3.8194488188976368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6159160"/>
        <c:axId val="246159552"/>
      </c:lineChart>
      <c:catAx>
        <c:axId val="246159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6159552"/>
        <c:crosses val="autoZero"/>
        <c:auto val="1"/>
        <c:lblAlgn val="ctr"/>
        <c:lblOffset val="100"/>
        <c:tickLblSkip val="5"/>
        <c:tickMarkSkip val="1"/>
        <c:noMultiLvlLbl val="0"/>
      </c:catAx>
      <c:valAx>
        <c:axId val="246159552"/>
        <c:scaling>
          <c:orientation val="minMax"/>
          <c:max val="3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Contrainte (Mpa)</a:t>
                </a:r>
              </a:p>
            </c:rich>
          </c:tx>
          <c:layout>
            <c:manualLayout>
              <c:xMode val="edge"/>
              <c:yMode val="edge"/>
              <c:x val="5.6393104393168865E-3"/>
              <c:y val="0.35355104122956416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6159160"/>
        <c:crosses val="autoZero"/>
        <c:crossBetween val="between"/>
      </c:valAx>
      <c:spPr>
        <a:gradFill>
          <a:gsLst>
            <a:gs pos="0">
              <a:srgbClr val="4F81BD">
                <a:tint val="66000"/>
                <a:satMod val="160000"/>
                <a:alpha val="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lin ang="5400000" scaled="0"/>
        </a:gradFill>
        <a:ln w="12700">
          <a:solidFill>
            <a:schemeClr val="accent6">
              <a:lumMod val="75000"/>
            </a:schemeClr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0248110746647971"/>
          <c:y val="0.89784200266256264"/>
          <c:w val="0.7975188927780732"/>
          <c:h val="1.7876134143615663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3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0"/>
    <c:dispBlanksAs val="span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Essai de traction - ISO 37</a:t>
            </a:r>
          </a:p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NBR34 </a:t>
            </a:r>
          </a:p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Limites Basses et Hautes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8.0125081601237921E-2"/>
          <c:y val="0.12910999761393463"/>
          <c:w val="0.90286372069870569"/>
          <c:h val="0.7375646959540727"/>
        </c:manualLayout>
      </c:layout>
      <c:lineChart>
        <c:grouping val="standard"/>
        <c:varyColors val="0"/>
        <c:ser>
          <c:idx val="1"/>
          <c:order val="0"/>
          <c:tx>
            <c:v>M50 (Mpa)</c:v>
          </c:tx>
          <c:spPr>
            <a:ln w="12700">
              <a:noFill/>
              <a:prstDash val="solid"/>
            </a:ln>
          </c:spPr>
          <c:marker>
            <c:symbol val="diamond"/>
            <c:size val="2"/>
            <c:spPr>
              <a:solidFill>
                <a:srgbClr val="7030A0"/>
              </a:solidFill>
              <a:ln>
                <a:solidFill>
                  <a:srgbClr val="7030A0"/>
                </a:solidFill>
                <a:prstDash val="solid"/>
              </a:ln>
            </c:spPr>
          </c:marker>
          <c:dPt>
            <c:idx val="155"/>
            <c:marker>
              <c:spPr>
                <a:solidFill>
                  <a:srgbClr val="7030A0"/>
                </a:solidFill>
                <a:ln>
                  <a:solidFill>
                    <a:srgbClr val="7030A0"/>
                  </a:solidFill>
                  <a:prstDash val="solid"/>
                </a:ln>
                <a:effectLst>
                  <a:glow>
                    <a:schemeClr val="accent1"/>
                  </a:glow>
                </a:effectLst>
              </c:spPr>
            </c:marker>
            <c:bubble3D val="0"/>
            <c:spPr>
              <a:ln w="12700">
                <a:noFill/>
                <a:prstDash val="solid"/>
              </a:ln>
              <a:effectLst>
                <a:glow>
                  <a:schemeClr val="accent1"/>
                </a:glow>
              </a:effectLst>
            </c:spPr>
          </c:dPt>
          <c:val>
            <c:numRef>
              <c:f>('BAM NBR34'!$F$23:$F$36,'BAM NBR34'!$F$40:$F$41,'BAM NBR34'!$F$43:$F$50,'BAM NBR34'!$F$52:$F$60,'BAM NBR34'!$F$63:$F$101,'BAM NBR34'!$F$105:$F$132,'BAM NBR34'!$F$136:$F$174,'BAM NBR34'!$F$177:$F$221)</c:f>
              <c:numCache>
                <c:formatCode>General</c:formatCode>
                <c:ptCount val="184"/>
                <c:pt idx="0">
                  <c:v>3.35</c:v>
                </c:pt>
                <c:pt idx="1">
                  <c:v>3.43</c:v>
                </c:pt>
                <c:pt idx="2">
                  <c:v>3.54</c:v>
                </c:pt>
                <c:pt idx="3">
                  <c:v>3.56</c:v>
                </c:pt>
                <c:pt idx="4">
                  <c:v>3.52</c:v>
                </c:pt>
                <c:pt idx="5">
                  <c:v>3.55</c:v>
                </c:pt>
                <c:pt idx="6">
                  <c:v>3.61</c:v>
                </c:pt>
                <c:pt idx="7">
                  <c:v>3.48</c:v>
                </c:pt>
                <c:pt idx="8" formatCode="0.00">
                  <c:v>3.87</c:v>
                </c:pt>
                <c:pt idx="9" formatCode="0.00">
                  <c:v>3.23</c:v>
                </c:pt>
                <c:pt idx="10" formatCode="0.00">
                  <c:v>3.42</c:v>
                </c:pt>
                <c:pt idx="11" formatCode="0.00">
                  <c:v>3.54</c:v>
                </c:pt>
                <c:pt idx="12" formatCode="0.00">
                  <c:v>3.41</c:v>
                </c:pt>
                <c:pt idx="13" formatCode="0.00">
                  <c:v>3.52</c:v>
                </c:pt>
                <c:pt idx="14" formatCode="0.00">
                  <c:v>3.79</c:v>
                </c:pt>
                <c:pt idx="15" formatCode="0.00">
                  <c:v>3.22</c:v>
                </c:pt>
                <c:pt idx="16" formatCode="0.00">
                  <c:v>3.97</c:v>
                </c:pt>
                <c:pt idx="17" formatCode="0.00">
                  <c:v>4</c:v>
                </c:pt>
                <c:pt idx="18" formatCode="0.00">
                  <c:v>4.04</c:v>
                </c:pt>
                <c:pt idx="19" formatCode="0.00">
                  <c:v>3.7</c:v>
                </c:pt>
                <c:pt idx="20" formatCode="0.00">
                  <c:v>4.0999999999999996</c:v>
                </c:pt>
                <c:pt idx="21" formatCode="0.00">
                  <c:v>3.97</c:v>
                </c:pt>
                <c:pt idx="23" formatCode="0.00">
                  <c:v>4.3</c:v>
                </c:pt>
                <c:pt idx="24" formatCode="0.00">
                  <c:v>4.5999999999999996</c:v>
                </c:pt>
                <c:pt idx="25" formatCode="0.00">
                  <c:v>4.0999999999999996</c:v>
                </c:pt>
                <c:pt idx="28" formatCode="0.00">
                  <c:v>4.22</c:v>
                </c:pt>
                <c:pt idx="29" formatCode="0.00">
                  <c:v>3.9</c:v>
                </c:pt>
                <c:pt idx="30" formatCode="0.00">
                  <c:v>3.8</c:v>
                </c:pt>
                <c:pt idx="31" formatCode="0.00">
                  <c:v>3.66</c:v>
                </c:pt>
                <c:pt idx="32" formatCode="0.00">
                  <c:v>3.9</c:v>
                </c:pt>
                <c:pt idx="33" formatCode="0.00">
                  <c:v>3.68</c:v>
                </c:pt>
                <c:pt idx="34" formatCode="0.00">
                  <c:v>3.5</c:v>
                </c:pt>
                <c:pt idx="35" formatCode="0.00">
                  <c:v>3.39</c:v>
                </c:pt>
                <c:pt idx="36" formatCode="0.00">
                  <c:v>3.29</c:v>
                </c:pt>
                <c:pt idx="37" formatCode="0.00">
                  <c:v>3.42</c:v>
                </c:pt>
                <c:pt idx="38" formatCode="0.00">
                  <c:v>3.15</c:v>
                </c:pt>
                <c:pt idx="39" formatCode="0.00">
                  <c:v>3.5</c:v>
                </c:pt>
                <c:pt idx="40" formatCode="0.00">
                  <c:v>3.91</c:v>
                </c:pt>
                <c:pt idx="41" formatCode="0.00">
                  <c:v>3.94</c:v>
                </c:pt>
                <c:pt idx="42" formatCode="0.00">
                  <c:v>3.88</c:v>
                </c:pt>
                <c:pt idx="43" formatCode="0.00">
                  <c:v>3.9</c:v>
                </c:pt>
                <c:pt idx="44" formatCode="0.00">
                  <c:v>3.96</c:v>
                </c:pt>
                <c:pt idx="45" formatCode="0.00">
                  <c:v>3.82</c:v>
                </c:pt>
                <c:pt idx="46" formatCode="0.00">
                  <c:v>3.66</c:v>
                </c:pt>
                <c:pt idx="47" formatCode="0.00">
                  <c:v>3.54</c:v>
                </c:pt>
                <c:pt idx="48" formatCode="0.00">
                  <c:v>3.95</c:v>
                </c:pt>
                <c:pt idx="49" formatCode="0.00">
                  <c:v>3.95</c:v>
                </c:pt>
                <c:pt idx="50" formatCode="0.00">
                  <c:v>3.86</c:v>
                </c:pt>
                <c:pt idx="51" formatCode="0.00">
                  <c:v>3.52</c:v>
                </c:pt>
                <c:pt idx="52" formatCode="0.00">
                  <c:v>3.89</c:v>
                </c:pt>
                <c:pt idx="53" formatCode="0.00">
                  <c:v>3.98</c:v>
                </c:pt>
                <c:pt idx="54" formatCode="0.00">
                  <c:v>3.97</c:v>
                </c:pt>
                <c:pt idx="55" formatCode="0.00">
                  <c:v>3.88</c:v>
                </c:pt>
                <c:pt idx="56" formatCode="0.00">
                  <c:v>3.35</c:v>
                </c:pt>
                <c:pt idx="57" formatCode="0.00">
                  <c:v>3.3</c:v>
                </c:pt>
                <c:pt idx="58" formatCode="0.00">
                  <c:v>3.66</c:v>
                </c:pt>
                <c:pt idx="59" formatCode="0.00">
                  <c:v>3.64</c:v>
                </c:pt>
                <c:pt idx="60" formatCode="0.00">
                  <c:v>3.49</c:v>
                </c:pt>
                <c:pt idx="61" formatCode="0.00">
                  <c:v>3.73</c:v>
                </c:pt>
                <c:pt idx="62" formatCode="0.00">
                  <c:v>6.63</c:v>
                </c:pt>
                <c:pt idx="63" formatCode="0.00">
                  <c:v>3.78</c:v>
                </c:pt>
                <c:pt idx="64" formatCode="0.00">
                  <c:v>3.9</c:v>
                </c:pt>
                <c:pt idx="65" formatCode="0.00">
                  <c:v>3.94</c:v>
                </c:pt>
                <c:pt idx="66" formatCode="0.00">
                  <c:v>3.82</c:v>
                </c:pt>
                <c:pt idx="67" formatCode="0.00">
                  <c:v>3.59</c:v>
                </c:pt>
                <c:pt idx="68" formatCode="0.00">
                  <c:v>3.96</c:v>
                </c:pt>
                <c:pt idx="69" formatCode="0.00">
                  <c:v>4.08</c:v>
                </c:pt>
                <c:pt idx="70" formatCode="0.00">
                  <c:v>3.97</c:v>
                </c:pt>
                <c:pt idx="71" formatCode="0.00">
                  <c:v>3.89</c:v>
                </c:pt>
                <c:pt idx="72" formatCode="0.00">
                  <c:v>4.3</c:v>
                </c:pt>
                <c:pt idx="73" formatCode="0.00">
                  <c:v>3.63</c:v>
                </c:pt>
                <c:pt idx="74" formatCode="0.00">
                  <c:v>3.5</c:v>
                </c:pt>
                <c:pt idx="75">
                  <c:v>3.67</c:v>
                </c:pt>
                <c:pt idx="76" formatCode="0.00">
                  <c:v>4.12</c:v>
                </c:pt>
                <c:pt idx="77" formatCode="0.00">
                  <c:v>3.9</c:v>
                </c:pt>
                <c:pt idx="78" formatCode="0.00">
                  <c:v>3.69</c:v>
                </c:pt>
                <c:pt idx="79" formatCode="0.00">
                  <c:v>3.6</c:v>
                </c:pt>
                <c:pt idx="80" formatCode="0.00">
                  <c:v>3.54</c:v>
                </c:pt>
                <c:pt idx="81" formatCode="0.00">
                  <c:v>3.8</c:v>
                </c:pt>
                <c:pt idx="82" formatCode="0.00">
                  <c:v>3.78</c:v>
                </c:pt>
                <c:pt idx="83" formatCode="0.00">
                  <c:v>3.78</c:v>
                </c:pt>
                <c:pt idx="84" formatCode="0.00">
                  <c:v>3.84</c:v>
                </c:pt>
                <c:pt idx="85" formatCode="0.00">
                  <c:v>3.66</c:v>
                </c:pt>
                <c:pt idx="86" formatCode="0.00">
                  <c:v>3.61</c:v>
                </c:pt>
                <c:pt idx="87" formatCode="0.00">
                  <c:v>3.49</c:v>
                </c:pt>
                <c:pt idx="88" formatCode="0.00">
                  <c:v>4</c:v>
                </c:pt>
                <c:pt idx="89" formatCode="0.00">
                  <c:v>4</c:v>
                </c:pt>
                <c:pt idx="90" formatCode="0.00">
                  <c:v>4.03</c:v>
                </c:pt>
                <c:pt idx="91" formatCode="0.00">
                  <c:v>4</c:v>
                </c:pt>
                <c:pt idx="92" formatCode="0.00">
                  <c:v>3.78</c:v>
                </c:pt>
                <c:pt idx="93" formatCode="0.00">
                  <c:v>3.67</c:v>
                </c:pt>
                <c:pt idx="94" formatCode="0.00">
                  <c:v>3.74</c:v>
                </c:pt>
                <c:pt idx="95" formatCode="0.00">
                  <c:v>3.87</c:v>
                </c:pt>
                <c:pt idx="96" formatCode="0.00">
                  <c:v>3.8</c:v>
                </c:pt>
                <c:pt idx="97" formatCode="0.00">
                  <c:v>3.98</c:v>
                </c:pt>
                <c:pt idx="98" formatCode="0.00">
                  <c:v>3.9</c:v>
                </c:pt>
                <c:pt idx="99" formatCode="0.00">
                  <c:v>4.21</c:v>
                </c:pt>
                <c:pt idx="100" formatCode="0.0">
                  <c:v>3.4</c:v>
                </c:pt>
                <c:pt idx="102" formatCode="0.0">
                  <c:v>3.87</c:v>
                </c:pt>
                <c:pt idx="103" formatCode="0.0">
                  <c:v>4.0999999999999996</c:v>
                </c:pt>
                <c:pt idx="104" formatCode="0.0">
                  <c:v>4.1399999999999997</c:v>
                </c:pt>
                <c:pt idx="105" formatCode="0.0">
                  <c:v>3.6</c:v>
                </c:pt>
                <c:pt idx="106" formatCode="0.0">
                  <c:v>3.9</c:v>
                </c:pt>
                <c:pt idx="107" formatCode="0.0">
                  <c:v>3.3</c:v>
                </c:pt>
                <c:pt idx="108" formatCode="0.0">
                  <c:v>3.86</c:v>
                </c:pt>
                <c:pt idx="109" formatCode="0.0">
                  <c:v>4.05</c:v>
                </c:pt>
                <c:pt idx="110" formatCode="0.0">
                  <c:v>4.2</c:v>
                </c:pt>
                <c:pt idx="111" formatCode="0.0">
                  <c:v>3.84</c:v>
                </c:pt>
                <c:pt idx="112" formatCode="0.0">
                  <c:v>4.16</c:v>
                </c:pt>
                <c:pt idx="113" formatCode="0.0">
                  <c:v>3.96</c:v>
                </c:pt>
                <c:pt idx="114" formatCode="0.0">
                  <c:v>3.55</c:v>
                </c:pt>
                <c:pt idx="115" formatCode="0.0">
                  <c:v>4.1500000000000004</c:v>
                </c:pt>
                <c:pt idx="116" formatCode="0.0">
                  <c:v>4.0999999999999996</c:v>
                </c:pt>
                <c:pt idx="117" formatCode="0.0">
                  <c:v>3.4</c:v>
                </c:pt>
                <c:pt idx="118" formatCode="0.0">
                  <c:v>4.16</c:v>
                </c:pt>
                <c:pt idx="119" formatCode="0.0">
                  <c:v>4.03</c:v>
                </c:pt>
                <c:pt idx="120" formatCode="0.0">
                  <c:v>4.2</c:v>
                </c:pt>
                <c:pt idx="121" formatCode="0.0">
                  <c:v>3.69</c:v>
                </c:pt>
                <c:pt idx="122" formatCode="0.0">
                  <c:v>3.94</c:v>
                </c:pt>
                <c:pt idx="123" formatCode="0.0">
                  <c:v>4.08</c:v>
                </c:pt>
                <c:pt idx="124" formatCode="0.0">
                  <c:v>4.0999999999999996</c:v>
                </c:pt>
                <c:pt idx="125" formatCode="0.0">
                  <c:v>4</c:v>
                </c:pt>
                <c:pt idx="127" formatCode="0.0">
                  <c:v>4.2699999999999996</c:v>
                </c:pt>
                <c:pt idx="128" formatCode="0.0">
                  <c:v>3.9</c:v>
                </c:pt>
                <c:pt idx="129" formatCode="0.0">
                  <c:v>3.8</c:v>
                </c:pt>
                <c:pt idx="130" formatCode="0.0">
                  <c:v>4.1399999999999997</c:v>
                </c:pt>
              </c:numCache>
            </c:numRef>
          </c:val>
          <c:smooth val="0"/>
          <c:extLst/>
        </c:ser>
        <c:ser>
          <c:idx val="2"/>
          <c:order val="1"/>
          <c:tx>
            <c:v>M100 ( Mpa)</c:v>
          </c:tx>
          <c:spPr>
            <a:ln w="12700">
              <a:noFill/>
              <a:prstDash val="solid"/>
            </a:ln>
          </c:spPr>
          <c:marker>
            <c:symbol val="diamond"/>
            <c:size val="3"/>
            <c:spPr>
              <a:solidFill>
                <a:schemeClr val="accent3">
                  <a:lumMod val="50000"/>
                </a:schemeClr>
              </a:solidFill>
              <a:ln>
                <a:solidFill>
                  <a:schemeClr val="accent3">
                    <a:lumMod val="50000"/>
                  </a:schemeClr>
                </a:solidFill>
                <a:prstDash val="solid"/>
              </a:ln>
            </c:spPr>
          </c:marker>
          <c:val>
            <c:numRef>
              <c:f>('BAM NBR34'!$P$23:$P$36,'BAM NBR34'!$P$40:$P$41,'BAM NBR34'!$P$43:$P$50,'BAM NBR34'!$P$52:$P$60,'BAM NBR34'!$P$63:$P$101,'BAM NBR34'!$P$105:$P$132,'BAM NBR34'!$P$136:$P$174,'BAM NBR34'!$P$177:$P$221)</c:f>
              <c:numCache>
                <c:formatCode>General</c:formatCode>
                <c:ptCount val="184"/>
                <c:pt idx="0">
                  <c:v>6.61</c:v>
                </c:pt>
                <c:pt idx="1">
                  <c:v>6.89</c:v>
                </c:pt>
                <c:pt idx="2" formatCode="0.00">
                  <c:v>7</c:v>
                </c:pt>
                <c:pt idx="3" formatCode="0.00">
                  <c:v>7.16</c:v>
                </c:pt>
                <c:pt idx="4" formatCode="0.00">
                  <c:v>7.5</c:v>
                </c:pt>
                <c:pt idx="5" formatCode="0.00">
                  <c:v>7.03</c:v>
                </c:pt>
                <c:pt idx="6">
                  <c:v>7.16</c:v>
                </c:pt>
                <c:pt idx="7">
                  <c:v>6.88</c:v>
                </c:pt>
                <c:pt idx="8" formatCode="0.00">
                  <c:v>7.69</c:v>
                </c:pt>
                <c:pt idx="9" formatCode="0.00">
                  <c:v>6.4</c:v>
                </c:pt>
                <c:pt idx="10" formatCode="0.00">
                  <c:v>6.46</c:v>
                </c:pt>
                <c:pt idx="11" formatCode="0.00">
                  <c:v>6.68</c:v>
                </c:pt>
                <c:pt idx="12" formatCode="0.00">
                  <c:v>6.73</c:v>
                </c:pt>
                <c:pt idx="13" formatCode="0.00">
                  <c:v>6.97</c:v>
                </c:pt>
                <c:pt idx="14" formatCode="0.00">
                  <c:v>7.24</c:v>
                </c:pt>
                <c:pt idx="15" formatCode="0.00">
                  <c:v>6.28</c:v>
                </c:pt>
                <c:pt idx="16" formatCode="0.00">
                  <c:v>8.1999999999999993</c:v>
                </c:pt>
                <c:pt idx="17" formatCode="0.00">
                  <c:v>8.2899999999999991</c:v>
                </c:pt>
                <c:pt idx="18" formatCode="0.00">
                  <c:v>8.67</c:v>
                </c:pt>
                <c:pt idx="19" formatCode="0.00">
                  <c:v>7.8</c:v>
                </c:pt>
                <c:pt idx="20" formatCode="0.00">
                  <c:v>8.48</c:v>
                </c:pt>
                <c:pt idx="21" formatCode="0.00">
                  <c:v>8.51</c:v>
                </c:pt>
                <c:pt idx="23" formatCode="0.00">
                  <c:v>9</c:v>
                </c:pt>
                <c:pt idx="24" formatCode="0.00">
                  <c:v>9</c:v>
                </c:pt>
                <c:pt idx="25" formatCode="0.00">
                  <c:v>8.8000000000000007</c:v>
                </c:pt>
                <c:pt idx="28" formatCode="0.00">
                  <c:v>9.16</c:v>
                </c:pt>
                <c:pt idx="29" formatCode="0.00">
                  <c:v>8.39</c:v>
                </c:pt>
                <c:pt idx="30" formatCode="0.00">
                  <c:v>7.8</c:v>
                </c:pt>
                <c:pt idx="31" formatCode="0.00">
                  <c:v>7.5</c:v>
                </c:pt>
                <c:pt idx="32" formatCode="0.00">
                  <c:v>8.5500000000000007</c:v>
                </c:pt>
                <c:pt idx="33" formatCode="0.0">
                  <c:v>7.55</c:v>
                </c:pt>
                <c:pt idx="34" formatCode="0.0">
                  <c:v>7.16</c:v>
                </c:pt>
                <c:pt idx="35" formatCode="0.0">
                  <c:v>6.7</c:v>
                </c:pt>
                <c:pt idx="36" formatCode="0.0">
                  <c:v>7.28</c:v>
                </c:pt>
                <c:pt idx="37" formatCode="0.0">
                  <c:v>7.05</c:v>
                </c:pt>
                <c:pt idx="38" formatCode="0.0">
                  <c:v>6.53</c:v>
                </c:pt>
                <c:pt idx="39" formatCode="0.0">
                  <c:v>7.5</c:v>
                </c:pt>
                <c:pt idx="40" formatCode="0.0">
                  <c:v>7.9</c:v>
                </c:pt>
                <c:pt idx="41" formatCode="0.0">
                  <c:v>8.23</c:v>
                </c:pt>
                <c:pt idx="42" formatCode="0.0">
                  <c:v>8.1999999999999993</c:v>
                </c:pt>
                <c:pt idx="43" formatCode="0.0">
                  <c:v>8.3000000000000007</c:v>
                </c:pt>
                <c:pt idx="44" formatCode="0.0">
                  <c:v>8.1999999999999993</c:v>
                </c:pt>
                <c:pt idx="45" formatCode="0.0">
                  <c:v>7.87</c:v>
                </c:pt>
                <c:pt idx="46" formatCode="0.0">
                  <c:v>7.63</c:v>
                </c:pt>
                <c:pt idx="47" formatCode="0.0">
                  <c:v>7.14</c:v>
                </c:pt>
                <c:pt idx="48" formatCode="0.0">
                  <c:v>8.1</c:v>
                </c:pt>
                <c:pt idx="49" formatCode="0.0">
                  <c:v>7.96</c:v>
                </c:pt>
                <c:pt idx="50" formatCode="0.0">
                  <c:v>8.19</c:v>
                </c:pt>
                <c:pt idx="51" formatCode="0.0">
                  <c:v>7.39</c:v>
                </c:pt>
                <c:pt idx="52" formatCode="0.0">
                  <c:v>8.07</c:v>
                </c:pt>
                <c:pt idx="53" formatCode="0.0">
                  <c:v>7.88</c:v>
                </c:pt>
                <c:pt idx="54" formatCode="0.0">
                  <c:v>7.97</c:v>
                </c:pt>
                <c:pt idx="55" formatCode="0.0">
                  <c:v>7.9</c:v>
                </c:pt>
                <c:pt idx="56" formatCode="0.0">
                  <c:v>6.9</c:v>
                </c:pt>
                <c:pt idx="57" formatCode="0.0">
                  <c:v>6.68</c:v>
                </c:pt>
                <c:pt idx="58" formatCode="0.0">
                  <c:v>7.39</c:v>
                </c:pt>
                <c:pt idx="59" formatCode="0.0">
                  <c:v>7.37</c:v>
                </c:pt>
                <c:pt idx="60" formatCode="0.0">
                  <c:v>7.19</c:v>
                </c:pt>
                <c:pt idx="61" formatCode="0.0">
                  <c:v>7.42</c:v>
                </c:pt>
                <c:pt idx="62" formatCode="0.0">
                  <c:v>7.55</c:v>
                </c:pt>
                <c:pt idx="63" formatCode="0.0">
                  <c:v>7.7</c:v>
                </c:pt>
                <c:pt idx="64" formatCode="0.0">
                  <c:v>7.97</c:v>
                </c:pt>
                <c:pt idx="65" formatCode="0.0">
                  <c:v>8.16</c:v>
                </c:pt>
                <c:pt idx="66" formatCode="0.0">
                  <c:v>7.94</c:v>
                </c:pt>
                <c:pt idx="67" formatCode="0.0">
                  <c:v>7.53</c:v>
                </c:pt>
                <c:pt idx="68" formatCode="0.0">
                  <c:v>8.2200000000000006</c:v>
                </c:pt>
                <c:pt idx="69" formatCode="0.0">
                  <c:v>8.36</c:v>
                </c:pt>
                <c:pt idx="70" formatCode="0.0">
                  <c:v>8.0500000000000007</c:v>
                </c:pt>
                <c:pt idx="71" formatCode="0.0">
                  <c:v>7.92</c:v>
                </c:pt>
                <c:pt idx="72">
                  <c:v>9.08</c:v>
                </c:pt>
                <c:pt idx="73">
                  <c:v>7.66</c:v>
                </c:pt>
                <c:pt idx="74">
                  <c:v>7.34</c:v>
                </c:pt>
                <c:pt idx="75">
                  <c:v>7.51</c:v>
                </c:pt>
                <c:pt idx="76">
                  <c:v>8.15</c:v>
                </c:pt>
                <c:pt idx="77">
                  <c:v>8.0299999999999994</c:v>
                </c:pt>
                <c:pt idx="78">
                  <c:v>7.64</c:v>
                </c:pt>
                <c:pt idx="79">
                  <c:v>7.27</c:v>
                </c:pt>
                <c:pt idx="80" formatCode="0.00">
                  <c:v>7.45</c:v>
                </c:pt>
                <c:pt idx="81" formatCode="0.00">
                  <c:v>7.79</c:v>
                </c:pt>
                <c:pt idx="82" formatCode="0.00">
                  <c:v>7.77</c:v>
                </c:pt>
                <c:pt idx="83" formatCode="0.00">
                  <c:v>7.65</c:v>
                </c:pt>
                <c:pt idx="84" formatCode="0.00">
                  <c:v>7.71</c:v>
                </c:pt>
                <c:pt idx="85" formatCode="0.00">
                  <c:v>7.54</c:v>
                </c:pt>
                <c:pt idx="86" formatCode="0.00">
                  <c:v>7.3</c:v>
                </c:pt>
                <c:pt idx="87" formatCode="0.00">
                  <c:v>7.42</c:v>
                </c:pt>
                <c:pt idx="88" formatCode="0.00">
                  <c:v>8.2100000000000009</c:v>
                </c:pt>
                <c:pt idx="89">
                  <c:v>8.1999999999999993</c:v>
                </c:pt>
                <c:pt idx="90">
                  <c:v>8.1300000000000008</c:v>
                </c:pt>
                <c:pt idx="91">
                  <c:v>8.33</c:v>
                </c:pt>
                <c:pt idx="92">
                  <c:v>7.85</c:v>
                </c:pt>
                <c:pt idx="93">
                  <c:v>7.5</c:v>
                </c:pt>
                <c:pt idx="94">
                  <c:v>7.68</c:v>
                </c:pt>
                <c:pt idx="95">
                  <c:v>8.0399999999999991</c:v>
                </c:pt>
                <c:pt idx="96">
                  <c:v>7.85</c:v>
                </c:pt>
                <c:pt idx="97">
                  <c:v>8.18</c:v>
                </c:pt>
                <c:pt idx="98">
                  <c:v>8.07</c:v>
                </c:pt>
                <c:pt idx="99">
                  <c:v>8.51</c:v>
                </c:pt>
                <c:pt idx="100" formatCode="0.0">
                  <c:v>7.4</c:v>
                </c:pt>
                <c:pt idx="102" formatCode="0.0">
                  <c:v>8.14</c:v>
                </c:pt>
                <c:pt idx="103" formatCode="0.0">
                  <c:v>8.56</c:v>
                </c:pt>
                <c:pt idx="104" formatCode="0.0">
                  <c:v>8.44</c:v>
                </c:pt>
                <c:pt idx="105" formatCode="0.0">
                  <c:v>7.44</c:v>
                </c:pt>
                <c:pt idx="106" formatCode="0.0">
                  <c:v>8.01</c:v>
                </c:pt>
                <c:pt idx="107" formatCode="0.0">
                  <c:v>7.2</c:v>
                </c:pt>
                <c:pt idx="108" formatCode="0.0">
                  <c:v>8.06</c:v>
                </c:pt>
                <c:pt idx="109">
                  <c:v>8.3000000000000007</c:v>
                </c:pt>
                <c:pt idx="110">
                  <c:v>8.5</c:v>
                </c:pt>
                <c:pt idx="111">
                  <c:v>7.9</c:v>
                </c:pt>
                <c:pt idx="112" formatCode="0.0">
                  <c:v>8.4</c:v>
                </c:pt>
                <c:pt idx="113" formatCode="0.0">
                  <c:v>8.3000000000000007</c:v>
                </c:pt>
                <c:pt idx="114" formatCode="0.0">
                  <c:v>7.45</c:v>
                </c:pt>
                <c:pt idx="115" formatCode="0.0">
                  <c:v>8.3000000000000007</c:v>
                </c:pt>
                <c:pt idx="116" formatCode="0.0">
                  <c:v>8.1</c:v>
                </c:pt>
                <c:pt idx="117" formatCode="0.0">
                  <c:v>7.7</c:v>
                </c:pt>
                <c:pt idx="118" formatCode="0.0">
                  <c:v>8.5</c:v>
                </c:pt>
                <c:pt idx="119" formatCode="0.0">
                  <c:v>8.3000000000000007</c:v>
                </c:pt>
                <c:pt idx="120" formatCode="0.0">
                  <c:v>8.65</c:v>
                </c:pt>
                <c:pt idx="121" formatCode="0.0">
                  <c:v>7.8</c:v>
                </c:pt>
                <c:pt idx="122" formatCode="0.0">
                  <c:v>8.1999999999999993</c:v>
                </c:pt>
                <c:pt idx="123" formatCode="0.0">
                  <c:v>8.67</c:v>
                </c:pt>
                <c:pt idx="124" formatCode="0.0">
                  <c:v>8.5</c:v>
                </c:pt>
                <c:pt idx="125" formatCode="0.0">
                  <c:v>8.4</c:v>
                </c:pt>
                <c:pt idx="127" formatCode="0.0">
                  <c:v>8.69</c:v>
                </c:pt>
                <c:pt idx="128" formatCode="0.0">
                  <c:v>8.0299999999999994</c:v>
                </c:pt>
                <c:pt idx="129" formatCode="0.0">
                  <c:v>8</c:v>
                </c:pt>
                <c:pt idx="130" formatCode="0.0">
                  <c:v>8.5399999999999991</c:v>
                </c:pt>
              </c:numCache>
            </c:numRef>
          </c:val>
          <c:smooth val="0"/>
          <c:extLst/>
        </c:ser>
        <c:ser>
          <c:idx val="3"/>
          <c:order val="2"/>
          <c:tx>
            <c:v>M200 (Mpa)</c:v>
          </c:tx>
          <c:spPr>
            <a:ln w="12700">
              <a:noFill/>
              <a:prstDash val="solid"/>
            </a:ln>
          </c:spPr>
          <c:marker>
            <c:symbol val="diamond"/>
            <c:size val="3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solidFill>
                  <a:srgbClr val="C00000">
                    <a:alpha val="90000"/>
                  </a:srgbClr>
                </a:solidFill>
                <a:prstDash val="solid"/>
              </a:ln>
            </c:spPr>
          </c:marker>
          <c:val>
            <c:numRef>
              <c:f>('BAM NBR34'!$Z$24:$Z$36,'BAM NBR34'!$Z$43:$Z$50,'BAM NBR34'!$Z$52:$Z$60,'BAM NBR34'!$Z$63:$Z$101,'BAM NBR34'!$Z$105:$Z$132,'BAM NBR34'!$Z$136:$Z$174,'BAM NBR34'!$Z$177:$Z$221)</c:f>
              <c:numCache>
                <c:formatCode>0.0</c:formatCode>
                <c:ptCount val="181"/>
                <c:pt idx="0">
                  <c:v>14.8</c:v>
                </c:pt>
                <c:pt idx="1">
                  <c:v>15.4</c:v>
                </c:pt>
                <c:pt idx="2">
                  <c:v>14.7</c:v>
                </c:pt>
                <c:pt idx="4">
                  <c:v>14.52</c:v>
                </c:pt>
                <c:pt idx="5">
                  <c:v>14.7</c:v>
                </c:pt>
                <c:pt idx="6">
                  <c:v>14.38</c:v>
                </c:pt>
                <c:pt idx="7">
                  <c:v>15.3</c:v>
                </c:pt>
                <c:pt idx="8">
                  <c:v>14.2</c:v>
                </c:pt>
                <c:pt idx="9">
                  <c:v>14</c:v>
                </c:pt>
                <c:pt idx="11">
                  <c:v>14.2</c:v>
                </c:pt>
                <c:pt idx="12">
                  <c:v>14.4</c:v>
                </c:pt>
                <c:pt idx="13">
                  <c:v>17.5</c:v>
                </c:pt>
                <c:pt idx="14">
                  <c:v>17.71</c:v>
                </c:pt>
                <c:pt idx="15">
                  <c:v>17.96</c:v>
                </c:pt>
                <c:pt idx="16">
                  <c:v>16.7</c:v>
                </c:pt>
                <c:pt idx="17">
                  <c:v>17.37</c:v>
                </c:pt>
                <c:pt idx="18">
                  <c:v>17.66</c:v>
                </c:pt>
                <c:pt idx="20">
                  <c:v>17.899999999999999</c:v>
                </c:pt>
                <c:pt idx="21">
                  <c:v>17.899999999999999</c:v>
                </c:pt>
                <c:pt idx="22">
                  <c:v>18.100000000000001</c:v>
                </c:pt>
                <c:pt idx="25">
                  <c:v>18.559999999999999</c:v>
                </c:pt>
                <c:pt idx="26">
                  <c:v>17.22</c:v>
                </c:pt>
                <c:pt idx="27">
                  <c:v>16.600000000000001</c:v>
                </c:pt>
                <c:pt idx="28">
                  <c:v>16</c:v>
                </c:pt>
                <c:pt idx="29" formatCode="General">
                  <c:v>17.8</c:v>
                </c:pt>
                <c:pt idx="30">
                  <c:v>15.85</c:v>
                </c:pt>
                <c:pt idx="33">
                  <c:v>15.75</c:v>
                </c:pt>
                <c:pt idx="34">
                  <c:v>15.73</c:v>
                </c:pt>
                <c:pt idx="36">
                  <c:v>15.88</c:v>
                </c:pt>
                <c:pt idx="37">
                  <c:v>16.07</c:v>
                </c:pt>
                <c:pt idx="38">
                  <c:v>16.350000000000001</c:v>
                </c:pt>
                <c:pt idx="39">
                  <c:v>16.8</c:v>
                </c:pt>
                <c:pt idx="40">
                  <c:v>16.600000000000001</c:v>
                </c:pt>
                <c:pt idx="41">
                  <c:v>16.5</c:v>
                </c:pt>
                <c:pt idx="42">
                  <c:v>16.5</c:v>
                </c:pt>
                <c:pt idx="43">
                  <c:v>16.309999999999999</c:v>
                </c:pt>
                <c:pt idx="44">
                  <c:v>15</c:v>
                </c:pt>
                <c:pt idx="46">
                  <c:v>16.34</c:v>
                </c:pt>
                <c:pt idx="47">
                  <c:v>16.8</c:v>
                </c:pt>
                <c:pt idx="48">
                  <c:v>15.6</c:v>
                </c:pt>
                <c:pt idx="49">
                  <c:v>16.5</c:v>
                </c:pt>
                <c:pt idx="50">
                  <c:v>15.97</c:v>
                </c:pt>
                <c:pt idx="51">
                  <c:v>16.29</c:v>
                </c:pt>
                <c:pt idx="52">
                  <c:v>15.41</c:v>
                </c:pt>
                <c:pt idx="53">
                  <c:v>14.38</c:v>
                </c:pt>
                <c:pt idx="54">
                  <c:v>14.23</c:v>
                </c:pt>
                <c:pt idx="55">
                  <c:v>14.7</c:v>
                </c:pt>
                <c:pt idx="56">
                  <c:v>14.98</c:v>
                </c:pt>
                <c:pt idx="57">
                  <c:v>15.17</c:v>
                </c:pt>
                <c:pt idx="58">
                  <c:v>15.5</c:v>
                </c:pt>
                <c:pt idx="59">
                  <c:v>15.36</c:v>
                </c:pt>
                <c:pt idx="60">
                  <c:v>15.8</c:v>
                </c:pt>
                <c:pt idx="61">
                  <c:v>16.190000000000001</c:v>
                </c:pt>
                <c:pt idx="62">
                  <c:v>16.670000000000002</c:v>
                </c:pt>
                <c:pt idx="63">
                  <c:v>16.690000000000001</c:v>
                </c:pt>
                <c:pt idx="64">
                  <c:v>16.12</c:v>
                </c:pt>
                <c:pt idx="65">
                  <c:v>16.78</c:v>
                </c:pt>
                <c:pt idx="66">
                  <c:v>16.68</c:v>
                </c:pt>
                <c:pt idx="67">
                  <c:v>15.93</c:v>
                </c:pt>
                <c:pt idx="68">
                  <c:v>16.03</c:v>
                </c:pt>
                <c:pt idx="69" formatCode="General">
                  <c:v>17.96</c:v>
                </c:pt>
                <c:pt idx="71" formatCode="General">
                  <c:v>15.37</c:v>
                </c:pt>
                <c:pt idx="72" formatCode="General">
                  <c:v>15.3</c:v>
                </c:pt>
                <c:pt idx="73" formatCode="General">
                  <c:v>16.47</c:v>
                </c:pt>
                <c:pt idx="74" formatCode="General">
                  <c:v>16.48</c:v>
                </c:pt>
                <c:pt idx="75" formatCode="General">
                  <c:v>15.61</c:v>
                </c:pt>
                <c:pt idx="76" formatCode="General">
                  <c:v>15.06</c:v>
                </c:pt>
                <c:pt idx="77" formatCode="0.00">
                  <c:v>15.81</c:v>
                </c:pt>
                <c:pt idx="78" formatCode="0.00">
                  <c:v>15.9</c:v>
                </c:pt>
                <c:pt idx="79" formatCode="0.00">
                  <c:v>15.89</c:v>
                </c:pt>
                <c:pt idx="80" formatCode="0.00">
                  <c:v>15.68</c:v>
                </c:pt>
                <c:pt idx="81" formatCode="0.00">
                  <c:v>15.85</c:v>
                </c:pt>
                <c:pt idx="86" formatCode="General">
                  <c:v>16.2</c:v>
                </c:pt>
                <c:pt idx="87" formatCode="General">
                  <c:v>16.309999999999999</c:v>
                </c:pt>
                <c:pt idx="88" formatCode="General">
                  <c:v>16.489999999999998</c:v>
                </c:pt>
                <c:pt idx="89" formatCode="General">
                  <c:v>16.14</c:v>
                </c:pt>
                <c:pt idx="90" formatCode="General">
                  <c:v>15.54</c:v>
                </c:pt>
                <c:pt idx="91" formatCode="General">
                  <c:v>15.82</c:v>
                </c:pt>
                <c:pt idx="93" formatCode="General">
                  <c:v>15.9</c:v>
                </c:pt>
                <c:pt idx="94" formatCode="General">
                  <c:v>16.510000000000002</c:v>
                </c:pt>
                <c:pt idx="95" formatCode="General">
                  <c:v>16.11</c:v>
                </c:pt>
                <c:pt idx="97">
                  <c:v>16.399999999999999</c:v>
                </c:pt>
                <c:pt idx="99">
                  <c:v>17.100000000000001</c:v>
                </c:pt>
                <c:pt idx="100">
                  <c:v>17.5</c:v>
                </c:pt>
                <c:pt idx="101">
                  <c:v>17.600000000000001</c:v>
                </c:pt>
                <c:pt idx="103">
                  <c:v>16.7</c:v>
                </c:pt>
                <c:pt idx="104">
                  <c:v>15.6</c:v>
                </c:pt>
                <c:pt idx="106">
                  <c:v>16.8</c:v>
                </c:pt>
                <c:pt idx="107">
                  <c:v>16.899999999999999</c:v>
                </c:pt>
                <c:pt idx="109">
                  <c:v>16.7</c:v>
                </c:pt>
                <c:pt idx="110">
                  <c:v>17</c:v>
                </c:pt>
                <c:pt idx="111">
                  <c:v>15.77</c:v>
                </c:pt>
                <c:pt idx="113">
                  <c:v>16.57</c:v>
                </c:pt>
                <c:pt idx="114">
                  <c:v>15.7</c:v>
                </c:pt>
                <c:pt idx="115">
                  <c:v>16.899999999999999</c:v>
                </c:pt>
                <c:pt idx="116">
                  <c:v>16.86</c:v>
                </c:pt>
                <c:pt idx="117">
                  <c:v>17.46</c:v>
                </c:pt>
                <c:pt idx="119">
                  <c:v>16.899999999999999</c:v>
                </c:pt>
                <c:pt idx="120">
                  <c:v>18.05</c:v>
                </c:pt>
                <c:pt idx="121">
                  <c:v>17.399999999999999</c:v>
                </c:pt>
                <c:pt idx="122">
                  <c:v>17.3</c:v>
                </c:pt>
                <c:pt idx="124">
                  <c:v>17.260000000000002</c:v>
                </c:pt>
                <c:pt idx="125">
                  <c:v>16.84</c:v>
                </c:pt>
                <c:pt idx="126">
                  <c:v>16.600000000000001</c:v>
                </c:pt>
                <c:pt idx="127">
                  <c:v>0</c:v>
                </c:pt>
              </c:numCache>
            </c:numRef>
          </c:val>
          <c:smooth val="0"/>
          <c:extLst/>
        </c:ser>
        <c:ser>
          <c:idx val="4"/>
          <c:order val="3"/>
          <c:tx>
            <c:v>R/R ( Mpa)</c:v>
          </c:tx>
          <c:spPr>
            <a:ln>
              <a:noFill/>
            </a:ln>
          </c:spPr>
          <c:marker>
            <c:symbol val="diamond"/>
            <c:size val="3"/>
          </c:marker>
          <c:dPt>
            <c:idx val="41"/>
            <c:marker>
              <c:spPr>
                <a:solidFill>
                  <a:srgbClr val="FF0000"/>
                </a:solidFill>
                <a:ln>
                  <a:solidFill>
                    <a:srgbClr val="FF0000"/>
                  </a:solidFill>
                </a:ln>
              </c:spPr>
            </c:marker>
            <c:bubble3D val="0"/>
          </c:dPt>
          <c:dPt>
            <c:idx val="72"/>
            <c:marker>
              <c:spPr>
                <a:solidFill>
                  <a:srgbClr val="FF0000"/>
                </a:solidFill>
                <a:ln>
                  <a:solidFill>
                    <a:srgbClr val="FF0000"/>
                  </a:solidFill>
                </a:ln>
              </c:spPr>
            </c:marker>
            <c:bubble3D val="0"/>
          </c:dPt>
          <c:dPt>
            <c:idx val="83"/>
            <c:marker>
              <c:spPr>
                <a:solidFill>
                  <a:srgbClr val="FF0000"/>
                </a:solidFill>
                <a:ln>
                  <a:solidFill>
                    <a:srgbClr val="FF0000"/>
                  </a:solidFill>
                </a:ln>
              </c:spPr>
            </c:marker>
            <c:bubble3D val="0"/>
          </c:dPt>
          <c:val>
            <c:numRef>
              <c:f>('BAM NBR34'!$AJ$24:$AJ$36,'BAM NBR34'!$AJ$43:$AJ$50,'BAM NBR34'!$AJ$52:$AJ$60,'BAM NBR34'!$AJ$63:$AJ$101,'BAM NBR34'!$AJ$105:$AJ$132,'BAM NBR34'!$AJ$136:$AJ$174,'BAM NBR34'!$AJ$177:$AJ$221)</c:f>
              <c:numCache>
                <c:formatCode>0.0</c:formatCode>
                <c:ptCount val="181"/>
                <c:pt idx="0" formatCode="General">
                  <c:v>17.600000000000001</c:v>
                </c:pt>
                <c:pt idx="1">
                  <c:v>18</c:v>
                </c:pt>
                <c:pt idx="2">
                  <c:v>19</c:v>
                </c:pt>
                <c:pt idx="4">
                  <c:v>18.5</c:v>
                </c:pt>
                <c:pt idx="5" formatCode="General">
                  <c:v>18.600000000000001</c:v>
                </c:pt>
                <c:pt idx="6" formatCode="General">
                  <c:v>18.3</c:v>
                </c:pt>
                <c:pt idx="7">
                  <c:v>18.7</c:v>
                </c:pt>
                <c:pt idx="8">
                  <c:v>18.399999999999999</c:v>
                </c:pt>
                <c:pt idx="9">
                  <c:v>18.100000000000001</c:v>
                </c:pt>
                <c:pt idx="11">
                  <c:v>17.600000000000001</c:v>
                </c:pt>
                <c:pt idx="12">
                  <c:v>17.3</c:v>
                </c:pt>
                <c:pt idx="13">
                  <c:v>23.1</c:v>
                </c:pt>
                <c:pt idx="14">
                  <c:v>22.4</c:v>
                </c:pt>
                <c:pt idx="15">
                  <c:v>22.41</c:v>
                </c:pt>
                <c:pt idx="16">
                  <c:v>22.3</c:v>
                </c:pt>
                <c:pt idx="17">
                  <c:v>21.6</c:v>
                </c:pt>
                <c:pt idx="18">
                  <c:v>22.09</c:v>
                </c:pt>
                <c:pt idx="19">
                  <c:v>21.5</c:v>
                </c:pt>
                <c:pt idx="20">
                  <c:v>22</c:v>
                </c:pt>
                <c:pt idx="21">
                  <c:v>23</c:v>
                </c:pt>
                <c:pt idx="22">
                  <c:v>23</c:v>
                </c:pt>
                <c:pt idx="23">
                  <c:v>23.98</c:v>
                </c:pt>
                <c:pt idx="25">
                  <c:v>22.8</c:v>
                </c:pt>
                <c:pt idx="26">
                  <c:v>22.1</c:v>
                </c:pt>
                <c:pt idx="27">
                  <c:v>24.2</c:v>
                </c:pt>
                <c:pt idx="28" formatCode="General">
                  <c:v>22.7</c:v>
                </c:pt>
                <c:pt idx="29" formatCode="General">
                  <c:v>23.3</c:v>
                </c:pt>
                <c:pt idx="30">
                  <c:v>21</c:v>
                </c:pt>
                <c:pt idx="31">
                  <c:v>21.42</c:v>
                </c:pt>
                <c:pt idx="32">
                  <c:v>19.78</c:v>
                </c:pt>
                <c:pt idx="33">
                  <c:v>16.559999999999999</c:v>
                </c:pt>
                <c:pt idx="34">
                  <c:v>23.05</c:v>
                </c:pt>
                <c:pt idx="35">
                  <c:v>21.06</c:v>
                </c:pt>
                <c:pt idx="36">
                  <c:v>22.19</c:v>
                </c:pt>
                <c:pt idx="37">
                  <c:v>21.82</c:v>
                </c:pt>
                <c:pt idx="38">
                  <c:v>21.3</c:v>
                </c:pt>
                <c:pt idx="39">
                  <c:v>23.2</c:v>
                </c:pt>
                <c:pt idx="40">
                  <c:v>21.3</c:v>
                </c:pt>
                <c:pt idx="41">
                  <c:v>21.2</c:v>
                </c:pt>
                <c:pt idx="43">
                  <c:v>20.83</c:v>
                </c:pt>
                <c:pt idx="44">
                  <c:v>21.55</c:v>
                </c:pt>
                <c:pt idx="45">
                  <c:v>20.99</c:v>
                </c:pt>
                <c:pt idx="46">
                  <c:v>21.13</c:v>
                </c:pt>
                <c:pt idx="47">
                  <c:v>21.56</c:v>
                </c:pt>
                <c:pt idx="48">
                  <c:v>21.1</c:v>
                </c:pt>
                <c:pt idx="49">
                  <c:v>22.6</c:v>
                </c:pt>
                <c:pt idx="50">
                  <c:v>21.7</c:v>
                </c:pt>
                <c:pt idx="51">
                  <c:v>21.05</c:v>
                </c:pt>
                <c:pt idx="52">
                  <c:v>19.78</c:v>
                </c:pt>
                <c:pt idx="53">
                  <c:v>19.82</c:v>
                </c:pt>
                <c:pt idx="54">
                  <c:v>20.61</c:v>
                </c:pt>
                <c:pt idx="55">
                  <c:v>19.66</c:v>
                </c:pt>
                <c:pt idx="56">
                  <c:v>20.18</c:v>
                </c:pt>
                <c:pt idx="57">
                  <c:v>21.28</c:v>
                </c:pt>
                <c:pt idx="58">
                  <c:v>21.4</c:v>
                </c:pt>
                <c:pt idx="59">
                  <c:v>20.67</c:v>
                </c:pt>
                <c:pt idx="60">
                  <c:v>21.4</c:v>
                </c:pt>
                <c:pt idx="61">
                  <c:v>21.46</c:v>
                </c:pt>
                <c:pt idx="62">
                  <c:v>22.24</c:v>
                </c:pt>
                <c:pt idx="63">
                  <c:v>22.28</c:v>
                </c:pt>
                <c:pt idx="64">
                  <c:v>22.57</c:v>
                </c:pt>
                <c:pt idx="65">
                  <c:v>21.04</c:v>
                </c:pt>
                <c:pt idx="66">
                  <c:v>20.85</c:v>
                </c:pt>
                <c:pt idx="67">
                  <c:v>20.55</c:v>
                </c:pt>
                <c:pt idx="68">
                  <c:v>21.29</c:v>
                </c:pt>
                <c:pt idx="69" formatCode="General">
                  <c:v>23.08</c:v>
                </c:pt>
                <c:pt idx="71" formatCode="General">
                  <c:v>21.71</c:v>
                </c:pt>
                <c:pt idx="72" formatCode="General">
                  <c:v>20.100000000000001</c:v>
                </c:pt>
                <c:pt idx="73" formatCode="General">
                  <c:v>22.02</c:v>
                </c:pt>
                <c:pt idx="75" formatCode="General">
                  <c:v>20.9</c:v>
                </c:pt>
                <c:pt idx="76" formatCode="General">
                  <c:v>20.5</c:v>
                </c:pt>
                <c:pt idx="77" formatCode="0.00">
                  <c:v>20.89</c:v>
                </c:pt>
                <c:pt idx="78" formatCode="0.00">
                  <c:v>20.86</c:v>
                </c:pt>
                <c:pt idx="79" formatCode="0.00">
                  <c:v>20.440000000000001</c:v>
                </c:pt>
                <c:pt idx="80" formatCode="0.00">
                  <c:v>20.94</c:v>
                </c:pt>
                <c:pt idx="81" formatCode="0.00">
                  <c:v>20.99</c:v>
                </c:pt>
                <c:pt idx="86" formatCode="General">
                  <c:v>21.6</c:v>
                </c:pt>
                <c:pt idx="87" formatCode="General">
                  <c:v>21.92</c:v>
                </c:pt>
                <c:pt idx="88" formatCode="General">
                  <c:v>20.48</c:v>
                </c:pt>
                <c:pt idx="89" formatCode="General">
                  <c:v>21.95</c:v>
                </c:pt>
                <c:pt idx="90" formatCode="General">
                  <c:v>21.9</c:v>
                </c:pt>
                <c:pt idx="91" formatCode="General">
                  <c:v>21.29</c:v>
                </c:pt>
                <c:pt idx="92" formatCode="General">
                  <c:v>21.62</c:v>
                </c:pt>
                <c:pt idx="93" formatCode="General">
                  <c:v>21.48</c:v>
                </c:pt>
                <c:pt idx="94" formatCode="General">
                  <c:v>21.46</c:v>
                </c:pt>
                <c:pt idx="95" formatCode="General">
                  <c:v>20.86</c:v>
                </c:pt>
                <c:pt idx="96" formatCode="General">
                  <c:v>20.59</c:v>
                </c:pt>
                <c:pt idx="97">
                  <c:v>22.9</c:v>
                </c:pt>
                <c:pt idx="98">
                  <c:v>22.05</c:v>
                </c:pt>
                <c:pt idx="99">
                  <c:v>21.92</c:v>
                </c:pt>
                <c:pt idx="100">
                  <c:v>22.9</c:v>
                </c:pt>
                <c:pt idx="101">
                  <c:v>21.87</c:v>
                </c:pt>
                <c:pt idx="102">
                  <c:v>20.59</c:v>
                </c:pt>
                <c:pt idx="103">
                  <c:v>22.05</c:v>
                </c:pt>
                <c:pt idx="104">
                  <c:v>20.6</c:v>
                </c:pt>
                <c:pt idx="106">
                  <c:v>21.1</c:v>
                </c:pt>
                <c:pt idx="107">
                  <c:v>20.7</c:v>
                </c:pt>
                <c:pt idx="108">
                  <c:v>21.46</c:v>
                </c:pt>
                <c:pt idx="109">
                  <c:v>22.7</c:v>
                </c:pt>
                <c:pt idx="110">
                  <c:v>22.1</c:v>
                </c:pt>
                <c:pt idx="112">
                  <c:v>21.87</c:v>
                </c:pt>
                <c:pt idx="113">
                  <c:v>22.3</c:v>
                </c:pt>
                <c:pt idx="114">
                  <c:v>20.3</c:v>
                </c:pt>
                <c:pt idx="115">
                  <c:v>22.7</c:v>
                </c:pt>
                <c:pt idx="116">
                  <c:v>21.79</c:v>
                </c:pt>
                <c:pt idx="117">
                  <c:v>23.1</c:v>
                </c:pt>
                <c:pt idx="119">
                  <c:v>22</c:v>
                </c:pt>
                <c:pt idx="120">
                  <c:v>22.76</c:v>
                </c:pt>
                <c:pt idx="121">
                  <c:v>22.7</c:v>
                </c:pt>
                <c:pt idx="122">
                  <c:v>21.9</c:v>
                </c:pt>
                <c:pt idx="124">
                  <c:v>21.9</c:v>
                </c:pt>
                <c:pt idx="125">
                  <c:v>22.4</c:v>
                </c:pt>
                <c:pt idx="126">
                  <c:v>0</c:v>
                </c:pt>
                <c:pt idx="127">
                  <c:v>22.3</c:v>
                </c:pt>
              </c:numCache>
            </c:numRef>
          </c:val>
          <c:smooth val="0"/>
          <c:extLst/>
        </c:ser>
        <c:ser>
          <c:idx val="5"/>
          <c:order val="4"/>
          <c:tx>
            <c:v>Conformité basse M50</c:v>
          </c:tx>
          <c:spPr>
            <a:ln w="3175">
              <a:solidFill>
                <a:srgbClr val="7030A0"/>
              </a:solidFill>
            </a:ln>
          </c:spPr>
          <c:marker>
            <c:symbol val="none"/>
          </c:marker>
          <c:val>
            <c:numRef>
              <c:f>('BAM NBR34'!$N$23:$N$36,'BAM NBR34'!$N$40:$N$41,'BAM NBR34'!$N$43:$N$50,'BAM NBR34'!$N$52:$N$60,'BAM NBR34'!$N$63:$N$101,'BAM NBR34'!$N$105:$N$132,'BAM NBR34'!$N$136:$N$174,'BAM NBR34'!$N$177:$N$223,'BAM NBR34'!$N$222:$N$223)</c:f>
              <c:numCache>
                <c:formatCode>0.0</c:formatCode>
                <c:ptCount val="188"/>
                <c:pt idx="0">
                  <c:v>3.2116601213732086</c:v>
                </c:pt>
                <c:pt idx="1">
                  <c:v>3.2116601213732086</c:v>
                </c:pt>
                <c:pt idx="2">
                  <c:v>3.2116601213732086</c:v>
                </c:pt>
                <c:pt idx="3">
                  <c:v>3.2116601213732086</c:v>
                </c:pt>
                <c:pt idx="4">
                  <c:v>3.2116601213732086</c:v>
                </c:pt>
                <c:pt idx="5">
                  <c:v>3.2116601213732086</c:v>
                </c:pt>
                <c:pt idx="6">
                  <c:v>3.2116601213732086</c:v>
                </c:pt>
                <c:pt idx="7">
                  <c:v>3.2116601213732086</c:v>
                </c:pt>
                <c:pt idx="8">
                  <c:v>3.2116601213732086</c:v>
                </c:pt>
                <c:pt idx="9">
                  <c:v>3.2116601213732086</c:v>
                </c:pt>
                <c:pt idx="10">
                  <c:v>3.2116601213732086</c:v>
                </c:pt>
                <c:pt idx="11">
                  <c:v>3.2116601213732086</c:v>
                </c:pt>
                <c:pt idx="12">
                  <c:v>3.2116601213732086</c:v>
                </c:pt>
                <c:pt idx="13">
                  <c:v>3.2116601213732086</c:v>
                </c:pt>
                <c:pt idx="14">
                  <c:v>2.6988982694473362</c:v>
                </c:pt>
                <c:pt idx="15">
                  <c:v>2.6988982694473362</c:v>
                </c:pt>
                <c:pt idx="16">
                  <c:v>3.6532054433033636</c:v>
                </c:pt>
                <c:pt idx="17">
                  <c:v>3.6532054433033636</c:v>
                </c:pt>
                <c:pt idx="18">
                  <c:v>3.6532054433033636</c:v>
                </c:pt>
                <c:pt idx="19">
                  <c:v>3.6532054433033636</c:v>
                </c:pt>
                <c:pt idx="20">
                  <c:v>3.6532054433033636</c:v>
                </c:pt>
                <c:pt idx="21">
                  <c:v>3.6532054433033636</c:v>
                </c:pt>
                <c:pt idx="22">
                  <c:v>3.6532054433033636</c:v>
                </c:pt>
                <c:pt idx="23">
                  <c:v>3.6532054433033636</c:v>
                </c:pt>
                <c:pt idx="24">
                  <c:v>3.3988855326131806</c:v>
                </c:pt>
                <c:pt idx="25">
                  <c:v>3.3988855326131806</c:v>
                </c:pt>
                <c:pt idx="26">
                  <c:v>3.3988855326131806</c:v>
                </c:pt>
                <c:pt idx="27">
                  <c:v>3.3988855326131806</c:v>
                </c:pt>
                <c:pt idx="28">
                  <c:v>3.3988855326131806</c:v>
                </c:pt>
                <c:pt idx="29">
                  <c:v>3.3988855326131806</c:v>
                </c:pt>
                <c:pt idx="30">
                  <c:v>3.3988855326131806</c:v>
                </c:pt>
                <c:pt idx="31">
                  <c:v>3.3988855326131806</c:v>
                </c:pt>
                <c:pt idx="32">
                  <c:v>3.3988855326131806</c:v>
                </c:pt>
                <c:pt idx="33">
                  <c:v>2.756677182175582</c:v>
                </c:pt>
                <c:pt idx="34">
                  <c:v>2.756677182175582</c:v>
                </c:pt>
                <c:pt idx="35">
                  <c:v>2.756677182175582</c:v>
                </c:pt>
                <c:pt idx="36">
                  <c:v>2.756677182175582</c:v>
                </c:pt>
                <c:pt idx="37">
                  <c:v>2.756677182175582</c:v>
                </c:pt>
                <c:pt idx="38">
                  <c:v>2.756677182175582</c:v>
                </c:pt>
                <c:pt idx="39">
                  <c:v>2.756677182175582</c:v>
                </c:pt>
                <c:pt idx="40">
                  <c:v>2.756677182175582</c:v>
                </c:pt>
                <c:pt idx="41">
                  <c:v>2.756677182175582</c:v>
                </c:pt>
                <c:pt idx="42">
                  <c:v>2.756677182175582</c:v>
                </c:pt>
                <c:pt idx="43">
                  <c:v>2.756677182175582</c:v>
                </c:pt>
                <c:pt idx="44">
                  <c:v>2.756677182175582</c:v>
                </c:pt>
                <c:pt idx="45">
                  <c:v>2.756677182175582</c:v>
                </c:pt>
                <c:pt idx="46">
                  <c:v>2.756677182175582</c:v>
                </c:pt>
                <c:pt idx="47">
                  <c:v>2.756677182175582</c:v>
                </c:pt>
                <c:pt idx="48">
                  <c:v>2.756677182175582</c:v>
                </c:pt>
                <c:pt idx="49">
                  <c:v>2.756677182175582</c:v>
                </c:pt>
                <c:pt idx="50">
                  <c:v>2.756677182175582</c:v>
                </c:pt>
                <c:pt idx="51">
                  <c:v>2.756677182175582</c:v>
                </c:pt>
                <c:pt idx="52">
                  <c:v>2.756677182175582</c:v>
                </c:pt>
                <c:pt idx="53">
                  <c:v>2.756677182175582</c:v>
                </c:pt>
                <c:pt idx="54">
                  <c:v>2.756677182175582</c:v>
                </c:pt>
                <c:pt idx="55">
                  <c:v>2.756677182175582</c:v>
                </c:pt>
                <c:pt idx="56">
                  <c:v>2.756677182175582</c:v>
                </c:pt>
                <c:pt idx="57">
                  <c:v>2.756677182175582</c:v>
                </c:pt>
                <c:pt idx="58">
                  <c:v>2.756677182175582</c:v>
                </c:pt>
                <c:pt idx="59">
                  <c:v>2.756677182175582</c:v>
                </c:pt>
                <c:pt idx="60">
                  <c:v>2.756677182175582</c:v>
                </c:pt>
                <c:pt idx="61">
                  <c:v>2.756677182175582</c:v>
                </c:pt>
                <c:pt idx="62">
                  <c:v>2.756677182175582</c:v>
                </c:pt>
                <c:pt idx="63">
                  <c:v>2.756677182175582</c:v>
                </c:pt>
                <c:pt idx="64">
                  <c:v>2.756677182175582</c:v>
                </c:pt>
                <c:pt idx="65">
                  <c:v>2.756677182175582</c:v>
                </c:pt>
                <c:pt idx="66">
                  <c:v>2.756677182175582</c:v>
                </c:pt>
                <c:pt idx="67">
                  <c:v>2.756677182175582</c:v>
                </c:pt>
                <c:pt idx="68">
                  <c:v>2.756677182175582</c:v>
                </c:pt>
                <c:pt idx="69">
                  <c:v>2.756677182175582</c:v>
                </c:pt>
                <c:pt idx="70">
                  <c:v>2.756677182175582</c:v>
                </c:pt>
                <c:pt idx="71">
                  <c:v>2.756677182175582</c:v>
                </c:pt>
                <c:pt idx="72">
                  <c:v>3.4006822496137703</c:v>
                </c:pt>
                <c:pt idx="73">
                  <c:v>3.4006822496137703</c:v>
                </c:pt>
                <c:pt idx="74">
                  <c:v>3.4006822496137703</c:v>
                </c:pt>
                <c:pt idx="75">
                  <c:v>3.4006822496137703</c:v>
                </c:pt>
                <c:pt idx="76">
                  <c:v>3.4006822496137703</c:v>
                </c:pt>
                <c:pt idx="77">
                  <c:v>3.4006822496137703</c:v>
                </c:pt>
                <c:pt idx="78">
                  <c:v>3.4006822496137703</c:v>
                </c:pt>
                <c:pt idx="79">
                  <c:v>3.4006822496137703</c:v>
                </c:pt>
                <c:pt idx="80">
                  <c:v>3.4006822496137703</c:v>
                </c:pt>
                <c:pt idx="81">
                  <c:v>3.4006822496137703</c:v>
                </c:pt>
                <c:pt idx="82">
                  <c:v>3.4006822496137703</c:v>
                </c:pt>
                <c:pt idx="83">
                  <c:v>3.4006822496137703</c:v>
                </c:pt>
                <c:pt idx="84">
                  <c:v>3.4006822496137703</c:v>
                </c:pt>
                <c:pt idx="85">
                  <c:v>3.4006822496137703</c:v>
                </c:pt>
                <c:pt idx="86">
                  <c:v>3.4006822496137703</c:v>
                </c:pt>
                <c:pt idx="87">
                  <c:v>3.4006822496137703</c:v>
                </c:pt>
                <c:pt idx="88">
                  <c:v>3.4006822496137703</c:v>
                </c:pt>
                <c:pt idx="89">
                  <c:v>3.4006822496137703</c:v>
                </c:pt>
                <c:pt idx="90">
                  <c:v>3.4006822496137703</c:v>
                </c:pt>
                <c:pt idx="91">
                  <c:v>3.4006822496137703</c:v>
                </c:pt>
                <c:pt idx="92">
                  <c:v>3.4006822496137703</c:v>
                </c:pt>
                <c:pt idx="93">
                  <c:v>3.4006822496137703</c:v>
                </c:pt>
                <c:pt idx="94">
                  <c:v>3.4006822496137703</c:v>
                </c:pt>
                <c:pt idx="95">
                  <c:v>3.4006822496137703</c:v>
                </c:pt>
                <c:pt idx="96">
                  <c:v>3.4006822496137703</c:v>
                </c:pt>
                <c:pt idx="97">
                  <c:v>3.4006822496137703</c:v>
                </c:pt>
                <c:pt idx="98">
                  <c:v>3.4006822496137703</c:v>
                </c:pt>
                <c:pt idx="99">
                  <c:v>3.4006822496137703</c:v>
                </c:pt>
                <c:pt idx="100">
                  <c:v>3.3997162532540686</c:v>
                </c:pt>
                <c:pt idx="101">
                  <c:v>3.3997162532540686</c:v>
                </c:pt>
                <c:pt idx="102">
                  <c:v>3.3997162532540686</c:v>
                </c:pt>
                <c:pt idx="103">
                  <c:v>3.3997162532540686</c:v>
                </c:pt>
                <c:pt idx="104">
                  <c:v>3.3997162532540686</c:v>
                </c:pt>
                <c:pt idx="105">
                  <c:v>3.3997162532540686</c:v>
                </c:pt>
                <c:pt idx="106">
                  <c:v>3.3997162532540686</c:v>
                </c:pt>
                <c:pt idx="107">
                  <c:v>3.3997162532540686</c:v>
                </c:pt>
                <c:pt idx="108">
                  <c:v>3.3997162532540686</c:v>
                </c:pt>
                <c:pt idx="109">
                  <c:v>3.3997162532540686</c:v>
                </c:pt>
                <c:pt idx="110">
                  <c:v>3.3997162532540686</c:v>
                </c:pt>
                <c:pt idx="111">
                  <c:v>3.3997162532540686</c:v>
                </c:pt>
                <c:pt idx="112">
                  <c:v>3.3997162532540686</c:v>
                </c:pt>
                <c:pt idx="113">
                  <c:v>3.3997162532540686</c:v>
                </c:pt>
                <c:pt idx="114">
                  <c:v>3.3997162532540686</c:v>
                </c:pt>
                <c:pt idx="115">
                  <c:v>3.3997162532540686</c:v>
                </c:pt>
                <c:pt idx="116">
                  <c:v>3.3997162532540686</c:v>
                </c:pt>
                <c:pt idx="117">
                  <c:v>3.3997162532540686</c:v>
                </c:pt>
                <c:pt idx="118">
                  <c:v>3.3997162532540686</c:v>
                </c:pt>
                <c:pt idx="119">
                  <c:v>3.3997162532540686</c:v>
                </c:pt>
                <c:pt idx="120">
                  <c:v>3.3997162532540686</c:v>
                </c:pt>
                <c:pt idx="121">
                  <c:v>3.3997162532540686</c:v>
                </c:pt>
                <c:pt idx="122">
                  <c:v>3.3997162532540686</c:v>
                </c:pt>
                <c:pt idx="123">
                  <c:v>3.3997162532540686</c:v>
                </c:pt>
                <c:pt idx="124">
                  <c:v>3.3997162532540686</c:v>
                </c:pt>
                <c:pt idx="125">
                  <c:v>3.3997162532540686</c:v>
                </c:pt>
                <c:pt idx="126">
                  <c:v>3.3997162532540686</c:v>
                </c:pt>
                <c:pt idx="127">
                  <c:v>3.3997162532540686</c:v>
                </c:pt>
                <c:pt idx="128">
                  <c:v>3.3997162532540686</c:v>
                </c:pt>
                <c:pt idx="129">
                  <c:v>3.3997162532540686</c:v>
                </c:pt>
                <c:pt idx="130">
                  <c:v>3.3997162532540686</c:v>
                </c:pt>
              </c:numCache>
            </c:numRef>
          </c:val>
          <c:smooth val="0"/>
          <c:extLst/>
        </c:ser>
        <c:ser>
          <c:idx val="6"/>
          <c:order val="5"/>
          <c:tx>
            <c:v>Conformité haute M50</c:v>
          </c:tx>
          <c:spPr>
            <a:ln w="3175">
              <a:solidFill>
                <a:srgbClr val="7030A0"/>
              </a:solidFill>
            </a:ln>
          </c:spPr>
          <c:marker>
            <c:symbol val="none"/>
          </c:marker>
          <c:val>
            <c:numRef>
              <c:f>('BAM NBR34'!$O$23:$O$36,'BAM NBR34'!$O$40:$O$41,'BAM NBR34'!$O$43:$O$50,'BAM NBR34'!$O$52:$O$60,'BAM NBR34'!$O$63:$O$101,'BAM NBR34'!$O$105:$O$132,'BAM NBR34'!$O$136:$O$174,'BAM NBR34'!$O$177:$O$221)</c:f>
              <c:numCache>
                <c:formatCode>0.0</c:formatCode>
                <c:ptCount val="184"/>
                <c:pt idx="0">
                  <c:v>3.7926255929125068</c:v>
                </c:pt>
                <c:pt idx="1">
                  <c:v>3.7926255929125068</c:v>
                </c:pt>
                <c:pt idx="2">
                  <c:v>3.7926255929125068</c:v>
                </c:pt>
                <c:pt idx="3">
                  <c:v>3.7926255929125068</c:v>
                </c:pt>
                <c:pt idx="4">
                  <c:v>3.7926255929125068</c:v>
                </c:pt>
                <c:pt idx="5">
                  <c:v>3.7926255929125068</c:v>
                </c:pt>
                <c:pt idx="6">
                  <c:v>3.7926255929125068</c:v>
                </c:pt>
                <c:pt idx="7">
                  <c:v>3.7926255929125068</c:v>
                </c:pt>
                <c:pt idx="8">
                  <c:v>3.7926255929125068</c:v>
                </c:pt>
                <c:pt idx="9">
                  <c:v>3.7926255929125068</c:v>
                </c:pt>
                <c:pt idx="10">
                  <c:v>3.7926255929125068</c:v>
                </c:pt>
                <c:pt idx="11">
                  <c:v>3.7926255929125068</c:v>
                </c:pt>
                <c:pt idx="12">
                  <c:v>3.7926255929125068</c:v>
                </c:pt>
                <c:pt idx="13">
                  <c:v>3.7926255929125068</c:v>
                </c:pt>
                <c:pt idx="14">
                  <c:v>4.3111017305526635</c:v>
                </c:pt>
                <c:pt idx="15">
                  <c:v>4.3111017305526635</c:v>
                </c:pt>
                <c:pt idx="16">
                  <c:v>4.3696516995537795</c:v>
                </c:pt>
                <c:pt idx="17">
                  <c:v>4.3696516995537795</c:v>
                </c:pt>
                <c:pt idx="18">
                  <c:v>4.3696516995537795</c:v>
                </c:pt>
                <c:pt idx="19">
                  <c:v>4.3696516995537795</c:v>
                </c:pt>
                <c:pt idx="20">
                  <c:v>4.3696516995537795</c:v>
                </c:pt>
                <c:pt idx="21">
                  <c:v>4.3696516995537795</c:v>
                </c:pt>
                <c:pt idx="22">
                  <c:v>4.3696516995537795</c:v>
                </c:pt>
                <c:pt idx="23">
                  <c:v>4.3696516995537795</c:v>
                </c:pt>
                <c:pt idx="24">
                  <c:v>4.6525430388153897</c:v>
                </c:pt>
                <c:pt idx="25">
                  <c:v>4.6525430388153897</c:v>
                </c:pt>
                <c:pt idx="26">
                  <c:v>4.6525430388153897</c:v>
                </c:pt>
                <c:pt idx="27">
                  <c:v>4.6525430388153897</c:v>
                </c:pt>
                <c:pt idx="28">
                  <c:v>4.6525430388153897</c:v>
                </c:pt>
                <c:pt idx="29">
                  <c:v>4.6525430388153897</c:v>
                </c:pt>
                <c:pt idx="30">
                  <c:v>4.6525430388153897</c:v>
                </c:pt>
                <c:pt idx="31">
                  <c:v>4.6525430388153897</c:v>
                </c:pt>
                <c:pt idx="32">
                  <c:v>4.6525430388153897</c:v>
                </c:pt>
                <c:pt idx="33">
                  <c:v>4.8469125614141619</c:v>
                </c:pt>
                <c:pt idx="34">
                  <c:v>4.8469125614141619</c:v>
                </c:pt>
                <c:pt idx="35">
                  <c:v>4.8469125614141619</c:v>
                </c:pt>
                <c:pt idx="36">
                  <c:v>4.8469125614141619</c:v>
                </c:pt>
                <c:pt idx="37">
                  <c:v>4.8469125614141619</c:v>
                </c:pt>
                <c:pt idx="38">
                  <c:v>4.8469125614141619</c:v>
                </c:pt>
                <c:pt idx="39">
                  <c:v>4.8469125614141619</c:v>
                </c:pt>
                <c:pt idx="40">
                  <c:v>4.8469125614141619</c:v>
                </c:pt>
                <c:pt idx="41">
                  <c:v>4.8469125614141619</c:v>
                </c:pt>
                <c:pt idx="42">
                  <c:v>4.8469125614141619</c:v>
                </c:pt>
                <c:pt idx="43">
                  <c:v>4.8469125614141619</c:v>
                </c:pt>
                <c:pt idx="44">
                  <c:v>4.8469125614141619</c:v>
                </c:pt>
                <c:pt idx="45">
                  <c:v>4.8469125614141619</c:v>
                </c:pt>
                <c:pt idx="46">
                  <c:v>4.8469125614141619</c:v>
                </c:pt>
                <c:pt idx="47">
                  <c:v>4.8469125614141619</c:v>
                </c:pt>
                <c:pt idx="48">
                  <c:v>4.8469125614141619</c:v>
                </c:pt>
                <c:pt idx="49">
                  <c:v>4.8469125614141619</c:v>
                </c:pt>
                <c:pt idx="50">
                  <c:v>4.8469125614141619</c:v>
                </c:pt>
                <c:pt idx="51">
                  <c:v>4.8469125614141619</c:v>
                </c:pt>
                <c:pt idx="52">
                  <c:v>4.8469125614141619</c:v>
                </c:pt>
                <c:pt idx="53">
                  <c:v>4.8469125614141619</c:v>
                </c:pt>
                <c:pt idx="54">
                  <c:v>4.8469125614141619</c:v>
                </c:pt>
                <c:pt idx="55">
                  <c:v>4.8469125614141619</c:v>
                </c:pt>
                <c:pt idx="56">
                  <c:v>4.8469125614141619</c:v>
                </c:pt>
                <c:pt idx="57">
                  <c:v>4.8469125614141619</c:v>
                </c:pt>
                <c:pt idx="58">
                  <c:v>4.8469125614141619</c:v>
                </c:pt>
                <c:pt idx="59">
                  <c:v>4.8469125614141619</c:v>
                </c:pt>
                <c:pt idx="60">
                  <c:v>4.8469125614141619</c:v>
                </c:pt>
                <c:pt idx="61">
                  <c:v>4.8469125614141619</c:v>
                </c:pt>
                <c:pt idx="62">
                  <c:v>4.8469125614141619</c:v>
                </c:pt>
                <c:pt idx="63">
                  <c:v>4.8469125614141619</c:v>
                </c:pt>
                <c:pt idx="64">
                  <c:v>4.8469125614141619</c:v>
                </c:pt>
                <c:pt idx="65">
                  <c:v>4.8469125614141619</c:v>
                </c:pt>
                <c:pt idx="66">
                  <c:v>4.8469125614141619</c:v>
                </c:pt>
                <c:pt idx="67">
                  <c:v>4.8469125614141619</c:v>
                </c:pt>
                <c:pt idx="68">
                  <c:v>4.8469125614141619</c:v>
                </c:pt>
                <c:pt idx="69">
                  <c:v>4.8469125614141619</c:v>
                </c:pt>
                <c:pt idx="70">
                  <c:v>4.8469125614141619</c:v>
                </c:pt>
                <c:pt idx="71">
                  <c:v>4.8469125614141619</c:v>
                </c:pt>
                <c:pt idx="72">
                  <c:v>4.2343177503862295</c:v>
                </c:pt>
                <c:pt idx="73">
                  <c:v>4.2343177503862295</c:v>
                </c:pt>
                <c:pt idx="74">
                  <c:v>4.2343177503862295</c:v>
                </c:pt>
                <c:pt idx="75">
                  <c:v>4.2343177503862295</c:v>
                </c:pt>
                <c:pt idx="76">
                  <c:v>4.2343177503862295</c:v>
                </c:pt>
                <c:pt idx="77">
                  <c:v>4.2343177503862295</c:v>
                </c:pt>
                <c:pt idx="78">
                  <c:v>4.2343177503862295</c:v>
                </c:pt>
                <c:pt idx="79">
                  <c:v>4.2343177503862295</c:v>
                </c:pt>
                <c:pt idx="80">
                  <c:v>4.2343177503862295</c:v>
                </c:pt>
                <c:pt idx="81">
                  <c:v>4.2343177503862295</c:v>
                </c:pt>
                <c:pt idx="82">
                  <c:v>4.2343177503862295</c:v>
                </c:pt>
                <c:pt idx="83">
                  <c:v>4.2343177503862295</c:v>
                </c:pt>
                <c:pt idx="84">
                  <c:v>4.2343177503862295</c:v>
                </c:pt>
                <c:pt idx="85">
                  <c:v>4.2343177503862295</c:v>
                </c:pt>
                <c:pt idx="86">
                  <c:v>4.2343177503862295</c:v>
                </c:pt>
                <c:pt idx="87">
                  <c:v>4.2343177503862295</c:v>
                </c:pt>
                <c:pt idx="88">
                  <c:v>4.2343177503862295</c:v>
                </c:pt>
                <c:pt idx="89">
                  <c:v>4.2343177503862295</c:v>
                </c:pt>
                <c:pt idx="90">
                  <c:v>4.2343177503862295</c:v>
                </c:pt>
                <c:pt idx="91">
                  <c:v>4.2343177503862295</c:v>
                </c:pt>
                <c:pt idx="92">
                  <c:v>4.2343177503862295</c:v>
                </c:pt>
                <c:pt idx="93">
                  <c:v>4.2343177503862295</c:v>
                </c:pt>
                <c:pt idx="94">
                  <c:v>4.2343177503862295</c:v>
                </c:pt>
                <c:pt idx="95">
                  <c:v>4.2343177503862295</c:v>
                </c:pt>
                <c:pt idx="96">
                  <c:v>4.2343177503862295</c:v>
                </c:pt>
                <c:pt idx="97">
                  <c:v>4.2343177503862295</c:v>
                </c:pt>
                <c:pt idx="98">
                  <c:v>4.2343177503862295</c:v>
                </c:pt>
                <c:pt idx="99">
                  <c:v>4.2343177503862295</c:v>
                </c:pt>
                <c:pt idx="100">
                  <c:v>4.4547665053666208</c:v>
                </c:pt>
                <c:pt idx="101">
                  <c:v>4.4547665053666208</c:v>
                </c:pt>
                <c:pt idx="102">
                  <c:v>4.4547665053666208</c:v>
                </c:pt>
                <c:pt idx="103">
                  <c:v>4.4547665053666208</c:v>
                </c:pt>
                <c:pt idx="104">
                  <c:v>4.4547665053666208</c:v>
                </c:pt>
                <c:pt idx="105">
                  <c:v>4.4547665053666208</c:v>
                </c:pt>
                <c:pt idx="106">
                  <c:v>4.4547665053666208</c:v>
                </c:pt>
                <c:pt idx="107">
                  <c:v>4.4547665053666208</c:v>
                </c:pt>
                <c:pt idx="108">
                  <c:v>4.4547665053666208</c:v>
                </c:pt>
                <c:pt idx="109">
                  <c:v>4.4547665053666208</c:v>
                </c:pt>
                <c:pt idx="110">
                  <c:v>4.4547665053666208</c:v>
                </c:pt>
                <c:pt idx="111">
                  <c:v>4.4547665053666208</c:v>
                </c:pt>
                <c:pt idx="112">
                  <c:v>4.4547665053666208</c:v>
                </c:pt>
                <c:pt idx="113">
                  <c:v>4.4547665053666208</c:v>
                </c:pt>
                <c:pt idx="114">
                  <c:v>4.4547665053666208</c:v>
                </c:pt>
                <c:pt idx="115">
                  <c:v>4.4547665053666208</c:v>
                </c:pt>
                <c:pt idx="116">
                  <c:v>4.4547665053666208</c:v>
                </c:pt>
                <c:pt idx="117">
                  <c:v>4.4547665053666208</c:v>
                </c:pt>
                <c:pt idx="118">
                  <c:v>4.4547665053666208</c:v>
                </c:pt>
                <c:pt idx="119">
                  <c:v>4.4547665053666208</c:v>
                </c:pt>
                <c:pt idx="120">
                  <c:v>4.4547665053666208</c:v>
                </c:pt>
                <c:pt idx="121">
                  <c:v>4.4547665053666208</c:v>
                </c:pt>
                <c:pt idx="122">
                  <c:v>4.4547665053666208</c:v>
                </c:pt>
                <c:pt idx="123">
                  <c:v>4.4547665053666208</c:v>
                </c:pt>
                <c:pt idx="124">
                  <c:v>4.4547665053666208</c:v>
                </c:pt>
                <c:pt idx="125">
                  <c:v>4.4547665053666208</c:v>
                </c:pt>
                <c:pt idx="126">
                  <c:v>4.4547665053666208</c:v>
                </c:pt>
                <c:pt idx="127">
                  <c:v>4.4547665053666208</c:v>
                </c:pt>
                <c:pt idx="128">
                  <c:v>4.4547665053666208</c:v>
                </c:pt>
                <c:pt idx="129">
                  <c:v>4.4547665053666208</c:v>
                </c:pt>
                <c:pt idx="130">
                  <c:v>4.4547665053666208</c:v>
                </c:pt>
              </c:numCache>
            </c:numRef>
          </c:val>
          <c:smooth val="0"/>
          <c:extLst/>
        </c:ser>
        <c:ser>
          <c:idx val="7"/>
          <c:order val="6"/>
          <c:tx>
            <c:v>Conformité basse M100</c:v>
          </c:tx>
          <c:spPr>
            <a:ln w="3175">
              <a:solidFill>
                <a:schemeClr val="accent3">
                  <a:lumMod val="50000"/>
                </a:schemeClr>
              </a:solidFill>
            </a:ln>
          </c:spPr>
          <c:marker>
            <c:symbol val="none"/>
          </c:marker>
          <c:val>
            <c:numRef>
              <c:f>('BAM NBR34'!$X$23:$X$36,'BAM NBR34'!$X$40:$X$41,'BAM NBR34'!$X$43:$X$50,'BAM NBR34'!$X$52:$X$60,'BAM NBR34'!$X$63:$X$101,'BAM NBR34'!$X$105:$X$132,'BAM NBR34'!$X$136:$X$174,'BAM NBR34'!$X$177:$X$221)</c:f>
              <c:numCache>
                <c:formatCode>0.0</c:formatCode>
                <c:ptCount val="184"/>
                <c:pt idx="0">
                  <c:v>6.2095207052900117</c:v>
                </c:pt>
                <c:pt idx="1">
                  <c:v>6.2095207052900117</c:v>
                </c:pt>
                <c:pt idx="2">
                  <c:v>6.2095207052900117</c:v>
                </c:pt>
                <c:pt idx="3">
                  <c:v>6.2095207052900117</c:v>
                </c:pt>
                <c:pt idx="4">
                  <c:v>6.2095207052900117</c:v>
                </c:pt>
                <c:pt idx="5">
                  <c:v>6.2095207052900117</c:v>
                </c:pt>
                <c:pt idx="6">
                  <c:v>6.2095207052900117</c:v>
                </c:pt>
                <c:pt idx="7">
                  <c:v>6.2095207052900117</c:v>
                </c:pt>
                <c:pt idx="8">
                  <c:v>6.2095207052900117</c:v>
                </c:pt>
                <c:pt idx="9">
                  <c:v>6.2095207052900117</c:v>
                </c:pt>
                <c:pt idx="10">
                  <c:v>6.2095207052900117</c:v>
                </c:pt>
                <c:pt idx="11">
                  <c:v>6.2095207052900117</c:v>
                </c:pt>
                <c:pt idx="12">
                  <c:v>6.2095207052900117</c:v>
                </c:pt>
                <c:pt idx="13">
                  <c:v>6.2095207052900117</c:v>
                </c:pt>
                <c:pt idx="14">
                  <c:v>5.402354980121828</c:v>
                </c:pt>
                <c:pt idx="15">
                  <c:v>5.402354980121828</c:v>
                </c:pt>
                <c:pt idx="16">
                  <c:v>7.7119747150402347</c:v>
                </c:pt>
                <c:pt idx="17">
                  <c:v>7.7119747150402347</c:v>
                </c:pt>
                <c:pt idx="18">
                  <c:v>7.7119747150402347</c:v>
                </c:pt>
                <c:pt idx="19">
                  <c:v>7.7119747150402347</c:v>
                </c:pt>
                <c:pt idx="20">
                  <c:v>7.7119747150402347</c:v>
                </c:pt>
                <c:pt idx="21">
                  <c:v>7.7119747150402347</c:v>
                </c:pt>
                <c:pt idx="22">
                  <c:v>7.7119747150402347</c:v>
                </c:pt>
                <c:pt idx="23">
                  <c:v>7.7119747150402347</c:v>
                </c:pt>
                <c:pt idx="24" formatCode="0.00">
                  <c:v>7.2276869186229344</c:v>
                </c:pt>
                <c:pt idx="25" formatCode="0.00">
                  <c:v>7.2276869186229344</c:v>
                </c:pt>
                <c:pt idx="26" formatCode="0.00">
                  <c:v>7.2276869186229344</c:v>
                </c:pt>
                <c:pt idx="27" formatCode="0.00">
                  <c:v>7.2276869186229344</c:v>
                </c:pt>
                <c:pt idx="28" formatCode="0.00">
                  <c:v>7.2276869186229344</c:v>
                </c:pt>
                <c:pt idx="29" formatCode="0.00">
                  <c:v>7.2276869186229344</c:v>
                </c:pt>
                <c:pt idx="30" formatCode="0.00">
                  <c:v>7.2276869186229344</c:v>
                </c:pt>
                <c:pt idx="31" formatCode="0.00">
                  <c:v>7.2276869186229344</c:v>
                </c:pt>
                <c:pt idx="32" formatCode="0.00">
                  <c:v>7.2276869186229344</c:v>
                </c:pt>
                <c:pt idx="33" formatCode="0.00">
                  <c:v>6.6865192611473327</c:v>
                </c:pt>
                <c:pt idx="34" formatCode="0.00">
                  <c:v>6.6865192611473327</c:v>
                </c:pt>
                <c:pt idx="35" formatCode="0.00">
                  <c:v>6.6865192611473327</c:v>
                </c:pt>
                <c:pt idx="36" formatCode="0.00">
                  <c:v>6.6865192611473327</c:v>
                </c:pt>
                <c:pt idx="37" formatCode="0.00">
                  <c:v>6.6865192611473327</c:v>
                </c:pt>
                <c:pt idx="38" formatCode="0.00">
                  <c:v>6.6865192611473327</c:v>
                </c:pt>
                <c:pt idx="39" formatCode="0.00">
                  <c:v>6.6865192611473327</c:v>
                </c:pt>
                <c:pt idx="40" formatCode="0.00">
                  <c:v>6.6865192611473327</c:v>
                </c:pt>
                <c:pt idx="41" formatCode="0.00">
                  <c:v>6.6865192611473327</c:v>
                </c:pt>
                <c:pt idx="42" formatCode="0.00">
                  <c:v>6.6865192611473327</c:v>
                </c:pt>
                <c:pt idx="43" formatCode="0.00">
                  <c:v>6.6865192611473327</c:v>
                </c:pt>
                <c:pt idx="44" formatCode="0.00">
                  <c:v>6.6865192611473327</c:v>
                </c:pt>
                <c:pt idx="45" formatCode="0.00">
                  <c:v>6.6865192611473327</c:v>
                </c:pt>
                <c:pt idx="46" formatCode="0.00">
                  <c:v>6.6865192611473327</c:v>
                </c:pt>
                <c:pt idx="47" formatCode="0.00">
                  <c:v>6.6865192611473327</c:v>
                </c:pt>
                <c:pt idx="48" formatCode="0.00">
                  <c:v>6.6865192611473327</c:v>
                </c:pt>
                <c:pt idx="49" formatCode="0.00">
                  <c:v>6.6865192611473327</c:v>
                </c:pt>
                <c:pt idx="50" formatCode="0.00">
                  <c:v>6.6865192611473327</c:v>
                </c:pt>
                <c:pt idx="51" formatCode="0.00">
                  <c:v>6.6865192611473327</c:v>
                </c:pt>
                <c:pt idx="52" formatCode="0.00">
                  <c:v>6.6865192611473327</c:v>
                </c:pt>
                <c:pt idx="53" formatCode="0.00">
                  <c:v>6.6865192611473327</c:v>
                </c:pt>
                <c:pt idx="54" formatCode="0.00">
                  <c:v>6.6865192611473327</c:v>
                </c:pt>
                <c:pt idx="55" formatCode="0.00">
                  <c:v>6.6865192611473327</c:v>
                </c:pt>
                <c:pt idx="56" formatCode="0.00">
                  <c:v>6.6865192611473327</c:v>
                </c:pt>
                <c:pt idx="57" formatCode="0.00">
                  <c:v>6.6865192611473327</c:v>
                </c:pt>
                <c:pt idx="58" formatCode="0.00">
                  <c:v>6.6865192611473327</c:v>
                </c:pt>
                <c:pt idx="59" formatCode="0.00">
                  <c:v>6.6865192611473327</c:v>
                </c:pt>
                <c:pt idx="60" formatCode="0.00">
                  <c:v>6.6865192611473327</c:v>
                </c:pt>
                <c:pt idx="61" formatCode="0.00">
                  <c:v>6.6865192611473327</c:v>
                </c:pt>
                <c:pt idx="62" formatCode="0.00">
                  <c:v>6.6865192611473327</c:v>
                </c:pt>
                <c:pt idx="63" formatCode="0.00">
                  <c:v>6.6865192611473327</c:v>
                </c:pt>
                <c:pt idx="64" formatCode="0.00">
                  <c:v>6.6865192611473327</c:v>
                </c:pt>
                <c:pt idx="65" formatCode="0.00">
                  <c:v>6.6865192611473327</c:v>
                </c:pt>
                <c:pt idx="66" formatCode="0.00">
                  <c:v>6.6865192611473327</c:v>
                </c:pt>
                <c:pt idx="67" formatCode="0.00">
                  <c:v>6.6865192611473327</c:v>
                </c:pt>
                <c:pt idx="68" formatCode="0.00">
                  <c:v>6.6865192611473327</c:v>
                </c:pt>
                <c:pt idx="69" formatCode="0.00">
                  <c:v>6.6865192611473327</c:v>
                </c:pt>
                <c:pt idx="70" formatCode="0.00">
                  <c:v>6.6865192611473327</c:v>
                </c:pt>
                <c:pt idx="71" formatCode="0.00">
                  <c:v>6.6865192611473327</c:v>
                </c:pt>
                <c:pt idx="72" formatCode="0.00">
                  <c:v>7.0282522289671459</c:v>
                </c:pt>
                <c:pt idx="73" formatCode="0.00">
                  <c:v>7.0282522289671459</c:v>
                </c:pt>
                <c:pt idx="74" formatCode="0.00">
                  <c:v>7.0282522289671459</c:v>
                </c:pt>
                <c:pt idx="75" formatCode="0.00">
                  <c:v>7.0282522289671459</c:v>
                </c:pt>
                <c:pt idx="76" formatCode="0.00">
                  <c:v>7.0282522289671459</c:v>
                </c:pt>
                <c:pt idx="77" formatCode="0.00">
                  <c:v>7.0282522289671459</c:v>
                </c:pt>
                <c:pt idx="78" formatCode="0.00">
                  <c:v>7.0282522289671459</c:v>
                </c:pt>
                <c:pt idx="79" formatCode="0.00">
                  <c:v>7.0282522289671459</c:v>
                </c:pt>
                <c:pt idx="80" formatCode="0.00">
                  <c:v>7.0282522289671459</c:v>
                </c:pt>
                <c:pt idx="81" formatCode="0.00">
                  <c:v>7.0282522289671459</c:v>
                </c:pt>
                <c:pt idx="82" formatCode="0.00">
                  <c:v>7.0282522289671459</c:v>
                </c:pt>
                <c:pt idx="83" formatCode="0.00">
                  <c:v>7.0282522289671459</c:v>
                </c:pt>
                <c:pt idx="84" formatCode="0.00">
                  <c:v>7.0282522289671459</c:v>
                </c:pt>
                <c:pt idx="85" formatCode="0.00">
                  <c:v>7.0282522289671459</c:v>
                </c:pt>
                <c:pt idx="86" formatCode="0.00">
                  <c:v>7.0282522289671459</c:v>
                </c:pt>
                <c:pt idx="87" formatCode="0.00">
                  <c:v>7.0282522289671459</c:v>
                </c:pt>
                <c:pt idx="88" formatCode="0.00">
                  <c:v>7.0282522289671459</c:v>
                </c:pt>
                <c:pt idx="89" formatCode="0.00">
                  <c:v>7.0282522289671459</c:v>
                </c:pt>
                <c:pt idx="90" formatCode="0.00">
                  <c:v>7.0282522289671459</c:v>
                </c:pt>
                <c:pt idx="91" formatCode="0.00">
                  <c:v>7.0282522289671459</c:v>
                </c:pt>
                <c:pt idx="92" formatCode="0.00">
                  <c:v>7.0282522289671459</c:v>
                </c:pt>
                <c:pt idx="93" formatCode="0.00">
                  <c:v>7.0282522289671459</c:v>
                </c:pt>
                <c:pt idx="94" formatCode="0.00">
                  <c:v>7.0282522289671459</c:v>
                </c:pt>
                <c:pt idx="95" formatCode="0.00">
                  <c:v>7.0282522289671459</c:v>
                </c:pt>
                <c:pt idx="96" formatCode="0.00">
                  <c:v>7.0282522289671459</c:v>
                </c:pt>
                <c:pt idx="97" formatCode="0.00">
                  <c:v>7.0282522289671459</c:v>
                </c:pt>
                <c:pt idx="98" formatCode="0.00">
                  <c:v>7.0282522289671459</c:v>
                </c:pt>
                <c:pt idx="99" formatCode="0.00">
                  <c:v>7.0282522289671459</c:v>
                </c:pt>
                <c:pt idx="100">
                  <c:v>7.3338108003729454</c:v>
                </c:pt>
                <c:pt idx="101">
                  <c:v>7.3338108003729454</c:v>
                </c:pt>
                <c:pt idx="102">
                  <c:v>7.3338108003729454</c:v>
                </c:pt>
                <c:pt idx="103">
                  <c:v>7.3338108003729454</c:v>
                </c:pt>
                <c:pt idx="104">
                  <c:v>7.3338108003729454</c:v>
                </c:pt>
                <c:pt idx="105">
                  <c:v>7.3338108003729454</c:v>
                </c:pt>
                <c:pt idx="106">
                  <c:v>7.3338108003729454</c:v>
                </c:pt>
                <c:pt idx="107">
                  <c:v>7.3338108003729454</c:v>
                </c:pt>
                <c:pt idx="108">
                  <c:v>7.3338108003729454</c:v>
                </c:pt>
                <c:pt idx="109">
                  <c:v>7.3338108003729454</c:v>
                </c:pt>
                <c:pt idx="110">
                  <c:v>7.3338108003729454</c:v>
                </c:pt>
                <c:pt idx="111">
                  <c:v>7.3338108003729454</c:v>
                </c:pt>
                <c:pt idx="112">
                  <c:v>7.3338108003729454</c:v>
                </c:pt>
                <c:pt idx="113">
                  <c:v>7.3338108003729454</c:v>
                </c:pt>
                <c:pt idx="114">
                  <c:v>7.3338108003729454</c:v>
                </c:pt>
                <c:pt idx="115">
                  <c:v>7.3338108003729454</c:v>
                </c:pt>
                <c:pt idx="116">
                  <c:v>7.3338108003729454</c:v>
                </c:pt>
                <c:pt idx="117">
                  <c:v>7.3338108003729454</c:v>
                </c:pt>
                <c:pt idx="118">
                  <c:v>7.3338108003729454</c:v>
                </c:pt>
                <c:pt idx="119">
                  <c:v>7.3338108003729454</c:v>
                </c:pt>
                <c:pt idx="120">
                  <c:v>7.3338108003729454</c:v>
                </c:pt>
                <c:pt idx="121">
                  <c:v>7.3338108003729454</c:v>
                </c:pt>
                <c:pt idx="122">
                  <c:v>7.3338108003729454</c:v>
                </c:pt>
                <c:pt idx="123">
                  <c:v>7.3338108003729454</c:v>
                </c:pt>
                <c:pt idx="124">
                  <c:v>7.3338108003729454</c:v>
                </c:pt>
                <c:pt idx="125">
                  <c:v>7.3338108003729454</c:v>
                </c:pt>
                <c:pt idx="126">
                  <c:v>7.3338108003729454</c:v>
                </c:pt>
                <c:pt idx="127">
                  <c:v>7.3338108003729454</c:v>
                </c:pt>
                <c:pt idx="128">
                  <c:v>7.3338108003729454</c:v>
                </c:pt>
                <c:pt idx="129">
                  <c:v>7.3338108003729454</c:v>
                </c:pt>
                <c:pt idx="130">
                  <c:v>7.3338108003729454</c:v>
                </c:pt>
              </c:numCache>
            </c:numRef>
          </c:val>
          <c:smooth val="0"/>
          <c:extLst/>
        </c:ser>
        <c:ser>
          <c:idx val="8"/>
          <c:order val="7"/>
          <c:tx>
            <c:v>Conformité haute M100</c:v>
          </c:tx>
          <c:spPr>
            <a:ln w="3175">
              <a:solidFill>
                <a:schemeClr val="accent3">
                  <a:lumMod val="50000"/>
                </a:schemeClr>
              </a:solidFill>
            </a:ln>
          </c:spPr>
          <c:marker>
            <c:symbol val="none"/>
          </c:marker>
          <c:val>
            <c:numRef>
              <c:f>('BAM NBR34'!$Y$23:$Y$36,'BAM NBR34'!$Y$40:$Y$41,'BAM NBR34'!$Y$43:$Y$50,'BAM NBR34'!$Y$52:$Y$60,'BAM NBR34'!$Y$63:$Y$101,'BAM NBR34'!$Y$105:$Y$132,'BAM NBR34'!$Y$136:$Y$174,'BAM NBR34'!$Y$177:$Y$221)</c:f>
              <c:numCache>
                <c:formatCode>0.0</c:formatCode>
                <c:ptCount val="184"/>
                <c:pt idx="0">
                  <c:v>7.6704792947099856</c:v>
                </c:pt>
                <c:pt idx="1">
                  <c:v>7.6704792947099856</c:v>
                </c:pt>
                <c:pt idx="2">
                  <c:v>7.6704792947099856</c:v>
                </c:pt>
                <c:pt idx="3">
                  <c:v>7.6704792947099856</c:v>
                </c:pt>
                <c:pt idx="4">
                  <c:v>7.6704792947099856</c:v>
                </c:pt>
                <c:pt idx="5">
                  <c:v>7.6704792947099856</c:v>
                </c:pt>
                <c:pt idx="6">
                  <c:v>7.6704792947099856</c:v>
                </c:pt>
                <c:pt idx="7">
                  <c:v>7.6704792947099856</c:v>
                </c:pt>
                <c:pt idx="8">
                  <c:v>7.6704792947099856</c:v>
                </c:pt>
                <c:pt idx="9">
                  <c:v>7.6704792947099856</c:v>
                </c:pt>
                <c:pt idx="10">
                  <c:v>7.6704792947099856</c:v>
                </c:pt>
                <c:pt idx="11">
                  <c:v>7.6704792947099856</c:v>
                </c:pt>
                <c:pt idx="12">
                  <c:v>7.6704792947099856</c:v>
                </c:pt>
                <c:pt idx="13">
                  <c:v>7.6704792947099856</c:v>
                </c:pt>
                <c:pt idx="14">
                  <c:v>8.1176450198781716</c:v>
                </c:pt>
                <c:pt idx="15">
                  <c:v>8.1176450198781716</c:v>
                </c:pt>
                <c:pt idx="16">
                  <c:v>8.9380252849597639</c:v>
                </c:pt>
                <c:pt idx="17">
                  <c:v>8.9380252849597639</c:v>
                </c:pt>
                <c:pt idx="18">
                  <c:v>8.9380252849597639</c:v>
                </c:pt>
                <c:pt idx="19">
                  <c:v>8.9380252849597639</c:v>
                </c:pt>
                <c:pt idx="20">
                  <c:v>8.9380252849597639</c:v>
                </c:pt>
                <c:pt idx="21">
                  <c:v>8.9380252849597639</c:v>
                </c:pt>
                <c:pt idx="22">
                  <c:v>8.9380252849597639</c:v>
                </c:pt>
                <c:pt idx="23">
                  <c:v>8.9380252849597639</c:v>
                </c:pt>
                <c:pt idx="24" formatCode="0.00">
                  <c:v>9.6865987956627801</c:v>
                </c:pt>
                <c:pt idx="25" formatCode="0.00">
                  <c:v>9.6865987956627801</c:v>
                </c:pt>
                <c:pt idx="26" formatCode="0.00">
                  <c:v>9.6865987956627801</c:v>
                </c:pt>
                <c:pt idx="27" formatCode="0.00">
                  <c:v>9.6865987956627801</c:v>
                </c:pt>
                <c:pt idx="28" formatCode="0.00">
                  <c:v>9.6865987956627801</c:v>
                </c:pt>
                <c:pt idx="29" formatCode="0.00">
                  <c:v>9.6865987956627801</c:v>
                </c:pt>
                <c:pt idx="30" formatCode="0.00">
                  <c:v>9.6865987956627801</c:v>
                </c:pt>
                <c:pt idx="31" formatCode="0.00">
                  <c:v>9.6865987956627801</c:v>
                </c:pt>
                <c:pt idx="32" formatCode="0.00">
                  <c:v>9.6865987956627801</c:v>
                </c:pt>
                <c:pt idx="33" formatCode="0.00">
                  <c:v>8.6493781747501046</c:v>
                </c:pt>
                <c:pt idx="34" formatCode="0.00">
                  <c:v>8.6493781747501046</c:v>
                </c:pt>
                <c:pt idx="35" formatCode="0.00">
                  <c:v>8.6493781747501046</c:v>
                </c:pt>
                <c:pt idx="36" formatCode="0.00">
                  <c:v>8.6493781747501046</c:v>
                </c:pt>
                <c:pt idx="37" formatCode="0.00">
                  <c:v>8.6493781747501046</c:v>
                </c:pt>
                <c:pt idx="38" formatCode="0.00">
                  <c:v>8.6493781747501046</c:v>
                </c:pt>
                <c:pt idx="39" formatCode="0.00">
                  <c:v>8.6493781747501046</c:v>
                </c:pt>
                <c:pt idx="40" formatCode="0.00">
                  <c:v>8.6493781747501046</c:v>
                </c:pt>
                <c:pt idx="41" formatCode="0.00">
                  <c:v>8.6493781747501046</c:v>
                </c:pt>
                <c:pt idx="42" formatCode="0.00">
                  <c:v>8.6493781747501046</c:v>
                </c:pt>
                <c:pt idx="43" formatCode="0.00">
                  <c:v>8.6493781747501046</c:v>
                </c:pt>
                <c:pt idx="44" formatCode="0.00">
                  <c:v>8.6493781747501046</c:v>
                </c:pt>
                <c:pt idx="45" formatCode="0.00">
                  <c:v>8.6493781747501046</c:v>
                </c:pt>
                <c:pt idx="46" formatCode="0.00">
                  <c:v>8.6493781747501046</c:v>
                </c:pt>
                <c:pt idx="47" formatCode="0.00">
                  <c:v>8.6493781747501046</c:v>
                </c:pt>
                <c:pt idx="48" formatCode="0.00">
                  <c:v>8.6493781747501046</c:v>
                </c:pt>
                <c:pt idx="49" formatCode="0.00">
                  <c:v>8.6493781747501046</c:v>
                </c:pt>
                <c:pt idx="50" formatCode="0.00">
                  <c:v>8.6493781747501046</c:v>
                </c:pt>
                <c:pt idx="51" formatCode="0.00">
                  <c:v>8.6493781747501046</c:v>
                </c:pt>
                <c:pt idx="52" formatCode="0.00">
                  <c:v>8.6493781747501046</c:v>
                </c:pt>
                <c:pt idx="53" formatCode="0.00">
                  <c:v>8.6493781747501046</c:v>
                </c:pt>
                <c:pt idx="54" formatCode="0.00">
                  <c:v>8.6493781747501046</c:v>
                </c:pt>
                <c:pt idx="55" formatCode="0.00">
                  <c:v>8.6493781747501046</c:v>
                </c:pt>
                <c:pt idx="56" formatCode="0.00">
                  <c:v>8.6493781747501046</c:v>
                </c:pt>
                <c:pt idx="57" formatCode="0.00">
                  <c:v>8.6493781747501046</c:v>
                </c:pt>
                <c:pt idx="58" formatCode="0.00">
                  <c:v>8.6493781747501046</c:v>
                </c:pt>
                <c:pt idx="59" formatCode="0.00">
                  <c:v>8.6493781747501046</c:v>
                </c:pt>
                <c:pt idx="60" formatCode="0.00">
                  <c:v>8.6493781747501046</c:v>
                </c:pt>
                <c:pt idx="61" formatCode="0.00">
                  <c:v>8.6493781747501046</c:v>
                </c:pt>
                <c:pt idx="62" formatCode="0.00">
                  <c:v>8.6493781747501046</c:v>
                </c:pt>
                <c:pt idx="63" formatCode="0.00">
                  <c:v>8.6493781747501046</c:v>
                </c:pt>
                <c:pt idx="64" formatCode="0.00">
                  <c:v>8.6493781747501046</c:v>
                </c:pt>
                <c:pt idx="65" formatCode="0.00">
                  <c:v>8.6493781747501046</c:v>
                </c:pt>
                <c:pt idx="66" formatCode="0.00">
                  <c:v>8.6493781747501046</c:v>
                </c:pt>
                <c:pt idx="67" formatCode="0.00">
                  <c:v>8.6493781747501046</c:v>
                </c:pt>
                <c:pt idx="68" formatCode="0.00">
                  <c:v>8.6493781747501046</c:v>
                </c:pt>
                <c:pt idx="69" formatCode="0.00">
                  <c:v>8.6493781747501046</c:v>
                </c:pt>
                <c:pt idx="70" formatCode="0.00">
                  <c:v>8.6493781747501046</c:v>
                </c:pt>
                <c:pt idx="71" formatCode="0.00">
                  <c:v>8.6493781747501046</c:v>
                </c:pt>
                <c:pt idx="72" formatCode="0.00">
                  <c:v>8.6760334853185679</c:v>
                </c:pt>
                <c:pt idx="73" formatCode="0.00">
                  <c:v>8.6760334853185679</c:v>
                </c:pt>
                <c:pt idx="74" formatCode="0.00">
                  <c:v>8.6760334853185679</c:v>
                </c:pt>
                <c:pt idx="75" formatCode="0.00">
                  <c:v>8.6760334853185679</c:v>
                </c:pt>
                <c:pt idx="76" formatCode="0.00">
                  <c:v>8.6760334853185679</c:v>
                </c:pt>
                <c:pt idx="77" formatCode="0.00">
                  <c:v>8.6760334853185679</c:v>
                </c:pt>
                <c:pt idx="78" formatCode="0.00">
                  <c:v>8.6760334853185679</c:v>
                </c:pt>
                <c:pt idx="79" formatCode="0.00">
                  <c:v>8.6760334853185679</c:v>
                </c:pt>
                <c:pt idx="80" formatCode="0.00">
                  <c:v>8.6760334853185679</c:v>
                </c:pt>
                <c:pt idx="81" formatCode="0.00">
                  <c:v>8.6760334853185679</c:v>
                </c:pt>
                <c:pt idx="82" formatCode="0.00">
                  <c:v>8.6760334853185679</c:v>
                </c:pt>
                <c:pt idx="83" formatCode="0.00">
                  <c:v>8.6760334853185679</c:v>
                </c:pt>
                <c:pt idx="84" formatCode="0.00">
                  <c:v>8.6760334853185679</c:v>
                </c:pt>
                <c:pt idx="85" formatCode="0.00">
                  <c:v>8.6760334853185679</c:v>
                </c:pt>
                <c:pt idx="86" formatCode="0.00">
                  <c:v>8.6760334853185679</c:v>
                </c:pt>
                <c:pt idx="87" formatCode="0.00">
                  <c:v>8.6760334853185679</c:v>
                </c:pt>
                <c:pt idx="88" formatCode="0.00">
                  <c:v>8.6760334853185679</c:v>
                </c:pt>
                <c:pt idx="89" formatCode="0.00">
                  <c:v>8.6760334853185679</c:v>
                </c:pt>
                <c:pt idx="90" formatCode="0.00">
                  <c:v>8.6760334853185679</c:v>
                </c:pt>
                <c:pt idx="91" formatCode="0.00">
                  <c:v>8.6760334853185679</c:v>
                </c:pt>
                <c:pt idx="92" formatCode="0.00">
                  <c:v>8.6760334853185679</c:v>
                </c:pt>
                <c:pt idx="93" formatCode="0.00">
                  <c:v>8.6760334853185679</c:v>
                </c:pt>
                <c:pt idx="94" formatCode="0.00">
                  <c:v>8.6760334853185679</c:v>
                </c:pt>
                <c:pt idx="95" formatCode="0.00">
                  <c:v>8.6760334853185679</c:v>
                </c:pt>
                <c:pt idx="96" formatCode="0.00">
                  <c:v>8.6760334853185679</c:v>
                </c:pt>
                <c:pt idx="97" formatCode="0.00">
                  <c:v>8.6760334853185679</c:v>
                </c:pt>
                <c:pt idx="98" formatCode="0.00">
                  <c:v>8.6760334853185679</c:v>
                </c:pt>
                <c:pt idx="99" formatCode="0.00">
                  <c:v>8.6760334853185679</c:v>
                </c:pt>
                <c:pt idx="100">
                  <c:v>8.9751547168684329</c:v>
                </c:pt>
                <c:pt idx="101">
                  <c:v>8.9751547168684329</c:v>
                </c:pt>
                <c:pt idx="102">
                  <c:v>8.9751547168684329</c:v>
                </c:pt>
                <c:pt idx="103">
                  <c:v>8.9751547168684329</c:v>
                </c:pt>
                <c:pt idx="104">
                  <c:v>8.9751547168684329</c:v>
                </c:pt>
                <c:pt idx="105">
                  <c:v>8.9751547168684329</c:v>
                </c:pt>
                <c:pt idx="106">
                  <c:v>8.9751547168684329</c:v>
                </c:pt>
                <c:pt idx="107">
                  <c:v>8.9751547168684329</c:v>
                </c:pt>
                <c:pt idx="108">
                  <c:v>8.9751547168684329</c:v>
                </c:pt>
                <c:pt idx="109">
                  <c:v>8.9751547168684329</c:v>
                </c:pt>
                <c:pt idx="110">
                  <c:v>8.9751547168684329</c:v>
                </c:pt>
                <c:pt idx="111">
                  <c:v>8.9751547168684329</c:v>
                </c:pt>
                <c:pt idx="112">
                  <c:v>8.9751547168684329</c:v>
                </c:pt>
                <c:pt idx="113">
                  <c:v>8.9751547168684329</c:v>
                </c:pt>
                <c:pt idx="114">
                  <c:v>8.9751547168684329</c:v>
                </c:pt>
                <c:pt idx="115">
                  <c:v>8.9751547168684329</c:v>
                </c:pt>
                <c:pt idx="116">
                  <c:v>8.9751547168684329</c:v>
                </c:pt>
                <c:pt idx="117">
                  <c:v>8.9751547168684329</c:v>
                </c:pt>
                <c:pt idx="118">
                  <c:v>8.9751547168684329</c:v>
                </c:pt>
                <c:pt idx="119">
                  <c:v>8.9751547168684329</c:v>
                </c:pt>
                <c:pt idx="120">
                  <c:v>8.9751547168684329</c:v>
                </c:pt>
                <c:pt idx="121">
                  <c:v>8.9751547168684329</c:v>
                </c:pt>
                <c:pt idx="122">
                  <c:v>8.9751547168684329</c:v>
                </c:pt>
                <c:pt idx="123">
                  <c:v>8.9751547168684329</c:v>
                </c:pt>
                <c:pt idx="124">
                  <c:v>8.9751547168684329</c:v>
                </c:pt>
                <c:pt idx="125">
                  <c:v>8.9751547168684329</c:v>
                </c:pt>
                <c:pt idx="126">
                  <c:v>8.9751547168684329</c:v>
                </c:pt>
                <c:pt idx="127">
                  <c:v>8.9751547168684329</c:v>
                </c:pt>
                <c:pt idx="128">
                  <c:v>8.9751547168684329</c:v>
                </c:pt>
                <c:pt idx="129">
                  <c:v>8.9751547168684329</c:v>
                </c:pt>
                <c:pt idx="130">
                  <c:v>8.9751547168684329</c:v>
                </c:pt>
              </c:numCache>
            </c:numRef>
          </c:val>
          <c:smooth val="0"/>
          <c:extLst/>
        </c:ser>
        <c:ser>
          <c:idx val="9"/>
          <c:order val="8"/>
          <c:tx>
            <c:v>Conformité basse m200</c:v>
          </c:tx>
          <c:spPr>
            <a:ln w="3175">
              <a:solidFill>
                <a:srgbClr val="C00000"/>
              </a:solidFill>
            </a:ln>
          </c:spPr>
          <c:marker>
            <c:symbol val="none"/>
          </c:marker>
          <c:val>
            <c:numRef>
              <c:f>('BAM NBR34'!$AH$24:$AH$36,'BAM NBR34'!$AH$43:$AH$50,'BAM NBR34'!$AH$52:$AH$60,'BAM NBR34'!$AH$63:$AH$101,'BAM NBR34'!$AH$105:$AH$132,'BAM NBR34'!$AH$136:$AH$174,'BAM NBR34'!$AH$177:$AH$221)</c:f>
              <c:numCache>
                <c:formatCode>0.0</c:formatCode>
                <c:ptCount val="181"/>
                <c:pt idx="0">
                  <c:v>13.713478708659515</c:v>
                </c:pt>
                <c:pt idx="1">
                  <c:v>13.713478708659515</c:v>
                </c:pt>
                <c:pt idx="2">
                  <c:v>13.713478708659515</c:v>
                </c:pt>
                <c:pt idx="3">
                  <c:v>13.713478708659515</c:v>
                </c:pt>
                <c:pt idx="4">
                  <c:v>13.713478708659515</c:v>
                </c:pt>
                <c:pt idx="5">
                  <c:v>13.713478708659515</c:v>
                </c:pt>
                <c:pt idx="6">
                  <c:v>13.713478708659515</c:v>
                </c:pt>
                <c:pt idx="7">
                  <c:v>13.713478708659515</c:v>
                </c:pt>
                <c:pt idx="8">
                  <c:v>13.713478708659515</c:v>
                </c:pt>
                <c:pt idx="9">
                  <c:v>13.713478708659515</c:v>
                </c:pt>
                <c:pt idx="10">
                  <c:v>13.713478708659515</c:v>
                </c:pt>
                <c:pt idx="11">
                  <c:v>13.713478708659515</c:v>
                </c:pt>
                <c:pt idx="12">
                  <c:v>13.713478708659515</c:v>
                </c:pt>
                <c:pt idx="13" formatCode="0.00">
                  <c:v>16.617754528910151</c:v>
                </c:pt>
                <c:pt idx="14" formatCode="0.00">
                  <c:v>16.617754528910151</c:v>
                </c:pt>
                <c:pt idx="15" formatCode="0.00">
                  <c:v>16.617754528910151</c:v>
                </c:pt>
                <c:pt idx="16" formatCode="0.00">
                  <c:v>16.617754528910151</c:v>
                </c:pt>
                <c:pt idx="17" formatCode="0.00">
                  <c:v>16.617754528910151</c:v>
                </c:pt>
                <c:pt idx="18" formatCode="0.00">
                  <c:v>16.617754528910151</c:v>
                </c:pt>
                <c:pt idx="19" formatCode="0.00">
                  <c:v>16.617754528910151</c:v>
                </c:pt>
                <c:pt idx="20" formatCode="0.00">
                  <c:v>16.617754528910151</c:v>
                </c:pt>
                <c:pt idx="21" formatCode="0.00">
                  <c:v>15.65477255260903</c:v>
                </c:pt>
                <c:pt idx="22" formatCode="0.00">
                  <c:v>15.65477255260903</c:v>
                </c:pt>
                <c:pt idx="23" formatCode="0.00">
                  <c:v>15.65477255260903</c:v>
                </c:pt>
                <c:pt idx="24" formatCode="0.00">
                  <c:v>15.65477255260903</c:v>
                </c:pt>
                <c:pt idx="25" formatCode="0.00">
                  <c:v>15.65477255260903</c:v>
                </c:pt>
                <c:pt idx="26" formatCode="0.00">
                  <c:v>15.65477255260903</c:v>
                </c:pt>
                <c:pt idx="27" formatCode="0.00">
                  <c:v>15.65477255260903</c:v>
                </c:pt>
                <c:pt idx="28" formatCode="0.00">
                  <c:v>15.65477255260903</c:v>
                </c:pt>
                <c:pt idx="29" formatCode="0.00">
                  <c:v>15.65477255260903</c:v>
                </c:pt>
                <c:pt idx="30" formatCode="0.00">
                  <c:v>14.545253449663283</c:v>
                </c:pt>
                <c:pt idx="31" formatCode="0.00">
                  <c:v>14.545253449663283</c:v>
                </c:pt>
                <c:pt idx="32" formatCode="0.00">
                  <c:v>14.545253449663283</c:v>
                </c:pt>
                <c:pt idx="33" formatCode="0.00">
                  <c:v>14.545253449663283</c:v>
                </c:pt>
                <c:pt idx="34" formatCode="0.00">
                  <c:v>14.545253449663283</c:v>
                </c:pt>
                <c:pt idx="35" formatCode="0.00">
                  <c:v>14.545253449663283</c:v>
                </c:pt>
                <c:pt idx="36" formatCode="0.00">
                  <c:v>14.545253449663283</c:v>
                </c:pt>
                <c:pt idx="37" formatCode="0.00">
                  <c:v>14.545253449663283</c:v>
                </c:pt>
                <c:pt idx="38" formatCode="0.00">
                  <c:v>14.545253449663283</c:v>
                </c:pt>
                <c:pt idx="39" formatCode="0.00">
                  <c:v>14.545253449663283</c:v>
                </c:pt>
                <c:pt idx="40" formatCode="0.00">
                  <c:v>14.545253449663283</c:v>
                </c:pt>
                <c:pt idx="41" formatCode="0.00">
                  <c:v>14.545253449663283</c:v>
                </c:pt>
                <c:pt idx="42" formatCode="0.00">
                  <c:v>14.545253449663283</c:v>
                </c:pt>
                <c:pt idx="43" formatCode="0.00">
                  <c:v>14.545253449663283</c:v>
                </c:pt>
                <c:pt idx="44" formatCode="0.00">
                  <c:v>14.545253449663283</c:v>
                </c:pt>
                <c:pt idx="45" formatCode="0.00">
                  <c:v>14.545253449663283</c:v>
                </c:pt>
                <c:pt idx="46" formatCode="0.00">
                  <c:v>14.545253449663283</c:v>
                </c:pt>
                <c:pt idx="47" formatCode="0.00">
                  <c:v>14.545253449663283</c:v>
                </c:pt>
                <c:pt idx="48" formatCode="0.00">
                  <c:v>14.545253449663283</c:v>
                </c:pt>
                <c:pt idx="49" formatCode="0.00">
                  <c:v>14.545253449663283</c:v>
                </c:pt>
                <c:pt idx="50" formatCode="0.00">
                  <c:v>14.545253449663283</c:v>
                </c:pt>
                <c:pt idx="51" formatCode="0.00">
                  <c:v>14.545253449663283</c:v>
                </c:pt>
                <c:pt idx="52" formatCode="0.00">
                  <c:v>14.545253449663283</c:v>
                </c:pt>
                <c:pt idx="53" formatCode="0.00">
                  <c:v>14.545253449663283</c:v>
                </c:pt>
                <c:pt idx="54" formatCode="0.00">
                  <c:v>14.545253449663283</c:v>
                </c:pt>
                <c:pt idx="55" formatCode="0.00">
                  <c:v>14.545253449663283</c:v>
                </c:pt>
                <c:pt idx="56" formatCode="0.00">
                  <c:v>14.545253449663283</c:v>
                </c:pt>
                <c:pt idx="57" formatCode="0.00">
                  <c:v>14.545253449663283</c:v>
                </c:pt>
                <c:pt idx="58" formatCode="0.00">
                  <c:v>14.545253449663283</c:v>
                </c:pt>
                <c:pt idx="59" formatCode="0.00">
                  <c:v>14.545253449663283</c:v>
                </c:pt>
                <c:pt idx="60" formatCode="0.00">
                  <c:v>14.545253449663283</c:v>
                </c:pt>
                <c:pt idx="61" formatCode="0.00">
                  <c:v>14.545253449663283</c:v>
                </c:pt>
                <c:pt idx="62" formatCode="0.00">
                  <c:v>14.545253449663283</c:v>
                </c:pt>
                <c:pt idx="63" formatCode="0.00">
                  <c:v>14.545253449663283</c:v>
                </c:pt>
                <c:pt idx="64" formatCode="0.00">
                  <c:v>14.545253449663283</c:v>
                </c:pt>
                <c:pt idx="65" formatCode="0.00">
                  <c:v>14.545253449663283</c:v>
                </c:pt>
                <c:pt idx="66" formatCode="0.00">
                  <c:v>14.545253449663283</c:v>
                </c:pt>
                <c:pt idx="67" formatCode="0.00">
                  <c:v>14.545253449663283</c:v>
                </c:pt>
                <c:pt idx="68" formatCode="0.00">
                  <c:v>14.545253449663283</c:v>
                </c:pt>
                <c:pt idx="69" formatCode="0.00">
                  <c:v>14.809669187589462</c:v>
                </c:pt>
                <c:pt idx="70" formatCode="0.00">
                  <c:v>14.809669187589462</c:v>
                </c:pt>
                <c:pt idx="71" formatCode="0.00">
                  <c:v>14.809669187589462</c:v>
                </c:pt>
                <c:pt idx="72" formatCode="0.00">
                  <c:v>14.809669187589462</c:v>
                </c:pt>
                <c:pt idx="73" formatCode="0.00">
                  <c:v>14.809669187589462</c:v>
                </c:pt>
                <c:pt idx="74" formatCode="0.00">
                  <c:v>14.809669187589462</c:v>
                </c:pt>
                <c:pt idx="75" formatCode="0.00">
                  <c:v>14.809669187589462</c:v>
                </c:pt>
                <c:pt idx="76" formatCode="0.00">
                  <c:v>14.809669187589462</c:v>
                </c:pt>
                <c:pt idx="77" formatCode="0.00">
                  <c:v>14.809669187589462</c:v>
                </c:pt>
                <c:pt idx="78" formatCode="0.00">
                  <c:v>14.809669187589462</c:v>
                </c:pt>
                <c:pt idx="79" formatCode="0.00">
                  <c:v>14.809669187589462</c:v>
                </c:pt>
                <c:pt idx="80" formatCode="0.00">
                  <c:v>14.809669187589462</c:v>
                </c:pt>
                <c:pt idx="81" formatCode="0.00">
                  <c:v>14.809669187589462</c:v>
                </c:pt>
                <c:pt idx="82" formatCode="0.00">
                  <c:v>14.809669187589462</c:v>
                </c:pt>
                <c:pt idx="83" formatCode="0.00">
                  <c:v>14.809669187589462</c:v>
                </c:pt>
                <c:pt idx="84" formatCode="0.00">
                  <c:v>14.809669187589462</c:v>
                </c:pt>
                <c:pt idx="85" formatCode="0.00">
                  <c:v>14.809669187589462</c:v>
                </c:pt>
                <c:pt idx="86" formatCode="0.00">
                  <c:v>14.809669187589462</c:v>
                </c:pt>
                <c:pt idx="87" formatCode="0.00">
                  <c:v>14.809669187589462</c:v>
                </c:pt>
                <c:pt idx="88" formatCode="0.00">
                  <c:v>14.809669187589462</c:v>
                </c:pt>
                <c:pt idx="89" formatCode="0.00">
                  <c:v>14.809669187589462</c:v>
                </c:pt>
                <c:pt idx="90" formatCode="0.00">
                  <c:v>14.809669187589462</c:v>
                </c:pt>
                <c:pt idx="91" formatCode="0.00">
                  <c:v>14.809669187589462</c:v>
                </c:pt>
                <c:pt idx="92" formatCode="0.00">
                  <c:v>14.809669187589462</c:v>
                </c:pt>
                <c:pt idx="93" formatCode="0.00">
                  <c:v>14.809669187589462</c:v>
                </c:pt>
                <c:pt idx="94" formatCode="0.00">
                  <c:v>14.809669187589462</c:v>
                </c:pt>
                <c:pt idx="95" formatCode="0.00">
                  <c:v>14.809669187589462</c:v>
                </c:pt>
                <c:pt idx="96" formatCode="0.00">
                  <c:v>14.809669187589462</c:v>
                </c:pt>
                <c:pt idx="97">
                  <c:v>15.65963956901952</c:v>
                </c:pt>
                <c:pt idx="98">
                  <c:v>15.65963956901952</c:v>
                </c:pt>
                <c:pt idx="99">
                  <c:v>15.65963956901952</c:v>
                </c:pt>
                <c:pt idx="100">
                  <c:v>15.65963956901952</c:v>
                </c:pt>
                <c:pt idx="101">
                  <c:v>15.65963956901952</c:v>
                </c:pt>
                <c:pt idx="102">
                  <c:v>15.65963956901952</c:v>
                </c:pt>
                <c:pt idx="103">
                  <c:v>15.65963956901952</c:v>
                </c:pt>
                <c:pt idx="104">
                  <c:v>15.65963956901952</c:v>
                </c:pt>
                <c:pt idx="105">
                  <c:v>15.65963956901952</c:v>
                </c:pt>
                <c:pt idx="106">
                  <c:v>15.65963956901952</c:v>
                </c:pt>
                <c:pt idx="107">
                  <c:v>15.65963956901952</c:v>
                </c:pt>
                <c:pt idx="108">
                  <c:v>15.65963956901952</c:v>
                </c:pt>
                <c:pt idx="109">
                  <c:v>15.65963956901952</c:v>
                </c:pt>
                <c:pt idx="110">
                  <c:v>15.65963956901952</c:v>
                </c:pt>
                <c:pt idx="111">
                  <c:v>15.65963956901952</c:v>
                </c:pt>
                <c:pt idx="112">
                  <c:v>15.65963956901952</c:v>
                </c:pt>
                <c:pt idx="113">
                  <c:v>15.65963956901952</c:v>
                </c:pt>
                <c:pt idx="114">
                  <c:v>15.65963956901952</c:v>
                </c:pt>
                <c:pt idx="115">
                  <c:v>15.65963956901952</c:v>
                </c:pt>
                <c:pt idx="116">
                  <c:v>15.65963956901952</c:v>
                </c:pt>
                <c:pt idx="117">
                  <c:v>15.65963956901952</c:v>
                </c:pt>
                <c:pt idx="118">
                  <c:v>15.65963956901952</c:v>
                </c:pt>
                <c:pt idx="119">
                  <c:v>15.65963956901952</c:v>
                </c:pt>
                <c:pt idx="120">
                  <c:v>15.65963956901952</c:v>
                </c:pt>
                <c:pt idx="121">
                  <c:v>15.65963956901952</c:v>
                </c:pt>
                <c:pt idx="122">
                  <c:v>15.65963956901952</c:v>
                </c:pt>
                <c:pt idx="123">
                  <c:v>15.65963956901952</c:v>
                </c:pt>
                <c:pt idx="124">
                  <c:v>15.65963956901952</c:v>
                </c:pt>
                <c:pt idx="125">
                  <c:v>15.65963956901952</c:v>
                </c:pt>
                <c:pt idx="126">
                  <c:v>15.65963956901952</c:v>
                </c:pt>
                <c:pt idx="127">
                  <c:v>15.65963956901952</c:v>
                </c:pt>
              </c:numCache>
            </c:numRef>
          </c:val>
          <c:smooth val="0"/>
          <c:extLst/>
        </c:ser>
        <c:ser>
          <c:idx val="10"/>
          <c:order val="9"/>
          <c:tx>
            <c:v>Conformit" haute m200</c:v>
          </c:tx>
          <c:spPr>
            <a:ln w="3175">
              <a:solidFill>
                <a:srgbClr val="C00000"/>
              </a:solidFill>
            </a:ln>
          </c:spPr>
          <c:marker>
            <c:symbol val="none"/>
          </c:marker>
          <c:val>
            <c:numRef>
              <c:f>('BAM NBR34'!$AI$24:$AI$36,'BAM NBR34'!$AI$43:$AI$50,'BAM NBR34'!$AI$52:$AI$60,'BAM NBR34'!$AI$63:$AI$101,'BAM NBR34'!$AI$105:$AI$132,'BAM NBR34'!$AI$136:$AI$174,'BAM NBR34'!$AI$177:$AI$221)</c:f>
              <c:numCache>
                <c:formatCode>0.0</c:formatCode>
                <c:ptCount val="181"/>
                <c:pt idx="0">
                  <c:v>15.486521291340484</c:v>
                </c:pt>
                <c:pt idx="1">
                  <c:v>15.486521291340484</c:v>
                </c:pt>
                <c:pt idx="2">
                  <c:v>15.486521291340484</c:v>
                </c:pt>
                <c:pt idx="3">
                  <c:v>15.486521291340484</c:v>
                </c:pt>
                <c:pt idx="4">
                  <c:v>15.486521291340484</c:v>
                </c:pt>
                <c:pt idx="5">
                  <c:v>15.486521291340484</c:v>
                </c:pt>
                <c:pt idx="6">
                  <c:v>15.486521291340484</c:v>
                </c:pt>
                <c:pt idx="7">
                  <c:v>15.486521291340484</c:v>
                </c:pt>
                <c:pt idx="8">
                  <c:v>15.486521291340484</c:v>
                </c:pt>
                <c:pt idx="9">
                  <c:v>15.486521291340484</c:v>
                </c:pt>
                <c:pt idx="10">
                  <c:v>15.486521291340484</c:v>
                </c:pt>
                <c:pt idx="11">
                  <c:v>15.486521291340484</c:v>
                </c:pt>
                <c:pt idx="12">
                  <c:v>15.486521291340484</c:v>
                </c:pt>
                <c:pt idx="13" formatCode="0.00">
                  <c:v>18.348912137756518</c:v>
                </c:pt>
                <c:pt idx="14" formatCode="0.00">
                  <c:v>18.348912137756518</c:v>
                </c:pt>
                <c:pt idx="15" formatCode="0.00">
                  <c:v>18.348912137756518</c:v>
                </c:pt>
                <c:pt idx="16" formatCode="0.00">
                  <c:v>18.348912137756518</c:v>
                </c:pt>
                <c:pt idx="17" formatCode="0.00">
                  <c:v>18.348912137756518</c:v>
                </c:pt>
                <c:pt idx="18" formatCode="0.00">
                  <c:v>18.348912137756518</c:v>
                </c:pt>
                <c:pt idx="19" formatCode="0.00">
                  <c:v>18.348912137756518</c:v>
                </c:pt>
                <c:pt idx="20" formatCode="0.00">
                  <c:v>18.348912137756518</c:v>
                </c:pt>
                <c:pt idx="21" formatCode="0.00">
                  <c:v>19.253798875962399</c:v>
                </c:pt>
                <c:pt idx="22" formatCode="0.00">
                  <c:v>19.253798875962399</c:v>
                </c:pt>
                <c:pt idx="23" formatCode="0.00">
                  <c:v>19.253798875962399</c:v>
                </c:pt>
                <c:pt idx="24" formatCode="0.00">
                  <c:v>19.253798875962399</c:v>
                </c:pt>
                <c:pt idx="25" formatCode="0.00">
                  <c:v>19.253798875962399</c:v>
                </c:pt>
                <c:pt idx="26" formatCode="0.00">
                  <c:v>19.253798875962399</c:v>
                </c:pt>
                <c:pt idx="27" formatCode="0.00">
                  <c:v>19.253798875962399</c:v>
                </c:pt>
                <c:pt idx="28" formatCode="0.00">
                  <c:v>19.253798875962399</c:v>
                </c:pt>
                <c:pt idx="29" formatCode="0.00">
                  <c:v>19.253798875962399</c:v>
                </c:pt>
                <c:pt idx="30" formatCode="0.00">
                  <c:v>17.309603693193861</c:v>
                </c:pt>
                <c:pt idx="31" formatCode="0.00">
                  <c:v>17.309603693193861</c:v>
                </c:pt>
                <c:pt idx="32" formatCode="0.00">
                  <c:v>17.309603693193861</c:v>
                </c:pt>
                <c:pt idx="33" formatCode="0.00">
                  <c:v>17.309603693193861</c:v>
                </c:pt>
                <c:pt idx="34" formatCode="0.00">
                  <c:v>17.309603693193861</c:v>
                </c:pt>
                <c:pt idx="35" formatCode="0.00">
                  <c:v>17.309603693193861</c:v>
                </c:pt>
                <c:pt idx="36" formatCode="0.00">
                  <c:v>17.309603693193861</c:v>
                </c:pt>
                <c:pt idx="37" formatCode="0.00">
                  <c:v>17.309603693193861</c:v>
                </c:pt>
                <c:pt idx="38" formatCode="0.00">
                  <c:v>17.309603693193861</c:v>
                </c:pt>
                <c:pt idx="39" formatCode="0.00">
                  <c:v>17.309603693193861</c:v>
                </c:pt>
                <c:pt idx="40" formatCode="0.00">
                  <c:v>17.309603693193861</c:v>
                </c:pt>
                <c:pt idx="41" formatCode="0.00">
                  <c:v>17.309603693193861</c:v>
                </c:pt>
                <c:pt idx="42" formatCode="0.00">
                  <c:v>17.309603693193861</c:v>
                </c:pt>
                <c:pt idx="43" formatCode="0.00">
                  <c:v>17.309603693193861</c:v>
                </c:pt>
                <c:pt idx="44" formatCode="0.00">
                  <c:v>17.309603693193861</c:v>
                </c:pt>
                <c:pt idx="45" formatCode="0.00">
                  <c:v>17.309603693193861</c:v>
                </c:pt>
                <c:pt idx="46" formatCode="0.00">
                  <c:v>17.309603693193861</c:v>
                </c:pt>
                <c:pt idx="47" formatCode="0.00">
                  <c:v>17.309603693193861</c:v>
                </c:pt>
                <c:pt idx="48" formatCode="0.00">
                  <c:v>17.309603693193861</c:v>
                </c:pt>
                <c:pt idx="49" formatCode="0.00">
                  <c:v>17.309603693193861</c:v>
                </c:pt>
                <c:pt idx="50" formatCode="0.00">
                  <c:v>17.309603693193861</c:v>
                </c:pt>
                <c:pt idx="51" formatCode="0.00">
                  <c:v>17.309603693193861</c:v>
                </c:pt>
                <c:pt idx="52" formatCode="0.00">
                  <c:v>17.309603693193861</c:v>
                </c:pt>
                <c:pt idx="53" formatCode="0.00">
                  <c:v>17.309603693193861</c:v>
                </c:pt>
                <c:pt idx="54" formatCode="0.00">
                  <c:v>17.309603693193861</c:v>
                </c:pt>
                <c:pt idx="55" formatCode="0.00">
                  <c:v>17.309603693193861</c:v>
                </c:pt>
                <c:pt idx="56" formatCode="0.00">
                  <c:v>17.309603693193861</c:v>
                </c:pt>
                <c:pt idx="57" formatCode="0.00">
                  <c:v>17.309603693193861</c:v>
                </c:pt>
                <c:pt idx="58" formatCode="0.00">
                  <c:v>17.309603693193861</c:v>
                </c:pt>
                <c:pt idx="59" formatCode="0.00">
                  <c:v>17.309603693193861</c:v>
                </c:pt>
                <c:pt idx="60" formatCode="0.00">
                  <c:v>17.309603693193861</c:v>
                </c:pt>
                <c:pt idx="61" formatCode="0.00">
                  <c:v>17.309603693193861</c:v>
                </c:pt>
                <c:pt idx="62" formatCode="0.00">
                  <c:v>17.309603693193861</c:v>
                </c:pt>
                <c:pt idx="63" formatCode="0.00">
                  <c:v>17.309603693193861</c:v>
                </c:pt>
                <c:pt idx="64" formatCode="0.00">
                  <c:v>17.309603693193861</c:v>
                </c:pt>
                <c:pt idx="65" formatCode="0.00">
                  <c:v>17.309603693193861</c:v>
                </c:pt>
                <c:pt idx="66" formatCode="0.00">
                  <c:v>17.309603693193861</c:v>
                </c:pt>
                <c:pt idx="67" formatCode="0.00">
                  <c:v>17.309603693193861</c:v>
                </c:pt>
                <c:pt idx="68" formatCode="0.00">
                  <c:v>17.309603693193861</c:v>
                </c:pt>
                <c:pt idx="69" formatCode="0.00">
                  <c:v>17.228426050505774</c:v>
                </c:pt>
                <c:pt idx="70" formatCode="0.00">
                  <c:v>17.228426050505774</c:v>
                </c:pt>
                <c:pt idx="71" formatCode="0.00">
                  <c:v>17.228426050505774</c:v>
                </c:pt>
                <c:pt idx="72" formatCode="0.00">
                  <c:v>17.228426050505774</c:v>
                </c:pt>
                <c:pt idx="73" formatCode="0.00">
                  <c:v>17.228426050505774</c:v>
                </c:pt>
                <c:pt idx="74" formatCode="0.00">
                  <c:v>17.228426050505774</c:v>
                </c:pt>
                <c:pt idx="75" formatCode="0.00">
                  <c:v>17.228426050505774</c:v>
                </c:pt>
                <c:pt idx="76" formatCode="0.00">
                  <c:v>17.228426050505774</c:v>
                </c:pt>
                <c:pt idx="77" formatCode="0.00">
                  <c:v>17.228426050505774</c:v>
                </c:pt>
                <c:pt idx="78" formatCode="0.00">
                  <c:v>17.228426050505774</c:v>
                </c:pt>
                <c:pt idx="79" formatCode="0.00">
                  <c:v>17.228426050505774</c:v>
                </c:pt>
                <c:pt idx="80" formatCode="0.00">
                  <c:v>17.228426050505774</c:v>
                </c:pt>
                <c:pt idx="81" formatCode="0.00">
                  <c:v>17.228426050505774</c:v>
                </c:pt>
                <c:pt idx="82" formatCode="0.00">
                  <c:v>17.228426050505774</c:v>
                </c:pt>
                <c:pt idx="83" formatCode="0.00">
                  <c:v>17.228426050505774</c:v>
                </c:pt>
                <c:pt idx="84" formatCode="0.00">
                  <c:v>17.228426050505774</c:v>
                </c:pt>
                <c:pt idx="85" formatCode="0.00">
                  <c:v>17.228426050505774</c:v>
                </c:pt>
                <c:pt idx="86" formatCode="0.00">
                  <c:v>17.228426050505774</c:v>
                </c:pt>
                <c:pt idx="87" formatCode="0.00">
                  <c:v>17.228426050505774</c:v>
                </c:pt>
                <c:pt idx="88" formatCode="0.00">
                  <c:v>17.228426050505774</c:v>
                </c:pt>
                <c:pt idx="89" formatCode="0.00">
                  <c:v>17.228426050505774</c:v>
                </c:pt>
                <c:pt idx="90" formatCode="0.00">
                  <c:v>17.228426050505774</c:v>
                </c:pt>
                <c:pt idx="91" formatCode="0.00">
                  <c:v>17.228426050505774</c:v>
                </c:pt>
                <c:pt idx="92" formatCode="0.00">
                  <c:v>17.228426050505774</c:v>
                </c:pt>
                <c:pt idx="93" formatCode="0.00">
                  <c:v>17.228426050505774</c:v>
                </c:pt>
                <c:pt idx="94" formatCode="0.00">
                  <c:v>17.228426050505774</c:v>
                </c:pt>
                <c:pt idx="95" formatCode="0.00">
                  <c:v>17.228426050505774</c:v>
                </c:pt>
                <c:pt idx="96" formatCode="0.00">
                  <c:v>17.228426050505774</c:v>
                </c:pt>
                <c:pt idx="97">
                  <c:v>18.071664778806564</c:v>
                </c:pt>
                <c:pt idx="98">
                  <c:v>18.071664778806564</c:v>
                </c:pt>
                <c:pt idx="99">
                  <c:v>18.071664778806564</c:v>
                </c:pt>
                <c:pt idx="100">
                  <c:v>18.071664778806564</c:v>
                </c:pt>
                <c:pt idx="101">
                  <c:v>18.071664778806564</c:v>
                </c:pt>
                <c:pt idx="102">
                  <c:v>18.071664778806564</c:v>
                </c:pt>
                <c:pt idx="103">
                  <c:v>18.071664778806564</c:v>
                </c:pt>
                <c:pt idx="104">
                  <c:v>18.071664778806564</c:v>
                </c:pt>
                <c:pt idx="105">
                  <c:v>18.071664778806564</c:v>
                </c:pt>
                <c:pt idx="106">
                  <c:v>18.071664778806564</c:v>
                </c:pt>
                <c:pt idx="107">
                  <c:v>18.071664778806564</c:v>
                </c:pt>
                <c:pt idx="108">
                  <c:v>18.071664778806564</c:v>
                </c:pt>
                <c:pt idx="109">
                  <c:v>18.071664778806564</c:v>
                </c:pt>
                <c:pt idx="110">
                  <c:v>18.071664778806564</c:v>
                </c:pt>
                <c:pt idx="111">
                  <c:v>18.071664778806564</c:v>
                </c:pt>
                <c:pt idx="112">
                  <c:v>18.071664778806564</c:v>
                </c:pt>
                <c:pt idx="113">
                  <c:v>18.071664778806564</c:v>
                </c:pt>
                <c:pt idx="114">
                  <c:v>18.071664778806564</c:v>
                </c:pt>
                <c:pt idx="115">
                  <c:v>18.071664778806564</c:v>
                </c:pt>
                <c:pt idx="116">
                  <c:v>18.071664778806564</c:v>
                </c:pt>
                <c:pt idx="117">
                  <c:v>18.071664778806564</c:v>
                </c:pt>
                <c:pt idx="118">
                  <c:v>18.071664778806564</c:v>
                </c:pt>
                <c:pt idx="119">
                  <c:v>18.071664778806564</c:v>
                </c:pt>
                <c:pt idx="120">
                  <c:v>18.071664778806564</c:v>
                </c:pt>
                <c:pt idx="121">
                  <c:v>18.071664778806564</c:v>
                </c:pt>
                <c:pt idx="122">
                  <c:v>18.071664778806564</c:v>
                </c:pt>
                <c:pt idx="123">
                  <c:v>18.071664778806564</c:v>
                </c:pt>
                <c:pt idx="124">
                  <c:v>18.071664778806564</c:v>
                </c:pt>
                <c:pt idx="125">
                  <c:v>18.071664778806564</c:v>
                </c:pt>
                <c:pt idx="126">
                  <c:v>18.071664778806564</c:v>
                </c:pt>
                <c:pt idx="127">
                  <c:v>18.071664778806564</c:v>
                </c:pt>
              </c:numCache>
            </c:numRef>
          </c:val>
          <c:smooth val="0"/>
          <c:extLst/>
        </c:ser>
        <c:ser>
          <c:idx val="11"/>
          <c:order val="10"/>
          <c:tx>
            <c:v>conformité basse R/R</c:v>
          </c:tx>
          <c:spPr>
            <a:ln w="3175">
              <a:solidFill>
                <a:schemeClr val="accent5">
                  <a:lumMod val="75000"/>
                </a:schemeClr>
              </a:solidFill>
            </a:ln>
          </c:spPr>
          <c:marker>
            <c:symbol val="none"/>
          </c:marker>
          <c:val>
            <c:numRef>
              <c:f>('BAM NBR34'!$AR$24:$AR$36,'BAM NBR34'!$AR$43:$AR$50,'BAM NBR34'!$AR$52:$AR$60,'BAM NBR34'!$AR$63:$AR$101,'BAM NBR34'!$AR$105:$AR$132,'BAM NBR34'!$AR$136:$AR$174,'BAM NBR34'!$AR$177:$AR$221)</c:f>
              <c:numCache>
                <c:formatCode>0.0</c:formatCode>
                <c:ptCount val="181"/>
                <c:pt idx="0">
                  <c:v>17.138466045591976</c:v>
                </c:pt>
                <c:pt idx="1">
                  <c:v>17.138466045591976</c:v>
                </c:pt>
                <c:pt idx="2">
                  <c:v>17.138466045591976</c:v>
                </c:pt>
                <c:pt idx="3">
                  <c:v>17.138466045591976</c:v>
                </c:pt>
                <c:pt idx="4">
                  <c:v>17.138466045591976</c:v>
                </c:pt>
                <c:pt idx="5">
                  <c:v>17.138466045591976</c:v>
                </c:pt>
                <c:pt idx="6">
                  <c:v>17.138466045591976</c:v>
                </c:pt>
                <c:pt idx="7">
                  <c:v>17.138466045591976</c:v>
                </c:pt>
                <c:pt idx="8">
                  <c:v>17.138466045591976</c:v>
                </c:pt>
                <c:pt idx="9">
                  <c:v>17.138466045591976</c:v>
                </c:pt>
                <c:pt idx="10">
                  <c:v>17.138466045591976</c:v>
                </c:pt>
                <c:pt idx="11">
                  <c:v>17.138466045591976</c:v>
                </c:pt>
                <c:pt idx="12">
                  <c:v>17.138466045591976</c:v>
                </c:pt>
                <c:pt idx="13" formatCode="0.00">
                  <c:v>21.33910507440423</c:v>
                </c:pt>
                <c:pt idx="14" formatCode="0.00">
                  <c:v>21.33910507440423</c:v>
                </c:pt>
                <c:pt idx="15" formatCode="0.00">
                  <c:v>21.33910507440423</c:v>
                </c:pt>
                <c:pt idx="16" formatCode="0.00">
                  <c:v>21.33910507440423</c:v>
                </c:pt>
                <c:pt idx="17" formatCode="0.00">
                  <c:v>21.33910507440423</c:v>
                </c:pt>
                <c:pt idx="18" formatCode="0.00">
                  <c:v>21.33910507440423</c:v>
                </c:pt>
                <c:pt idx="19" formatCode="0.00">
                  <c:v>21.33910507440423</c:v>
                </c:pt>
                <c:pt idx="20" formatCode="0.00">
                  <c:v>21.33910507440423</c:v>
                </c:pt>
                <c:pt idx="21" formatCode="0.00">
                  <c:v>21.76499478624558</c:v>
                </c:pt>
                <c:pt idx="22" formatCode="0.00">
                  <c:v>21.76499478624558</c:v>
                </c:pt>
                <c:pt idx="23" formatCode="0.00">
                  <c:v>21.76499478624558</c:v>
                </c:pt>
                <c:pt idx="24" formatCode="0.00">
                  <c:v>21.76499478624558</c:v>
                </c:pt>
                <c:pt idx="25" formatCode="0.00">
                  <c:v>21.76499478624558</c:v>
                </c:pt>
                <c:pt idx="26" formatCode="0.00">
                  <c:v>21.76499478624558</c:v>
                </c:pt>
                <c:pt idx="27" formatCode="0.00">
                  <c:v>21.76499478624558</c:v>
                </c:pt>
                <c:pt idx="28" formatCode="0.00">
                  <c:v>21.76499478624558</c:v>
                </c:pt>
                <c:pt idx="29" formatCode="0.00">
                  <c:v>21.76499478624558</c:v>
                </c:pt>
                <c:pt idx="30" formatCode="0.00">
                  <c:v>18.869732139481819</c:v>
                </c:pt>
                <c:pt idx="31" formatCode="0.00">
                  <c:v>18.869732139481819</c:v>
                </c:pt>
                <c:pt idx="32" formatCode="0.00">
                  <c:v>18.869732139481819</c:v>
                </c:pt>
                <c:pt idx="33" formatCode="0.00">
                  <c:v>18.869732139481819</c:v>
                </c:pt>
                <c:pt idx="34" formatCode="0.00">
                  <c:v>18.869732139481819</c:v>
                </c:pt>
                <c:pt idx="35" formatCode="0.00">
                  <c:v>18.869732139481819</c:v>
                </c:pt>
                <c:pt idx="36" formatCode="0.00">
                  <c:v>18.869732139481819</c:v>
                </c:pt>
                <c:pt idx="37" formatCode="0.00">
                  <c:v>18.869732139481819</c:v>
                </c:pt>
                <c:pt idx="38" formatCode="0.00">
                  <c:v>18.869732139481819</c:v>
                </c:pt>
                <c:pt idx="39" formatCode="0.00">
                  <c:v>18.869732139481819</c:v>
                </c:pt>
                <c:pt idx="40" formatCode="0.00">
                  <c:v>18.869732139481819</c:v>
                </c:pt>
                <c:pt idx="41" formatCode="0.00">
                  <c:v>18.869732139481819</c:v>
                </c:pt>
                <c:pt idx="42" formatCode="0.00">
                  <c:v>18.869732139481819</c:v>
                </c:pt>
                <c:pt idx="43" formatCode="0.00">
                  <c:v>18.869732139481819</c:v>
                </c:pt>
                <c:pt idx="44" formatCode="0.00">
                  <c:v>18.869732139481819</c:v>
                </c:pt>
                <c:pt idx="45" formatCode="0.00">
                  <c:v>18.869732139481819</c:v>
                </c:pt>
                <c:pt idx="46" formatCode="0.00">
                  <c:v>18.869732139481819</c:v>
                </c:pt>
                <c:pt idx="47" formatCode="0.00">
                  <c:v>18.869732139481819</c:v>
                </c:pt>
                <c:pt idx="48" formatCode="0.00">
                  <c:v>18.869732139481819</c:v>
                </c:pt>
                <c:pt idx="49" formatCode="0.00">
                  <c:v>18.869732139481819</c:v>
                </c:pt>
                <c:pt idx="50" formatCode="0.00">
                  <c:v>18.869732139481819</c:v>
                </c:pt>
                <c:pt idx="51" formatCode="0.00">
                  <c:v>18.869732139481819</c:v>
                </c:pt>
                <c:pt idx="52" formatCode="0.00">
                  <c:v>18.869732139481819</c:v>
                </c:pt>
                <c:pt idx="53" formatCode="0.00">
                  <c:v>18.869732139481819</c:v>
                </c:pt>
                <c:pt idx="54" formatCode="0.00">
                  <c:v>18.869732139481819</c:v>
                </c:pt>
                <c:pt idx="55" formatCode="0.00">
                  <c:v>18.869732139481819</c:v>
                </c:pt>
                <c:pt idx="56" formatCode="0.00">
                  <c:v>18.869732139481819</c:v>
                </c:pt>
                <c:pt idx="57" formatCode="0.00">
                  <c:v>18.869732139481819</c:v>
                </c:pt>
                <c:pt idx="58" formatCode="0.00">
                  <c:v>18.869732139481819</c:v>
                </c:pt>
                <c:pt idx="59" formatCode="0.00">
                  <c:v>18.869732139481819</c:v>
                </c:pt>
                <c:pt idx="60" formatCode="0.00">
                  <c:v>18.869732139481819</c:v>
                </c:pt>
                <c:pt idx="61" formatCode="0.00">
                  <c:v>18.869732139481819</c:v>
                </c:pt>
                <c:pt idx="62" formatCode="0.00">
                  <c:v>18.869732139481819</c:v>
                </c:pt>
                <c:pt idx="63" formatCode="0.00">
                  <c:v>18.869732139481819</c:v>
                </c:pt>
                <c:pt idx="64" formatCode="0.00">
                  <c:v>18.869732139481819</c:v>
                </c:pt>
                <c:pt idx="65" formatCode="0.00">
                  <c:v>18.869732139481819</c:v>
                </c:pt>
                <c:pt idx="66" formatCode="0.00">
                  <c:v>18.869732139481819</c:v>
                </c:pt>
                <c:pt idx="67" formatCode="0.00">
                  <c:v>18.869732139481819</c:v>
                </c:pt>
                <c:pt idx="68" formatCode="0.00">
                  <c:v>18.869732139481819</c:v>
                </c:pt>
                <c:pt idx="69" formatCode="0.00">
                  <c:v>19.862363627311879</c:v>
                </c:pt>
                <c:pt idx="70" formatCode="0.00">
                  <c:v>19.862363627311879</c:v>
                </c:pt>
                <c:pt idx="71" formatCode="0.00">
                  <c:v>19.862363627311879</c:v>
                </c:pt>
                <c:pt idx="72" formatCode="0.00">
                  <c:v>19.862363627311879</c:v>
                </c:pt>
                <c:pt idx="73" formatCode="0.00">
                  <c:v>19.862363627311879</c:v>
                </c:pt>
                <c:pt idx="74" formatCode="0.00">
                  <c:v>19.862363627311879</c:v>
                </c:pt>
                <c:pt idx="75" formatCode="0.00">
                  <c:v>19.862363627311879</c:v>
                </c:pt>
                <c:pt idx="76" formatCode="0.00">
                  <c:v>19.862363627311879</c:v>
                </c:pt>
                <c:pt idx="77" formatCode="0.00">
                  <c:v>19.862363627311879</c:v>
                </c:pt>
                <c:pt idx="78" formatCode="0.00">
                  <c:v>19.862363627311879</c:v>
                </c:pt>
                <c:pt idx="79" formatCode="0.00">
                  <c:v>19.862363627311879</c:v>
                </c:pt>
                <c:pt idx="80" formatCode="0.00">
                  <c:v>19.862363627311879</c:v>
                </c:pt>
                <c:pt idx="81" formatCode="0.00">
                  <c:v>19.862363627311879</c:v>
                </c:pt>
                <c:pt idx="82" formatCode="0.00">
                  <c:v>19.862363627311879</c:v>
                </c:pt>
                <c:pt idx="83" formatCode="0.00">
                  <c:v>19.862363627311879</c:v>
                </c:pt>
                <c:pt idx="84" formatCode="0.00">
                  <c:v>19.862363627311879</c:v>
                </c:pt>
                <c:pt idx="85" formatCode="0.00">
                  <c:v>19.862363627311879</c:v>
                </c:pt>
                <c:pt idx="86" formatCode="0.00">
                  <c:v>19.862363627311879</c:v>
                </c:pt>
                <c:pt idx="87" formatCode="0.00">
                  <c:v>19.862363627311879</c:v>
                </c:pt>
                <c:pt idx="88" formatCode="0.00">
                  <c:v>19.862363627311879</c:v>
                </c:pt>
                <c:pt idx="89" formatCode="0.00">
                  <c:v>19.862363627311879</c:v>
                </c:pt>
                <c:pt idx="90" formatCode="0.00">
                  <c:v>19.862363627311879</c:v>
                </c:pt>
                <c:pt idx="91" formatCode="0.00">
                  <c:v>19.862363627311879</c:v>
                </c:pt>
                <c:pt idx="92" formatCode="0.00">
                  <c:v>19.862363627311879</c:v>
                </c:pt>
                <c:pt idx="93" formatCode="0.00">
                  <c:v>19.862363627311879</c:v>
                </c:pt>
                <c:pt idx="94" formatCode="0.00">
                  <c:v>19.862363627311879</c:v>
                </c:pt>
                <c:pt idx="95" formatCode="0.00">
                  <c:v>19.862363627311879</c:v>
                </c:pt>
                <c:pt idx="96" formatCode="0.00">
                  <c:v>19.862363627311879</c:v>
                </c:pt>
                <c:pt idx="97">
                  <c:v>20.414684498233452</c:v>
                </c:pt>
                <c:pt idx="98">
                  <c:v>20.414684498233452</c:v>
                </c:pt>
                <c:pt idx="99">
                  <c:v>20.414684498233452</c:v>
                </c:pt>
                <c:pt idx="100">
                  <c:v>20.414684498233452</c:v>
                </c:pt>
                <c:pt idx="101">
                  <c:v>20.414684498233452</c:v>
                </c:pt>
                <c:pt idx="102">
                  <c:v>20.414684498233452</c:v>
                </c:pt>
                <c:pt idx="103">
                  <c:v>20.414684498233452</c:v>
                </c:pt>
                <c:pt idx="104">
                  <c:v>20.414684498233452</c:v>
                </c:pt>
                <c:pt idx="105">
                  <c:v>20.414684498233452</c:v>
                </c:pt>
                <c:pt idx="106">
                  <c:v>20.414684498233452</c:v>
                </c:pt>
                <c:pt idx="107">
                  <c:v>20.414684498233452</c:v>
                </c:pt>
                <c:pt idx="108">
                  <c:v>20.414684498233452</c:v>
                </c:pt>
                <c:pt idx="109">
                  <c:v>20.414684498233452</c:v>
                </c:pt>
                <c:pt idx="110">
                  <c:v>20.414684498233452</c:v>
                </c:pt>
                <c:pt idx="111">
                  <c:v>20.414684498233452</c:v>
                </c:pt>
                <c:pt idx="112">
                  <c:v>20.414684498233452</c:v>
                </c:pt>
                <c:pt idx="113">
                  <c:v>20.414684498233452</c:v>
                </c:pt>
                <c:pt idx="114">
                  <c:v>20.414684498233452</c:v>
                </c:pt>
                <c:pt idx="115">
                  <c:v>20.414684498233452</c:v>
                </c:pt>
                <c:pt idx="116">
                  <c:v>20.414684498233452</c:v>
                </c:pt>
                <c:pt idx="117">
                  <c:v>20.414684498233452</c:v>
                </c:pt>
                <c:pt idx="118">
                  <c:v>20.414684498233452</c:v>
                </c:pt>
                <c:pt idx="119">
                  <c:v>20.414684498233452</c:v>
                </c:pt>
                <c:pt idx="120">
                  <c:v>20.414684498233452</c:v>
                </c:pt>
                <c:pt idx="121">
                  <c:v>20.414684498233452</c:v>
                </c:pt>
                <c:pt idx="122">
                  <c:v>20.414684498233452</c:v>
                </c:pt>
                <c:pt idx="123">
                  <c:v>20.414684498233452</c:v>
                </c:pt>
                <c:pt idx="124">
                  <c:v>20.414684498233452</c:v>
                </c:pt>
                <c:pt idx="125">
                  <c:v>20.414684498233452</c:v>
                </c:pt>
                <c:pt idx="126">
                  <c:v>20.414684498233452</c:v>
                </c:pt>
                <c:pt idx="127">
                  <c:v>20.414684498233452</c:v>
                </c:pt>
              </c:numCache>
            </c:numRef>
          </c:val>
          <c:smooth val="0"/>
          <c:extLst/>
        </c:ser>
        <c:ser>
          <c:idx val="12"/>
          <c:order val="11"/>
          <c:tx>
            <c:v>conformité haute R/R</c:v>
          </c:tx>
          <c:spPr>
            <a:ln w="3175">
              <a:solidFill>
                <a:schemeClr val="accent5">
                  <a:lumMod val="75000"/>
                </a:schemeClr>
              </a:solidFill>
            </a:ln>
          </c:spPr>
          <c:marker>
            <c:symbol val="none"/>
          </c:marker>
          <c:val>
            <c:numRef>
              <c:f>('BAM NBR34'!$AS$24:$AS$36,'BAM NBR34'!$AS$43:$AS$50,'BAM NBR34'!$AS$52:$AS$60,'BAM NBR34'!$AS$63:$AS$101,'BAM NBR34'!$AS$105:$AS$132,'BAM NBR34'!$AS$136:$AS$174,'BAM NBR34'!$AS$177:$AS$221)</c:f>
              <c:numCache>
                <c:formatCode>0.0</c:formatCode>
                <c:ptCount val="181"/>
                <c:pt idx="0">
                  <c:v>19.243352136226207</c:v>
                </c:pt>
                <c:pt idx="1">
                  <c:v>19.243352136226207</c:v>
                </c:pt>
                <c:pt idx="2">
                  <c:v>19.243352136226207</c:v>
                </c:pt>
                <c:pt idx="3">
                  <c:v>19.243352136226207</c:v>
                </c:pt>
                <c:pt idx="4">
                  <c:v>19.243352136226207</c:v>
                </c:pt>
                <c:pt idx="5">
                  <c:v>19.243352136226207</c:v>
                </c:pt>
                <c:pt idx="6">
                  <c:v>19.243352136226207</c:v>
                </c:pt>
                <c:pt idx="7">
                  <c:v>19.243352136226207</c:v>
                </c:pt>
                <c:pt idx="8">
                  <c:v>19.243352136226207</c:v>
                </c:pt>
                <c:pt idx="9">
                  <c:v>19.243352136226207</c:v>
                </c:pt>
                <c:pt idx="10">
                  <c:v>19.243352136226207</c:v>
                </c:pt>
                <c:pt idx="11">
                  <c:v>19.243352136226207</c:v>
                </c:pt>
                <c:pt idx="12">
                  <c:v>19.243352136226207</c:v>
                </c:pt>
                <c:pt idx="13" formatCode="0.00">
                  <c:v>23.294228258929103</c:v>
                </c:pt>
                <c:pt idx="14" formatCode="0.00">
                  <c:v>23.294228258929103</c:v>
                </c:pt>
                <c:pt idx="15" formatCode="0.00">
                  <c:v>23.294228258929103</c:v>
                </c:pt>
                <c:pt idx="16" formatCode="0.00">
                  <c:v>23.294228258929103</c:v>
                </c:pt>
                <c:pt idx="17" formatCode="0.00">
                  <c:v>23.294228258929103</c:v>
                </c:pt>
                <c:pt idx="18" formatCode="0.00">
                  <c:v>23.294228258929103</c:v>
                </c:pt>
                <c:pt idx="19" formatCode="0.00">
                  <c:v>23.294228258929103</c:v>
                </c:pt>
                <c:pt idx="20" formatCode="0.00">
                  <c:v>23.294228258929103</c:v>
                </c:pt>
                <c:pt idx="21" formatCode="0.00">
                  <c:v>24.505005213754416</c:v>
                </c:pt>
                <c:pt idx="22" formatCode="0.00">
                  <c:v>24.505005213754416</c:v>
                </c:pt>
                <c:pt idx="23" formatCode="0.00">
                  <c:v>24.505005213754416</c:v>
                </c:pt>
                <c:pt idx="24" formatCode="0.00">
                  <c:v>24.505005213754416</c:v>
                </c:pt>
                <c:pt idx="25" formatCode="0.00">
                  <c:v>24.505005213754416</c:v>
                </c:pt>
                <c:pt idx="26" formatCode="0.00">
                  <c:v>24.505005213754416</c:v>
                </c:pt>
                <c:pt idx="27" formatCode="0.00">
                  <c:v>24.505005213754416</c:v>
                </c:pt>
                <c:pt idx="28" formatCode="0.00">
                  <c:v>24.505005213754416</c:v>
                </c:pt>
                <c:pt idx="29" formatCode="0.00">
                  <c:v>24.505005213754416</c:v>
                </c:pt>
                <c:pt idx="30" formatCode="0.00">
                  <c:v>23.418162597360279</c:v>
                </c:pt>
                <c:pt idx="31" formatCode="0.00">
                  <c:v>23.418162597360279</c:v>
                </c:pt>
                <c:pt idx="32" formatCode="0.00">
                  <c:v>23.418162597360279</c:v>
                </c:pt>
                <c:pt idx="33" formatCode="0.00">
                  <c:v>23.418162597360279</c:v>
                </c:pt>
                <c:pt idx="34" formatCode="0.00">
                  <c:v>23.418162597360279</c:v>
                </c:pt>
                <c:pt idx="35" formatCode="0.00">
                  <c:v>23.418162597360279</c:v>
                </c:pt>
                <c:pt idx="36" formatCode="0.00">
                  <c:v>23.418162597360279</c:v>
                </c:pt>
                <c:pt idx="37" formatCode="0.00">
                  <c:v>23.418162597360279</c:v>
                </c:pt>
                <c:pt idx="38" formatCode="0.00">
                  <c:v>23.418162597360279</c:v>
                </c:pt>
                <c:pt idx="39" formatCode="0.00">
                  <c:v>23.418162597360279</c:v>
                </c:pt>
                <c:pt idx="40" formatCode="0.00">
                  <c:v>23.418162597360279</c:v>
                </c:pt>
                <c:pt idx="41" formatCode="0.00">
                  <c:v>23.418162597360279</c:v>
                </c:pt>
                <c:pt idx="42" formatCode="0.00">
                  <c:v>23.418162597360279</c:v>
                </c:pt>
                <c:pt idx="43" formatCode="0.00">
                  <c:v>23.418162597360279</c:v>
                </c:pt>
                <c:pt idx="44" formatCode="0.00">
                  <c:v>23.418162597360279</c:v>
                </c:pt>
                <c:pt idx="45" formatCode="0.00">
                  <c:v>23.418162597360279</c:v>
                </c:pt>
                <c:pt idx="46" formatCode="0.00">
                  <c:v>23.418162597360279</c:v>
                </c:pt>
                <c:pt idx="47" formatCode="0.00">
                  <c:v>23.418162597360279</c:v>
                </c:pt>
                <c:pt idx="48" formatCode="0.00">
                  <c:v>23.418162597360279</c:v>
                </c:pt>
                <c:pt idx="49" formatCode="0.00">
                  <c:v>23.418162597360279</c:v>
                </c:pt>
                <c:pt idx="50" formatCode="0.00">
                  <c:v>23.418162597360279</c:v>
                </c:pt>
                <c:pt idx="51" formatCode="0.00">
                  <c:v>23.418162597360279</c:v>
                </c:pt>
                <c:pt idx="52" formatCode="0.00">
                  <c:v>23.418162597360279</c:v>
                </c:pt>
                <c:pt idx="53" formatCode="0.00">
                  <c:v>23.418162597360279</c:v>
                </c:pt>
                <c:pt idx="54" formatCode="0.00">
                  <c:v>23.418162597360279</c:v>
                </c:pt>
                <c:pt idx="55" formatCode="0.00">
                  <c:v>23.418162597360279</c:v>
                </c:pt>
                <c:pt idx="56" formatCode="0.00">
                  <c:v>23.418162597360279</c:v>
                </c:pt>
                <c:pt idx="57" formatCode="0.00">
                  <c:v>23.418162597360279</c:v>
                </c:pt>
                <c:pt idx="58" formatCode="0.00">
                  <c:v>23.418162597360279</c:v>
                </c:pt>
                <c:pt idx="59" formatCode="0.00">
                  <c:v>23.418162597360279</c:v>
                </c:pt>
                <c:pt idx="60" formatCode="0.00">
                  <c:v>23.418162597360279</c:v>
                </c:pt>
                <c:pt idx="61" formatCode="0.00">
                  <c:v>23.418162597360279</c:v>
                </c:pt>
                <c:pt idx="62" formatCode="0.00">
                  <c:v>23.418162597360279</c:v>
                </c:pt>
                <c:pt idx="63" formatCode="0.00">
                  <c:v>23.418162597360279</c:v>
                </c:pt>
                <c:pt idx="64" formatCode="0.00">
                  <c:v>23.418162597360279</c:v>
                </c:pt>
                <c:pt idx="65" formatCode="0.00">
                  <c:v>23.418162597360279</c:v>
                </c:pt>
                <c:pt idx="66" formatCode="0.00">
                  <c:v>23.418162597360279</c:v>
                </c:pt>
                <c:pt idx="67" formatCode="0.00">
                  <c:v>23.418162597360279</c:v>
                </c:pt>
                <c:pt idx="68" formatCode="0.00">
                  <c:v>23.418162597360279</c:v>
                </c:pt>
                <c:pt idx="69" formatCode="0.00">
                  <c:v>22.644909099960849</c:v>
                </c:pt>
                <c:pt idx="70" formatCode="0.00">
                  <c:v>22.644909099960849</c:v>
                </c:pt>
                <c:pt idx="71" formatCode="0.00">
                  <c:v>22.644909099960849</c:v>
                </c:pt>
                <c:pt idx="72" formatCode="0.00">
                  <c:v>22.644909099960849</c:v>
                </c:pt>
                <c:pt idx="73" formatCode="0.00">
                  <c:v>22.644909099960849</c:v>
                </c:pt>
                <c:pt idx="74" formatCode="0.00">
                  <c:v>22.644909099960849</c:v>
                </c:pt>
                <c:pt idx="75" formatCode="0.00">
                  <c:v>22.644909099960849</c:v>
                </c:pt>
                <c:pt idx="76" formatCode="0.00">
                  <c:v>22.644909099960849</c:v>
                </c:pt>
                <c:pt idx="77" formatCode="0.00">
                  <c:v>22.644909099960849</c:v>
                </c:pt>
                <c:pt idx="78" formatCode="0.00">
                  <c:v>22.644909099960849</c:v>
                </c:pt>
                <c:pt idx="79" formatCode="0.00">
                  <c:v>22.644909099960849</c:v>
                </c:pt>
                <c:pt idx="80" formatCode="0.00">
                  <c:v>22.644909099960849</c:v>
                </c:pt>
                <c:pt idx="81" formatCode="0.00">
                  <c:v>22.644909099960849</c:v>
                </c:pt>
                <c:pt idx="82" formatCode="0.00">
                  <c:v>22.644909099960849</c:v>
                </c:pt>
                <c:pt idx="83" formatCode="0.00">
                  <c:v>22.644909099960849</c:v>
                </c:pt>
                <c:pt idx="84" formatCode="0.00">
                  <c:v>22.644909099960849</c:v>
                </c:pt>
                <c:pt idx="85" formatCode="0.00">
                  <c:v>22.644909099960849</c:v>
                </c:pt>
                <c:pt idx="86" formatCode="0.00">
                  <c:v>22.644909099960849</c:v>
                </c:pt>
                <c:pt idx="87" formatCode="0.00">
                  <c:v>22.644909099960849</c:v>
                </c:pt>
                <c:pt idx="88" formatCode="0.00">
                  <c:v>22.644909099960849</c:v>
                </c:pt>
                <c:pt idx="89" formatCode="0.00">
                  <c:v>22.644909099960849</c:v>
                </c:pt>
                <c:pt idx="90" formatCode="0.00">
                  <c:v>22.644909099960849</c:v>
                </c:pt>
                <c:pt idx="91" formatCode="0.00">
                  <c:v>22.644909099960849</c:v>
                </c:pt>
                <c:pt idx="92" formatCode="0.00">
                  <c:v>22.644909099960849</c:v>
                </c:pt>
                <c:pt idx="93" formatCode="0.00">
                  <c:v>22.644909099960849</c:v>
                </c:pt>
                <c:pt idx="94" formatCode="0.00">
                  <c:v>22.644909099960849</c:v>
                </c:pt>
                <c:pt idx="95" formatCode="0.00">
                  <c:v>22.644909099960849</c:v>
                </c:pt>
                <c:pt idx="96" formatCode="0.00">
                  <c:v>22.644909099960849</c:v>
                </c:pt>
                <c:pt idx="97">
                  <c:v>23.50531550176655</c:v>
                </c:pt>
                <c:pt idx="98">
                  <c:v>23.50531550176655</c:v>
                </c:pt>
                <c:pt idx="99">
                  <c:v>23.50531550176655</c:v>
                </c:pt>
                <c:pt idx="100">
                  <c:v>23.50531550176655</c:v>
                </c:pt>
                <c:pt idx="101">
                  <c:v>23.50531550176655</c:v>
                </c:pt>
                <c:pt idx="102">
                  <c:v>23.50531550176655</c:v>
                </c:pt>
                <c:pt idx="103">
                  <c:v>23.50531550176655</c:v>
                </c:pt>
                <c:pt idx="104">
                  <c:v>23.50531550176655</c:v>
                </c:pt>
                <c:pt idx="105">
                  <c:v>23.50531550176655</c:v>
                </c:pt>
                <c:pt idx="106">
                  <c:v>23.50531550176655</c:v>
                </c:pt>
                <c:pt idx="107">
                  <c:v>23.50531550176655</c:v>
                </c:pt>
                <c:pt idx="108">
                  <c:v>23.50531550176655</c:v>
                </c:pt>
                <c:pt idx="109">
                  <c:v>23.50531550176655</c:v>
                </c:pt>
                <c:pt idx="110">
                  <c:v>23.50531550176655</c:v>
                </c:pt>
                <c:pt idx="111">
                  <c:v>23.50531550176655</c:v>
                </c:pt>
                <c:pt idx="112">
                  <c:v>23.50531550176655</c:v>
                </c:pt>
                <c:pt idx="113">
                  <c:v>23.50531550176655</c:v>
                </c:pt>
                <c:pt idx="114">
                  <c:v>23.50531550176655</c:v>
                </c:pt>
                <c:pt idx="115">
                  <c:v>23.50531550176655</c:v>
                </c:pt>
                <c:pt idx="116">
                  <c:v>23.50531550176655</c:v>
                </c:pt>
                <c:pt idx="117">
                  <c:v>23.50531550176655</c:v>
                </c:pt>
                <c:pt idx="118">
                  <c:v>23.50531550176655</c:v>
                </c:pt>
                <c:pt idx="119">
                  <c:v>23.50531550176655</c:v>
                </c:pt>
                <c:pt idx="120">
                  <c:v>23.50531550176655</c:v>
                </c:pt>
                <c:pt idx="121">
                  <c:v>23.50531550176655</c:v>
                </c:pt>
                <c:pt idx="122">
                  <c:v>23.50531550176655</c:v>
                </c:pt>
                <c:pt idx="123">
                  <c:v>23.50531550176655</c:v>
                </c:pt>
                <c:pt idx="124">
                  <c:v>23.50531550176655</c:v>
                </c:pt>
                <c:pt idx="125">
                  <c:v>23.50531550176655</c:v>
                </c:pt>
                <c:pt idx="126">
                  <c:v>23.50531550176655</c:v>
                </c:pt>
                <c:pt idx="127">
                  <c:v>23.50531550176655</c:v>
                </c:pt>
              </c:numCache>
            </c:numRef>
          </c:val>
          <c:smooth val="0"/>
          <c:extLst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6160728"/>
        <c:axId val="246161120"/>
      </c:lineChart>
      <c:catAx>
        <c:axId val="2461607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46161120"/>
        <c:crosses val="autoZero"/>
        <c:auto val="1"/>
        <c:lblAlgn val="ctr"/>
        <c:lblOffset val="100"/>
        <c:tickLblSkip val="5"/>
        <c:tickMarkSkip val="1"/>
        <c:noMultiLvlLbl val="0"/>
      </c:catAx>
      <c:valAx>
        <c:axId val="246161120"/>
        <c:scaling>
          <c:orientation val="minMax"/>
          <c:max val="3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Contrainte (Mpa)</a:t>
                </a:r>
              </a:p>
            </c:rich>
          </c:tx>
          <c:layout>
            <c:manualLayout>
              <c:xMode val="edge"/>
              <c:yMode val="edge"/>
              <c:x val="5.6393104393168865E-3"/>
              <c:y val="0.35355104122956416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6160728"/>
        <c:crosses val="autoZero"/>
        <c:crossBetween val="between"/>
      </c:valAx>
      <c:spPr>
        <a:gradFill>
          <a:gsLst>
            <a:gs pos="0">
              <a:srgbClr val="4F81BD">
                <a:tint val="66000"/>
                <a:satMod val="160000"/>
                <a:alpha val="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lin ang="5400000" scaled="0"/>
        </a:gradFill>
        <a:ln w="12700">
          <a:solidFill>
            <a:schemeClr val="accent6">
              <a:lumMod val="75000"/>
            </a:schemeClr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0248110746647971"/>
          <c:y val="0.93542303293592999"/>
          <c:w val="0.59503789252546091"/>
          <c:h val="3.113914052279520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3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Essai de traction - ISO 37</a:t>
            </a:r>
          </a:p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NBR34 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7.6030862521495157E-2"/>
          <c:y val="0.12702005724915402"/>
          <c:w val="0.90286372069870569"/>
          <c:h val="0.7375646959540727"/>
        </c:manualLayout>
      </c:layout>
      <c:lineChart>
        <c:grouping val="standard"/>
        <c:varyColors val="0"/>
        <c:ser>
          <c:idx val="0"/>
          <c:order val="0"/>
          <c:tx>
            <c:v>M20 (Mpa)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'BAM NBR34'!#REF!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1"/>
          <c:tx>
            <c:v>Ar (%)</c:v>
          </c:tx>
          <c:spPr>
            <a:ln w="28575">
              <a:noFill/>
            </a:ln>
          </c:spPr>
          <c:marker>
            <c:symbol val="diamond"/>
            <c:size val="7"/>
          </c:marker>
          <c:val>
            <c:numRef>
              <c:f>'BAM NBR34'!$AT$63:$AT$187</c:f>
              <c:numCache>
                <c:formatCode>General</c:formatCode>
                <c:ptCount val="125"/>
                <c:pt idx="0">
                  <c:v>327</c:v>
                </c:pt>
                <c:pt idx="1">
                  <c:v>360</c:v>
                </c:pt>
                <c:pt idx="2">
                  <c:v>334</c:v>
                </c:pt>
                <c:pt idx="3">
                  <c:v>215</c:v>
                </c:pt>
                <c:pt idx="4">
                  <c:v>347</c:v>
                </c:pt>
                <c:pt idx="5">
                  <c:v>363</c:v>
                </c:pt>
                <c:pt idx="6">
                  <c:v>331</c:v>
                </c:pt>
                <c:pt idx="7">
                  <c:v>344</c:v>
                </c:pt>
                <c:pt idx="9">
                  <c:v>364</c:v>
                </c:pt>
                <c:pt idx="10">
                  <c:v>327</c:v>
                </c:pt>
                <c:pt idx="11">
                  <c:v>310</c:v>
                </c:pt>
                <c:pt idx="13">
                  <c:v>374</c:v>
                </c:pt>
                <c:pt idx="14">
                  <c:v>373</c:v>
                </c:pt>
                <c:pt idx="16">
                  <c:v>325</c:v>
                </c:pt>
                <c:pt idx="17">
                  <c:v>322</c:v>
                </c:pt>
                <c:pt idx="18">
                  <c:v>345</c:v>
                </c:pt>
                <c:pt idx="19">
                  <c:v>357</c:v>
                </c:pt>
                <c:pt idx="20">
                  <c:v>340</c:v>
                </c:pt>
                <c:pt idx="22">
                  <c:v>321</c:v>
                </c:pt>
                <c:pt idx="23">
                  <c:v>360</c:v>
                </c:pt>
                <c:pt idx="24">
                  <c:v>339</c:v>
                </c:pt>
                <c:pt idx="25">
                  <c:v>354</c:v>
                </c:pt>
                <c:pt idx="26">
                  <c:v>354</c:v>
                </c:pt>
                <c:pt idx="27">
                  <c:v>362</c:v>
                </c:pt>
                <c:pt idx="28">
                  <c:v>356</c:v>
                </c:pt>
                <c:pt idx="29">
                  <c:v>342</c:v>
                </c:pt>
                <c:pt idx="30">
                  <c:v>343</c:v>
                </c:pt>
                <c:pt idx="31">
                  <c:v>351</c:v>
                </c:pt>
                <c:pt idx="32">
                  <c:v>348</c:v>
                </c:pt>
                <c:pt idx="33">
                  <c:v>344</c:v>
                </c:pt>
                <c:pt idx="34">
                  <c:v>374</c:v>
                </c:pt>
                <c:pt idx="35">
                  <c:v>307</c:v>
                </c:pt>
                <c:pt idx="36">
                  <c:v>306</c:v>
                </c:pt>
                <c:pt idx="37">
                  <c:v>337</c:v>
                </c:pt>
                <c:pt idx="38">
                  <c:v>334</c:v>
                </c:pt>
                <c:pt idx="41">
                  <c:v>374</c:v>
                </c:pt>
                <c:pt idx="42">
                  <c:v>331</c:v>
                </c:pt>
                <c:pt idx="44">
                  <c:v>357</c:v>
                </c:pt>
                <c:pt idx="46">
                  <c:v>341</c:v>
                </c:pt>
                <c:pt idx="48">
                  <c:v>351</c:v>
                </c:pt>
                <c:pt idx="49">
                  <c:v>340</c:v>
                </c:pt>
                <c:pt idx="50" formatCode="0">
                  <c:v>337.6</c:v>
                </c:pt>
                <c:pt idx="51" formatCode="0">
                  <c:v>324.10000000000002</c:v>
                </c:pt>
                <c:pt idx="52" formatCode="0">
                  <c:v>306.10000000000002</c:v>
                </c:pt>
                <c:pt idx="53" formatCode="0">
                  <c:v>330.9</c:v>
                </c:pt>
                <c:pt idx="54" formatCode="0">
                  <c:v>317.60000000000002</c:v>
                </c:pt>
                <c:pt idx="59">
                  <c:v>342</c:v>
                </c:pt>
                <c:pt idx="60">
                  <c:v>335</c:v>
                </c:pt>
                <c:pt idx="61">
                  <c:v>295</c:v>
                </c:pt>
                <c:pt idx="62">
                  <c:v>341</c:v>
                </c:pt>
                <c:pt idx="63">
                  <c:v>359</c:v>
                </c:pt>
                <c:pt idx="64">
                  <c:v>328</c:v>
                </c:pt>
                <c:pt idx="66">
                  <c:v>318</c:v>
                </c:pt>
                <c:pt idx="67">
                  <c:v>334</c:v>
                </c:pt>
                <c:pt idx="68">
                  <c:v>326</c:v>
                </c:pt>
                <c:pt idx="72">
                  <c:v>348</c:v>
                </c:pt>
                <c:pt idx="73">
                  <c:v>321</c:v>
                </c:pt>
                <c:pt idx="74">
                  <c:v>318</c:v>
                </c:pt>
                <c:pt idx="75">
                  <c:v>299</c:v>
                </c:pt>
                <c:pt idx="76">
                  <c:v>342</c:v>
                </c:pt>
                <c:pt idx="77">
                  <c:v>284</c:v>
                </c:pt>
                <c:pt idx="78">
                  <c:v>0</c:v>
                </c:pt>
                <c:pt idx="79">
                  <c:v>323</c:v>
                </c:pt>
                <c:pt idx="80">
                  <c:v>298</c:v>
                </c:pt>
                <c:pt idx="82">
                  <c:v>291</c:v>
                </c:pt>
                <c:pt idx="83">
                  <c:v>274</c:v>
                </c:pt>
                <c:pt idx="84">
                  <c:v>0</c:v>
                </c:pt>
                <c:pt idx="85">
                  <c:v>0</c:v>
                </c:pt>
                <c:pt idx="86">
                  <c:v>334</c:v>
                </c:pt>
                <c:pt idx="89">
                  <c:v>331</c:v>
                </c:pt>
                <c:pt idx="90">
                  <c:v>339</c:v>
                </c:pt>
                <c:pt idx="91">
                  <c:v>341</c:v>
                </c:pt>
                <c:pt idx="92">
                  <c:v>321</c:v>
                </c:pt>
                <c:pt idx="93">
                  <c:v>347</c:v>
                </c:pt>
                <c:pt idx="95">
                  <c:v>338</c:v>
                </c:pt>
                <c:pt idx="96">
                  <c:v>300</c:v>
                </c:pt>
                <c:pt idx="97">
                  <c:v>334</c:v>
                </c:pt>
                <c:pt idx="98">
                  <c:v>304</c:v>
                </c:pt>
                <c:pt idx="100">
                  <c:v>314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6157984"/>
        <c:axId val="246158376"/>
      </c:lineChart>
      <c:catAx>
        <c:axId val="2461579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6158376"/>
        <c:crosses val="autoZero"/>
        <c:auto val="1"/>
        <c:lblAlgn val="ctr"/>
        <c:lblOffset val="100"/>
        <c:tickLblSkip val="5"/>
        <c:tickMarkSkip val="1"/>
        <c:noMultiLvlLbl val="0"/>
      </c:catAx>
      <c:valAx>
        <c:axId val="246158376"/>
        <c:scaling>
          <c:orientation val="minMax"/>
          <c:max val="45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Allongement rupture (%)</a:t>
                </a:r>
              </a:p>
            </c:rich>
          </c:tx>
          <c:layout>
            <c:manualLayout>
              <c:xMode val="edge"/>
              <c:yMode val="edge"/>
              <c:x val="5.6393104393168865E-3"/>
              <c:y val="0.35355104122956416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6157984"/>
        <c:crosses val="autoZero"/>
        <c:crossBetween val="between"/>
      </c:valAx>
      <c:spPr>
        <a:gradFill>
          <a:gsLst>
            <a:gs pos="0">
              <a:srgbClr val="4F81BD">
                <a:tint val="66000"/>
                <a:satMod val="160000"/>
                <a:alpha val="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lin ang="5400000" scaled="0"/>
        </a:gra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0248110746647971"/>
          <c:y val="0.93542303293592999"/>
          <c:w val="5.0320091769490954E-2"/>
          <c:h val="3.105488773151010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3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Essai de traction - ISO 37</a:t>
            </a:r>
          </a:p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NBR28 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9.1033760656041157E-2"/>
          <c:y val="0.10313166759666853"/>
          <c:w val="0.89309193954498534"/>
          <c:h val="0.76145295223923781"/>
        </c:manualLayout>
      </c:layout>
      <c:lineChart>
        <c:grouping val="standard"/>
        <c:varyColors val="0"/>
        <c:ser>
          <c:idx val="0"/>
          <c:order val="0"/>
          <c:tx>
            <c:v>M20 (Mpa)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'BAM NBR28'!$F$5:$F$36</c:f>
              <c:numCache>
                <c:formatCode>General</c:formatCode>
                <c:ptCount val="32"/>
                <c:pt idx="3">
                  <c:v>1.9</c:v>
                </c:pt>
                <c:pt idx="4" formatCode="0.00">
                  <c:v>1.96</c:v>
                </c:pt>
                <c:pt idx="5">
                  <c:v>1.93</c:v>
                </c:pt>
                <c:pt idx="6">
                  <c:v>2.0299999999999998</c:v>
                </c:pt>
                <c:pt idx="7">
                  <c:v>1.88</c:v>
                </c:pt>
                <c:pt idx="14">
                  <c:v>1.84</c:v>
                </c:pt>
                <c:pt idx="15">
                  <c:v>1.87</c:v>
                </c:pt>
                <c:pt idx="16">
                  <c:v>1.86</c:v>
                </c:pt>
              </c:numCache>
            </c:numRef>
          </c:val>
          <c:smooth val="0"/>
        </c:ser>
        <c:ser>
          <c:idx val="1"/>
          <c:order val="1"/>
          <c:tx>
            <c:v>M50 (Mpa)</c:v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'BAM NBR28'!$I$5:$I$36</c:f>
              <c:numCache>
                <c:formatCode>0.00</c:formatCode>
                <c:ptCount val="32"/>
                <c:pt idx="0" formatCode="0.0">
                  <c:v>3.77</c:v>
                </c:pt>
                <c:pt idx="2">
                  <c:v>3.26</c:v>
                </c:pt>
                <c:pt idx="3">
                  <c:v>3.37</c:v>
                </c:pt>
                <c:pt idx="4">
                  <c:v>3.48</c:v>
                </c:pt>
                <c:pt idx="5">
                  <c:v>3.46</c:v>
                </c:pt>
                <c:pt idx="6">
                  <c:v>3.6</c:v>
                </c:pt>
                <c:pt idx="7">
                  <c:v>3.45</c:v>
                </c:pt>
                <c:pt idx="8">
                  <c:v>3.4</c:v>
                </c:pt>
                <c:pt idx="9">
                  <c:v>3.2</c:v>
                </c:pt>
                <c:pt idx="10">
                  <c:v>3.34</c:v>
                </c:pt>
                <c:pt idx="11">
                  <c:v>3.2</c:v>
                </c:pt>
                <c:pt idx="12">
                  <c:v>3.5</c:v>
                </c:pt>
                <c:pt idx="13">
                  <c:v>3.42</c:v>
                </c:pt>
                <c:pt idx="14">
                  <c:v>3.31</c:v>
                </c:pt>
                <c:pt idx="15">
                  <c:v>3.29</c:v>
                </c:pt>
                <c:pt idx="16">
                  <c:v>3.22</c:v>
                </c:pt>
                <c:pt idx="18">
                  <c:v>3.19</c:v>
                </c:pt>
                <c:pt idx="19">
                  <c:v>3.38</c:v>
                </c:pt>
                <c:pt idx="20">
                  <c:v>3.33</c:v>
                </c:pt>
                <c:pt idx="21">
                  <c:v>3.64</c:v>
                </c:pt>
                <c:pt idx="22">
                  <c:v>3.69</c:v>
                </c:pt>
                <c:pt idx="23">
                  <c:v>3.66</c:v>
                </c:pt>
                <c:pt idx="24">
                  <c:v>3.37</c:v>
                </c:pt>
                <c:pt idx="25">
                  <c:v>3.25</c:v>
                </c:pt>
                <c:pt idx="26">
                  <c:v>3.35</c:v>
                </c:pt>
                <c:pt idx="27">
                  <c:v>3.5</c:v>
                </c:pt>
                <c:pt idx="28">
                  <c:v>3.6</c:v>
                </c:pt>
                <c:pt idx="29">
                  <c:v>3.56</c:v>
                </c:pt>
                <c:pt idx="30">
                  <c:v>3.48</c:v>
                </c:pt>
                <c:pt idx="31">
                  <c:v>3.35</c:v>
                </c:pt>
              </c:numCache>
            </c:numRef>
          </c:val>
          <c:smooth val="0"/>
        </c:ser>
        <c:ser>
          <c:idx val="2"/>
          <c:order val="2"/>
          <c:tx>
            <c:v>M100 (Mpa)</c:v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'BAM NBR28'!$L$5:$L$36</c:f>
              <c:numCache>
                <c:formatCode>0.0</c:formatCode>
                <c:ptCount val="32"/>
                <c:pt idx="0">
                  <c:v>7.44</c:v>
                </c:pt>
                <c:pt idx="2">
                  <c:v>6.83</c:v>
                </c:pt>
                <c:pt idx="3">
                  <c:v>7.18</c:v>
                </c:pt>
                <c:pt idx="4">
                  <c:v>7.17</c:v>
                </c:pt>
                <c:pt idx="5">
                  <c:v>7.19</c:v>
                </c:pt>
                <c:pt idx="6">
                  <c:v>7.5</c:v>
                </c:pt>
                <c:pt idx="7">
                  <c:v>7.5</c:v>
                </c:pt>
                <c:pt idx="8">
                  <c:v>7.1</c:v>
                </c:pt>
                <c:pt idx="9">
                  <c:v>6.6</c:v>
                </c:pt>
                <c:pt idx="10">
                  <c:v>6.86</c:v>
                </c:pt>
                <c:pt idx="11">
                  <c:v>6.4</c:v>
                </c:pt>
                <c:pt idx="12">
                  <c:v>7.3</c:v>
                </c:pt>
                <c:pt idx="13">
                  <c:v>7.32</c:v>
                </c:pt>
                <c:pt idx="14">
                  <c:v>7.2</c:v>
                </c:pt>
                <c:pt idx="15">
                  <c:v>7.1</c:v>
                </c:pt>
                <c:pt idx="16">
                  <c:v>6.81</c:v>
                </c:pt>
                <c:pt idx="18">
                  <c:v>6.53</c:v>
                </c:pt>
                <c:pt idx="19">
                  <c:v>7</c:v>
                </c:pt>
                <c:pt idx="20">
                  <c:v>6.8</c:v>
                </c:pt>
                <c:pt idx="21" formatCode="General">
                  <c:v>7.6</c:v>
                </c:pt>
                <c:pt idx="22">
                  <c:v>7.8</c:v>
                </c:pt>
                <c:pt idx="23">
                  <c:v>7.64</c:v>
                </c:pt>
                <c:pt idx="24" formatCode="General">
                  <c:v>6.7</c:v>
                </c:pt>
                <c:pt idx="25" formatCode="General">
                  <c:v>6.5</c:v>
                </c:pt>
                <c:pt idx="26" formatCode="General">
                  <c:v>6.7</c:v>
                </c:pt>
                <c:pt idx="27" formatCode="General">
                  <c:v>7.2</c:v>
                </c:pt>
                <c:pt idx="28" formatCode="General">
                  <c:v>7.5</c:v>
                </c:pt>
                <c:pt idx="29" formatCode="General">
                  <c:v>7.3</c:v>
                </c:pt>
                <c:pt idx="30">
                  <c:v>7.18</c:v>
                </c:pt>
                <c:pt idx="31" formatCode="General">
                  <c:v>6.7</c:v>
                </c:pt>
              </c:numCache>
            </c:numRef>
          </c:val>
          <c:smooth val="0"/>
        </c:ser>
        <c:ser>
          <c:idx val="3"/>
          <c:order val="3"/>
          <c:tx>
            <c:v>M200 (Mpa)</c:v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val>
            <c:numRef>
              <c:f>'BAM NBR28'!$O$5:$O$36</c:f>
              <c:numCache>
                <c:formatCode>0.0</c:formatCode>
                <c:ptCount val="32"/>
                <c:pt idx="0">
                  <c:v>13.8</c:v>
                </c:pt>
                <c:pt idx="2">
                  <c:v>15.06</c:v>
                </c:pt>
                <c:pt idx="3">
                  <c:v>16</c:v>
                </c:pt>
                <c:pt idx="4">
                  <c:v>15.29</c:v>
                </c:pt>
                <c:pt idx="5">
                  <c:v>15.23</c:v>
                </c:pt>
                <c:pt idx="6">
                  <c:v>15.7</c:v>
                </c:pt>
                <c:pt idx="7">
                  <c:v>15.9</c:v>
                </c:pt>
                <c:pt idx="8">
                  <c:v>15.5</c:v>
                </c:pt>
                <c:pt idx="9">
                  <c:v>14.3</c:v>
                </c:pt>
                <c:pt idx="10">
                  <c:v>14.9</c:v>
                </c:pt>
                <c:pt idx="11">
                  <c:v>14.4</c:v>
                </c:pt>
                <c:pt idx="12">
                  <c:v>15.8</c:v>
                </c:pt>
                <c:pt idx="13">
                  <c:v>15.75</c:v>
                </c:pt>
                <c:pt idx="14">
                  <c:v>15.6</c:v>
                </c:pt>
                <c:pt idx="16">
                  <c:v>15.3</c:v>
                </c:pt>
                <c:pt idx="18">
                  <c:v>14.18</c:v>
                </c:pt>
                <c:pt idx="19">
                  <c:v>15</c:v>
                </c:pt>
                <c:pt idx="20">
                  <c:v>14.8</c:v>
                </c:pt>
                <c:pt idx="21" formatCode="General">
                  <c:v>15.6</c:v>
                </c:pt>
                <c:pt idx="22">
                  <c:v>16.7</c:v>
                </c:pt>
                <c:pt idx="23">
                  <c:v>16.600000000000001</c:v>
                </c:pt>
                <c:pt idx="24" formatCode="General">
                  <c:v>14.8</c:v>
                </c:pt>
                <c:pt idx="25" formatCode="General">
                  <c:v>14.6</c:v>
                </c:pt>
                <c:pt idx="26" formatCode="General">
                  <c:v>14.8</c:v>
                </c:pt>
                <c:pt idx="27" formatCode="General">
                  <c:v>15.5</c:v>
                </c:pt>
                <c:pt idx="28" formatCode="General">
                  <c:v>16.100000000000001</c:v>
                </c:pt>
                <c:pt idx="29" formatCode="General">
                  <c:v>15.6</c:v>
                </c:pt>
                <c:pt idx="30">
                  <c:v>15.45</c:v>
                </c:pt>
                <c:pt idx="31" formatCode="General">
                  <c:v>14.6</c:v>
                </c:pt>
              </c:numCache>
            </c:numRef>
          </c:val>
          <c:smooth val="0"/>
        </c:ser>
        <c:ser>
          <c:idx val="4"/>
          <c:order val="4"/>
          <c:tx>
            <c:v>M300 (Mpa)</c:v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'BAM NBR28'!$R$5:$R$36</c:f>
              <c:numCache>
                <c:formatCode>0.0</c:formatCode>
                <c:ptCount val="32"/>
                <c:pt idx="0">
                  <c:v>17.100000000000001</c:v>
                </c:pt>
                <c:pt idx="2">
                  <c:v>20.79</c:v>
                </c:pt>
                <c:pt idx="3">
                  <c:v>22</c:v>
                </c:pt>
                <c:pt idx="4">
                  <c:v>20.93</c:v>
                </c:pt>
                <c:pt idx="5">
                  <c:v>20.55</c:v>
                </c:pt>
                <c:pt idx="6">
                  <c:v>21.15</c:v>
                </c:pt>
                <c:pt idx="7">
                  <c:v>21.4</c:v>
                </c:pt>
                <c:pt idx="8">
                  <c:v>21.1</c:v>
                </c:pt>
                <c:pt idx="9">
                  <c:v>19</c:v>
                </c:pt>
                <c:pt idx="10">
                  <c:v>20.5</c:v>
                </c:pt>
                <c:pt idx="11">
                  <c:v>20.2</c:v>
                </c:pt>
                <c:pt idx="12">
                  <c:v>21.7</c:v>
                </c:pt>
                <c:pt idx="13">
                  <c:v>21.5</c:v>
                </c:pt>
                <c:pt idx="14">
                  <c:v>21.2</c:v>
                </c:pt>
                <c:pt idx="18">
                  <c:v>19.46</c:v>
                </c:pt>
                <c:pt idx="19">
                  <c:v>20.399999999999999</c:v>
                </c:pt>
                <c:pt idx="20">
                  <c:v>20.2</c:v>
                </c:pt>
                <c:pt idx="21" formatCode="General">
                  <c:v>22.1</c:v>
                </c:pt>
                <c:pt idx="22">
                  <c:v>22</c:v>
                </c:pt>
                <c:pt idx="23">
                  <c:v>22.1</c:v>
                </c:pt>
                <c:pt idx="24" formatCode="General">
                  <c:v>19.7</c:v>
                </c:pt>
                <c:pt idx="25" formatCode="General">
                  <c:v>20.100000000000001</c:v>
                </c:pt>
                <c:pt idx="26" formatCode="General">
                  <c:v>20.3</c:v>
                </c:pt>
                <c:pt idx="27" formatCode="General">
                  <c:v>20.6</c:v>
                </c:pt>
                <c:pt idx="28" formatCode="General">
                  <c:v>20.6</c:v>
                </c:pt>
                <c:pt idx="29" formatCode="General">
                  <c:v>21</c:v>
                </c:pt>
                <c:pt idx="30" formatCode="General">
                  <c:v>21.2</c:v>
                </c:pt>
                <c:pt idx="31" formatCode="General">
                  <c:v>19.7</c:v>
                </c:pt>
              </c:numCache>
            </c:numRef>
          </c:val>
          <c:smooth val="0"/>
        </c:ser>
        <c:ser>
          <c:idx val="5"/>
          <c:order val="5"/>
          <c:tx>
            <c:v>R/R (Mpa)</c:v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val>
            <c:numRef>
              <c:f>'BAM NBR28'!$U$5:$U$36</c:f>
              <c:numCache>
                <c:formatCode>0.0</c:formatCode>
                <c:ptCount val="32"/>
                <c:pt idx="0">
                  <c:v>18.3</c:v>
                </c:pt>
                <c:pt idx="2">
                  <c:v>22.2</c:v>
                </c:pt>
                <c:pt idx="3">
                  <c:v>23.5</c:v>
                </c:pt>
                <c:pt idx="4">
                  <c:v>22.5</c:v>
                </c:pt>
                <c:pt idx="5">
                  <c:v>21.2</c:v>
                </c:pt>
                <c:pt idx="6">
                  <c:v>22.1</c:v>
                </c:pt>
                <c:pt idx="7">
                  <c:v>21.6</c:v>
                </c:pt>
                <c:pt idx="8">
                  <c:v>23.1</c:v>
                </c:pt>
                <c:pt idx="9">
                  <c:v>19.3</c:v>
                </c:pt>
                <c:pt idx="10">
                  <c:v>21.34</c:v>
                </c:pt>
                <c:pt idx="11">
                  <c:v>22.6</c:v>
                </c:pt>
                <c:pt idx="12">
                  <c:v>23</c:v>
                </c:pt>
                <c:pt idx="13">
                  <c:v>22.16</c:v>
                </c:pt>
                <c:pt idx="14">
                  <c:v>22.1</c:v>
                </c:pt>
                <c:pt idx="15">
                  <c:v>22.7</c:v>
                </c:pt>
                <c:pt idx="16">
                  <c:v>20.38</c:v>
                </c:pt>
                <c:pt idx="18">
                  <c:v>20.02</c:v>
                </c:pt>
                <c:pt idx="19">
                  <c:v>21.2</c:v>
                </c:pt>
                <c:pt idx="20">
                  <c:v>21.1</c:v>
                </c:pt>
                <c:pt idx="21" formatCode="General">
                  <c:v>23</c:v>
                </c:pt>
                <c:pt idx="22">
                  <c:v>22.5</c:v>
                </c:pt>
                <c:pt idx="23">
                  <c:v>22.5</c:v>
                </c:pt>
                <c:pt idx="24" formatCode="General">
                  <c:v>21</c:v>
                </c:pt>
                <c:pt idx="25" formatCode="General">
                  <c:v>21</c:v>
                </c:pt>
                <c:pt idx="26" formatCode="General">
                  <c:v>20.8</c:v>
                </c:pt>
                <c:pt idx="27" formatCode="General">
                  <c:v>21.3</c:v>
                </c:pt>
                <c:pt idx="28" formatCode="General">
                  <c:v>21.5</c:v>
                </c:pt>
                <c:pt idx="29" formatCode="General">
                  <c:v>21.1</c:v>
                </c:pt>
                <c:pt idx="30" formatCode="General">
                  <c:v>22.1</c:v>
                </c:pt>
                <c:pt idx="31">
                  <c:v>20.34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8893264"/>
        <c:axId val="248893656"/>
      </c:lineChart>
      <c:catAx>
        <c:axId val="2488932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8893656"/>
        <c:crosses val="autoZero"/>
        <c:auto val="1"/>
        <c:lblAlgn val="ctr"/>
        <c:lblOffset val="100"/>
        <c:tickLblSkip val="5"/>
        <c:tickMarkSkip val="1"/>
        <c:noMultiLvlLbl val="0"/>
      </c:catAx>
      <c:valAx>
        <c:axId val="2488936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Contrainte  (Mpa)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8893264"/>
        <c:crosses val="autoZero"/>
        <c:crossBetween val="between"/>
      </c:valAx>
      <c:spPr>
        <a:gradFill>
          <a:gsLst>
            <a:gs pos="0">
              <a:srgbClr val="4F81BD">
                <a:tint val="66000"/>
                <a:satMod val="160000"/>
                <a:alpha val="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lin ang="5400000" scaled="0"/>
        </a:gra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18265696317131291"/>
          <c:y val="0.9293611104254601"/>
          <c:w val="0.64575128211327737"/>
          <c:h val="3.199154180962493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9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Essai de traction - ISO 37 </a:t>
            </a:r>
          </a:p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NBR28</a:t>
            </a:r>
          </a:p>
        </c:rich>
      </c:tx>
      <c:layout>
        <c:manualLayout>
          <c:xMode val="edge"/>
          <c:yMode val="edge"/>
          <c:x val="0.33292939713139746"/>
          <c:y val="3.197459251762808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372637409463267"/>
          <c:y val="0.16062186471295398"/>
          <c:w val="0.82280770154013361"/>
          <c:h val="0.70231562781271051"/>
        </c:manualLayout>
      </c:layout>
      <c:lineChart>
        <c:grouping val="standard"/>
        <c:varyColors val="0"/>
        <c:ser>
          <c:idx val="0"/>
          <c:order val="0"/>
          <c:tx>
            <c:v>A/R(%)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'BAM NBR28'!$X$5:$X$36</c:f>
              <c:numCache>
                <c:formatCode>0</c:formatCode>
                <c:ptCount val="32"/>
                <c:pt idx="0">
                  <c:v>354</c:v>
                </c:pt>
                <c:pt idx="2">
                  <c:v>336</c:v>
                </c:pt>
                <c:pt idx="3">
                  <c:v>329</c:v>
                </c:pt>
                <c:pt idx="4">
                  <c:v>343</c:v>
                </c:pt>
                <c:pt idx="5">
                  <c:v>317</c:v>
                </c:pt>
                <c:pt idx="6">
                  <c:v>328</c:v>
                </c:pt>
                <c:pt idx="7">
                  <c:v>305</c:v>
                </c:pt>
                <c:pt idx="8">
                  <c:v>354</c:v>
                </c:pt>
                <c:pt idx="9">
                  <c:v>301</c:v>
                </c:pt>
                <c:pt idx="10">
                  <c:v>320.25</c:v>
                </c:pt>
                <c:pt idx="11">
                  <c:v>363</c:v>
                </c:pt>
                <c:pt idx="12">
                  <c:v>334</c:v>
                </c:pt>
                <c:pt idx="13">
                  <c:v>317.5</c:v>
                </c:pt>
                <c:pt idx="14">
                  <c:v>325</c:v>
                </c:pt>
                <c:pt idx="15">
                  <c:v>326</c:v>
                </c:pt>
                <c:pt idx="16">
                  <c:v>293</c:v>
                </c:pt>
                <c:pt idx="18">
                  <c:v>316</c:v>
                </c:pt>
                <c:pt idx="19" formatCode="0.0">
                  <c:v>321</c:v>
                </c:pt>
                <c:pt idx="20" formatCode="0.0">
                  <c:v>319</c:v>
                </c:pt>
                <c:pt idx="21" formatCode="General">
                  <c:v>327</c:v>
                </c:pt>
                <c:pt idx="22" formatCode="0.0">
                  <c:v>310</c:v>
                </c:pt>
                <c:pt idx="23" formatCode="0.0">
                  <c:v>313</c:v>
                </c:pt>
                <c:pt idx="24" formatCode="General">
                  <c:v>320</c:v>
                </c:pt>
                <c:pt idx="25" formatCode="General">
                  <c:v>324</c:v>
                </c:pt>
                <c:pt idx="26" formatCode="General">
                  <c:v>318</c:v>
                </c:pt>
                <c:pt idx="27" formatCode="General">
                  <c:v>316</c:v>
                </c:pt>
                <c:pt idx="28" formatCode="General">
                  <c:v>298</c:v>
                </c:pt>
                <c:pt idx="29" formatCode="General">
                  <c:v>307</c:v>
                </c:pt>
                <c:pt idx="30" formatCode="General">
                  <c:v>325</c:v>
                </c:pt>
                <c:pt idx="31" formatCode="General">
                  <c:v>320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8896400"/>
        <c:axId val="248896792"/>
      </c:lineChart>
      <c:catAx>
        <c:axId val="2488964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8896792"/>
        <c:crosses val="autoZero"/>
        <c:auto val="1"/>
        <c:lblAlgn val="ctr"/>
        <c:lblOffset val="100"/>
        <c:tickLblSkip val="5"/>
        <c:tickMarkSkip val="1"/>
        <c:noMultiLvlLbl val="0"/>
      </c:catAx>
      <c:valAx>
        <c:axId val="24889679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Allongement (%)</a:t>
                </a:r>
              </a:p>
            </c:rich>
          </c:tx>
          <c:layout>
            <c:manualLayout>
              <c:xMode val="edge"/>
              <c:yMode val="edge"/>
              <c:x val="9.7086533579413114E-3"/>
              <c:y val="0.38319025168875831"/>
            </c:manualLayout>
          </c:layout>
          <c:overlay val="0"/>
        </c:title>
        <c:numFmt formatCode="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8896400"/>
        <c:crosses val="autoZero"/>
        <c:crossBetween val="between"/>
      </c:valAx>
      <c:spPr>
        <a:gradFill>
          <a:gsLst>
            <a:gs pos="0">
              <a:srgbClr val="4F81BD">
                <a:tint val="66000"/>
                <a:satMod val="160000"/>
                <a:alpha val="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lin ang="5400000" scaled="0"/>
        </a:gradFill>
        <a:ln w="12700">
          <a:solidFill>
            <a:srgbClr val="808080"/>
          </a:solidFill>
          <a:prstDash val="solid"/>
        </a:ln>
      </c:spPr>
    </c:plotArea>
    <c:legend>
      <c:legendPos val="b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2"/>
  <sheetViews>
    <sheetView zoomScale="160" workbookViewId="0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ique1"/>
  <sheetViews>
    <sheetView zoomScale="124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ique3"/>
  <sheetViews>
    <sheetView workbookViewId="0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Graphique5"/>
  <sheetViews>
    <sheetView zoomScale="107" workbookViewId="0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 codeName="Graphique6"/>
  <sheetViews>
    <sheetView zoomScale="107"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666750</xdr:colOff>
          <xdr:row>1</xdr:row>
          <xdr:rowOff>85724</xdr:rowOff>
        </xdr:from>
        <xdr:to>
          <xdr:col>1</xdr:col>
          <xdr:colOff>857250</xdr:colOff>
          <xdr:row>5</xdr:row>
          <xdr:rowOff>114299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4734" cy="607814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0.42323</cdr:x>
      <cdr:y>0.1534</cdr:y>
    </cdr:from>
    <cdr:to>
      <cdr:x>0.53529</cdr:x>
      <cdr:y>0.23037</cdr:y>
    </cdr:to>
    <cdr:sp macro="" textlink="">
      <cdr:nvSpPr>
        <cdr:cNvPr id="5" name="ZoneTexte 1"/>
        <cdr:cNvSpPr txBox="1"/>
      </cdr:nvSpPr>
      <cdr:spPr>
        <a:xfrm xmlns:a="http://schemas.openxmlformats.org/drawingml/2006/main">
          <a:off x="3936585" y="931337"/>
          <a:ext cx="1042358" cy="4672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/>
            <a:t>Réception</a:t>
          </a:r>
          <a:r>
            <a:rPr lang="fr-FR" sz="900" baseline="0"/>
            <a:t> décembre 2013</a:t>
          </a:r>
          <a:endParaRPr lang="fr-FR" sz="900"/>
        </a:p>
      </cdr:txBody>
    </cdr:sp>
  </cdr:relSizeAnchor>
  <cdr:relSizeAnchor xmlns:cdr="http://schemas.openxmlformats.org/drawingml/2006/chartDrawing">
    <cdr:from>
      <cdr:x>0.70129</cdr:x>
      <cdr:y>0.15564</cdr:y>
    </cdr:from>
    <cdr:to>
      <cdr:x>0.81335</cdr:x>
      <cdr:y>0.2326</cdr:y>
    </cdr:to>
    <cdr:sp macro="" textlink="">
      <cdr:nvSpPr>
        <cdr:cNvPr id="6" name="ZoneTexte 1"/>
        <cdr:cNvSpPr txBox="1"/>
      </cdr:nvSpPr>
      <cdr:spPr>
        <a:xfrm xmlns:a="http://schemas.openxmlformats.org/drawingml/2006/main">
          <a:off x="6522932" y="944908"/>
          <a:ext cx="1042358" cy="4672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/>
            <a:t>Réception</a:t>
          </a:r>
          <a:r>
            <a:rPr lang="fr-FR" sz="900" baseline="0"/>
            <a:t> juin 2014 (plaques 582-612)</a:t>
          </a:r>
          <a:endParaRPr lang="fr-FR" sz="900"/>
        </a:p>
      </cdr:txBody>
    </cdr:sp>
  </cdr:relSizeAnchor>
  <cdr:relSizeAnchor xmlns:cdr="http://schemas.openxmlformats.org/drawingml/2006/chartDrawing">
    <cdr:from>
      <cdr:x>0.82522</cdr:x>
      <cdr:y>0.15409</cdr:y>
    </cdr:from>
    <cdr:to>
      <cdr:x>0.93728</cdr:x>
      <cdr:y>0.23105</cdr:y>
    </cdr:to>
    <cdr:sp macro="" textlink="">
      <cdr:nvSpPr>
        <cdr:cNvPr id="7" name="ZoneTexte 1"/>
        <cdr:cNvSpPr txBox="1"/>
      </cdr:nvSpPr>
      <cdr:spPr>
        <a:xfrm xmlns:a="http://schemas.openxmlformats.org/drawingml/2006/main">
          <a:off x="7675638" y="935479"/>
          <a:ext cx="1042358" cy="4672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/>
            <a:t>Réception</a:t>
          </a:r>
          <a:r>
            <a:rPr lang="fr-FR" sz="900" baseline="0"/>
            <a:t> juin 2014 (plaques 614-627)</a:t>
          </a:r>
          <a:endParaRPr lang="fr-FR" sz="900"/>
        </a:p>
      </cdr:txBody>
    </cdr:sp>
  </cdr:relSizeAnchor>
  <cdr:relSizeAnchor xmlns:cdr="http://schemas.openxmlformats.org/drawingml/2006/chartDrawing">
    <cdr:from>
      <cdr:x>0.47271</cdr:x>
      <cdr:y>0.23622</cdr:y>
    </cdr:from>
    <cdr:to>
      <cdr:x>0.4736</cdr:x>
      <cdr:y>0.86924</cdr:y>
    </cdr:to>
    <cdr:cxnSp macro="">
      <cdr:nvCxnSpPr>
        <cdr:cNvPr id="11" name="Connecteur droit 10"/>
        <cdr:cNvCxnSpPr/>
      </cdr:nvCxnSpPr>
      <cdr:spPr bwMode="auto">
        <a:xfrm xmlns:a="http://schemas.openxmlformats.org/drawingml/2006/main">
          <a:off x="4398971" y="1435481"/>
          <a:ext cx="8282" cy="3846831"/>
        </a:xfrm>
        <a:prstGeom xmlns:a="http://schemas.openxmlformats.org/drawingml/2006/main" prst="line">
          <a:avLst/>
        </a:prstGeom>
        <a:solidFill xmlns:a="http://schemas.openxmlformats.org/drawingml/2006/main">
          <a:srgbClr val="FFFFFF"/>
        </a:solidFill>
        <a:ln xmlns:a="http://schemas.openxmlformats.org/drawingml/2006/main"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 xmlns:a="http://schemas.openxmlformats.org/drawingml/2006/main"/>
      </cdr:spPr>
    </cdr:cxnSp>
  </cdr:relSizeAnchor>
  <cdr:relSizeAnchor xmlns:cdr="http://schemas.openxmlformats.org/drawingml/2006/chartDrawing">
    <cdr:from>
      <cdr:x>0.77247</cdr:x>
      <cdr:y>0.23586</cdr:y>
    </cdr:from>
    <cdr:to>
      <cdr:x>0.77336</cdr:x>
      <cdr:y>0.86887</cdr:y>
    </cdr:to>
    <cdr:cxnSp macro="">
      <cdr:nvCxnSpPr>
        <cdr:cNvPr id="12" name="Connecteur droit 11"/>
        <cdr:cNvCxnSpPr/>
      </cdr:nvCxnSpPr>
      <cdr:spPr bwMode="auto">
        <a:xfrm xmlns:a="http://schemas.openxmlformats.org/drawingml/2006/main">
          <a:off x="7188548" y="1433309"/>
          <a:ext cx="8282" cy="3846771"/>
        </a:xfrm>
        <a:prstGeom xmlns:a="http://schemas.openxmlformats.org/drawingml/2006/main" prst="line">
          <a:avLst/>
        </a:prstGeom>
        <a:solidFill xmlns:a="http://schemas.openxmlformats.org/drawingml/2006/main">
          <a:srgbClr val="FFFFFF"/>
        </a:solidFill>
        <a:ln xmlns:a="http://schemas.openxmlformats.org/drawingml/2006/main"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 xmlns:a="http://schemas.openxmlformats.org/drawingml/2006/main"/>
      </cdr:spPr>
    </cdr:cxnSp>
  </cdr:relSizeAnchor>
  <cdr:relSizeAnchor xmlns:cdr="http://schemas.openxmlformats.org/drawingml/2006/chartDrawing">
    <cdr:from>
      <cdr:x>0.87693</cdr:x>
      <cdr:y>0.23428</cdr:y>
    </cdr:from>
    <cdr:to>
      <cdr:x>0.87782</cdr:x>
      <cdr:y>0.8673</cdr:y>
    </cdr:to>
    <cdr:cxnSp macro="">
      <cdr:nvCxnSpPr>
        <cdr:cNvPr id="13" name="Connecteur droit 12"/>
        <cdr:cNvCxnSpPr/>
      </cdr:nvCxnSpPr>
      <cdr:spPr bwMode="auto">
        <a:xfrm xmlns:a="http://schemas.openxmlformats.org/drawingml/2006/main">
          <a:off x="8160612" y="1423737"/>
          <a:ext cx="8282" cy="3846831"/>
        </a:xfrm>
        <a:prstGeom xmlns:a="http://schemas.openxmlformats.org/drawingml/2006/main" prst="line">
          <a:avLst/>
        </a:prstGeom>
        <a:solidFill xmlns:a="http://schemas.openxmlformats.org/drawingml/2006/main">
          <a:srgbClr val="FFFFFF"/>
        </a:solidFill>
        <a:ln xmlns:a="http://schemas.openxmlformats.org/drawingml/2006/main"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 xmlns:a="http://schemas.openxmlformats.org/drawingml/2006/main"/>
      </cdr:spPr>
    </cdr:cxn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2238" cy="608371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0.42323</cdr:x>
      <cdr:y>0.1534</cdr:y>
    </cdr:from>
    <cdr:to>
      <cdr:x>0.53529</cdr:x>
      <cdr:y>0.23037</cdr:y>
    </cdr:to>
    <cdr:sp macro="" textlink="">
      <cdr:nvSpPr>
        <cdr:cNvPr id="5" name="ZoneTexte 1"/>
        <cdr:cNvSpPr txBox="1"/>
      </cdr:nvSpPr>
      <cdr:spPr>
        <a:xfrm xmlns:a="http://schemas.openxmlformats.org/drawingml/2006/main">
          <a:off x="3936585" y="931337"/>
          <a:ext cx="1042358" cy="4672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/>
            <a:t>Réception</a:t>
          </a:r>
          <a:r>
            <a:rPr lang="fr-FR" sz="900" baseline="0"/>
            <a:t> décembre 2013</a:t>
          </a:r>
          <a:endParaRPr lang="fr-FR" sz="900"/>
        </a:p>
      </cdr:txBody>
    </cdr:sp>
  </cdr:relSizeAnchor>
  <cdr:relSizeAnchor xmlns:cdr="http://schemas.openxmlformats.org/drawingml/2006/chartDrawing">
    <cdr:from>
      <cdr:x>0.70129</cdr:x>
      <cdr:y>0.15564</cdr:y>
    </cdr:from>
    <cdr:to>
      <cdr:x>0.81335</cdr:x>
      <cdr:y>0.2326</cdr:y>
    </cdr:to>
    <cdr:sp macro="" textlink="">
      <cdr:nvSpPr>
        <cdr:cNvPr id="6" name="ZoneTexte 1"/>
        <cdr:cNvSpPr txBox="1"/>
      </cdr:nvSpPr>
      <cdr:spPr>
        <a:xfrm xmlns:a="http://schemas.openxmlformats.org/drawingml/2006/main">
          <a:off x="6522932" y="944908"/>
          <a:ext cx="1042358" cy="4672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/>
            <a:t>Réception</a:t>
          </a:r>
          <a:r>
            <a:rPr lang="fr-FR" sz="900" baseline="0"/>
            <a:t> juin 2014 (plaques 582-612)</a:t>
          </a:r>
          <a:endParaRPr lang="fr-FR" sz="900"/>
        </a:p>
      </cdr:txBody>
    </cdr:sp>
  </cdr:relSizeAnchor>
  <cdr:relSizeAnchor xmlns:cdr="http://schemas.openxmlformats.org/drawingml/2006/chartDrawing">
    <cdr:from>
      <cdr:x>0.82522</cdr:x>
      <cdr:y>0.15409</cdr:y>
    </cdr:from>
    <cdr:to>
      <cdr:x>0.93728</cdr:x>
      <cdr:y>0.23105</cdr:y>
    </cdr:to>
    <cdr:sp macro="" textlink="">
      <cdr:nvSpPr>
        <cdr:cNvPr id="7" name="ZoneTexte 1"/>
        <cdr:cNvSpPr txBox="1"/>
      </cdr:nvSpPr>
      <cdr:spPr>
        <a:xfrm xmlns:a="http://schemas.openxmlformats.org/drawingml/2006/main">
          <a:off x="7675638" y="935479"/>
          <a:ext cx="1042358" cy="4672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/>
            <a:t>Réception</a:t>
          </a:r>
          <a:r>
            <a:rPr lang="fr-FR" sz="900" baseline="0"/>
            <a:t> juin 2014 (plaques 614-627)</a:t>
          </a:r>
          <a:endParaRPr lang="fr-FR" sz="900"/>
        </a:p>
      </cdr:txBody>
    </cdr:sp>
  </cdr:relSizeAnchor>
  <cdr:relSizeAnchor xmlns:cdr="http://schemas.openxmlformats.org/drawingml/2006/chartDrawing">
    <cdr:from>
      <cdr:x>0.47271</cdr:x>
      <cdr:y>0.23622</cdr:y>
    </cdr:from>
    <cdr:to>
      <cdr:x>0.4736</cdr:x>
      <cdr:y>0.86924</cdr:y>
    </cdr:to>
    <cdr:cxnSp macro="">
      <cdr:nvCxnSpPr>
        <cdr:cNvPr id="11" name="Connecteur droit 10"/>
        <cdr:cNvCxnSpPr/>
      </cdr:nvCxnSpPr>
      <cdr:spPr bwMode="auto">
        <a:xfrm xmlns:a="http://schemas.openxmlformats.org/drawingml/2006/main">
          <a:off x="4398971" y="1435481"/>
          <a:ext cx="8282" cy="3846831"/>
        </a:xfrm>
        <a:prstGeom xmlns:a="http://schemas.openxmlformats.org/drawingml/2006/main" prst="line">
          <a:avLst/>
        </a:prstGeom>
        <a:solidFill xmlns:a="http://schemas.openxmlformats.org/drawingml/2006/main">
          <a:srgbClr val="FFFFFF"/>
        </a:solidFill>
        <a:ln xmlns:a="http://schemas.openxmlformats.org/drawingml/2006/main"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 xmlns:a="http://schemas.openxmlformats.org/drawingml/2006/main"/>
      </cdr:spPr>
    </cdr:cxnSp>
  </cdr:relSizeAnchor>
  <cdr:relSizeAnchor xmlns:cdr="http://schemas.openxmlformats.org/drawingml/2006/chartDrawing">
    <cdr:from>
      <cdr:x>0.77247</cdr:x>
      <cdr:y>0.23586</cdr:y>
    </cdr:from>
    <cdr:to>
      <cdr:x>0.77336</cdr:x>
      <cdr:y>0.86887</cdr:y>
    </cdr:to>
    <cdr:cxnSp macro="">
      <cdr:nvCxnSpPr>
        <cdr:cNvPr id="12" name="Connecteur droit 11"/>
        <cdr:cNvCxnSpPr/>
      </cdr:nvCxnSpPr>
      <cdr:spPr bwMode="auto">
        <a:xfrm xmlns:a="http://schemas.openxmlformats.org/drawingml/2006/main">
          <a:off x="7188548" y="1433309"/>
          <a:ext cx="8282" cy="3846771"/>
        </a:xfrm>
        <a:prstGeom xmlns:a="http://schemas.openxmlformats.org/drawingml/2006/main" prst="line">
          <a:avLst/>
        </a:prstGeom>
        <a:solidFill xmlns:a="http://schemas.openxmlformats.org/drawingml/2006/main">
          <a:srgbClr val="FFFFFF"/>
        </a:solidFill>
        <a:ln xmlns:a="http://schemas.openxmlformats.org/drawingml/2006/main"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 xmlns:a="http://schemas.openxmlformats.org/drawingml/2006/main"/>
      </cdr:spPr>
    </cdr:cxnSp>
  </cdr:relSizeAnchor>
  <cdr:relSizeAnchor xmlns:cdr="http://schemas.openxmlformats.org/drawingml/2006/chartDrawing">
    <cdr:from>
      <cdr:x>0.87693</cdr:x>
      <cdr:y>0.23428</cdr:y>
    </cdr:from>
    <cdr:to>
      <cdr:x>0.87782</cdr:x>
      <cdr:y>0.8673</cdr:y>
    </cdr:to>
    <cdr:cxnSp macro="">
      <cdr:nvCxnSpPr>
        <cdr:cNvPr id="13" name="Connecteur droit 12"/>
        <cdr:cNvCxnSpPr/>
      </cdr:nvCxnSpPr>
      <cdr:spPr bwMode="auto">
        <a:xfrm xmlns:a="http://schemas.openxmlformats.org/drawingml/2006/main">
          <a:off x="8160612" y="1423737"/>
          <a:ext cx="8282" cy="3846831"/>
        </a:xfrm>
        <a:prstGeom xmlns:a="http://schemas.openxmlformats.org/drawingml/2006/main" prst="line">
          <a:avLst/>
        </a:prstGeom>
        <a:solidFill xmlns:a="http://schemas.openxmlformats.org/drawingml/2006/main">
          <a:srgbClr val="FFFFFF"/>
        </a:solidFill>
        <a:ln xmlns:a="http://schemas.openxmlformats.org/drawingml/2006/main"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 xmlns:a="http://schemas.openxmlformats.org/drawingml/2006/main"/>
      </cdr:spPr>
    </cdr:cxn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0.42323</cdr:x>
      <cdr:y>0.1534</cdr:y>
    </cdr:from>
    <cdr:to>
      <cdr:x>0.53529</cdr:x>
      <cdr:y>0.23037</cdr:y>
    </cdr:to>
    <cdr:sp macro="" textlink="">
      <cdr:nvSpPr>
        <cdr:cNvPr id="5" name="ZoneTexte 1"/>
        <cdr:cNvSpPr txBox="1"/>
      </cdr:nvSpPr>
      <cdr:spPr>
        <a:xfrm xmlns:a="http://schemas.openxmlformats.org/drawingml/2006/main">
          <a:off x="3936585" y="931337"/>
          <a:ext cx="1042358" cy="4672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/>
            <a:t>Réception</a:t>
          </a:r>
          <a:r>
            <a:rPr lang="fr-FR" sz="900" baseline="0"/>
            <a:t> décembre 2013</a:t>
          </a:r>
          <a:endParaRPr lang="fr-FR" sz="900"/>
        </a:p>
      </cdr:txBody>
    </cdr:sp>
  </cdr:relSizeAnchor>
  <cdr:relSizeAnchor xmlns:cdr="http://schemas.openxmlformats.org/drawingml/2006/chartDrawing">
    <cdr:from>
      <cdr:x>0.70129</cdr:x>
      <cdr:y>0.15564</cdr:y>
    </cdr:from>
    <cdr:to>
      <cdr:x>0.81335</cdr:x>
      <cdr:y>0.2326</cdr:y>
    </cdr:to>
    <cdr:sp macro="" textlink="">
      <cdr:nvSpPr>
        <cdr:cNvPr id="6" name="ZoneTexte 1"/>
        <cdr:cNvSpPr txBox="1"/>
      </cdr:nvSpPr>
      <cdr:spPr>
        <a:xfrm xmlns:a="http://schemas.openxmlformats.org/drawingml/2006/main">
          <a:off x="6522932" y="944908"/>
          <a:ext cx="1042358" cy="4672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/>
            <a:t>Réception</a:t>
          </a:r>
          <a:r>
            <a:rPr lang="fr-FR" sz="900" baseline="0"/>
            <a:t> juin 2014 (plaques 582-612)</a:t>
          </a:r>
          <a:endParaRPr lang="fr-FR" sz="900"/>
        </a:p>
      </cdr:txBody>
    </cdr:sp>
  </cdr:relSizeAnchor>
  <cdr:relSizeAnchor xmlns:cdr="http://schemas.openxmlformats.org/drawingml/2006/chartDrawing">
    <cdr:from>
      <cdr:x>0.82522</cdr:x>
      <cdr:y>0.15409</cdr:y>
    </cdr:from>
    <cdr:to>
      <cdr:x>0.93728</cdr:x>
      <cdr:y>0.23105</cdr:y>
    </cdr:to>
    <cdr:sp macro="" textlink="">
      <cdr:nvSpPr>
        <cdr:cNvPr id="7" name="ZoneTexte 1"/>
        <cdr:cNvSpPr txBox="1"/>
      </cdr:nvSpPr>
      <cdr:spPr>
        <a:xfrm xmlns:a="http://schemas.openxmlformats.org/drawingml/2006/main">
          <a:off x="7675638" y="935479"/>
          <a:ext cx="1042358" cy="4672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/>
            <a:t>Réception</a:t>
          </a:r>
          <a:r>
            <a:rPr lang="fr-FR" sz="900" baseline="0"/>
            <a:t> juin 2014 (plaques 614-627)</a:t>
          </a:r>
          <a:endParaRPr lang="fr-FR" sz="900"/>
        </a:p>
      </cdr:txBody>
    </cdr:sp>
  </cdr:relSizeAnchor>
  <cdr:relSizeAnchor xmlns:cdr="http://schemas.openxmlformats.org/drawingml/2006/chartDrawing">
    <cdr:from>
      <cdr:x>0.47373</cdr:x>
      <cdr:y>0.23465</cdr:y>
    </cdr:from>
    <cdr:to>
      <cdr:x>0.47462</cdr:x>
      <cdr:y>0.86767</cdr:y>
    </cdr:to>
    <cdr:cxnSp macro="">
      <cdr:nvCxnSpPr>
        <cdr:cNvPr id="11" name="Connecteur droit 10"/>
        <cdr:cNvCxnSpPr/>
      </cdr:nvCxnSpPr>
      <cdr:spPr bwMode="auto">
        <a:xfrm xmlns:a="http://schemas.openxmlformats.org/drawingml/2006/main">
          <a:off x="4408496" y="1425956"/>
          <a:ext cx="8282" cy="3846831"/>
        </a:xfrm>
        <a:prstGeom xmlns:a="http://schemas.openxmlformats.org/drawingml/2006/main" prst="line">
          <a:avLst/>
        </a:prstGeom>
        <a:solidFill xmlns:a="http://schemas.openxmlformats.org/drawingml/2006/main">
          <a:srgbClr val="FFFFFF"/>
        </a:solidFill>
        <a:ln xmlns:a="http://schemas.openxmlformats.org/drawingml/2006/main"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 xmlns:a="http://schemas.openxmlformats.org/drawingml/2006/main"/>
      </cdr:spPr>
    </cdr:cxnSp>
  </cdr:relSizeAnchor>
  <cdr:relSizeAnchor xmlns:cdr="http://schemas.openxmlformats.org/drawingml/2006/chartDrawing">
    <cdr:from>
      <cdr:x>0.77247</cdr:x>
      <cdr:y>0.23429</cdr:y>
    </cdr:from>
    <cdr:to>
      <cdr:x>0.77336</cdr:x>
      <cdr:y>0.8673</cdr:y>
    </cdr:to>
    <cdr:cxnSp macro="">
      <cdr:nvCxnSpPr>
        <cdr:cNvPr id="12" name="Connecteur droit 11"/>
        <cdr:cNvCxnSpPr/>
      </cdr:nvCxnSpPr>
      <cdr:spPr bwMode="auto">
        <a:xfrm xmlns:a="http://schemas.openxmlformats.org/drawingml/2006/main">
          <a:off x="7185025" y="1422400"/>
          <a:ext cx="8283" cy="3843130"/>
        </a:xfrm>
        <a:prstGeom xmlns:a="http://schemas.openxmlformats.org/drawingml/2006/main" prst="line">
          <a:avLst/>
        </a:prstGeom>
        <a:solidFill xmlns:a="http://schemas.openxmlformats.org/drawingml/2006/main">
          <a:srgbClr val="FFFFFF"/>
        </a:solidFill>
        <a:ln xmlns:a="http://schemas.openxmlformats.org/drawingml/2006/main"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 xmlns:a="http://schemas.openxmlformats.org/drawingml/2006/main"/>
      </cdr:spPr>
    </cdr:cxnSp>
  </cdr:relSizeAnchor>
  <cdr:relSizeAnchor xmlns:cdr="http://schemas.openxmlformats.org/drawingml/2006/chartDrawing">
    <cdr:from>
      <cdr:x>0.87795</cdr:x>
      <cdr:y>0.23115</cdr:y>
    </cdr:from>
    <cdr:to>
      <cdr:x>0.87884</cdr:x>
      <cdr:y>0.86417</cdr:y>
    </cdr:to>
    <cdr:cxnSp macro="">
      <cdr:nvCxnSpPr>
        <cdr:cNvPr id="13" name="Connecteur droit 12"/>
        <cdr:cNvCxnSpPr/>
      </cdr:nvCxnSpPr>
      <cdr:spPr bwMode="auto">
        <a:xfrm xmlns:a="http://schemas.openxmlformats.org/drawingml/2006/main">
          <a:off x="8166100" y="1403350"/>
          <a:ext cx="8283" cy="3843130"/>
        </a:xfrm>
        <a:prstGeom xmlns:a="http://schemas.openxmlformats.org/drawingml/2006/main" prst="line">
          <a:avLst/>
        </a:prstGeom>
        <a:solidFill xmlns:a="http://schemas.openxmlformats.org/drawingml/2006/main">
          <a:srgbClr val="FFFFFF"/>
        </a:solidFill>
        <a:ln xmlns:a="http://schemas.openxmlformats.org/drawingml/2006/main"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 xmlns:a="http://schemas.openxmlformats.org/drawingml/2006/main"/>
      </cdr:spPr>
    </cdr:cxnSp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9311355" cy="607997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9311355" cy="607997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H1022"/>
  <sheetViews>
    <sheetView tabSelected="1" topLeftCell="AX1" zoomScaleNormal="100" workbookViewId="0">
      <pane ySplit="22" topLeftCell="A23" activePane="bottomLeft" state="frozen"/>
      <selection pane="bottomLeft" activeCell="BD23" sqref="BD23"/>
    </sheetView>
  </sheetViews>
  <sheetFormatPr baseColWidth="10" defaultColWidth="8.7109375" defaultRowHeight="12.75" x14ac:dyDescent="0.2"/>
  <cols>
    <col min="1" max="1" width="15" style="7" customWidth="1"/>
    <col min="2" max="2" width="13.140625" style="14" customWidth="1"/>
    <col min="3" max="3" width="9.85546875" style="14" customWidth="1"/>
    <col min="4" max="4" width="12.85546875" style="86" customWidth="1"/>
    <col min="5" max="5" width="17.140625" style="86" customWidth="1"/>
    <col min="6" max="6" width="7.7109375" style="34" customWidth="1"/>
    <col min="7" max="8" width="8.5703125" style="34" customWidth="1"/>
    <col min="9" max="10" width="10.85546875" style="34" customWidth="1"/>
    <col min="11" max="11" width="13.7109375" style="34" customWidth="1"/>
    <col min="12" max="12" width="24" style="34" bestFit="1" customWidth="1"/>
    <col min="13" max="13" width="23.5703125" style="34" bestFit="1" customWidth="1"/>
    <col min="14" max="14" width="18.140625" style="34" bestFit="1" customWidth="1"/>
    <col min="15" max="15" width="17.5703125" style="34" bestFit="1" customWidth="1"/>
    <col min="16" max="18" width="9.7109375" style="8" customWidth="1"/>
    <col min="19" max="20" width="10.7109375" style="8" customWidth="1"/>
    <col min="21" max="21" width="12.42578125" style="8" bestFit="1" customWidth="1"/>
    <col min="22" max="22" width="24" style="8" bestFit="1" customWidth="1"/>
    <col min="23" max="23" width="23.5703125" style="8" bestFit="1" customWidth="1"/>
    <col min="24" max="24" width="18.140625" style="8" bestFit="1" customWidth="1"/>
    <col min="25" max="25" width="17.5703125" style="8" bestFit="1" customWidth="1"/>
    <col min="26" max="26" width="9.140625" style="8" customWidth="1"/>
    <col min="27" max="28" width="9.140625" style="4" customWidth="1"/>
    <col min="29" max="30" width="10.85546875" style="4" customWidth="1"/>
    <col min="31" max="31" width="13.28515625" style="4" customWidth="1"/>
    <col min="32" max="32" width="24" style="4" bestFit="1" customWidth="1"/>
    <col min="33" max="33" width="23.5703125" style="4" bestFit="1" customWidth="1"/>
    <col min="34" max="34" width="18.140625" style="4" bestFit="1" customWidth="1"/>
    <col min="35" max="35" width="17.5703125" style="4" bestFit="1" customWidth="1"/>
    <col min="36" max="36" width="7.7109375" style="8" customWidth="1"/>
    <col min="37" max="38" width="9.28515625" style="8" customWidth="1"/>
    <col min="39" max="40" width="11.42578125" style="8" customWidth="1"/>
    <col min="41" max="41" width="12.140625" style="8" customWidth="1"/>
    <col min="42" max="42" width="24" style="8" bestFit="1" customWidth="1"/>
    <col min="43" max="43" width="23.5703125" style="8" bestFit="1" customWidth="1"/>
    <col min="44" max="44" width="18.140625" style="8" bestFit="1" customWidth="1"/>
    <col min="45" max="45" width="17.5703125" style="8" bestFit="1" customWidth="1"/>
    <col min="46" max="46" width="7.7109375" style="8" customWidth="1"/>
    <col min="47" max="48" width="8.42578125" style="8" customWidth="1"/>
    <col min="49" max="50" width="11.140625" style="8" customWidth="1"/>
    <col min="51" max="51" width="11.7109375" style="8" customWidth="1"/>
    <col min="52" max="52" width="24" style="8" bestFit="1" customWidth="1"/>
    <col min="53" max="53" width="23.5703125" style="8" bestFit="1" customWidth="1"/>
    <col min="54" max="54" width="18.140625" style="8" bestFit="1" customWidth="1"/>
    <col min="55" max="55" width="17.5703125" style="8" bestFit="1" customWidth="1"/>
    <col min="56" max="56" width="14.42578125" style="32" customWidth="1"/>
    <col min="57" max="57" width="43.85546875" style="32" customWidth="1"/>
  </cols>
  <sheetData>
    <row r="1" spans="1:101" ht="12.75" customHeight="1" x14ac:dyDescent="0.2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</row>
    <row r="2" spans="1:101" ht="13.5" thickBot="1" x14ac:dyDescent="0.25">
      <c r="A2"/>
      <c r="B2"/>
      <c r="C2"/>
      <c r="D2"/>
      <c r="E2"/>
      <c r="F2"/>
      <c r="G2" s="269"/>
      <c r="H2" s="269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</row>
    <row r="3" spans="1:101" ht="13.5" thickBot="1" x14ac:dyDescent="0.25">
      <c r="A3"/>
      <c r="B3" s="173"/>
      <c r="C3"/>
      <c r="D3" s="157"/>
      <c r="E3" s="157"/>
      <c r="F3" s="247"/>
      <c r="G3" s="247"/>
      <c r="H3" s="247"/>
      <c r="I3" s="247"/>
      <c r="J3" s="247"/>
      <c r="K3" s="297">
        <v>2007</v>
      </c>
      <c r="L3" s="298"/>
      <c r="M3" s="298"/>
      <c r="N3" s="298"/>
      <c r="O3" s="298"/>
      <c r="P3" s="299"/>
      <c r="Q3" s="159"/>
      <c r="R3" s="159"/>
      <c r="S3" s="159"/>
      <c r="T3" s="159"/>
      <c r="U3" s="159"/>
      <c r="V3" s="159"/>
      <c r="X3" s="159"/>
      <c r="Y3" s="159"/>
      <c r="Z3"/>
      <c r="AA3"/>
      <c r="AB3"/>
      <c r="AC3"/>
      <c r="AD3"/>
      <c r="AE3" s="151"/>
      <c r="AF3" s="212"/>
      <c r="AG3" s="212"/>
      <c r="AH3" s="177"/>
      <c r="AI3" s="177"/>
      <c r="AJ3"/>
      <c r="AK3"/>
      <c r="AL3"/>
      <c r="AM3"/>
      <c r="AN3"/>
      <c r="AO3" s="300" t="s">
        <v>262</v>
      </c>
      <c r="AP3" s="300"/>
      <c r="AQ3" s="300"/>
      <c r="AR3" s="300"/>
      <c r="AS3" s="300"/>
      <c r="AT3" s="300"/>
      <c r="AU3" s="212"/>
      <c r="AV3" s="250"/>
      <c r="AW3" s="250"/>
      <c r="AX3" s="250"/>
      <c r="AY3" s="173" t="s">
        <v>265</v>
      </c>
      <c r="AZ3" s="173"/>
      <c r="BA3" s="173"/>
      <c r="BB3" s="173"/>
      <c r="BC3" s="173"/>
      <c r="BD3"/>
      <c r="BE3"/>
    </row>
    <row r="4" spans="1:101" s="1" customFormat="1" ht="14.25" customHeight="1" thickBot="1" x14ac:dyDescent="0.25">
      <c r="A4"/>
      <c r="B4" s="174"/>
      <c r="C4"/>
      <c r="D4"/>
      <c r="E4" s="157"/>
      <c r="F4" s="247"/>
      <c r="G4" s="247"/>
      <c r="H4" s="247"/>
      <c r="I4" s="247"/>
      <c r="J4" s="247"/>
      <c r="K4" s="297">
        <v>2008</v>
      </c>
      <c r="L4" s="298"/>
      <c r="M4" s="298"/>
      <c r="N4" s="298"/>
      <c r="O4" s="298"/>
      <c r="P4" s="299"/>
      <c r="Q4" s="159"/>
      <c r="R4" s="159"/>
      <c r="S4" s="159"/>
      <c r="T4" s="159"/>
      <c r="U4" s="159"/>
      <c r="V4" s="159"/>
      <c r="W4" s="159"/>
      <c r="X4" s="159"/>
      <c r="Y4" s="159"/>
      <c r="Z4"/>
      <c r="AA4"/>
      <c r="AB4"/>
      <c r="AC4"/>
      <c r="AD4"/>
      <c r="AE4" s="151"/>
      <c r="AF4" s="212"/>
      <c r="AG4" s="212"/>
      <c r="AH4" s="177"/>
      <c r="AI4" s="177"/>
      <c r="AJ4"/>
      <c r="AK4"/>
      <c r="AL4"/>
      <c r="AM4"/>
      <c r="AN4"/>
      <c r="AO4" s="296" t="s">
        <v>266</v>
      </c>
      <c r="AP4" s="296"/>
      <c r="AQ4" s="296"/>
      <c r="AR4" s="296"/>
      <c r="AS4" s="296"/>
      <c r="AT4" s="296"/>
      <c r="AU4" s="210"/>
      <c r="AV4" s="251"/>
      <c r="AW4" s="251"/>
      <c r="AX4" s="251"/>
      <c r="AY4" s="173" t="s">
        <v>268</v>
      </c>
      <c r="AZ4" s="173"/>
      <c r="BA4" s="173"/>
      <c r="BB4" s="173"/>
      <c r="BC4" s="173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CM4"/>
      <c r="CN4"/>
      <c r="CO4"/>
      <c r="CP4"/>
      <c r="CQ4"/>
      <c r="CR4"/>
      <c r="CS4"/>
      <c r="CT4"/>
      <c r="CU4"/>
      <c r="CV4"/>
      <c r="CW4"/>
    </row>
    <row r="5" spans="1:101" s="1" customFormat="1" ht="12.75" customHeight="1" thickBot="1" x14ac:dyDescent="0.25">
      <c r="E5" s="157"/>
      <c r="F5" s="247"/>
      <c r="G5" s="247"/>
      <c r="H5" s="247"/>
      <c r="I5" s="247"/>
      <c r="J5" s="247"/>
      <c r="K5" s="297">
        <v>2011</v>
      </c>
      <c r="L5" s="298"/>
      <c r="M5" s="298"/>
      <c r="N5" s="298"/>
      <c r="O5" s="298"/>
      <c r="P5" s="299"/>
      <c r="Q5" s="159"/>
      <c r="R5" s="159"/>
      <c r="S5" s="159"/>
      <c r="T5" s="159"/>
      <c r="U5" s="159"/>
      <c r="V5" s="159"/>
      <c r="W5" s="159"/>
      <c r="X5" s="159"/>
      <c r="AE5" s="151"/>
      <c r="AF5" s="212"/>
      <c r="AG5" s="212"/>
      <c r="AH5" s="177"/>
      <c r="AI5" s="177"/>
      <c r="AO5" s="282" t="s">
        <v>267</v>
      </c>
      <c r="AP5" s="282"/>
      <c r="AQ5" s="282"/>
      <c r="AR5" s="282"/>
      <c r="AS5" s="282"/>
      <c r="AT5" s="282"/>
      <c r="AU5" s="211"/>
      <c r="AV5" s="249"/>
      <c r="AW5" s="249"/>
      <c r="AX5" s="249"/>
      <c r="AY5" s="1" t="s">
        <v>269</v>
      </c>
      <c r="BJ5"/>
      <c r="BK5"/>
      <c r="BL5"/>
      <c r="BM5"/>
      <c r="BN5"/>
      <c r="BO5"/>
    </row>
    <row r="6" spans="1:101" s="1" customFormat="1" ht="12.75" customHeight="1" thickBot="1" x14ac:dyDescent="0.25">
      <c r="E6" s="157"/>
      <c r="F6" s="247"/>
      <c r="G6" s="247"/>
      <c r="H6" s="247"/>
      <c r="I6" s="247"/>
      <c r="J6" s="247"/>
      <c r="K6" s="297" t="s">
        <v>249</v>
      </c>
      <c r="L6" s="298"/>
      <c r="M6" s="298"/>
      <c r="N6" s="298"/>
      <c r="O6" s="298"/>
      <c r="P6" s="299"/>
      <c r="Q6" s="159"/>
      <c r="R6" s="159"/>
      <c r="S6" s="159"/>
      <c r="T6" s="159" t="e">
        <f>STDEV(2)</f>
        <v>#DIV/0!</v>
      </c>
      <c r="U6" s="159"/>
      <c r="V6" s="159"/>
      <c r="W6" s="159"/>
      <c r="X6" s="159"/>
      <c r="BD6" s="1" t="s">
        <v>253</v>
      </c>
      <c r="BG6" s="1" t="s">
        <v>254</v>
      </c>
      <c r="BJ6"/>
      <c r="BK6"/>
      <c r="BL6"/>
      <c r="BM6"/>
      <c r="BN6"/>
      <c r="BO6"/>
    </row>
    <row r="7" spans="1:101" s="1" customFormat="1" ht="12.75" customHeight="1" thickBot="1" x14ac:dyDescent="0.25">
      <c r="E7" s="157"/>
      <c r="F7" s="267"/>
      <c r="G7" s="247"/>
      <c r="H7" s="247"/>
      <c r="I7" s="247"/>
      <c r="J7" s="247"/>
      <c r="K7" s="297">
        <v>2013</v>
      </c>
      <c r="L7" s="298"/>
      <c r="M7" s="298"/>
      <c r="N7" s="298"/>
      <c r="O7" s="298"/>
      <c r="P7" s="299"/>
      <c r="Q7" s="159"/>
      <c r="R7" s="159"/>
      <c r="S7" s="159"/>
      <c r="T7" s="159"/>
      <c r="U7" s="159"/>
      <c r="V7" s="159"/>
      <c r="W7" s="159"/>
      <c r="X7" s="159"/>
    </row>
    <row r="8" spans="1:101" s="1" customFormat="1" ht="12.75" customHeight="1" thickBot="1" x14ac:dyDescent="0.25">
      <c r="E8" s="259" t="s">
        <v>50</v>
      </c>
      <c r="F8" s="260"/>
      <c r="G8" s="248"/>
      <c r="H8" s="248"/>
      <c r="I8" s="248"/>
      <c r="J8" s="248"/>
      <c r="K8" s="297" t="s">
        <v>249</v>
      </c>
      <c r="L8" s="298"/>
      <c r="M8" s="298"/>
      <c r="N8" s="298"/>
      <c r="O8" s="298"/>
      <c r="P8" s="299"/>
      <c r="Q8" s="159"/>
      <c r="R8" s="159"/>
      <c r="S8" s="159"/>
      <c r="T8" s="159"/>
      <c r="U8" s="159"/>
      <c r="V8" s="159"/>
      <c r="W8" s="159"/>
      <c r="X8" s="159"/>
      <c r="Y8" s="159"/>
    </row>
    <row r="9" spans="1:101" s="1" customFormat="1" ht="12.75" customHeight="1" thickBot="1" x14ac:dyDescent="0.25">
      <c r="E9" s="157"/>
      <c r="F9" s="247"/>
      <c r="G9" s="247"/>
      <c r="H9" s="247"/>
      <c r="I9" s="247"/>
      <c r="J9" s="247"/>
      <c r="K9" s="297">
        <v>2013</v>
      </c>
      <c r="L9" s="298"/>
      <c r="M9" s="298"/>
      <c r="N9" s="298"/>
      <c r="O9" s="298"/>
      <c r="P9" s="299"/>
      <c r="Q9" s="159"/>
      <c r="R9" s="159"/>
      <c r="S9" s="159"/>
      <c r="T9" s="159"/>
      <c r="U9" s="159"/>
      <c r="V9" s="159"/>
      <c r="W9" s="159"/>
      <c r="X9" s="159"/>
      <c r="Y9" s="159"/>
      <c r="BD9" s="1">
        <v>10</v>
      </c>
      <c r="BF9" s="1">
        <v>5</v>
      </c>
      <c r="BG9" s="164" t="str">
        <f>K23</f>
        <v>conforme</v>
      </c>
    </row>
    <row r="10" spans="1:101" s="1" customFormat="1" ht="12.75" customHeight="1" thickBot="1" x14ac:dyDescent="0.25">
      <c r="E10" s="157"/>
      <c r="F10" s="247"/>
      <c r="G10" s="247"/>
      <c r="H10" s="247"/>
      <c r="I10" s="247"/>
      <c r="J10" s="247"/>
      <c r="K10" s="297" t="s">
        <v>250</v>
      </c>
      <c r="L10" s="298"/>
      <c r="M10" s="298"/>
      <c r="N10" s="298"/>
      <c r="O10" s="298"/>
      <c r="P10" s="299"/>
      <c r="Q10" s="159"/>
      <c r="R10" s="159"/>
      <c r="S10" s="159"/>
      <c r="T10" s="159"/>
      <c r="U10" s="159"/>
      <c r="V10" s="159"/>
      <c r="W10" s="159"/>
      <c r="X10" s="159"/>
      <c r="Y10" s="159"/>
      <c r="AH10" s="244"/>
      <c r="AI10" s="244"/>
      <c r="AJ10" s="244"/>
      <c r="AK10" s="244"/>
      <c r="AL10" s="244"/>
      <c r="AM10" s="244"/>
      <c r="AN10" s="244"/>
      <c r="AO10" s="244"/>
      <c r="AP10" s="244"/>
      <c r="AQ10" s="244"/>
    </row>
    <row r="11" spans="1:101" s="1" customFormat="1" ht="12.75" customHeight="1" thickBot="1" x14ac:dyDescent="0.25">
      <c r="E11" s="157"/>
      <c r="F11" s="247"/>
      <c r="G11" s="247"/>
      <c r="H11" s="247"/>
      <c r="I11" s="247"/>
      <c r="J11" s="247"/>
      <c r="K11" s="297">
        <v>2014</v>
      </c>
      <c r="L11" s="298"/>
      <c r="M11" s="298"/>
      <c r="N11" s="298"/>
      <c r="O11" s="298"/>
      <c r="P11" s="299"/>
      <c r="Q11" s="159"/>
      <c r="R11" s="159"/>
      <c r="S11" s="159"/>
      <c r="T11" s="159"/>
      <c r="U11" s="159"/>
      <c r="V11" s="159"/>
      <c r="W11" s="159"/>
      <c r="X11" s="159"/>
      <c r="Y11" s="159"/>
      <c r="AH11" s="244"/>
      <c r="AI11" s="244"/>
      <c r="AJ11" s="244"/>
      <c r="AK11" s="244"/>
      <c r="AL11" s="244"/>
      <c r="AM11" s="244"/>
      <c r="AN11" s="244"/>
      <c r="AO11" s="244"/>
      <c r="AP11" s="244"/>
      <c r="AQ11" s="244"/>
      <c r="BL11" s="1" t="s">
        <v>258</v>
      </c>
      <c r="BM11" s="175">
        <f>AVERAGE(AT43:AT50)</f>
        <v>292.97500000000002</v>
      </c>
    </row>
    <row r="12" spans="1:101" s="1" customFormat="1" ht="12.75" customHeight="1" thickBot="1" x14ac:dyDescent="0.25">
      <c r="E12" s="157"/>
      <c r="F12" s="247"/>
      <c r="G12" s="247"/>
      <c r="H12" s="247"/>
      <c r="I12" s="279"/>
      <c r="J12" s="247"/>
      <c r="K12" s="297" t="s">
        <v>249</v>
      </c>
      <c r="L12" s="298"/>
      <c r="M12" s="298"/>
      <c r="N12" s="298"/>
      <c r="O12" s="298"/>
      <c r="P12" s="299"/>
      <c r="Q12" s="159"/>
      <c r="R12" s="159"/>
      <c r="S12" s="159"/>
      <c r="T12" s="159"/>
      <c r="U12" s="159"/>
      <c r="V12" s="159"/>
      <c r="W12" s="159"/>
      <c r="X12" s="159"/>
      <c r="Y12" s="159"/>
      <c r="AH12" s="244"/>
      <c r="AI12" s="244"/>
      <c r="AJ12" s="244"/>
      <c r="AK12" s="244"/>
      <c r="AL12" s="244"/>
      <c r="AM12" s="244"/>
      <c r="AN12" s="244"/>
      <c r="AO12" s="244"/>
      <c r="AP12" s="244"/>
      <c r="AQ12" s="244"/>
      <c r="AY12" s="1" t="s">
        <v>255</v>
      </c>
      <c r="BL12" s="1" t="s">
        <v>259</v>
      </c>
      <c r="BM12" s="175">
        <f>STDEV(AT43:AT50)</f>
        <v>18.305483175423539</v>
      </c>
    </row>
    <row r="13" spans="1:101" s="1" customFormat="1" ht="12.75" customHeight="1" thickBot="1" x14ac:dyDescent="0.25">
      <c r="D13" s="213"/>
      <c r="E13" s="247"/>
      <c r="F13" s="247"/>
      <c r="G13" s="247"/>
      <c r="H13" s="247"/>
      <c r="I13" s="279"/>
      <c r="J13" s="247"/>
      <c r="K13" s="297">
        <v>2014</v>
      </c>
      <c r="L13" s="298"/>
      <c r="M13" s="298"/>
      <c r="N13" s="298"/>
      <c r="O13" s="298"/>
      <c r="P13" s="299"/>
      <c r="Q13" s="159"/>
      <c r="R13" s="159"/>
      <c r="S13" s="159"/>
      <c r="T13" s="159"/>
      <c r="U13" s="159"/>
      <c r="V13" s="159"/>
      <c r="W13" s="159"/>
      <c r="X13" s="159"/>
      <c r="Y13" s="159"/>
      <c r="AH13" s="244"/>
      <c r="AI13" s="244"/>
      <c r="AJ13" s="244"/>
      <c r="AK13" s="244"/>
      <c r="AL13" s="244"/>
      <c r="AM13" s="244"/>
      <c r="AN13" s="244"/>
      <c r="AO13" s="244"/>
      <c r="AP13" s="244"/>
      <c r="AQ13" s="244"/>
    </row>
    <row r="14" spans="1:101" s="1" customFormat="1" ht="12.75" customHeight="1" thickBot="1" x14ac:dyDescent="0.25">
      <c r="D14" s="213"/>
      <c r="E14" s="157"/>
      <c r="F14" s="247"/>
      <c r="G14" s="247"/>
      <c r="H14" s="247"/>
      <c r="I14" s="279"/>
      <c r="J14" s="247"/>
      <c r="K14" s="301"/>
      <c r="L14" s="302"/>
      <c r="M14" s="302"/>
      <c r="N14" s="302"/>
      <c r="O14" s="302"/>
      <c r="P14" s="303"/>
      <c r="Q14" s="160"/>
      <c r="R14" s="160"/>
      <c r="S14" s="160"/>
      <c r="T14" s="160"/>
      <c r="U14" s="160"/>
      <c r="V14" s="160"/>
      <c r="W14" s="160"/>
      <c r="X14" s="160"/>
      <c r="Y14" s="160"/>
      <c r="AH14" s="244"/>
      <c r="AI14" s="244"/>
      <c r="AJ14" s="244"/>
      <c r="AK14" s="244"/>
      <c r="AL14" s="244"/>
      <c r="AM14" s="244"/>
      <c r="AN14" s="244"/>
      <c r="AO14" s="244"/>
      <c r="AP14" s="244"/>
      <c r="AQ14" s="244"/>
      <c r="AT14" s="1" t="s">
        <v>251</v>
      </c>
      <c r="AY14" s="1" t="s">
        <v>256</v>
      </c>
    </row>
    <row r="15" spans="1:101" s="1" customFormat="1" ht="12.75" customHeight="1" x14ac:dyDescent="0.2">
      <c r="B15" s="1" t="s">
        <v>280</v>
      </c>
      <c r="D15" s="213"/>
      <c r="E15" s="244"/>
      <c r="F15" s="244"/>
      <c r="G15" s="244"/>
      <c r="H15" s="256"/>
      <c r="I15" s="256"/>
      <c r="J15" s="244"/>
      <c r="K15" s="244"/>
      <c r="L15" s="244"/>
      <c r="M15" s="244"/>
      <c r="AH15" s="244"/>
      <c r="AI15" s="244"/>
      <c r="AJ15" s="244"/>
      <c r="AK15" s="244"/>
      <c r="AL15" s="244"/>
      <c r="AM15" s="244"/>
      <c r="AN15" s="244"/>
      <c r="AO15" s="244"/>
      <c r="AP15" s="244"/>
      <c r="AQ15" s="244"/>
      <c r="AY15" s="1" t="s">
        <v>257</v>
      </c>
      <c r="BB15" s="1" t="s">
        <v>281</v>
      </c>
    </row>
    <row r="16" spans="1:101" s="1" customFormat="1" ht="12.75" customHeight="1" x14ac:dyDescent="0.2">
      <c r="E16" s="244"/>
      <c r="F16" s="244"/>
      <c r="G16" s="244"/>
      <c r="H16" s="244"/>
      <c r="I16" s="256"/>
      <c r="J16" s="244"/>
      <c r="K16" s="244"/>
      <c r="L16" s="244"/>
      <c r="M16" s="244"/>
      <c r="U16" s="270">
        <f>SUM(AC23:AC36)</f>
        <v>162.76090476190475</v>
      </c>
      <c r="Z16" s="1" t="s">
        <v>251</v>
      </c>
      <c r="AH16" s="244"/>
      <c r="AI16" s="244"/>
      <c r="AJ16" s="244"/>
      <c r="AK16" s="244"/>
      <c r="AL16" s="244"/>
      <c r="AM16" s="244"/>
      <c r="AN16" s="244"/>
      <c r="AO16" s="244"/>
      <c r="AP16" s="244"/>
      <c r="AQ16" s="244"/>
    </row>
    <row r="17" spans="1:66" s="1" customFormat="1" ht="12.75" customHeight="1" x14ac:dyDescent="0.2">
      <c r="C17" s="1" t="s">
        <v>279</v>
      </c>
      <c r="E17" s="244"/>
      <c r="F17" s="244"/>
      <c r="G17" s="244"/>
      <c r="H17" s="244"/>
      <c r="I17" s="244"/>
      <c r="J17" s="244"/>
      <c r="K17" s="244"/>
      <c r="L17" s="244"/>
      <c r="M17" s="244"/>
      <c r="Z17" s="1" t="s">
        <v>260</v>
      </c>
      <c r="AE17" s="282" t="s">
        <v>263</v>
      </c>
      <c r="AF17" s="282"/>
      <c r="AG17" s="282"/>
      <c r="AH17" s="282"/>
      <c r="AI17" s="282"/>
      <c r="AJ17" s="282"/>
      <c r="AK17" s="282"/>
      <c r="AL17" s="282"/>
      <c r="AM17" s="282"/>
      <c r="AN17" s="282"/>
      <c r="AO17" s="282"/>
      <c r="AP17" s="282"/>
      <c r="AQ17" s="282"/>
      <c r="AR17" s="282"/>
      <c r="AS17" s="282"/>
      <c r="AT17" s="282"/>
      <c r="AU17" s="282"/>
      <c r="AV17" s="282"/>
      <c r="AW17" s="282"/>
      <c r="AX17" s="282"/>
      <c r="AY17" s="282"/>
      <c r="AZ17" s="282"/>
      <c r="BA17" s="282"/>
      <c r="BB17" s="282"/>
      <c r="BC17" s="282"/>
      <c r="BD17" s="282"/>
      <c r="BE17" s="282"/>
      <c r="BF17" s="282"/>
      <c r="BG17" s="282"/>
      <c r="BH17" s="282"/>
      <c r="BI17" s="282"/>
      <c r="BJ17" s="282"/>
      <c r="BK17" s="282"/>
    </row>
    <row r="18" spans="1:66" s="1" customFormat="1" ht="12.75" customHeight="1" x14ac:dyDescent="0.2">
      <c r="B18" s="158"/>
      <c r="C18" s="158"/>
      <c r="D18" s="158"/>
      <c r="E18" s="254"/>
      <c r="F18" s="254"/>
      <c r="G18" s="254"/>
      <c r="H18" s="254"/>
      <c r="I18" s="254"/>
      <c r="J18" s="254"/>
      <c r="K18" s="254"/>
      <c r="L18" s="254"/>
      <c r="M18" s="254"/>
      <c r="N18" s="158"/>
      <c r="O18" s="158"/>
      <c r="P18" s="158"/>
      <c r="Q18" s="158"/>
      <c r="R18" s="158"/>
      <c r="S18" s="158"/>
      <c r="T18" s="158"/>
      <c r="U18" s="158"/>
      <c r="V18" s="158"/>
      <c r="W18" s="158"/>
      <c r="X18" s="158"/>
      <c r="Y18" s="158"/>
      <c r="Z18" s="158" t="s">
        <v>261</v>
      </c>
      <c r="AA18" s="158"/>
      <c r="AB18" s="158"/>
      <c r="AC18" s="158"/>
      <c r="AD18" s="158"/>
      <c r="AE18" s="282" t="s">
        <v>264</v>
      </c>
      <c r="AF18" s="282"/>
      <c r="AG18" s="282"/>
      <c r="AH18" s="282"/>
      <c r="AI18" s="282"/>
      <c r="AJ18" s="282"/>
      <c r="AK18" s="282"/>
      <c r="AL18" s="282"/>
      <c r="AM18" s="282"/>
      <c r="AN18" s="282"/>
      <c r="AO18" s="282"/>
      <c r="AP18" s="282"/>
      <c r="AQ18" s="282"/>
      <c r="AR18" s="282"/>
      <c r="AS18" s="282"/>
      <c r="AT18" s="282"/>
      <c r="AU18" s="282"/>
      <c r="AV18" s="282"/>
      <c r="AW18" s="282"/>
      <c r="AX18" s="282"/>
      <c r="AY18" s="282"/>
      <c r="AZ18" s="282"/>
      <c r="BA18" s="282"/>
      <c r="BB18" s="282"/>
      <c r="BC18" s="282"/>
      <c r="BD18" s="282"/>
      <c r="BE18" s="282"/>
      <c r="BF18" s="282"/>
      <c r="BG18" s="282"/>
      <c r="BH18" s="282"/>
      <c r="BI18" s="282"/>
      <c r="BJ18" s="282"/>
      <c r="BK18" s="282"/>
      <c r="BL18" s="282"/>
      <c r="BM18" s="158"/>
      <c r="BN18" s="158"/>
    </row>
    <row r="19" spans="1:66" s="1" customFormat="1" ht="12.75" customHeight="1" thickBot="1" x14ac:dyDescent="0.25">
      <c r="D19" s="206"/>
      <c r="E19" s="244"/>
      <c r="F19" s="244"/>
      <c r="G19" s="244"/>
      <c r="H19" s="244"/>
      <c r="I19" s="244"/>
      <c r="J19" s="244"/>
      <c r="K19" s="255"/>
      <c r="L19" s="256"/>
      <c r="M19" s="256"/>
      <c r="N19" s="213"/>
      <c r="O19" s="213"/>
      <c r="AL19" s="206"/>
      <c r="AM19" s="206"/>
      <c r="AN19" s="206"/>
      <c r="AO19" s="206"/>
      <c r="AP19" s="213"/>
      <c r="AQ19" s="213"/>
      <c r="AR19" s="213"/>
      <c r="AS19" s="213"/>
      <c r="BF19" s="3"/>
    </row>
    <row r="20" spans="1:66" s="1" customFormat="1" ht="12.75" customHeight="1" thickTop="1" thickBot="1" x14ac:dyDescent="0.25">
      <c r="A20" s="319" t="s">
        <v>49</v>
      </c>
      <c r="B20" s="320"/>
      <c r="C20" s="321"/>
      <c r="D20" s="325" t="s">
        <v>2</v>
      </c>
      <c r="E20" s="328" t="s">
        <v>53</v>
      </c>
      <c r="F20" s="307" t="s">
        <v>72</v>
      </c>
      <c r="G20" s="288" t="s">
        <v>275</v>
      </c>
      <c r="H20" s="288" t="s">
        <v>276</v>
      </c>
      <c r="I20" s="330" t="s">
        <v>277</v>
      </c>
      <c r="J20" s="295" t="s">
        <v>278</v>
      </c>
      <c r="K20" s="329" t="s">
        <v>252</v>
      </c>
      <c r="L20" s="285" t="s">
        <v>273</v>
      </c>
      <c r="M20" s="285" t="s">
        <v>274</v>
      </c>
      <c r="N20" s="283" t="s">
        <v>271</v>
      </c>
      <c r="O20" s="283" t="s">
        <v>272</v>
      </c>
      <c r="P20" s="307" t="s">
        <v>73</v>
      </c>
      <c r="Q20" s="288" t="s">
        <v>275</v>
      </c>
      <c r="R20" s="288" t="s">
        <v>276</v>
      </c>
      <c r="S20" s="295" t="s">
        <v>277</v>
      </c>
      <c r="T20" s="295" t="s">
        <v>278</v>
      </c>
      <c r="U20" s="310" t="s">
        <v>252</v>
      </c>
      <c r="V20" s="285" t="s">
        <v>273</v>
      </c>
      <c r="W20" s="285" t="s">
        <v>274</v>
      </c>
      <c r="X20" s="283" t="s">
        <v>271</v>
      </c>
      <c r="Y20" s="283" t="s">
        <v>272</v>
      </c>
      <c r="Z20" s="307" t="s">
        <v>74</v>
      </c>
      <c r="AA20" s="288" t="s">
        <v>275</v>
      </c>
      <c r="AB20" s="288" t="s">
        <v>276</v>
      </c>
      <c r="AC20" s="295" t="s">
        <v>277</v>
      </c>
      <c r="AD20" s="295" t="s">
        <v>278</v>
      </c>
      <c r="AE20" s="310" t="s">
        <v>252</v>
      </c>
      <c r="AF20" s="285" t="s">
        <v>273</v>
      </c>
      <c r="AG20" s="285" t="s">
        <v>274</v>
      </c>
      <c r="AH20" s="283" t="s">
        <v>271</v>
      </c>
      <c r="AI20" s="283" t="s">
        <v>272</v>
      </c>
      <c r="AJ20" s="307" t="s">
        <v>76</v>
      </c>
      <c r="AK20" s="288" t="s">
        <v>275</v>
      </c>
      <c r="AL20" s="289" t="s">
        <v>276</v>
      </c>
      <c r="AM20" s="293" t="s">
        <v>277</v>
      </c>
      <c r="AN20" s="295" t="s">
        <v>278</v>
      </c>
      <c r="AO20" s="291" t="s">
        <v>252</v>
      </c>
      <c r="AP20" s="285" t="s">
        <v>273</v>
      </c>
      <c r="AQ20" s="285" t="s">
        <v>274</v>
      </c>
      <c r="AR20" s="283" t="s">
        <v>271</v>
      </c>
      <c r="AS20" s="283" t="s">
        <v>272</v>
      </c>
      <c r="AT20" s="307" t="s">
        <v>77</v>
      </c>
      <c r="AU20" s="288" t="s">
        <v>275</v>
      </c>
      <c r="AV20" s="288" t="s">
        <v>276</v>
      </c>
      <c r="AW20" s="295" t="s">
        <v>277</v>
      </c>
      <c r="AX20" s="295" t="s">
        <v>278</v>
      </c>
      <c r="AY20" s="315" t="s">
        <v>252</v>
      </c>
      <c r="AZ20" s="285" t="s">
        <v>273</v>
      </c>
      <c r="BA20" s="285" t="s">
        <v>274</v>
      </c>
      <c r="BB20" s="283" t="s">
        <v>271</v>
      </c>
      <c r="BC20" s="283" t="s">
        <v>272</v>
      </c>
      <c r="BD20" s="304" t="s">
        <v>270</v>
      </c>
      <c r="BE20" s="311" t="s">
        <v>70</v>
      </c>
      <c r="BF20" s="262"/>
    </row>
    <row r="21" spans="1:66" s="1" customFormat="1" ht="12.75" customHeight="1" thickTop="1" thickBot="1" x14ac:dyDescent="0.25">
      <c r="A21" s="322" t="s">
        <v>0</v>
      </c>
      <c r="B21" s="323"/>
      <c r="C21" s="324"/>
      <c r="D21" s="326"/>
      <c r="E21" s="308"/>
      <c r="F21" s="308"/>
      <c r="G21" s="289"/>
      <c r="H21" s="289"/>
      <c r="I21" s="331"/>
      <c r="J21" s="293"/>
      <c r="K21" s="329"/>
      <c r="L21" s="286"/>
      <c r="M21" s="286"/>
      <c r="N21" s="284"/>
      <c r="O21" s="284"/>
      <c r="P21" s="308"/>
      <c r="Q21" s="289"/>
      <c r="R21" s="289"/>
      <c r="S21" s="293"/>
      <c r="T21" s="293"/>
      <c r="U21" s="291"/>
      <c r="V21" s="286"/>
      <c r="W21" s="286"/>
      <c r="X21" s="284"/>
      <c r="Y21" s="284"/>
      <c r="Z21" s="308"/>
      <c r="AA21" s="289"/>
      <c r="AB21" s="289"/>
      <c r="AC21" s="293"/>
      <c r="AD21" s="293"/>
      <c r="AE21" s="291"/>
      <c r="AF21" s="286"/>
      <c r="AG21" s="286"/>
      <c r="AH21" s="284"/>
      <c r="AI21" s="284"/>
      <c r="AJ21" s="308"/>
      <c r="AK21" s="289"/>
      <c r="AL21" s="289"/>
      <c r="AM21" s="293"/>
      <c r="AN21" s="293"/>
      <c r="AO21" s="291"/>
      <c r="AP21" s="286"/>
      <c r="AQ21" s="286"/>
      <c r="AR21" s="284"/>
      <c r="AS21" s="284"/>
      <c r="AT21" s="308"/>
      <c r="AU21" s="289"/>
      <c r="AV21" s="289"/>
      <c r="AW21" s="293"/>
      <c r="AX21" s="293"/>
      <c r="AY21" s="316"/>
      <c r="AZ21" s="286"/>
      <c r="BA21" s="286"/>
      <c r="BB21" s="284"/>
      <c r="BC21" s="284"/>
      <c r="BD21" s="305"/>
      <c r="BE21" s="312"/>
      <c r="BF21" s="213"/>
    </row>
    <row r="22" spans="1:66" s="1" customFormat="1" ht="12.75" customHeight="1" thickTop="1" thickBot="1" x14ac:dyDescent="0.25">
      <c r="A22" s="265" t="s">
        <v>78</v>
      </c>
      <c r="B22" s="264" t="s">
        <v>51</v>
      </c>
      <c r="C22" s="266" t="s">
        <v>3</v>
      </c>
      <c r="D22" s="327"/>
      <c r="E22" s="309"/>
      <c r="F22" s="309"/>
      <c r="G22" s="290"/>
      <c r="H22" s="289"/>
      <c r="I22" s="332"/>
      <c r="J22" s="293"/>
      <c r="K22" s="329"/>
      <c r="L22" s="286"/>
      <c r="M22" s="286"/>
      <c r="N22" s="318"/>
      <c r="O22" s="318"/>
      <c r="P22" s="314"/>
      <c r="Q22" s="290"/>
      <c r="R22" s="290"/>
      <c r="S22" s="293"/>
      <c r="T22" s="293"/>
      <c r="U22" s="291"/>
      <c r="V22" s="287"/>
      <c r="W22" s="287"/>
      <c r="X22" s="284"/>
      <c r="Y22" s="284"/>
      <c r="Z22" s="314"/>
      <c r="AA22" s="290"/>
      <c r="AB22" s="290"/>
      <c r="AC22" s="294"/>
      <c r="AD22" s="294"/>
      <c r="AE22" s="292"/>
      <c r="AF22" s="287"/>
      <c r="AG22" s="287"/>
      <c r="AH22" s="318"/>
      <c r="AI22" s="318"/>
      <c r="AJ22" s="308"/>
      <c r="AK22" s="290"/>
      <c r="AL22" s="289"/>
      <c r="AM22" s="294"/>
      <c r="AN22" s="294"/>
      <c r="AO22" s="292"/>
      <c r="AP22" s="287"/>
      <c r="AQ22" s="287"/>
      <c r="AR22" s="318"/>
      <c r="AS22" s="318"/>
      <c r="AT22" s="309"/>
      <c r="AU22" s="290"/>
      <c r="AV22" s="290"/>
      <c r="AW22" s="294"/>
      <c r="AX22" s="294"/>
      <c r="AY22" s="317"/>
      <c r="AZ22" s="287"/>
      <c r="BA22" s="287"/>
      <c r="BB22" s="318"/>
      <c r="BC22" s="284"/>
      <c r="BD22" s="306"/>
      <c r="BE22" s="313"/>
    </row>
    <row r="23" spans="1:66" s="1" customFormat="1" ht="12.75" customHeight="1" thickTop="1" x14ac:dyDescent="0.2">
      <c r="A23" s="263">
        <v>39381</v>
      </c>
      <c r="B23" s="27" t="s">
        <v>94</v>
      </c>
      <c r="C23" s="27">
        <v>39454</v>
      </c>
      <c r="D23" s="143" t="s">
        <v>9</v>
      </c>
      <c r="E23" s="143" t="s">
        <v>8</v>
      </c>
      <c r="F23" s="181">
        <v>3.35</v>
      </c>
      <c r="G23" s="275">
        <f>AVERAGE($F$23:$F$36)</f>
        <v>3.5021428571428577</v>
      </c>
      <c r="H23" s="275">
        <f>STDEV($F$23:$F$36)</f>
        <v>0.14524136788482456</v>
      </c>
      <c r="I23" s="274">
        <f>IF(ISERROR(AVERAGE(F$23:F23)),"",AVERAGE(F$23:F23))</f>
        <v>3.35</v>
      </c>
      <c r="J23" s="274" t="str">
        <f>IF(ISBLANK(F23),"",IF(ISERROR(STDEV(F$23:F23)),"",STDEV(F$23:F23)))</f>
        <v/>
      </c>
      <c r="K23" s="192" t="str">
        <f>IF(ISBLANK(F23),"",IF(AND(F23&gt;=(G23-2*H23),F23&lt;=(G23+2*H23)),"conforme","non conforme"))</f>
        <v>conforme</v>
      </c>
      <c r="L23" s="253"/>
      <c r="M23" s="253"/>
      <c r="N23" s="232">
        <f>AVERAGE($F$23:$F$36)-2*STDEV($F$23:$F$36)</f>
        <v>3.2116601213732086</v>
      </c>
      <c r="O23" s="232">
        <f>AVERAGE($F$23:$F$36)+2*STDEV($F$23:$F$36)</f>
        <v>3.7926255929125068</v>
      </c>
      <c r="P23" s="221">
        <v>6.61</v>
      </c>
      <c r="Q23" s="276">
        <f>AVERAGE($P$23:$P$36)</f>
        <v>6.9399999999999986</v>
      </c>
      <c r="R23" s="276">
        <f>STDEV($P$23:$P$36)</f>
        <v>0.36523964735499348</v>
      </c>
      <c r="S23" s="274">
        <f>IF(ISBLANK(P23),"",IF(ISERROR(AVERAGE(P$23:P23)),"",AVERAGE(P$23:P23)))</f>
        <v>6.61</v>
      </c>
      <c r="T23" s="274" t="str">
        <f>IF(ISBLANK(P23),"",IF(ISERROR(STDEV(P$23:P23)),"",STDEV(P$23:P23)))</f>
        <v/>
      </c>
      <c r="U23" s="192" t="str">
        <f>IF(ISBLANK(P23),"",IF(AND(P23&gt;=(Q23-2*R23),P23&lt;=(Q23+2*R23)),"conforme","non conforme"))</f>
        <v>conforme</v>
      </c>
      <c r="V23" s="252"/>
      <c r="W23" s="252"/>
      <c r="X23" s="231">
        <f>AVERAGE($P$23:$P$36)-2*STDEV($P$23:$P$36)</f>
        <v>6.2095207052900117</v>
      </c>
      <c r="Y23" s="231">
        <f>AVERAGE($P$23:$P$36)+2*STDEV($P$23:$P$36)</f>
        <v>7.6704792947099856</v>
      </c>
      <c r="Z23" s="194"/>
      <c r="AA23" s="276">
        <f>AVERAGE($Z$23:$Z$36)</f>
        <v>14.6</v>
      </c>
      <c r="AB23" s="276">
        <f>STDEV($Z$23:$Z$36)</f>
        <v>0.44326064567024248</v>
      </c>
      <c r="AC23" s="274" t="str">
        <f>IF(ISBLANK(Z23),"",IF(ISERROR(AVERAGE(Z$23:Z23)),"",AVERAGE(Z$23:Z23)))</f>
        <v/>
      </c>
      <c r="AD23" s="274" t="str">
        <f>IF(ISBLANK(Z23),"",IF(ISERROR(STDEV(Z$23:Z23)),"",STDEV(Z$23:Z23)))</f>
        <v/>
      </c>
      <c r="AE23" s="192" t="str">
        <f>IF(ISBLANK(Z23),"",IF(AND(Z23&gt;=(AA23-2*AB23),Z23&lt;=(AA23+2*AB23)),"conforme","non conforme"))</f>
        <v/>
      </c>
      <c r="AF23" s="253"/>
      <c r="AG23" s="253"/>
      <c r="AH23" s="231"/>
      <c r="AI23" s="232"/>
      <c r="AJ23" s="268"/>
      <c r="AK23" s="276">
        <f>AVERAGE($AJ$23:$AJ$36)</f>
        <v>18.190909090909091</v>
      </c>
      <c r="AL23" s="276">
        <f>STDEV($AJ$23:$AJ$36)</f>
        <v>0.52622152265855726</v>
      </c>
      <c r="AM23" s="274" t="str">
        <f>IF(ISBLANK(AJ23),"",IF(ISERROR(AVERAGE(AJ$23:AJ23)),"",AVERAGE(AJ$23:AJ23)))</f>
        <v/>
      </c>
      <c r="AN23" s="274" t="str">
        <f>IF(ISBLANK(AJ23),"",IF(ISERROR(STDEV(AJ$23:AJ23)),"",STDEV(AJ$23:AJ23)))</f>
        <v/>
      </c>
      <c r="AO23" s="192" t="str">
        <f>IF(ISBLANK(AJ23),"",IF(AND(AJ23&gt;=(AK23-2*AL23),AJ23&lt;=(AK23+2*AL23)),"conforme","non conforme"))</f>
        <v/>
      </c>
      <c r="AP23" s="253"/>
      <c r="AQ23" s="253"/>
      <c r="AR23" s="232"/>
      <c r="AS23" s="232"/>
      <c r="AT23" s="181"/>
      <c r="AU23" s="276">
        <f>AVERAGE($AT$23:$AT$36)</f>
        <v>282.09090909090907</v>
      </c>
      <c r="AV23" s="276">
        <f>STDEV($AT$23:$AT$36)</f>
        <v>13.866899764940579</v>
      </c>
      <c r="AW23" s="274" t="str">
        <f>IF(ISBLANK(AT23),"",IF(ISERROR(AVERAGE(AT$23:AT23)),"",AVERAGE(AT$23:AT23)))</f>
        <v/>
      </c>
      <c r="AX23" s="274" t="str">
        <f>IF(ISBLANK(AT23),"",IF(ISERROR(STDEV(AT$23:AT23)),"",STDEV(AT$23:AT23)))</f>
        <v/>
      </c>
      <c r="AY23" s="192" t="str">
        <f>IF(ISBLANK(AT23),"",IF(AND(AT23&gt;=(AU23-2*AV23),AT23&lt;=(AU23+2*AV23)),"conforme","non conforme"))</f>
        <v/>
      </c>
      <c r="AZ23" s="257"/>
      <c r="BA23" s="257"/>
      <c r="BB23" s="237"/>
      <c r="BC23" s="238"/>
      <c r="BD23" s="207" t="str">
        <f>IF(AND(AND(AND(AND(COUNTIF(K23,"conforme"),COUNTIF(U23,"conforme")),COUNTIF(AE23,"conforme")),COUNTIF(AO23,"conforme")),COUNTIF(AY23,"conforme")),"conforme","non conforme")</f>
        <v>non conforme</v>
      </c>
      <c r="BE23" s="261" t="s">
        <v>7</v>
      </c>
    </row>
    <row r="24" spans="1:66" s="1" customFormat="1" ht="12.75" customHeight="1" x14ac:dyDescent="0.2">
      <c r="A24" s="134">
        <v>39381</v>
      </c>
      <c r="B24" s="27" t="s">
        <v>95</v>
      </c>
      <c r="C24" s="27">
        <v>39464</v>
      </c>
      <c r="D24" s="143" t="s">
        <v>10</v>
      </c>
      <c r="E24" s="143" t="s">
        <v>8</v>
      </c>
      <c r="F24" s="181">
        <v>3.43</v>
      </c>
      <c r="G24" s="275">
        <f t="shared" ref="G24:G36" si="0">AVERAGE($F$23:$F$36)</f>
        <v>3.5021428571428577</v>
      </c>
      <c r="H24" s="275">
        <f t="shared" ref="H24:H36" si="1">STDEV($F$23:$F$36)</f>
        <v>0.14524136788482456</v>
      </c>
      <c r="I24" s="274">
        <f>IF(ISERROR(AVERAGE(F$23:F24)),"",AVERAGE(F$23:F24))</f>
        <v>3.39</v>
      </c>
      <c r="J24" s="274">
        <f>IF(ISBLANK(F24),"",IF(ISERROR(STDEV(F$23:F24)),"",STDEV(F$23:F24)))</f>
        <v>5.6568542494923851E-2</v>
      </c>
      <c r="K24" s="192" t="str">
        <f t="shared" ref="K24:K87" si="2">IF(ISBLANK(F24),"",IF(AND(F24&gt;=(G24-2*H24),F24&lt;=(G24+2*H24)),"conforme","non conforme"))</f>
        <v>conforme</v>
      </c>
      <c r="L24" s="281">
        <f ca="1">IF(ISERROR(AVERAGE(F$23:F24)-2*ECARTPE(F$23:F24)),(AVERAGE(F$23:F24)-2*STDEV(F$23:F24)))</f>
        <v>3.2768629150101525</v>
      </c>
      <c r="M24" s="281">
        <f ca="1">IF(ISERROR(AVERAGE(F$23:F24)+2*ECARTPE(F$23:F24)),(AVERAGE(F$23:F24)+2*STDEV(F$23:F24)))</f>
        <v>3.5031370849898478</v>
      </c>
      <c r="N24" s="232">
        <f t="shared" ref="N24:N36" si="3">AVERAGE($F$23:$F$36)-2*STDEV($F$23:$F$36)</f>
        <v>3.2116601213732086</v>
      </c>
      <c r="O24" s="232">
        <f t="shared" ref="O24:O36" si="4">AVERAGE($F$23:$F$36)+2*STDEV($F$23:$F$36)</f>
        <v>3.7926255929125068</v>
      </c>
      <c r="P24" s="221">
        <v>6.89</v>
      </c>
      <c r="Q24" s="276">
        <f t="shared" ref="Q24:Q36" si="5">AVERAGE($P$23:$P$36)</f>
        <v>6.9399999999999986</v>
      </c>
      <c r="R24" s="276">
        <f t="shared" ref="R24:R36" si="6">STDEV($P$23:$P$36)</f>
        <v>0.36523964735499348</v>
      </c>
      <c r="S24" s="274">
        <f>IF(ISBLANK(P24),"",IF(ISERROR(AVERAGE(P$23:P24)),"",AVERAGE(P$23:P24)))</f>
        <v>6.75</v>
      </c>
      <c r="T24" s="274">
        <f>IF(ISBLANK(P24),"",IF(ISERROR(STDEV(P$23:P24)),"",STDEV(P$23:P24)))</f>
        <v>0.19798989873223286</v>
      </c>
      <c r="U24" s="192" t="str">
        <f t="shared" ref="U24:U87" si="7">IF(ISBLANK(P24),"",IF(AND(P24&gt;=(Q24-2*R24),P24&lt;=(Q24+2*R24)),"conforme","non conforme"))</f>
        <v>conforme</v>
      </c>
      <c r="V24" s="281">
        <f ca="1">IF(ISBLANK(P24),"",IF(ISERROR(AVERAGE(P$23:P24)-2*ECARTPE(P$23:P24)),(AVERAGE(P$23:P24)-2*STDEV(P$23:P24))))</f>
        <v>6.3540202025355343</v>
      </c>
      <c r="W24" s="281">
        <f ca="1">IF(ISBLANK(P24),"",IF(ISERROR(AVERAGE(P$23:P24)+2*ECARTPE(P$23:P24)),(AVERAGE(P$23:P24)+2*STDEV(P$23:P24))))</f>
        <v>7.1459797974644657</v>
      </c>
      <c r="X24" s="232">
        <f>AVERAGE($P$23:$P$36)-2*STDEV($P$23:$P$36)</f>
        <v>6.2095207052900117</v>
      </c>
      <c r="Y24" s="232">
        <f>AVERAGE($P$23:$P$36)+2*STDEV($P$23:$P$36)</f>
        <v>7.6704792947099856</v>
      </c>
      <c r="Z24" s="194">
        <v>14.8</v>
      </c>
      <c r="AA24" s="276">
        <f t="shared" ref="AA24:AA36" si="8">AVERAGE($Z$23:$Z$36)</f>
        <v>14.6</v>
      </c>
      <c r="AB24" s="276">
        <f t="shared" ref="AB24:AB36" si="9">STDEV($Z$23:$Z$36)</f>
        <v>0.44326064567024248</v>
      </c>
      <c r="AC24" s="274">
        <f>IF(ISBLANK(Z24),"",IF(ISERROR(AVERAGE(Z$23:Z24)),"",AVERAGE(Z$23:Z24)))</f>
        <v>14.8</v>
      </c>
      <c r="AD24" s="274" t="str">
        <f>IF(ISBLANK(Z24),"",IF(ISERROR(STDEV(Z$23:Z24)),"",STDEV(Z$23:Z24)))</f>
        <v/>
      </c>
      <c r="AE24" s="192" t="str">
        <f t="shared" ref="AE24:AE87" si="10">IF(ISBLANK(Z24),"",IF(AND(Z24&gt;=(AA24-2*AB24),Z24&lt;=(AA24+2*AB24)),"conforme","non conforme"))</f>
        <v>conforme</v>
      </c>
      <c r="AF24" s="281"/>
      <c r="AG24" s="281"/>
      <c r="AH24" s="232">
        <f>AVERAGE($Z$23:$Z$36)-2*STDEV($Z$23:$Z$36)</f>
        <v>13.713478708659515</v>
      </c>
      <c r="AI24" s="232">
        <f>AVERAGE($Z$23:$Z$36)+2*STDEV($Z$23:$Z$36)</f>
        <v>15.486521291340484</v>
      </c>
      <c r="AJ24" s="181">
        <v>17.600000000000001</v>
      </c>
      <c r="AK24" s="276">
        <f t="shared" ref="AK24:AK36" si="11">AVERAGE($AJ$23:$AJ$36)</f>
        <v>18.190909090909091</v>
      </c>
      <c r="AL24" s="276">
        <f t="shared" ref="AL24:AL36" si="12">STDEV($AJ$23:$AJ$36)</f>
        <v>0.52622152265855726</v>
      </c>
      <c r="AM24" s="274">
        <f>IF(ISBLANK(AJ24),"",IF(ISERROR(AVERAGE(AJ$23:AJ24)),"",AVERAGE(AJ$23:AJ24)))</f>
        <v>17.600000000000001</v>
      </c>
      <c r="AN24" s="274" t="str">
        <f>IF(ISBLANK(AJ24),"",IF(ISERROR(STDEV(AJ$23:AJ24)),"",STDEV(AJ$23:AJ24)))</f>
        <v/>
      </c>
      <c r="AO24" s="192" t="str">
        <f t="shared" ref="AO24:AO87" si="13">IF(ISBLANK(AJ24),"",IF(AND(AJ24&gt;=(AK24-2*AL24),AJ24&lt;=(AK24+2*AL24)),"conforme","non conforme"))</f>
        <v>conforme</v>
      </c>
      <c r="AP24" s="253"/>
      <c r="AQ24" s="253"/>
      <c r="AR24" s="232">
        <f>AVERAGE($AJ$23:$AJ$36)-2*STDEV($AJ$23:$AJ$36)</f>
        <v>17.138466045591976</v>
      </c>
      <c r="AS24" s="232">
        <f>AVERAGE($AJ$23:$AJ$36)+2*STDEV($AJ$23:$AJ$36)</f>
        <v>19.243352136226207</v>
      </c>
      <c r="AT24" s="181">
        <v>261</v>
      </c>
      <c r="AU24" s="276">
        <f t="shared" ref="AU24:AU36" si="14">AVERAGE($AT$23:$AT$36)</f>
        <v>282.09090909090907</v>
      </c>
      <c r="AV24" s="276">
        <f t="shared" ref="AV24:AV36" si="15">STDEV($AT$23:$AT$36)</f>
        <v>13.866899764940579</v>
      </c>
      <c r="AW24" s="274">
        <f>IF(ISBLANK(AT24),"",IF(ISERROR(AVERAGE(AT$23:AT24)),"",AVERAGE(AT$23:AT24)))</f>
        <v>261</v>
      </c>
      <c r="AX24" s="274" t="str">
        <f>IF(ISBLANK(AT24),"",IF(ISERROR(STDEV(AT$23:AT24)),"",STDEV(AT$23:AT24)))</f>
        <v/>
      </c>
      <c r="AY24" s="192" t="str">
        <f t="shared" ref="AY24:AY87" si="16">IF(ISBLANK(AT24),"",IF(AND(AT24&gt;=(AU24-2*AV24),AT24&lt;=(AU24+2*AV24)),"conforme","non conforme"))</f>
        <v>conforme</v>
      </c>
      <c r="AZ24" s="257"/>
      <c r="BA24" s="257"/>
      <c r="BB24" s="237">
        <f>AVERAGE($AT$23:$AT$36)-2*STDEV($AT$23:$AT$36)</f>
        <v>254.3571095610279</v>
      </c>
      <c r="BC24" s="237">
        <f>AVERAGE($AT$23:$AT$36)+2*STDEV($AT$23:$AT$36)</f>
        <v>309.8247086207902</v>
      </c>
      <c r="BD24" s="207" t="str">
        <f t="shared" ref="BD24:BD37" si="17">IF(AND(AND(AND(AND(COUNTIF(K24,"conforme"),COUNTIF(U24,"conforme")),COUNTIF(AE24,"conforme")),COUNTIF(AO24,"conforme")),COUNTIF(AY24,"conforme")),"conforme","non conforme")</f>
        <v>conforme</v>
      </c>
      <c r="BE24" s="180" t="s">
        <v>11</v>
      </c>
    </row>
    <row r="25" spans="1:66" s="1" customFormat="1" ht="12.75" customHeight="1" x14ac:dyDescent="0.2">
      <c r="A25" s="134">
        <v>39381</v>
      </c>
      <c r="B25" s="27" t="s">
        <v>94</v>
      </c>
      <c r="C25" s="27">
        <v>39489</v>
      </c>
      <c r="D25" s="143" t="s">
        <v>12</v>
      </c>
      <c r="E25" s="143" t="s">
        <v>6</v>
      </c>
      <c r="F25" s="181">
        <v>3.54</v>
      </c>
      <c r="G25" s="275">
        <f t="shared" si="0"/>
        <v>3.5021428571428577</v>
      </c>
      <c r="H25" s="275">
        <f t="shared" si="1"/>
        <v>0.14524136788482456</v>
      </c>
      <c r="I25" s="274">
        <f>IF(ISERROR(AVERAGE(F$23:F25)),"",AVERAGE(F$23:F25))</f>
        <v>3.44</v>
      </c>
      <c r="J25" s="274">
        <f>IF(ISBLANK(F25),"",IF(ISERROR(STDEV(F$23:F25)),"",STDEV(F$23:F25)))</f>
        <v>9.5393920141694524E-2</v>
      </c>
      <c r="K25" s="192" t="str">
        <f t="shared" si="2"/>
        <v>conforme</v>
      </c>
      <c r="L25" s="281">
        <f ca="1">IF(ISERROR(AVERAGE(F$23:F25)-2*ECARTPE(F$23:F25)),(AVERAGE(F$23:F25)-2*STDEV(F$23:F25)))</f>
        <v>3.249212159716611</v>
      </c>
      <c r="M25" s="281">
        <f ca="1">IF(ISERROR(AVERAGE(F$23:F25)+2*ECARTPE(F$23:F25)),(AVERAGE(F$23:F25)+2*STDEV(F$23:F25)))</f>
        <v>3.6307878402833889</v>
      </c>
      <c r="N25" s="232">
        <f t="shared" si="3"/>
        <v>3.2116601213732086</v>
      </c>
      <c r="O25" s="232">
        <f t="shared" si="4"/>
        <v>3.7926255929125068</v>
      </c>
      <c r="P25" s="222">
        <v>7</v>
      </c>
      <c r="Q25" s="276">
        <f t="shared" si="5"/>
        <v>6.9399999999999986</v>
      </c>
      <c r="R25" s="276">
        <f t="shared" si="6"/>
        <v>0.36523964735499348</v>
      </c>
      <c r="S25" s="274">
        <f>IF(ISBLANK(P25),"",IF(ISERROR(AVERAGE(P$23:P25)),"",AVERAGE(P$23:P25)))</f>
        <v>6.833333333333333</v>
      </c>
      <c r="T25" s="274">
        <f>IF(ISBLANK(P25),"",IF(ISERROR(STDEV(P$23:P25)),"",STDEV(P$23:P25)))</f>
        <v>0.20108041509140875</v>
      </c>
      <c r="U25" s="192" t="str">
        <f t="shared" si="7"/>
        <v>conforme</v>
      </c>
      <c r="V25" s="281">
        <f ca="1">IF(ISBLANK(P25),"",IF(ISERROR(AVERAGE(P$23:P25)-2*ECARTPE(P$23:P25)),(AVERAGE(P$23:P25)-2*STDEV(P$23:P25))))</f>
        <v>6.4311725031505151</v>
      </c>
      <c r="W25" s="281">
        <f ca="1">IF(ISBLANK(P25),"",IF(ISERROR(AVERAGE(P$23:P25)+2*ECARTPE(P$23:P25)),(AVERAGE(P$23:P25)+2*STDEV(P$23:P25))))</f>
        <v>7.2354941635161509</v>
      </c>
      <c r="X25" s="232">
        <f t="shared" ref="X25:X36" si="18">AVERAGE($P$23:$P$36)-2*STDEV($P$23:$P$36)</f>
        <v>6.2095207052900117</v>
      </c>
      <c r="Y25" s="232">
        <f t="shared" ref="Y25:Y36" si="19">AVERAGE($P$23:$P$36)+2*STDEV($P$23:$P$36)</f>
        <v>7.6704792947099856</v>
      </c>
      <c r="Z25" s="194">
        <v>15.4</v>
      </c>
      <c r="AA25" s="276">
        <f t="shared" si="8"/>
        <v>14.6</v>
      </c>
      <c r="AB25" s="276">
        <f t="shared" si="9"/>
        <v>0.44326064567024248</v>
      </c>
      <c r="AC25" s="274">
        <f>IF(ISBLANK(Z25),"",IF(ISERROR(AVERAGE(Z$23:Z25)),"",AVERAGE(Z$23:Z25)))</f>
        <v>15.100000000000001</v>
      </c>
      <c r="AD25" s="274">
        <f>IF(ISBLANK(Z25),"",IF(ISERROR(STDEV(Z$23:Z25)),"",STDEV(Z$23:Z25)))</f>
        <v>0.42426406871192823</v>
      </c>
      <c r="AE25" s="192" t="str">
        <f t="shared" si="10"/>
        <v>conforme</v>
      </c>
      <c r="AF25" s="281">
        <f ca="1">IF(ISBLANK(Z25),"",IF(ISERROR(AVERAGE(Z$23:Z25)-2*ECARTPE(Z$23:Z25)),(AVERAGE(Z$23:Z25)-2*STDEV(Z$23:Z25))))</f>
        <v>14.251471862576144</v>
      </c>
      <c r="AG25" s="281">
        <f ca="1">IF(ISBLANK(Z25),"",IF(ISERROR(AVERAGE(Z$23:Z25)+2*ECARTPE(Z$23:Z25)),(AVERAGE(Z$23:Z25)+2*STDEV(Z$23:Z25))))</f>
        <v>15.948528137423859</v>
      </c>
      <c r="AH25" s="232">
        <f t="shared" ref="AH25:AH36" si="20">AVERAGE($Z$23:$Z$36)-2*STDEV($Z$23:$Z$36)</f>
        <v>13.713478708659515</v>
      </c>
      <c r="AI25" s="232">
        <f t="shared" ref="AI25:AI36" si="21">AVERAGE($Z$23:$Z$36)+2*STDEV($Z$23:$Z$36)</f>
        <v>15.486521291340484</v>
      </c>
      <c r="AJ25" s="194">
        <v>18</v>
      </c>
      <c r="AK25" s="276">
        <f t="shared" si="11"/>
        <v>18.190909090909091</v>
      </c>
      <c r="AL25" s="276">
        <f t="shared" si="12"/>
        <v>0.52622152265855726</v>
      </c>
      <c r="AM25" s="274">
        <f>IF(ISBLANK(AJ25),"",IF(ISERROR(AVERAGE(AJ$23:AJ25)),"",AVERAGE(AJ$23:AJ25)))</f>
        <v>17.8</v>
      </c>
      <c r="AN25" s="274">
        <f>IF(ISBLANK(AJ25),"",IF(ISERROR(STDEV(AJ$23:AJ25)),"",STDEV(AJ$23:AJ25)))</f>
        <v>0.28284271247461801</v>
      </c>
      <c r="AO25" s="192" t="str">
        <f t="shared" si="13"/>
        <v>conforme</v>
      </c>
      <c r="AP25" s="281">
        <f ca="1">IF(ISBLANK(AJ25),"",IF(ISERROR(AVERAGE(AJ$23:AJ25)-2*ECARTPE(AJ$23:AJ25)),(AVERAGE(AJ$23:AJ25)-2*STDEV(AJ$23:AJ25))))</f>
        <v>17.234314575050764</v>
      </c>
      <c r="AQ25" s="281">
        <f ca="1">IF(ISBLANK(AJ25),"",IF(ISERROR(AVERAGE(AJ$23:AJ25)+2*ECARTPE(AJ$23:AJ25)),(AVERAGE(AJ$23:AJ25)+2*STDEV(AJ$23:AJ25))))</f>
        <v>18.365685424949238</v>
      </c>
      <c r="AR25" s="232">
        <f t="shared" ref="AR25:AR36" si="22">AVERAGE($AJ$23:$AJ$36)-2*STDEV($AJ$23:$AJ$36)</f>
        <v>17.138466045591976</v>
      </c>
      <c r="AS25" s="232">
        <f t="shared" ref="AS25:AS36" si="23">AVERAGE($AJ$23:$AJ$36)+2*STDEV($AJ$23:$AJ$36)</f>
        <v>19.243352136226207</v>
      </c>
      <c r="AT25" s="181">
        <v>268</v>
      </c>
      <c r="AU25" s="276">
        <f t="shared" si="14"/>
        <v>282.09090909090907</v>
      </c>
      <c r="AV25" s="276">
        <f t="shared" si="15"/>
        <v>13.866899764940579</v>
      </c>
      <c r="AW25" s="274">
        <f>IF(ISBLANK(AT25),"",IF(ISERROR(AVERAGE(AT$23:AT25)),"",AVERAGE(AT$23:AT25)))</f>
        <v>264.5</v>
      </c>
      <c r="AX25" s="274">
        <f>IF(ISBLANK(AT25),"",IF(ISERROR(STDEV(AT$23:AT25)),"",STDEV(AT$23:AT25)))</f>
        <v>4.9497474683058327</v>
      </c>
      <c r="AY25" s="192" t="str">
        <f t="shared" si="16"/>
        <v>conforme</v>
      </c>
      <c r="AZ25" s="281">
        <f ca="1">IF(ISBLANK(AT25),"",IF(ISERROR(AVERAGE(AT$23:AT25)-2*ECARTPE(AT$23:AT25)),(AVERAGE(AT$23:AT25)-2*STDEV(AT$23:AT25))))</f>
        <v>254.60050506338834</v>
      </c>
      <c r="BA25" s="281">
        <f ca="1">IF(ISBLANK(AT25),"",IF(ISERROR(AVERAGE(AT$23:AT25)+2*ECARTPE(AT$23:AT25)),(AVERAGE(AT$23:AT25)+2*STDEV(AT$23:AT25))))</f>
        <v>274.39949493661169</v>
      </c>
      <c r="BB25" s="237">
        <f t="shared" ref="BB25:BB36" si="24">AVERAGE($AT$23:$AT$36)-2*STDEV($AT$23:$AT$36)</f>
        <v>254.3571095610279</v>
      </c>
      <c r="BC25" s="237">
        <f t="shared" ref="BC25:BC36" si="25">AVERAGE($AT$23:$AT$36)+2*STDEV($AT$23:$AT$36)</f>
        <v>309.8247086207902</v>
      </c>
      <c r="BD25" s="207" t="str">
        <f t="shared" si="17"/>
        <v>conforme</v>
      </c>
      <c r="BE25" s="180" t="s">
        <v>13</v>
      </c>
    </row>
    <row r="26" spans="1:66" s="1" customFormat="1" ht="12.75" customHeight="1" x14ac:dyDescent="0.2">
      <c r="A26" s="134">
        <v>39381</v>
      </c>
      <c r="B26" s="27" t="s">
        <v>96</v>
      </c>
      <c r="C26" s="27">
        <v>39510</v>
      </c>
      <c r="D26" s="143" t="s">
        <v>14</v>
      </c>
      <c r="E26" s="143" t="s">
        <v>4</v>
      </c>
      <c r="F26" s="181">
        <v>3.56</v>
      </c>
      <c r="G26" s="276">
        <f t="shared" si="0"/>
        <v>3.5021428571428577</v>
      </c>
      <c r="H26" s="276">
        <f t="shared" si="1"/>
        <v>0.14524136788482456</v>
      </c>
      <c r="I26" s="274">
        <f>IF(ISERROR(AVERAGE(F$23:F26)),"",AVERAGE(F$23:F26))</f>
        <v>3.47</v>
      </c>
      <c r="J26" s="274">
        <f>IF(ISBLANK(F26),"",IF(ISERROR(STDEV(F$23:F26)),"",STDEV(F$23:F26)))</f>
        <v>9.8319208025017479E-2</v>
      </c>
      <c r="K26" s="192" t="str">
        <f t="shared" si="2"/>
        <v>conforme</v>
      </c>
      <c r="L26" s="281">
        <f ca="1">IF(ISERROR(AVERAGE(F$23:F26)-2*ECARTPE(F$23:F26)),(AVERAGE(F$23:F26)-2*STDEV(F$23:F26)))</f>
        <v>3.2733615839499652</v>
      </c>
      <c r="M26" s="281">
        <f ca="1">IF(ISERROR(AVERAGE(F$23:F26)+2*ECARTPE(F$23:F26)),(AVERAGE(F$23:F26)+2*STDEV(F$23:F26)))</f>
        <v>3.6666384160500352</v>
      </c>
      <c r="N26" s="232">
        <f t="shared" si="3"/>
        <v>3.2116601213732086</v>
      </c>
      <c r="O26" s="232">
        <f t="shared" si="4"/>
        <v>3.7926255929125068</v>
      </c>
      <c r="P26" s="222">
        <v>7.16</v>
      </c>
      <c r="Q26" s="276">
        <f t="shared" si="5"/>
        <v>6.9399999999999986</v>
      </c>
      <c r="R26" s="276">
        <f t="shared" si="6"/>
        <v>0.36523964735499348</v>
      </c>
      <c r="S26" s="274">
        <f>IF(ISBLANK(P26),"",IF(ISERROR(AVERAGE(P$23:P26)),"",AVERAGE(P$23:P26)))</f>
        <v>6.915</v>
      </c>
      <c r="T26" s="274">
        <f>IF(ISBLANK(P26),"",IF(ISERROR(STDEV(P$23:P26)),"",STDEV(P$23:P26)))</f>
        <v>0.23158871590242322</v>
      </c>
      <c r="U26" s="192" t="str">
        <f t="shared" si="7"/>
        <v>conforme</v>
      </c>
      <c r="V26" s="281">
        <f ca="1">IF(ISBLANK(P26),"",IF(ISERROR(AVERAGE(P$23:P26)-2*ECARTPE(P$23:P26)),(AVERAGE(P$23:P26)-2*STDEV(P$23:P26))))</f>
        <v>6.451822568195154</v>
      </c>
      <c r="W26" s="281">
        <f ca="1">IF(ISBLANK(P26),"",IF(ISERROR(AVERAGE(P$23:P26)+2*ECARTPE(P$23:P26)),(AVERAGE(P$23:P26)+2*STDEV(P$23:P26))))</f>
        <v>7.3781774318048461</v>
      </c>
      <c r="X26" s="232">
        <f t="shared" si="18"/>
        <v>6.2095207052900117</v>
      </c>
      <c r="Y26" s="232">
        <f t="shared" si="19"/>
        <v>7.6704792947099856</v>
      </c>
      <c r="Z26" s="194">
        <v>14.7</v>
      </c>
      <c r="AA26" s="276">
        <f t="shared" si="8"/>
        <v>14.6</v>
      </c>
      <c r="AB26" s="276">
        <f t="shared" si="9"/>
        <v>0.44326064567024248</v>
      </c>
      <c r="AC26" s="274">
        <f>IF(ISBLANK(Z26),"",IF(ISERROR(AVERAGE(Z$23:Z26)),"",AVERAGE(Z$23:Z26)))</f>
        <v>14.966666666666669</v>
      </c>
      <c r="AD26" s="274">
        <f>IF(ISBLANK(Z26),"",IF(ISERROR(STDEV(Z$23:Z26)),"",STDEV(Z$23:Z26)))</f>
        <v>0.37859388972001856</v>
      </c>
      <c r="AE26" s="192" t="str">
        <f t="shared" si="10"/>
        <v>conforme</v>
      </c>
      <c r="AF26" s="281">
        <f ca="1">IF(ISBLANK(Z26),"",IF(ISERROR(AVERAGE(Z$23:Z26)-2*ECARTPE(Z$23:Z26)),(AVERAGE(Z$23:Z26)-2*STDEV(Z$23:Z26))))</f>
        <v>14.209478887226631</v>
      </c>
      <c r="AG26" s="281">
        <f ca="1">IF(ISBLANK(Z26),"",IF(ISERROR(AVERAGE(Z$23:Z26)+2*ECARTPE(Z$23:Z26)),(AVERAGE(Z$23:Z26)+2*STDEV(Z$23:Z26))))</f>
        <v>15.723854446106706</v>
      </c>
      <c r="AH26" s="232">
        <f t="shared" si="20"/>
        <v>13.713478708659515</v>
      </c>
      <c r="AI26" s="232">
        <f t="shared" si="21"/>
        <v>15.486521291340484</v>
      </c>
      <c r="AJ26" s="194">
        <v>19</v>
      </c>
      <c r="AK26" s="276">
        <f t="shared" si="11"/>
        <v>18.190909090909091</v>
      </c>
      <c r="AL26" s="276">
        <f t="shared" si="12"/>
        <v>0.52622152265855726</v>
      </c>
      <c r="AM26" s="274">
        <f>IF(ISBLANK(AJ26),"",IF(ISERROR(AVERAGE(AJ$23:AJ26)),"",AVERAGE(AJ$23:AJ26)))</f>
        <v>18.2</v>
      </c>
      <c r="AN26" s="274">
        <f>IF(ISBLANK(AJ26),"",IF(ISERROR(STDEV(AJ$23:AJ26)),"",STDEV(AJ$23:AJ26)))</f>
        <v>0.72111025509279725</v>
      </c>
      <c r="AO26" s="192" t="str">
        <f t="shared" si="13"/>
        <v>conforme</v>
      </c>
      <c r="AP26" s="281">
        <f ca="1">IF(ISBLANK(AJ26),"",IF(ISERROR(AVERAGE(AJ$23:AJ26)-2*ECARTPE(AJ$23:AJ26)),(AVERAGE(AJ$23:AJ26)-2*STDEV(AJ$23:AJ26))))</f>
        <v>16.757779489814403</v>
      </c>
      <c r="AQ26" s="281">
        <f ca="1">IF(ISBLANK(AJ26),"",IF(ISERROR(AVERAGE(AJ$23:AJ26)+2*ECARTPE(AJ$23:AJ26)),(AVERAGE(AJ$23:AJ26)+2*STDEV(AJ$23:AJ26))))</f>
        <v>19.642220510185595</v>
      </c>
      <c r="AR26" s="232">
        <f t="shared" si="22"/>
        <v>17.138466045591976</v>
      </c>
      <c r="AS26" s="232">
        <f t="shared" si="23"/>
        <v>19.243352136226207</v>
      </c>
      <c r="AT26" s="181">
        <v>304</v>
      </c>
      <c r="AU26" s="276">
        <f t="shared" si="14"/>
        <v>282.09090909090907</v>
      </c>
      <c r="AV26" s="276">
        <f t="shared" si="15"/>
        <v>13.866899764940579</v>
      </c>
      <c r="AW26" s="274">
        <f>IF(ISBLANK(AT26),"",IF(ISERROR(AVERAGE(AT$23:AT26)),"",AVERAGE(AT$23:AT26)))</f>
        <v>277.66666666666669</v>
      </c>
      <c r="AX26" s="274">
        <f>IF(ISBLANK(AT26),"",IF(ISERROR(STDEV(AT$23:AT26)),"",STDEV(AT$23:AT26)))</f>
        <v>23.072349974229613</v>
      </c>
      <c r="AY26" s="192" t="str">
        <f t="shared" si="16"/>
        <v>conforme</v>
      </c>
      <c r="AZ26" s="281">
        <f ca="1">IF(ISBLANK(AT26),"",IF(ISERROR(AVERAGE(AT$23:AT26)-2*ECARTPE(AT$23:AT26)),(AVERAGE(AT$23:AT26)-2*STDEV(AT$23:AT26))))</f>
        <v>231.52196671820747</v>
      </c>
      <c r="BA26" s="281">
        <f ca="1">IF(ISBLANK(AT26),"",IF(ISERROR(AVERAGE(AT$23:AT26)+2*ECARTPE(AT$23:AT26)),(AVERAGE(AT$23:AT26)+2*STDEV(AT$23:AT26))))</f>
        <v>323.81136661512591</v>
      </c>
      <c r="BB26" s="237">
        <f t="shared" si="24"/>
        <v>254.3571095610279</v>
      </c>
      <c r="BC26" s="237">
        <f t="shared" si="25"/>
        <v>309.8247086207902</v>
      </c>
      <c r="BD26" s="207" t="str">
        <f t="shared" si="17"/>
        <v>conforme</v>
      </c>
      <c r="BE26" s="180" t="s">
        <v>11</v>
      </c>
    </row>
    <row r="27" spans="1:66" s="1" customFormat="1" ht="12.75" customHeight="1" x14ac:dyDescent="0.2">
      <c r="A27" s="134">
        <v>39381</v>
      </c>
      <c r="B27" s="27" t="s">
        <v>97</v>
      </c>
      <c r="C27" s="27">
        <v>39528</v>
      </c>
      <c r="D27" s="143" t="s">
        <v>15</v>
      </c>
      <c r="E27" s="143" t="s">
        <v>6</v>
      </c>
      <c r="F27" s="181">
        <v>3.52</v>
      </c>
      <c r="G27" s="276">
        <f t="shared" si="0"/>
        <v>3.5021428571428577</v>
      </c>
      <c r="H27" s="276">
        <f t="shared" si="1"/>
        <v>0.14524136788482456</v>
      </c>
      <c r="I27" s="274">
        <f>IF(ISERROR(AVERAGE(F$23:F27)),"",AVERAGE(F$23:F27))</f>
        <v>3.4800000000000004</v>
      </c>
      <c r="J27" s="274">
        <f>IF(ISBLANK(F27),"",IF(ISERROR(STDEV(F$23:F27)),"",STDEV(F$23:F27)))</f>
        <v>8.8034084308295013E-2</v>
      </c>
      <c r="K27" s="192" t="str">
        <f t="shared" si="2"/>
        <v>conforme</v>
      </c>
      <c r="L27" s="281">
        <f ca="1">IF(ISERROR(AVERAGE(F$23:F27)-2*ECARTPE(F$23:F27)),(AVERAGE(F$23:F27)-2*STDEV(F$23:F27)))</f>
        <v>3.3039318313834105</v>
      </c>
      <c r="M27" s="281">
        <f ca="1">IF(ISERROR(AVERAGE(F$23:F27)+2*ECARTPE(F$23:F27)),(AVERAGE(F$23:F27)+2*STDEV(F$23:F27)))</f>
        <v>3.6560681686165903</v>
      </c>
      <c r="N27" s="232">
        <f t="shared" si="3"/>
        <v>3.2116601213732086</v>
      </c>
      <c r="O27" s="232">
        <f t="shared" si="4"/>
        <v>3.7926255929125068</v>
      </c>
      <c r="P27" s="222">
        <v>7.5</v>
      </c>
      <c r="Q27" s="276">
        <f t="shared" si="5"/>
        <v>6.9399999999999986</v>
      </c>
      <c r="R27" s="276">
        <f t="shared" si="6"/>
        <v>0.36523964735499348</v>
      </c>
      <c r="S27" s="274">
        <f>IF(ISBLANK(P27),"",IF(ISERROR(AVERAGE(P$23:P27)),"",AVERAGE(P$23:P27)))</f>
        <v>7.0319999999999991</v>
      </c>
      <c r="T27" s="274">
        <f>IF(ISBLANK(P27),"",IF(ISERROR(STDEV(P$23:P27)),"",STDEV(P$23:P27)))</f>
        <v>0.32965133095438875</v>
      </c>
      <c r="U27" s="192" t="str">
        <f t="shared" si="7"/>
        <v>conforme</v>
      </c>
      <c r="V27" s="281">
        <f ca="1">IF(ISBLANK(P27),"",IF(ISERROR(AVERAGE(P$23:P27)-2*ECARTPE(P$23:P27)),(AVERAGE(P$23:P27)-2*STDEV(P$23:P27))))</f>
        <v>6.3726973380912213</v>
      </c>
      <c r="W27" s="281">
        <f ca="1">IF(ISBLANK(P27),"",IF(ISERROR(AVERAGE(P$23:P27)+2*ECARTPE(P$23:P27)),(AVERAGE(P$23:P27)+2*STDEV(P$23:P27))))</f>
        <v>7.691302661908777</v>
      </c>
      <c r="X27" s="232">
        <f t="shared" si="18"/>
        <v>6.2095207052900117</v>
      </c>
      <c r="Y27" s="232">
        <f t="shared" si="19"/>
        <v>7.6704792947099856</v>
      </c>
      <c r="Z27" s="194"/>
      <c r="AA27" s="276">
        <f t="shared" si="8"/>
        <v>14.6</v>
      </c>
      <c r="AB27" s="276">
        <f t="shared" si="9"/>
        <v>0.44326064567024248</v>
      </c>
      <c r="AC27" s="274" t="str">
        <f>IF(ISBLANK(Z27),"",IF(ISERROR(AVERAGE(Z$23:Z27)),"",AVERAGE(Z$23:Z27)))</f>
        <v/>
      </c>
      <c r="AD27" s="274" t="str">
        <f>IF(ISBLANK(Z27),"",IF(ISERROR(STDEV(Z$23:Z27)),"",STDEV(Z$23:Z27)))</f>
        <v/>
      </c>
      <c r="AE27" s="192" t="str">
        <f t="shared" si="10"/>
        <v/>
      </c>
      <c r="AF27" s="281" t="str">
        <f>IF(ISBLANK(Z27),"",IF(ISERROR(AVERAGE(Z$23:Z27)-2*ECARTPE(Z$23:Z27)),(AVERAGE(Z$23:Z27)-2*STDEV(Z$23:Z27))))</f>
        <v/>
      </c>
      <c r="AG27" s="281" t="str">
        <f>IF(ISBLANK(Z27),"",IF(ISERROR(AVERAGE(Z$23:Z27)+2*ECARTPE(Z$23:Z27)),(AVERAGE(Z$23:Z27)+2*STDEV(Z$23:Z27))))</f>
        <v/>
      </c>
      <c r="AH27" s="232">
        <f t="shared" si="20"/>
        <v>13.713478708659515</v>
      </c>
      <c r="AI27" s="232">
        <f t="shared" si="21"/>
        <v>15.486521291340484</v>
      </c>
      <c r="AJ27" s="194"/>
      <c r="AK27" s="276">
        <f t="shared" si="11"/>
        <v>18.190909090909091</v>
      </c>
      <c r="AL27" s="276">
        <f t="shared" si="12"/>
        <v>0.52622152265855726</v>
      </c>
      <c r="AM27" s="274" t="str">
        <f>IF(ISBLANK(AJ27),"",IF(ISERROR(AVERAGE(AJ$23:AJ27)),"",AVERAGE(AJ$23:AJ27)))</f>
        <v/>
      </c>
      <c r="AN27" s="274" t="str">
        <f>IF(ISBLANK(AJ27),"",IF(ISERROR(STDEV(AJ$23:AJ27)),"",STDEV(AJ$23:AJ27)))</f>
        <v/>
      </c>
      <c r="AO27" s="192" t="str">
        <f t="shared" si="13"/>
        <v/>
      </c>
      <c r="AP27" s="281" t="str">
        <f>IF(ISBLANK(AJ27),"",IF(ISERROR(AVERAGE(AJ$23:AJ27)-2*ECARTPE(AJ$23:AJ27)),(AVERAGE(AJ$23:AJ27)-2*STDEV(AJ$23:AJ27))))</f>
        <v/>
      </c>
      <c r="AQ27" s="281" t="str">
        <f>IF(ISBLANK(AJ27),"",IF(ISERROR(AVERAGE(AJ$23:AJ27)+2*ECARTPE(AJ$23:AJ27)),(AVERAGE(AJ$23:AJ27)+2*STDEV(AJ$23:AJ27))))</f>
        <v/>
      </c>
      <c r="AR27" s="232">
        <f t="shared" si="22"/>
        <v>17.138466045591976</v>
      </c>
      <c r="AS27" s="232">
        <f t="shared" si="23"/>
        <v>19.243352136226207</v>
      </c>
      <c r="AT27" s="181"/>
      <c r="AU27" s="276">
        <f t="shared" si="14"/>
        <v>282.09090909090907</v>
      </c>
      <c r="AV27" s="276">
        <f t="shared" si="15"/>
        <v>13.866899764940579</v>
      </c>
      <c r="AW27" s="274" t="str">
        <f>IF(ISBLANK(AT27),"",IF(ISERROR(AVERAGE(AT$23:AT27)),"",AVERAGE(AT$23:AT27)))</f>
        <v/>
      </c>
      <c r="AX27" s="274" t="str">
        <f>IF(ISBLANK(AT27),"",IF(ISERROR(STDEV(AT$23:AT27)),"",STDEV(AT$23:AT27)))</f>
        <v/>
      </c>
      <c r="AY27" s="192" t="str">
        <f t="shared" si="16"/>
        <v/>
      </c>
      <c r="AZ27" s="281" t="str">
        <f>IF(ISBLANK(AT27),"",IF(ISERROR(AVERAGE(AT$23:AT27)-2*ECARTPE(AT$23:AT27)),(AVERAGE(AT$23:AT27)-2*STDEV(AT$23:AT27))))</f>
        <v/>
      </c>
      <c r="BA27" s="281" t="str">
        <f>IF(ISBLANK(AT27),"",IF(ISERROR(AVERAGE(AT$23:AT27)+2*ECARTPE(AT$23:AT27)),(AVERAGE(AT$23:AT27)+2*STDEV(AT$23:AT27))))</f>
        <v/>
      </c>
      <c r="BB27" s="237">
        <f t="shared" si="24"/>
        <v>254.3571095610279</v>
      </c>
      <c r="BC27" s="237">
        <f t="shared" si="25"/>
        <v>309.8247086207902</v>
      </c>
      <c r="BD27" s="207" t="str">
        <f t="shared" si="17"/>
        <v>non conforme</v>
      </c>
      <c r="BE27" s="180" t="s">
        <v>16</v>
      </c>
    </row>
    <row r="28" spans="1:66" s="1" customFormat="1" ht="12.75" customHeight="1" x14ac:dyDescent="0.2">
      <c r="A28" s="134">
        <v>39381</v>
      </c>
      <c r="B28" s="27" t="s">
        <v>98</v>
      </c>
      <c r="C28" s="27">
        <v>39520</v>
      </c>
      <c r="D28" s="143" t="s">
        <v>17</v>
      </c>
      <c r="E28" s="143" t="s">
        <v>8</v>
      </c>
      <c r="F28" s="181">
        <v>3.55</v>
      </c>
      <c r="G28" s="276">
        <f t="shared" si="0"/>
        <v>3.5021428571428577</v>
      </c>
      <c r="H28" s="276">
        <f t="shared" si="1"/>
        <v>0.14524136788482456</v>
      </c>
      <c r="I28" s="274">
        <f>IF(ISERROR(AVERAGE(F$23:F28)),"",AVERAGE(F$23:F28))</f>
        <v>3.4916666666666671</v>
      </c>
      <c r="J28" s="274">
        <f>IF(ISBLANK(F28),"",IF(ISERROR(STDEV(F$23:F28)),"",STDEV(F$23:F28)))</f>
        <v>8.3765545820860349E-2</v>
      </c>
      <c r="K28" s="192" t="str">
        <f t="shared" si="2"/>
        <v>conforme</v>
      </c>
      <c r="L28" s="281">
        <f ca="1">IF(ISERROR(AVERAGE(F$23:F28)-2*ECARTPE(F$23:F28)),(AVERAGE(F$23:F28)-2*STDEV(F$23:F28)))</f>
        <v>3.3241355750249464</v>
      </c>
      <c r="M28" s="281">
        <f ca="1">IF(ISERROR(AVERAGE(F$23:F28)+2*ECARTPE(F$23:F28)),(AVERAGE(F$23:F28)+2*STDEV(F$23:F28)))</f>
        <v>3.6591977583083879</v>
      </c>
      <c r="N28" s="232">
        <f t="shared" si="3"/>
        <v>3.2116601213732086</v>
      </c>
      <c r="O28" s="232">
        <f t="shared" si="4"/>
        <v>3.7926255929125068</v>
      </c>
      <c r="P28" s="222">
        <v>7.03</v>
      </c>
      <c r="Q28" s="276">
        <f t="shared" si="5"/>
        <v>6.9399999999999986</v>
      </c>
      <c r="R28" s="276">
        <f t="shared" si="6"/>
        <v>0.36523964735499348</v>
      </c>
      <c r="S28" s="274">
        <f>IF(ISBLANK(P28),"",IF(ISERROR(AVERAGE(P$23:P28)),"",AVERAGE(P$23:P28)))</f>
        <v>7.0316666666666663</v>
      </c>
      <c r="T28" s="274">
        <f>IF(ISBLANK(P28),"",IF(ISERROR(STDEV(P$23:P28)),"",STDEV(P$23:P28)))</f>
        <v>0.29485024447449021</v>
      </c>
      <c r="U28" s="192" t="str">
        <f t="shared" si="7"/>
        <v>conforme</v>
      </c>
      <c r="V28" s="281">
        <f ca="1">IF(ISBLANK(P28),"",IF(ISERROR(AVERAGE(P$23:P28)-2*ECARTPE(P$23:P28)),(AVERAGE(P$23:P28)-2*STDEV(P$23:P28))))</f>
        <v>6.4419661777176858</v>
      </c>
      <c r="W28" s="281">
        <f ca="1">IF(ISBLANK(P28),"",IF(ISERROR(AVERAGE(P$23:P28)+2*ECARTPE(P$23:P28)),(AVERAGE(P$23:P28)+2*STDEV(P$23:P28))))</f>
        <v>7.6213671556156468</v>
      </c>
      <c r="X28" s="232">
        <f t="shared" si="18"/>
        <v>6.2095207052900117</v>
      </c>
      <c r="Y28" s="232">
        <f t="shared" si="19"/>
        <v>7.6704792947099856</v>
      </c>
      <c r="Z28" s="194">
        <v>14.52</v>
      </c>
      <c r="AA28" s="276">
        <f t="shared" si="8"/>
        <v>14.6</v>
      </c>
      <c r="AB28" s="276">
        <f t="shared" si="9"/>
        <v>0.44326064567024248</v>
      </c>
      <c r="AC28" s="274">
        <f>IF(ISBLANK(Z28),"",IF(ISERROR(AVERAGE(Z$23:Z28)),"",AVERAGE(Z$23:Z28)))</f>
        <v>14.855</v>
      </c>
      <c r="AD28" s="274">
        <f>IF(ISBLANK(Z28),"",IF(ISERROR(STDEV(Z$23:Z28)),"",STDEV(Z$23:Z28)))</f>
        <v>0.38135722535876204</v>
      </c>
      <c r="AE28" s="192" t="str">
        <f t="shared" si="10"/>
        <v>conforme</v>
      </c>
      <c r="AF28" s="281">
        <f ca="1">IF(ISBLANK(Z28),"",IF(ISERROR(AVERAGE(Z$23:Z28)-2*ECARTPE(Z$23:Z28)),(AVERAGE(Z$23:Z28)-2*STDEV(Z$23:Z28))))</f>
        <v>14.092285549282476</v>
      </c>
      <c r="AG28" s="281">
        <f ca="1">IF(ISBLANK(Z28),"",IF(ISERROR(AVERAGE(Z$23:Z28)+2*ECARTPE(Z$23:Z28)),(AVERAGE(Z$23:Z28)+2*STDEV(Z$23:Z28))))</f>
        <v>15.617714450717525</v>
      </c>
      <c r="AH28" s="232">
        <f t="shared" si="20"/>
        <v>13.713478708659515</v>
      </c>
      <c r="AI28" s="232">
        <f t="shared" si="21"/>
        <v>15.486521291340484</v>
      </c>
      <c r="AJ28" s="194">
        <v>18.5</v>
      </c>
      <c r="AK28" s="276">
        <f t="shared" si="11"/>
        <v>18.190909090909091</v>
      </c>
      <c r="AL28" s="276">
        <f t="shared" si="12"/>
        <v>0.52622152265855726</v>
      </c>
      <c r="AM28" s="274">
        <f>IF(ISBLANK(AJ28),"",IF(ISERROR(AVERAGE(AJ$23:AJ28)),"",AVERAGE(AJ$23:AJ28)))</f>
        <v>18.274999999999999</v>
      </c>
      <c r="AN28" s="274">
        <f>IF(ISBLANK(AJ28),"",IF(ISERROR(STDEV(AJ$23:AJ28)),"",STDEV(AJ$23:AJ28)))</f>
        <v>0.60759087111860555</v>
      </c>
      <c r="AO28" s="192" t="str">
        <f t="shared" si="13"/>
        <v>conforme</v>
      </c>
      <c r="AP28" s="281">
        <f ca="1">IF(ISBLANK(AJ28),"",IF(ISERROR(AVERAGE(AJ$23:AJ28)-2*ECARTPE(AJ$23:AJ28)),(AVERAGE(AJ$23:AJ28)-2*STDEV(AJ$23:AJ28))))</f>
        <v>17.059818257762789</v>
      </c>
      <c r="AQ28" s="281">
        <f ca="1">IF(ISBLANK(AJ28),"",IF(ISERROR(AVERAGE(AJ$23:AJ28)+2*ECARTPE(AJ$23:AJ28)),(AVERAGE(AJ$23:AJ28)+2*STDEV(AJ$23:AJ28))))</f>
        <v>19.490181742237208</v>
      </c>
      <c r="AR28" s="232">
        <f t="shared" si="22"/>
        <v>17.138466045591976</v>
      </c>
      <c r="AS28" s="232">
        <f t="shared" si="23"/>
        <v>19.243352136226207</v>
      </c>
      <c r="AT28" s="181">
        <v>296</v>
      </c>
      <c r="AU28" s="276">
        <f t="shared" si="14"/>
        <v>282.09090909090907</v>
      </c>
      <c r="AV28" s="276">
        <f t="shared" si="15"/>
        <v>13.866899764940579</v>
      </c>
      <c r="AW28" s="274">
        <f>IF(ISBLANK(AT28),"",IF(ISERROR(AVERAGE(AT$23:AT28)),"",AVERAGE(AT$23:AT28)))</f>
        <v>282.25</v>
      </c>
      <c r="AX28" s="274">
        <f>IF(ISBLANK(AT28),"",IF(ISERROR(STDEV(AT$23:AT28)),"",STDEV(AT$23:AT28)))</f>
        <v>20.95033810387476</v>
      </c>
      <c r="AY28" s="192" t="str">
        <f t="shared" si="16"/>
        <v>conforme</v>
      </c>
      <c r="AZ28" s="281">
        <f ca="1">IF(ISBLANK(AT28),"",IF(ISERROR(AVERAGE(AT$23:AT28)-2*ECARTPE(AT$23:AT28)),(AVERAGE(AT$23:AT28)-2*STDEV(AT$23:AT28))))</f>
        <v>240.34932379225049</v>
      </c>
      <c r="BA28" s="281">
        <f ca="1">IF(ISBLANK(AT28),"",IF(ISERROR(AVERAGE(AT$23:AT28)+2*ECARTPE(AT$23:AT28)),(AVERAGE(AT$23:AT28)+2*STDEV(AT$23:AT28))))</f>
        <v>324.15067620774954</v>
      </c>
      <c r="BB28" s="237">
        <f t="shared" si="24"/>
        <v>254.3571095610279</v>
      </c>
      <c r="BC28" s="237">
        <f t="shared" si="25"/>
        <v>309.8247086207902</v>
      </c>
      <c r="BD28" s="207" t="str">
        <f t="shared" si="17"/>
        <v>conforme</v>
      </c>
      <c r="BE28" s="180"/>
    </row>
    <row r="29" spans="1:66" s="1" customFormat="1" ht="12.75" customHeight="1" x14ac:dyDescent="0.2">
      <c r="A29" s="134">
        <v>39381</v>
      </c>
      <c r="B29" s="27" t="s">
        <v>98</v>
      </c>
      <c r="C29" s="27">
        <v>39519</v>
      </c>
      <c r="D29" s="143" t="s">
        <v>17</v>
      </c>
      <c r="E29" s="143" t="s">
        <v>8</v>
      </c>
      <c r="F29" s="181">
        <v>3.61</v>
      </c>
      <c r="G29" s="276">
        <f t="shared" si="0"/>
        <v>3.5021428571428577</v>
      </c>
      <c r="H29" s="276">
        <f t="shared" si="1"/>
        <v>0.14524136788482456</v>
      </c>
      <c r="I29" s="274">
        <f>IF(ISERROR(AVERAGE(F$23:F29)),"",AVERAGE(F$23:F29))</f>
        <v>3.5085714285714289</v>
      </c>
      <c r="J29" s="274">
        <f>IF(ISBLANK(F29),"",IF(ISERROR(STDEV(F$23:F29)),"",STDEV(F$23:F29)))</f>
        <v>8.8586788222731236E-2</v>
      </c>
      <c r="K29" s="192" t="str">
        <f t="shared" si="2"/>
        <v>conforme</v>
      </c>
      <c r="L29" s="281">
        <f ca="1">IF(ISERROR(AVERAGE(F$23:F29)-2*ECARTPE(F$23:F29)),(AVERAGE(F$23:F29)-2*STDEV(F$23:F29)))</f>
        <v>3.3313978521259666</v>
      </c>
      <c r="M29" s="281">
        <f ca="1">IF(ISERROR(AVERAGE(F$23:F29)+2*ECARTPE(F$23:F29)),(AVERAGE(F$23:F29)+2*STDEV(F$23:F29)))</f>
        <v>3.6857450050168912</v>
      </c>
      <c r="N29" s="232">
        <f t="shared" si="3"/>
        <v>3.2116601213732086</v>
      </c>
      <c r="O29" s="232">
        <f t="shared" si="4"/>
        <v>3.7926255929125068</v>
      </c>
      <c r="P29" s="221">
        <v>7.16</v>
      </c>
      <c r="Q29" s="276">
        <f t="shared" si="5"/>
        <v>6.9399999999999986</v>
      </c>
      <c r="R29" s="276">
        <f t="shared" si="6"/>
        <v>0.36523964735499348</v>
      </c>
      <c r="S29" s="274">
        <f>IF(ISBLANK(P29),"",IF(ISERROR(AVERAGE(P$23:P29)),"",AVERAGE(P$23:P29)))</f>
        <v>7.0499999999999989</v>
      </c>
      <c r="T29" s="274">
        <f>IF(ISBLANK(P29),"",IF(ISERROR(STDEV(P$23:P29)),"",STDEV(P$23:P29)))</f>
        <v>0.27349588662354685</v>
      </c>
      <c r="U29" s="192" t="str">
        <f t="shared" si="7"/>
        <v>conforme</v>
      </c>
      <c r="V29" s="281">
        <f ca="1">IF(ISBLANK(P29),"",IF(ISERROR(AVERAGE(P$23:P29)-2*ECARTPE(P$23:P29)),(AVERAGE(P$23:P29)-2*STDEV(P$23:P29))))</f>
        <v>6.5030082267529057</v>
      </c>
      <c r="W29" s="281">
        <f ca="1">IF(ISBLANK(P29),"",IF(ISERROR(AVERAGE(P$23:P29)+2*ECARTPE(P$23:P29)),(AVERAGE(P$23:P29)+2*STDEV(P$23:P29))))</f>
        <v>7.5969917732470922</v>
      </c>
      <c r="X29" s="232">
        <f t="shared" si="18"/>
        <v>6.2095207052900117</v>
      </c>
      <c r="Y29" s="232">
        <f t="shared" si="19"/>
        <v>7.6704792947099856</v>
      </c>
      <c r="Z29" s="194">
        <v>14.7</v>
      </c>
      <c r="AA29" s="276">
        <f t="shared" si="8"/>
        <v>14.6</v>
      </c>
      <c r="AB29" s="276">
        <f t="shared" si="9"/>
        <v>0.44326064567024248</v>
      </c>
      <c r="AC29" s="274">
        <f>IF(ISBLANK(Z29),"",IF(ISERROR(AVERAGE(Z$23:Z29)),"",AVERAGE(Z$23:Z29)))</f>
        <v>14.824000000000002</v>
      </c>
      <c r="AD29" s="274">
        <f>IF(ISBLANK(Z29),"",IF(ISERROR(STDEV(Z$23:Z29)),"",STDEV(Z$23:Z29)))</f>
        <v>0.33746110887034109</v>
      </c>
      <c r="AE29" s="192" t="str">
        <f t="shared" si="10"/>
        <v>conforme</v>
      </c>
      <c r="AF29" s="281">
        <f ca="1">IF(ISBLANK(Z29),"",IF(ISERROR(AVERAGE(Z$23:Z29)-2*ECARTPE(Z$23:Z29)),(AVERAGE(Z$23:Z29)-2*STDEV(Z$23:Z29))))</f>
        <v>14.149077782259319</v>
      </c>
      <c r="AG29" s="281">
        <f ca="1">IF(ISBLANK(Z29),"",IF(ISERROR(AVERAGE(Z$23:Z29)+2*ECARTPE(Z$23:Z29)),(AVERAGE(Z$23:Z29)+2*STDEV(Z$23:Z29))))</f>
        <v>15.498922217740684</v>
      </c>
      <c r="AH29" s="232">
        <f t="shared" si="20"/>
        <v>13.713478708659515</v>
      </c>
      <c r="AI29" s="232">
        <f t="shared" si="21"/>
        <v>15.486521291340484</v>
      </c>
      <c r="AJ29" s="181">
        <v>18.600000000000001</v>
      </c>
      <c r="AK29" s="276">
        <f t="shared" si="11"/>
        <v>18.190909090909091</v>
      </c>
      <c r="AL29" s="276">
        <f t="shared" si="12"/>
        <v>0.52622152265855726</v>
      </c>
      <c r="AM29" s="274">
        <f>IF(ISBLANK(AJ29),"",IF(ISERROR(AVERAGE(AJ$23:AJ29)),"",AVERAGE(AJ$23:AJ29)))</f>
        <v>18.339999999999996</v>
      </c>
      <c r="AN29" s="274">
        <f>IF(ISBLANK(AJ29),"",IF(ISERROR(STDEV(AJ$23:AJ29)),"",STDEV(AJ$23:AJ29)))</f>
        <v>0.54589376255824695</v>
      </c>
      <c r="AO29" s="192" t="str">
        <f t="shared" si="13"/>
        <v>conforme</v>
      </c>
      <c r="AP29" s="281">
        <f ca="1">IF(ISBLANK(AJ29),"",IF(ISERROR(AVERAGE(AJ$23:AJ29)-2*ECARTPE(AJ$23:AJ29)),(AVERAGE(AJ$23:AJ29)-2*STDEV(AJ$23:AJ29))))</f>
        <v>17.248212474883502</v>
      </c>
      <c r="AQ29" s="281">
        <f ca="1">IF(ISBLANK(AJ29),"",IF(ISERROR(AVERAGE(AJ$23:AJ29)+2*ECARTPE(AJ$23:AJ29)),(AVERAGE(AJ$23:AJ29)+2*STDEV(AJ$23:AJ29))))</f>
        <v>19.431787525116491</v>
      </c>
      <c r="AR29" s="232">
        <f t="shared" si="22"/>
        <v>17.138466045591976</v>
      </c>
      <c r="AS29" s="232">
        <f t="shared" si="23"/>
        <v>19.243352136226207</v>
      </c>
      <c r="AT29" s="181">
        <v>287</v>
      </c>
      <c r="AU29" s="276">
        <f t="shared" si="14"/>
        <v>282.09090909090907</v>
      </c>
      <c r="AV29" s="276">
        <f t="shared" si="15"/>
        <v>13.866899764940579</v>
      </c>
      <c r="AW29" s="274">
        <f>IF(ISBLANK(AT29),"",IF(ISERROR(AVERAGE(AT$23:AT29)),"",AVERAGE(AT$23:AT29)))</f>
        <v>283.2</v>
      </c>
      <c r="AX29" s="274">
        <f>IF(ISBLANK(AT29),"",IF(ISERROR(STDEV(AT$23:AT29)),"",STDEV(AT$23:AT29)))</f>
        <v>18.267457403809651</v>
      </c>
      <c r="AY29" s="192" t="str">
        <f t="shared" si="16"/>
        <v>conforme</v>
      </c>
      <c r="AZ29" s="281">
        <f ca="1">IF(ISBLANK(AT29),"",IF(ISERROR(AVERAGE(AT$23:AT29)-2*ECARTPE(AT$23:AT29)),(AVERAGE(AT$23:AT29)-2*STDEV(AT$23:AT29))))</f>
        <v>246.66508519238067</v>
      </c>
      <c r="BA29" s="281">
        <f ca="1">IF(ISBLANK(AT29),"",IF(ISERROR(AVERAGE(AT$23:AT29)+2*ECARTPE(AT$23:AT29)),(AVERAGE(AT$23:AT29)+2*STDEV(AT$23:AT29))))</f>
        <v>319.7349148076193</v>
      </c>
      <c r="BB29" s="237">
        <f t="shared" si="24"/>
        <v>254.3571095610279</v>
      </c>
      <c r="BC29" s="237">
        <f t="shared" si="25"/>
        <v>309.8247086207902</v>
      </c>
      <c r="BD29" s="207" t="str">
        <f t="shared" si="17"/>
        <v>conforme</v>
      </c>
      <c r="BE29" s="180"/>
    </row>
    <row r="30" spans="1:66" s="1" customFormat="1" ht="12.75" customHeight="1" x14ac:dyDescent="0.2">
      <c r="A30" s="134">
        <v>39381</v>
      </c>
      <c r="B30" s="27" t="s">
        <v>98</v>
      </c>
      <c r="C30" s="27">
        <v>39521</v>
      </c>
      <c r="D30" s="143" t="s">
        <v>17</v>
      </c>
      <c r="E30" s="143" t="s">
        <v>8</v>
      </c>
      <c r="F30" s="181">
        <v>3.48</v>
      </c>
      <c r="G30" s="276">
        <f t="shared" si="0"/>
        <v>3.5021428571428577</v>
      </c>
      <c r="H30" s="276">
        <f t="shared" si="1"/>
        <v>0.14524136788482456</v>
      </c>
      <c r="I30" s="274">
        <f>IF(ISERROR(AVERAGE(F$23:F30)),"",AVERAGE(F$23:F30))</f>
        <v>3.5050000000000003</v>
      </c>
      <c r="J30" s="274">
        <f>IF(ISBLANK(F30),"",IF(ISERROR(STDEV(F$23:F30)),"",STDEV(F$23:F30)))</f>
        <v>8.2635170651311748E-2</v>
      </c>
      <c r="K30" s="192" t="str">
        <f t="shared" si="2"/>
        <v>conforme</v>
      </c>
      <c r="L30" s="281">
        <f ca="1">IF(ISERROR(AVERAGE(F$23:F30)-2*ECARTPE(F$23:F30)),(AVERAGE(F$23:F30)-2*STDEV(F$23:F30)))</f>
        <v>3.3397296586973768</v>
      </c>
      <c r="M30" s="281">
        <f ca="1">IF(ISERROR(AVERAGE(F$23:F30)+2*ECARTPE(F$23:F30)),(AVERAGE(F$23:F30)+2*STDEV(F$23:F30)))</f>
        <v>3.6702703413026239</v>
      </c>
      <c r="N30" s="232">
        <f t="shared" si="3"/>
        <v>3.2116601213732086</v>
      </c>
      <c r="O30" s="232">
        <f t="shared" si="4"/>
        <v>3.7926255929125068</v>
      </c>
      <c r="P30" s="221">
        <v>6.88</v>
      </c>
      <c r="Q30" s="276">
        <f t="shared" si="5"/>
        <v>6.9399999999999986</v>
      </c>
      <c r="R30" s="276">
        <f t="shared" si="6"/>
        <v>0.36523964735499348</v>
      </c>
      <c r="S30" s="274">
        <f>IF(ISBLANK(P30),"",IF(ISERROR(AVERAGE(P$23:P30)),"",AVERAGE(P$23:P30)))</f>
        <v>7.0287499999999996</v>
      </c>
      <c r="T30" s="274">
        <f>IF(ISBLANK(P30),"",IF(ISERROR(STDEV(P$23:P30)),"",STDEV(P$23:P30)))</f>
        <v>0.26024370446619011</v>
      </c>
      <c r="U30" s="192" t="str">
        <f t="shared" si="7"/>
        <v>conforme</v>
      </c>
      <c r="V30" s="281">
        <f ca="1">IF(ISBLANK(P30),"",IF(ISERROR(AVERAGE(P$23:P30)-2*ECARTPE(P$23:P30)),(AVERAGE(P$23:P30)-2*STDEV(P$23:P30))))</f>
        <v>6.5082625910676191</v>
      </c>
      <c r="W30" s="281">
        <f ca="1">IF(ISBLANK(P30),"",IF(ISERROR(AVERAGE(P$23:P30)+2*ECARTPE(P$23:P30)),(AVERAGE(P$23:P30)+2*STDEV(P$23:P30))))</f>
        <v>7.5492374089323802</v>
      </c>
      <c r="X30" s="232">
        <f t="shared" si="18"/>
        <v>6.2095207052900117</v>
      </c>
      <c r="Y30" s="232">
        <f t="shared" si="19"/>
        <v>7.6704792947099856</v>
      </c>
      <c r="Z30" s="194">
        <v>14.38</v>
      </c>
      <c r="AA30" s="276">
        <f t="shared" si="8"/>
        <v>14.6</v>
      </c>
      <c r="AB30" s="276">
        <f t="shared" si="9"/>
        <v>0.44326064567024248</v>
      </c>
      <c r="AC30" s="274">
        <f>IF(ISBLANK(Z30),"",IF(ISERROR(AVERAGE(Z$23:Z30)),"",AVERAGE(Z$23:Z30)))</f>
        <v>14.75</v>
      </c>
      <c r="AD30" s="274">
        <f>IF(ISBLANK(Z30),"",IF(ISERROR(STDEV(Z$23:Z30)),"",STDEV(Z$23:Z30)))</f>
        <v>0.35207953646867929</v>
      </c>
      <c r="AE30" s="192" t="str">
        <f t="shared" si="10"/>
        <v>conforme</v>
      </c>
      <c r="AF30" s="281">
        <f ca="1">IF(ISBLANK(Z30),"",IF(ISERROR(AVERAGE(Z$23:Z30)-2*ECARTPE(Z$23:Z30)),(AVERAGE(Z$23:Z30)-2*STDEV(Z$23:Z30))))</f>
        <v>14.045840927062642</v>
      </c>
      <c r="AG30" s="281">
        <f ca="1">IF(ISBLANK(Z30),"",IF(ISERROR(AVERAGE(Z$23:Z30)+2*ECARTPE(Z$23:Z30)),(AVERAGE(Z$23:Z30)+2*STDEV(Z$23:Z30))))</f>
        <v>15.454159072937358</v>
      </c>
      <c r="AH30" s="232">
        <f t="shared" si="20"/>
        <v>13.713478708659515</v>
      </c>
      <c r="AI30" s="232">
        <f t="shared" si="21"/>
        <v>15.486521291340484</v>
      </c>
      <c r="AJ30" s="181">
        <v>18.3</v>
      </c>
      <c r="AK30" s="276">
        <f t="shared" si="11"/>
        <v>18.190909090909091</v>
      </c>
      <c r="AL30" s="276">
        <f t="shared" si="12"/>
        <v>0.52622152265855726</v>
      </c>
      <c r="AM30" s="274">
        <f>IF(ISBLANK(AJ30),"",IF(ISERROR(AVERAGE(AJ$23:AJ30)),"",AVERAGE(AJ$23:AJ30)))</f>
        <v>18.333333333333332</v>
      </c>
      <c r="AN30" s="274">
        <f>IF(ISBLANK(AJ30),"",IF(ISERROR(STDEV(AJ$23:AJ30)),"",STDEV(AJ$23:AJ30)))</f>
        <v>0.48853522561496665</v>
      </c>
      <c r="AO30" s="192" t="str">
        <f t="shared" si="13"/>
        <v>conforme</v>
      </c>
      <c r="AP30" s="281">
        <f ca="1">IF(ISBLANK(AJ30),"",IF(ISERROR(AVERAGE(AJ$23:AJ30)-2*ECARTPE(AJ$23:AJ30)),(AVERAGE(AJ$23:AJ30)-2*STDEV(AJ$23:AJ30))))</f>
        <v>17.356262882103398</v>
      </c>
      <c r="AQ30" s="281">
        <f ca="1">IF(ISBLANK(AJ30),"",IF(ISERROR(AVERAGE(AJ$23:AJ30)+2*ECARTPE(AJ$23:AJ30)),(AVERAGE(AJ$23:AJ30)+2*STDEV(AJ$23:AJ30))))</f>
        <v>19.310403784563267</v>
      </c>
      <c r="AR30" s="232">
        <f t="shared" si="22"/>
        <v>17.138466045591976</v>
      </c>
      <c r="AS30" s="232">
        <f t="shared" si="23"/>
        <v>19.243352136226207</v>
      </c>
      <c r="AT30" s="181">
        <v>290</v>
      </c>
      <c r="AU30" s="276">
        <f t="shared" si="14"/>
        <v>282.09090909090907</v>
      </c>
      <c r="AV30" s="276">
        <f t="shared" si="15"/>
        <v>13.866899764940579</v>
      </c>
      <c r="AW30" s="274">
        <f>IF(ISBLANK(AT30),"",IF(ISERROR(AVERAGE(AT$23:AT30)),"",AVERAGE(AT$23:AT30)))</f>
        <v>284.33333333333331</v>
      </c>
      <c r="AX30" s="274">
        <f>IF(ISBLANK(AT30),"",IF(ISERROR(STDEV(AT$23:AT30)),"",STDEV(AT$23:AT30)))</f>
        <v>16.57307052620807</v>
      </c>
      <c r="AY30" s="192" t="str">
        <f t="shared" si="16"/>
        <v>conforme</v>
      </c>
      <c r="AZ30" s="281">
        <f ca="1">IF(ISBLANK(AT30),"",IF(ISERROR(AVERAGE(AT$23:AT30)-2*ECARTPE(AT$23:AT30)),(AVERAGE(AT$23:AT30)-2*STDEV(AT$23:AT30))))</f>
        <v>251.18719228091717</v>
      </c>
      <c r="BA30" s="281">
        <f ca="1">IF(ISBLANK(AT30),"",IF(ISERROR(AVERAGE(AT$23:AT30)+2*ECARTPE(AT$23:AT30)),(AVERAGE(AT$23:AT30)+2*STDEV(AT$23:AT30))))</f>
        <v>317.47947438574943</v>
      </c>
      <c r="BB30" s="237">
        <f t="shared" si="24"/>
        <v>254.3571095610279</v>
      </c>
      <c r="BC30" s="237">
        <f t="shared" si="25"/>
        <v>309.8247086207902</v>
      </c>
      <c r="BD30" s="207" t="str">
        <f t="shared" si="17"/>
        <v>conforme</v>
      </c>
      <c r="BE30" s="180"/>
    </row>
    <row r="31" spans="1:66" s="1" customFormat="1" ht="15.75" customHeight="1" x14ac:dyDescent="0.2">
      <c r="A31" s="134">
        <v>39381</v>
      </c>
      <c r="B31" s="27" t="s">
        <v>99</v>
      </c>
      <c r="C31" s="30">
        <v>39529</v>
      </c>
      <c r="D31" s="143" t="s">
        <v>18</v>
      </c>
      <c r="E31" s="143" t="s">
        <v>6</v>
      </c>
      <c r="F31" s="182">
        <v>3.87</v>
      </c>
      <c r="G31" s="276">
        <f t="shared" si="0"/>
        <v>3.5021428571428577</v>
      </c>
      <c r="H31" s="276">
        <f t="shared" si="1"/>
        <v>0.14524136788482456</v>
      </c>
      <c r="I31" s="274">
        <f>IF(ISERROR(AVERAGE(F$23:F31)),"",AVERAGE(F$23:F31))</f>
        <v>3.545555555555556</v>
      </c>
      <c r="J31" s="274">
        <f>IF(ISBLANK(F31),"",IF(ISERROR(STDEV(F$23:F31)),"",STDEV(F$23:F31)))</f>
        <v>0.14414498873626436</v>
      </c>
      <c r="K31" s="192" t="str">
        <f t="shared" si="2"/>
        <v>non conforme</v>
      </c>
      <c r="L31" s="281">
        <f ca="1">IF(ISERROR(AVERAGE(F$23:F31)-2*ECARTPE(F$23:F31)),(AVERAGE(F$23:F31)-2*STDEV(F$23:F31)))</f>
        <v>3.2572655780830271</v>
      </c>
      <c r="M31" s="281">
        <f ca="1">IF(ISERROR(AVERAGE(F$23:F31)+2*ECARTPE(F$23:F31)),(AVERAGE(F$23:F31)+2*STDEV(F$23:F31)))</f>
        <v>3.833845533028085</v>
      </c>
      <c r="N31" s="232">
        <f t="shared" si="3"/>
        <v>3.2116601213732086</v>
      </c>
      <c r="O31" s="232">
        <f t="shared" si="4"/>
        <v>3.7926255929125068</v>
      </c>
      <c r="P31" s="222">
        <v>7.69</v>
      </c>
      <c r="Q31" s="276">
        <f t="shared" si="5"/>
        <v>6.9399999999999986</v>
      </c>
      <c r="R31" s="276">
        <f t="shared" si="6"/>
        <v>0.36523964735499348</v>
      </c>
      <c r="S31" s="274">
        <f>IF(ISBLANK(P31),"",IF(ISERROR(AVERAGE(P$23:P31)),"",AVERAGE(P$23:P31)))</f>
        <v>7.1022222222222213</v>
      </c>
      <c r="T31" s="274">
        <f>IF(ISBLANK(P31),"",IF(ISERROR(STDEV(P$23:P31)),"",STDEV(P$23:P31)))</f>
        <v>0.32839677898000835</v>
      </c>
      <c r="U31" s="192" t="str">
        <f t="shared" si="7"/>
        <v>non conforme</v>
      </c>
      <c r="V31" s="281">
        <f ca="1">IF(ISBLANK(P31),"",IF(ISERROR(AVERAGE(P$23:P31)-2*ECARTPE(P$23:P31)),(AVERAGE(P$23:P31)-2*STDEV(P$23:P31))))</f>
        <v>6.445428664262205</v>
      </c>
      <c r="W31" s="281">
        <f ca="1">IF(ISBLANK(P31),"",IF(ISERROR(AVERAGE(P$23:P31)+2*ECARTPE(P$23:P31)),(AVERAGE(P$23:P31)+2*STDEV(P$23:P31))))</f>
        <v>7.7590157801822377</v>
      </c>
      <c r="X31" s="232">
        <f t="shared" si="18"/>
        <v>6.2095207052900117</v>
      </c>
      <c r="Y31" s="232">
        <f t="shared" si="19"/>
        <v>7.6704792947099856</v>
      </c>
      <c r="Z31" s="194">
        <v>15.3</v>
      </c>
      <c r="AA31" s="276">
        <f t="shared" si="8"/>
        <v>14.6</v>
      </c>
      <c r="AB31" s="276">
        <f t="shared" si="9"/>
        <v>0.44326064567024248</v>
      </c>
      <c r="AC31" s="274">
        <f>IF(ISBLANK(Z31),"",IF(ISERROR(AVERAGE(Z$23:Z31)),"",AVERAGE(Z$23:Z31)))</f>
        <v>14.828571428571427</v>
      </c>
      <c r="AD31" s="274">
        <f>IF(ISBLANK(Z31),"",IF(ISERROR(STDEV(Z$23:Z31)),"",STDEV(Z$23:Z31)))</f>
        <v>0.38277184550889565</v>
      </c>
      <c r="AE31" s="192" t="str">
        <f t="shared" si="10"/>
        <v>conforme</v>
      </c>
      <c r="AF31" s="281">
        <f ca="1">IF(ISBLANK(Z31),"",IF(ISERROR(AVERAGE(Z$23:Z31)-2*ECARTPE(Z$23:Z31)),(AVERAGE(Z$23:Z31)-2*STDEV(Z$23:Z31))))</f>
        <v>14.063027737553636</v>
      </c>
      <c r="AG31" s="281">
        <f ca="1">IF(ISBLANK(Z31),"",IF(ISERROR(AVERAGE(Z$23:Z31)+2*ECARTPE(Z$23:Z31)),(AVERAGE(Z$23:Z31)+2*STDEV(Z$23:Z31))))</f>
        <v>15.594115119589219</v>
      </c>
      <c r="AH31" s="232">
        <f t="shared" si="20"/>
        <v>13.713478708659515</v>
      </c>
      <c r="AI31" s="232">
        <f t="shared" si="21"/>
        <v>15.486521291340484</v>
      </c>
      <c r="AJ31" s="194">
        <v>18.7</v>
      </c>
      <c r="AK31" s="276">
        <f t="shared" si="11"/>
        <v>18.190909090909091</v>
      </c>
      <c r="AL31" s="276">
        <f t="shared" si="12"/>
        <v>0.52622152265855726</v>
      </c>
      <c r="AM31" s="274">
        <f>IF(ISBLANK(AJ31),"",IF(ISERROR(AVERAGE(AJ$23:AJ31)),"",AVERAGE(AJ$23:AJ31)))</f>
        <v>18.385714285714283</v>
      </c>
      <c r="AN31" s="274">
        <f>IF(ISBLANK(AJ31),"",IF(ISERROR(STDEV(AJ$23:AJ31)),"",STDEV(AJ$23:AJ31)))</f>
        <v>0.46700667885506497</v>
      </c>
      <c r="AO31" s="192" t="str">
        <f t="shared" si="13"/>
        <v>conforme</v>
      </c>
      <c r="AP31" s="281">
        <f ca="1">IF(ISBLANK(AJ31),"",IF(ISERROR(AVERAGE(AJ$23:AJ31)-2*ECARTPE(AJ$23:AJ31)),(AVERAGE(AJ$23:AJ31)-2*STDEV(AJ$23:AJ31))))</f>
        <v>17.451700928004154</v>
      </c>
      <c r="AQ31" s="281">
        <f ca="1">IF(ISBLANK(AJ31),"",IF(ISERROR(AVERAGE(AJ$23:AJ31)+2*ECARTPE(AJ$23:AJ31)),(AVERAGE(AJ$23:AJ31)+2*STDEV(AJ$23:AJ31))))</f>
        <v>19.319727643424411</v>
      </c>
      <c r="AR31" s="232">
        <f t="shared" si="22"/>
        <v>17.138466045591976</v>
      </c>
      <c r="AS31" s="232">
        <f t="shared" si="23"/>
        <v>19.243352136226207</v>
      </c>
      <c r="AT31" s="198">
        <v>283</v>
      </c>
      <c r="AU31" s="276">
        <f t="shared" si="14"/>
        <v>282.09090909090907</v>
      </c>
      <c r="AV31" s="276">
        <f t="shared" si="15"/>
        <v>13.866899764940579</v>
      </c>
      <c r="AW31" s="274">
        <f>IF(ISBLANK(AT31),"",IF(ISERROR(AVERAGE(AT$23:AT31)),"",AVERAGE(AT$23:AT31)))</f>
        <v>284.14285714285717</v>
      </c>
      <c r="AX31" s="274">
        <f>IF(ISBLANK(AT31),"",IF(ISERROR(STDEV(AT$23:AT31)),"",STDEV(AT$23:AT31)))</f>
        <v>15.137465347370977</v>
      </c>
      <c r="AY31" s="192" t="str">
        <f t="shared" si="16"/>
        <v>conforme</v>
      </c>
      <c r="AZ31" s="281">
        <f ca="1">IF(ISBLANK(AT31),"",IF(ISERROR(AVERAGE(AT$23:AT31)-2*ECARTPE(AT$23:AT31)),(AVERAGE(AT$23:AT31)-2*STDEV(AT$23:AT31))))</f>
        <v>253.86792644811521</v>
      </c>
      <c r="BA31" s="281">
        <f ca="1">IF(ISBLANK(AT31),"",IF(ISERROR(AVERAGE(AT$23:AT31)+2*ECARTPE(AT$23:AT31)),(AVERAGE(AT$23:AT31)+2*STDEV(AT$23:AT31))))</f>
        <v>314.41778783759912</v>
      </c>
      <c r="BB31" s="237">
        <f t="shared" si="24"/>
        <v>254.3571095610279</v>
      </c>
      <c r="BC31" s="237">
        <f t="shared" si="25"/>
        <v>309.8247086207902</v>
      </c>
      <c r="BD31" s="207" t="str">
        <f t="shared" si="17"/>
        <v>non conforme</v>
      </c>
      <c r="BE31" s="180"/>
    </row>
    <row r="32" spans="1:66" ht="12.75" customHeight="1" x14ac:dyDescent="0.2">
      <c r="A32" s="134">
        <v>39381</v>
      </c>
      <c r="B32" s="27" t="s">
        <v>100</v>
      </c>
      <c r="C32" s="30">
        <v>39526</v>
      </c>
      <c r="D32" s="143" t="s">
        <v>19</v>
      </c>
      <c r="E32" s="143" t="s">
        <v>20</v>
      </c>
      <c r="F32" s="182">
        <v>3.23</v>
      </c>
      <c r="G32" s="276">
        <f t="shared" si="0"/>
        <v>3.5021428571428577</v>
      </c>
      <c r="H32" s="276">
        <f t="shared" si="1"/>
        <v>0.14524136788482456</v>
      </c>
      <c r="I32" s="274">
        <f>IF(ISERROR(AVERAGE(F$23:F32)),"",AVERAGE(F$23:F32))</f>
        <v>3.5140000000000002</v>
      </c>
      <c r="J32" s="274">
        <f>IF(ISBLANK(F32),"",IF(ISERROR(STDEV(F$23:F32)),"",STDEV(F$23:F32)))</f>
        <v>0.16860209567697154</v>
      </c>
      <c r="K32" s="192" t="str">
        <f t="shared" si="2"/>
        <v>conforme</v>
      </c>
      <c r="L32" s="281">
        <f ca="1">IF(ISERROR(AVERAGE(F$23:F32)-2*ECARTPE(F$23:F32)),(AVERAGE(F$23:F32)-2*STDEV(F$23:F32)))</f>
        <v>3.176795808646057</v>
      </c>
      <c r="M32" s="281">
        <f ca="1">IF(ISERROR(AVERAGE(F$23:F32)+2*ECARTPE(F$23:F32)),(AVERAGE(F$23:F32)+2*STDEV(F$23:F32)))</f>
        <v>3.8512041913539434</v>
      </c>
      <c r="N32" s="232">
        <f t="shared" si="3"/>
        <v>3.2116601213732086</v>
      </c>
      <c r="O32" s="232">
        <f t="shared" si="4"/>
        <v>3.7926255929125068</v>
      </c>
      <c r="P32" s="222">
        <v>6.4</v>
      </c>
      <c r="Q32" s="276">
        <f t="shared" si="5"/>
        <v>6.9399999999999986</v>
      </c>
      <c r="R32" s="276">
        <f t="shared" si="6"/>
        <v>0.36523964735499348</v>
      </c>
      <c r="S32" s="274">
        <f>IF(ISBLANK(P32),"",IF(ISERROR(AVERAGE(P$23:P32)),"",AVERAGE(P$23:P32)))</f>
        <v>7.0319999999999991</v>
      </c>
      <c r="T32" s="274">
        <f>IF(ISBLANK(P32),"",IF(ISERROR(STDEV(P$23:P32)),"",STDEV(P$23:P32)))</f>
        <v>0.38101618513303775</v>
      </c>
      <c r="U32" s="192" t="str">
        <f t="shared" si="7"/>
        <v>conforme</v>
      </c>
      <c r="V32" s="281">
        <f ca="1">IF(ISBLANK(P32),"",IF(ISERROR(AVERAGE(P$23:P32)-2*ECARTPE(P$23:P32)),(AVERAGE(P$23:P32)-2*STDEV(P$23:P32))))</f>
        <v>6.269967629733924</v>
      </c>
      <c r="W32" s="281">
        <f ca="1">IF(ISBLANK(P32),"",IF(ISERROR(AVERAGE(P$23:P32)+2*ECARTPE(P$23:P32)),(AVERAGE(P$23:P32)+2*STDEV(P$23:P32))))</f>
        <v>7.7940323702660743</v>
      </c>
      <c r="X32" s="232">
        <f t="shared" si="18"/>
        <v>6.2095207052900117</v>
      </c>
      <c r="Y32" s="232">
        <f t="shared" si="19"/>
        <v>7.6704792947099856</v>
      </c>
      <c r="Z32" s="194">
        <v>14.2</v>
      </c>
      <c r="AA32" s="276">
        <f t="shared" si="8"/>
        <v>14.6</v>
      </c>
      <c r="AB32" s="276">
        <f t="shared" si="9"/>
        <v>0.44326064567024248</v>
      </c>
      <c r="AC32" s="274">
        <f>IF(ISBLANK(Z32),"",IF(ISERROR(AVERAGE(Z$23:Z32)),"",AVERAGE(Z$23:Z32)))</f>
        <v>14.75</v>
      </c>
      <c r="AD32" s="274">
        <f>IF(ISBLANK(Z32),"",IF(ISERROR(STDEV(Z$23:Z32)),"",STDEV(Z$23:Z32)))</f>
        <v>0.41829586248423356</v>
      </c>
      <c r="AE32" s="192" t="str">
        <f t="shared" si="10"/>
        <v>conforme</v>
      </c>
      <c r="AF32" s="281">
        <f ca="1">IF(ISBLANK(Z32),"",IF(ISERROR(AVERAGE(Z$23:Z32)-2*ECARTPE(Z$23:Z32)),(AVERAGE(Z$23:Z32)-2*STDEV(Z$23:Z32))))</f>
        <v>13.913408275031532</v>
      </c>
      <c r="AG32" s="281">
        <f ca="1">IF(ISBLANK(Z32),"",IF(ISERROR(AVERAGE(Z$23:Z32)+2*ECARTPE(Z$23:Z32)),(AVERAGE(Z$23:Z32)+2*STDEV(Z$23:Z32))))</f>
        <v>15.586591724968468</v>
      </c>
      <c r="AH32" s="232">
        <f t="shared" si="20"/>
        <v>13.713478708659515</v>
      </c>
      <c r="AI32" s="232">
        <f t="shared" si="21"/>
        <v>15.486521291340484</v>
      </c>
      <c r="AJ32" s="194">
        <v>18.399999999999999</v>
      </c>
      <c r="AK32" s="276">
        <f t="shared" si="11"/>
        <v>18.190909090909091</v>
      </c>
      <c r="AL32" s="276">
        <f t="shared" si="12"/>
        <v>0.52622152265855726</v>
      </c>
      <c r="AM32" s="274">
        <f>IF(ISBLANK(AJ32),"",IF(ISERROR(AVERAGE(AJ$23:AJ32)),"",AVERAGE(AJ$23:AJ32)))</f>
        <v>18.387499999999999</v>
      </c>
      <c r="AN32" s="274">
        <f>IF(ISBLANK(AJ32),"",IF(ISERROR(STDEV(AJ$23:AJ32)),"",STDEV(AJ$23:AJ32)))</f>
        <v>0.43239366983604816</v>
      </c>
      <c r="AO32" s="192" t="str">
        <f t="shared" si="13"/>
        <v>conforme</v>
      </c>
      <c r="AP32" s="281">
        <f ca="1">IF(ISBLANK(AJ32),"",IF(ISERROR(AVERAGE(AJ$23:AJ32)-2*ECARTPE(AJ$23:AJ32)),(AVERAGE(AJ$23:AJ32)-2*STDEV(AJ$23:AJ32))))</f>
        <v>17.522712660327905</v>
      </c>
      <c r="AQ32" s="281">
        <f ca="1">IF(ISBLANK(AJ32),"",IF(ISERROR(AVERAGE(AJ$23:AJ32)+2*ECARTPE(AJ$23:AJ32)),(AVERAGE(AJ$23:AJ32)+2*STDEV(AJ$23:AJ32))))</f>
        <v>19.252287339672094</v>
      </c>
      <c r="AR32" s="232">
        <f t="shared" si="22"/>
        <v>17.138466045591976</v>
      </c>
      <c r="AS32" s="232">
        <f t="shared" si="23"/>
        <v>19.243352136226207</v>
      </c>
      <c r="AT32" s="198">
        <v>292</v>
      </c>
      <c r="AU32" s="276">
        <f t="shared" si="14"/>
        <v>282.09090909090907</v>
      </c>
      <c r="AV32" s="276">
        <f t="shared" si="15"/>
        <v>13.866899764940579</v>
      </c>
      <c r="AW32" s="274">
        <f>IF(ISBLANK(AT32),"",IF(ISERROR(AVERAGE(AT$23:AT32)),"",AVERAGE(AT$23:AT32)))</f>
        <v>285.125</v>
      </c>
      <c r="AX32" s="274">
        <f>IF(ISBLANK(AT32),"",IF(ISERROR(STDEV(AT$23:AT32)),"",STDEV(AT$23:AT32)))</f>
        <v>14.287232062229549</v>
      </c>
      <c r="AY32" s="192" t="str">
        <f t="shared" si="16"/>
        <v>conforme</v>
      </c>
      <c r="AZ32" s="281">
        <f ca="1">IF(ISBLANK(AT32),"",IF(ISERROR(AVERAGE(AT$23:AT32)-2*ECARTPE(AT$23:AT32)),(AVERAGE(AT$23:AT32)-2*STDEV(AT$23:AT32))))</f>
        <v>256.5505358755409</v>
      </c>
      <c r="BA32" s="281">
        <f ca="1">IF(ISBLANK(AT32),"",IF(ISERROR(AVERAGE(AT$23:AT32)+2*ECARTPE(AT$23:AT32)),(AVERAGE(AT$23:AT32)+2*STDEV(AT$23:AT32))))</f>
        <v>313.6994641244591</v>
      </c>
      <c r="BB32" s="237">
        <f t="shared" si="24"/>
        <v>254.3571095610279</v>
      </c>
      <c r="BC32" s="237">
        <f t="shared" si="25"/>
        <v>309.8247086207902</v>
      </c>
      <c r="BD32" s="207" t="str">
        <f t="shared" si="17"/>
        <v>conforme</v>
      </c>
      <c r="BE32" s="180" t="s">
        <v>21</v>
      </c>
    </row>
    <row r="33" spans="1:57" ht="12.75" customHeight="1" x14ac:dyDescent="0.2">
      <c r="A33" s="134">
        <v>39381</v>
      </c>
      <c r="B33" s="27" t="s">
        <v>100</v>
      </c>
      <c r="C33" s="30">
        <v>39539</v>
      </c>
      <c r="D33" s="143" t="s">
        <v>22</v>
      </c>
      <c r="E33" s="143" t="s">
        <v>20</v>
      </c>
      <c r="F33" s="182">
        <v>3.42</v>
      </c>
      <c r="G33" s="276">
        <f t="shared" si="0"/>
        <v>3.5021428571428577</v>
      </c>
      <c r="H33" s="276">
        <f t="shared" si="1"/>
        <v>0.14524136788482456</v>
      </c>
      <c r="I33" s="274">
        <f>IF(ISERROR(AVERAGE(F$23:F33)),"",AVERAGE(F$23:F33))</f>
        <v>3.5054545454545458</v>
      </c>
      <c r="J33" s="274">
        <f>IF(ISBLANK(F33),"",IF(ISERROR(STDEV(F$23:F33)),"",STDEV(F$23:F33)))</f>
        <v>0.16244159789682178</v>
      </c>
      <c r="K33" s="192" t="str">
        <f t="shared" si="2"/>
        <v>conforme</v>
      </c>
      <c r="L33" s="281">
        <f ca="1">IF(ISERROR(AVERAGE(F$23:F33)-2*ECARTPE(F$23:F33)),(AVERAGE(F$23:F33)-2*STDEV(F$23:F33)))</f>
        <v>3.1805713496609025</v>
      </c>
      <c r="M33" s="281">
        <f ca="1">IF(ISERROR(AVERAGE(F$23:F33)+2*ECARTPE(F$23:F33)),(AVERAGE(F$23:F33)+2*STDEV(F$23:F33)))</f>
        <v>3.8303377412481892</v>
      </c>
      <c r="N33" s="232">
        <f t="shared" si="3"/>
        <v>3.2116601213732086</v>
      </c>
      <c r="O33" s="232">
        <f t="shared" si="4"/>
        <v>3.7926255929125068</v>
      </c>
      <c r="P33" s="222">
        <v>6.46</v>
      </c>
      <c r="Q33" s="276">
        <f t="shared" si="5"/>
        <v>6.9399999999999986</v>
      </c>
      <c r="R33" s="276">
        <f t="shared" si="6"/>
        <v>0.36523964735499348</v>
      </c>
      <c r="S33" s="274">
        <f>IF(ISBLANK(P33),"",IF(ISERROR(AVERAGE(P$23:P33)),"",AVERAGE(P$23:P33)))</f>
        <v>6.9799999999999986</v>
      </c>
      <c r="T33" s="274">
        <f>IF(ISBLANK(P33),"",IF(ISERROR(STDEV(P$23:P33)),"",STDEV(P$23:P33)))</f>
        <v>0.40049968789001572</v>
      </c>
      <c r="U33" s="192" t="str">
        <f t="shared" si="7"/>
        <v>conforme</v>
      </c>
      <c r="V33" s="281">
        <f ca="1">IF(ISBLANK(P33),"",IF(ISERROR(AVERAGE(P$23:P33)-2*ECARTPE(P$23:P33)),(AVERAGE(P$23:P33)-2*STDEV(P$23:P33))))</f>
        <v>6.1790006242199675</v>
      </c>
      <c r="W33" s="281">
        <f ca="1">IF(ISBLANK(P33),"",IF(ISERROR(AVERAGE(P$23:P33)+2*ECARTPE(P$23:P33)),(AVERAGE(P$23:P33)+2*STDEV(P$23:P33))))</f>
        <v>7.7809993757800298</v>
      </c>
      <c r="X33" s="232">
        <f t="shared" si="18"/>
        <v>6.2095207052900117</v>
      </c>
      <c r="Y33" s="232">
        <f t="shared" si="19"/>
        <v>7.6704792947099856</v>
      </c>
      <c r="Z33" s="194">
        <v>14</v>
      </c>
      <c r="AA33" s="276">
        <f t="shared" si="8"/>
        <v>14.6</v>
      </c>
      <c r="AB33" s="276">
        <f t="shared" si="9"/>
        <v>0.44326064567024248</v>
      </c>
      <c r="AC33" s="274">
        <f>IF(ISBLANK(Z33),"",IF(ISERROR(AVERAGE(Z$23:Z33)),"",AVERAGE(Z$23:Z33)))</f>
        <v>14.666666666666666</v>
      </c>
      <c r="AD33" s="274">
        <f>IF(ISBLANK(Z33),"",IF(ISERROR(STDEV(Z$23:Z33)),"",STDEV(Z$23:Z33)))</f>
        <v>0.46432747064975616</v>
      </c>
      <c r="AE33" s="192" t="str">
        <f t="shared" si="10"/>
        <v>conforme</v>
      </c>
      <c r="AF33" s="281">
        <f ca="1">IF(ISBLANK(Z33),"",IF(ISERROR(AVERAGE(Z$23:Z33)-2*ECARTPE(Z$23:Z33)),(AVERAGE(Z$23:Z33)-2*STDEV(Z$23:Z33))))</f>
        <v>13.738011725367153</v>
      </c>
      <c r="AG33" s="281">
        <f ca="1">IF(ISBLANK(Z33),"",IF(ISERROR(AVERAGE(Z$23:Z33)+2*ECARTPE(Z$23:Z33)),(AVERAGE(Z$23:Z33)+2*STDEV(Z$23:Z33))))</f>
        <v>15.595321607966179</v>
      </c>
      <c r="AH33" s="232">
        <f t="shared" si="20"/>
        <v>13.713478708659515</v>
      </c>
      <c r="AI33" s="232">
        <f t="shared" si="21"/>
        <v>15.486521291340484</v>
      </c>
      <c r="AJ33" s="194">
        <v>18.100000000000001</v>
      </c>
      <c r="AK33" s="276">
        <f t="shared" si="11"/>
        <v>18.190909090909091</v>
      </c>
      <c r="AL33" s="276">
        <f t="shared" si="12"/>
        <v>0.52622152265855726</v>
      </c>
      <c r="AM33" s="274">
        <f>IF(ISBLANK(AJ33),"",IF(ISERROR(AVERAGE(AJ$23:AJ33)),"",AVERAGE(AJ$23:AJ33)))</f>
        <v>18.355555555555554</v>
      </c>
      <c r="AN33" s="274">
        <f>IF(ISBLANK(AJ33),"",IF(ISERROR(STDEV(AJ$23:AJ33)),"",STDEV(AJ$23:AJ33)))</f>
        <v>0.41566546377799712</v>
      </c>
      <c r="AO33" s="192" t="str">
        <f t="shared" si="13"/>
        <v>conforme</v>
      </c>
      <c r="AP33" s="281">
        <f ca="1">IF(ISBLANK(AJ33),"",IF(ISERROR(AVERAGE(AJ$23:AJ33)-2*ECARTPE(AJ$23:AJ33)),(AVERAGE(AJ$23:AJ33)-2*STDEV(AJ$23:AJ33))))</f>
        <v>17.524224627999558</v>
      </c>
      <c r="AQ33" s="281">
        <f ca="1">IF(ISBLANK(AJ33),"",IF(ISERROR(AVERAGE(AJ$23:AJ33)+2*ECARTPE(AJ$23:AJ33)),(AVERAGE(AJ$23:AJ33)+2*STDEV(AJ$23:AJ33))))</f>
        <v>19.18688648311155</v>
      </c>
      <c r="AR33" s="232">
        <f t="shared" si="22"/>
        <v>17.138466045591976</v>
      </c>
      <c r="AS33" s="232">
        <f t="shared" si="23"/>
        <v>19.243352136226207</v>
      </c>
      <c r="AT33" s="198">
        <v>282</v>
      </c>
      <c r="AU33" s="276">
        <f t="shared" si="14"/>
        <v>282.09090909090907</v>
      </c>
      <c r="AV33" s="276">
        <f t="shared" si="15"/>
        <v>13.866899764940579</v>
      </c>
      <c r="AW33" s="274">
        <f>IF(ISBLANK(AT33),"",IF(ISERROR(AVERAGE(AT$23:AT33)),"",AVERAGE(AT$23:AT33)))</f>
        <v>284.77777777777777</v>
      </c>
      <c r="AX33" s="274">
        <f>IF(ISBLANK(AT33),"",IF(ISERROR(STDEV(AT$23:AT33)),"",STDEV(AT$23:AT33)))</f>
        <v>13.40501564506526</v>
      </c>
      <c r="AY33" s="192" t="str">
        <f t="shared" si="16"/>
        <v>conforme</v>
      </c>
      <c r="AZ33" s="281">
        <f ca="1">IF(ISBLANK(AT33),"",IF(ISERROR(AVERAGE(AT$23:AT33)-2*ECARTPE(AT$23:AT33)),(AVERAGE(AT$23:AT33)-2*STDEV(AT$23:AT33))))</f>
        <v>257.96774648764728</v>
      </c>
      <c r="BA33" s="281">
        <f ca="1">IF(ISBLANK(AT33),"",IF(ISERROR(AVERAGE(AT$23:AT33)+2*ECARTPE(AT$23:AT33)),(AVERAGE(AT$23:AT33)+2*STDEV(AT$23:AT33))))</f>
        <v>311.58780906790827</v>
      </c>
      <c r="BB33" s="237">
        <f t="shared" si="24"/>
        <v>254.3571095610279</v>
      </c>
      <c r="BC33" s="237">
        <f t="shared" si="25"/>
        <v>309.8247086207902</v>
      </c>
      <c r="BD33" s="207" t="str">
        <f t="shared" si="17"/>
        <v>conforme</v>
      </c>
      <c r="BE33" s="180" t="s">
        <v>21</v>
      </c>
    </row>
    <row r="34" spans="1:57" ht="12.75" customHeight="1" x14ac:dyDescent="0.2">
      <c r="A34" s="134">
        <v>39381</v>
      </c>
      <c r="B34" s="27" t="s">
        <v>101</v>
      </c>
      <c r="C34" s="30">
        <v>39665</v>
      </c>
      <c r="D34" s="143" t="s">
        <v>24</v>
      </c>
      <c r="E34" s="143" t="s">
        <v>6</v>
      </c>
      <c r="F34" s="182">
        <v>3.54</v>
      </c>
      <c r="G34" s="276">
        <f t="shared" si="0"/>
        <v>3.5021428571428577</v>
      </c>
      <c r="H34" s="276">
        <f t="shared" si="1"/>
        <v>0.14524136788482456</v>
      </c>
      <c r="I34" s="274">
        <f>IF(ISERROR(AVERAGE(F$23:F34)),"",AVERAGE(F$23:F34))</f>
        <v>3.5083333333333333</v>
      </c>
      <c r="J34" s="274">
        <f>IF(ISBLANK(F34),"",IF(ISERROR(STDEV(F$23:F34)),"",STDEV(F$23:F34)))</f>
        <v>0.15520270225701224</v>
      </c>
      <c r="K34" s="192" t="str">
        <f t="shared" si="2"/>
        <v>conforme</v>
      </c>
      <c r="L34" s="281">
        <f ca="1">IF(ISERROR(AVERAGE(F$23:F34)-2*ECARTPE(F$23:F34)),(AVERAGE(F$23:F34)-2*STDEV(F$23:F34)))</f>
        <v>3.197927928819309</v>
      </c>
      <c r="M34" s="281">
        <f ca="1">IF(ISERROR(AVERAGE(F$23:F34)+2*ECARTPE(F$23:F34)),(AVERAGE(F$23:F34)+2*STDEV(F$23:F34)))</f>
        <v>3.8187387378473576</v>
      </c>
      <c r="N34" s="232">
        <f t="shared" si="3"/>
        <v>3.2116601213732086</v>
      </c>
      <c r="O34" s="232">
        <f t="shared" si="4"/>
        <v>3.7926255929125068</v>
      </c>
      <c r="P34" s="222">
        <v>6.68</v>
      </c>
      <c r="Q34" s="276">
        <f t="shared" si="5"/>
        <v>6.9399999999999986</v>
      </c>
      <c r="R34" s="276">
        <f t="shared" si="6"/>
        <v>0.36523964735499348</v>
      </c>
      <c r="S34" s="274">
        <f>IF(ISBLANK(P34),"",IF(ISERROR(AVERAGE(P$23:P34)),"",AVERAGE(P$23:P34)))</f>
        <v>6.9549999999999983</v>
      </c>
      <c r="T34" s="274">
        <f>IF(ISBLANK(P34),"",IF(ISERROR(STDEV(P$23:P34)),"",STDEV(P$23:P34)))</f>
        <v>0.39155865693173209</v>
      </c>
      <c r="U34" s="192" t="str">
        <f t="shared" si="7"/>
        <v>conforme</v>
      </c>
      <c r="V34" s="281">
        <f ca="1">IF(ISBLANK(P34),"",IF(ISERROR(AVERAGE(P$23:P34)-2*ECARTPE(P$23:P34)),(AVERAGE(P$23:P34)-2*STDEV(P$23:P34))))</f>
        <v>6.1718826861365343</v>
      </c>
      <c r="W34" s="281">
        <f ca="1">IF(ISBLANK(P34),"",IF(ISERROR(AVERAGE(P$23:P34)+2*ECARTPE(P$23:P34)),(AVERAGE(P$23:P34)+2*STDEV(P$23:P34))))</f>
        <v>7.7381173138634622</v>
      </c>
      <c r="X34" s="232">
        <f t="shared" si="18"/>
        <v>6.2095207052900117</v>
      </c>
      <c r="Y34" s="232">
        <f t="shared" si="19"/>
        <v>7.6704792947099856</v>
      </c>
      <c r="Z34" s="194"/>
      <c r="AA34" s="276">
        <f t="shared" si="8"/>
        <v>14.6</v>
      </c>
      <c r="AB34" s="276">
        <f t="shared" si="9"/>
        <v>0.44326064567024248</v>
      </c>
      <c r="AC34" s="274" t="str">
        <f>IF(ISBLANK(Z34),"",IF(ISERROR(AVERAGE(Z$23:Z34)),"",AVERAGE(Z$23:Z34)))</f>
        <v/>
      </c>
      <c r="AD34" s="274" t="str">
        <f>IF(ISBLANK(Z34),"",IF(ISERROR(STDEV(Z$23:Z34)),"",STDEV(Z$23:Z34)))</f>
        <v/>
      </c>
      <c r="AE34" s="192" t="str">
        <f t="shared" si="10"/>
        <v/>
      </c>
      <c r="AF34" s="281" t="str">
        <f>IF(ISBLANK(Z34),"",IF(ISERROR(AVERAGE(Z$23:Z34)-2*ECARTPE(Z$23:Z34)),(AVERAGE(Z$23:Z34)-2*STDEV(Z$23:Z34))))</f>
        <v/>
      </c>
      <c r="AG34" s="281" t="str">
        <f>IF(ISBLANK(Z34),"",IF(ISERROR(AVERAGE(Z$23:Z34)+2*ECARTPE(Z$23:Z34)),(AVERAGE(Z$23:Z34)+2*STDEV(Z$23:Z34))))</f>
        <v/>
      </c>
      <c r="AH34" s="232">
        <f t="shared" si="20"/>
        <v>13.713478708659515</v>
      </c>
      <c r="AI34" s="232">
        <f t="shared" si="21"/>
        <v>15.486521291340484</v>
      </c>
      <c r="AJ34" s="194"/>
      <c r="AK34" s="276">
        <f t="shared" si="11"/>
        <v>18.190909090909091</v>
      </c>
      <c r="AL34" s="276">
        <f t="shared" si="12"/>
        <v>0.52622152265855726</v>
      </c>
      <c r="AM34" s="274" t="str">
        <f>IF(ISBLANK(AJ34),"",IF(ISERROR(AVERAGE(AJ$23:AJ34)),"",AVERAGE(AJ$23:AJ34)))</f>
        <v/>
      </c>
      <c r="AN34" s="274" t="str">
        <f>IF(ISBLANK(AJ34),"",IF(ISERROR(STDEV(AJ$23:AJ34)),"",STDEV(AJ$23:AJ34)))</f>
        <v/>
      </c>
      <c r="AO34" s="192" t="str">
        <f t="shared" si="13"/>
        <v/>
      </c>
      <c r="AP34" s="281" t="str">
        <f>IF(ISBLANK(AJ34),"",IF(ISERROR(AVERAGE(AJ$23:AJ34)-2*ECARTPE(AJ$23:AJ34)),(AVERAGE(AJ$23:AJ34)-2*STDEV(AJ$23:AJ34))))</f>
        <v/>
      </c>
      <c r="AQ34" s="281" t="str">
        <f>IF(ISBLANK(AJ34),"",IF(ISERROR(AVERAGE(AJ$23:AJ34)+2*ECARTPE(AJ$23:AJ34)),(AVERAGE(AJ$23:AJ34)+2*STDEV(AJ$23:AJ34))))</f>
        <v/>
      </c>
      <c r="AR34" s="232">
        <f t="shared" si="22"/>
        <v>17.138466045591976</v>
      </c>
      <c r="AS34" s="232">
        <f t="shared" si="23"/>
        <v>19.243352136226207</v>
      </c>
      <c r="AT34" s="198"/>
      <c r="AU34" s="276">
        <f t="shared" si="14"/>
        <v>282.09090909090907</v>
      </c>
      <c r="AV34" s="276">
        <f t="shared" si="15"/>
        <v>13.866899764940579</v>
      </c>
      <c r="AW34" s="274" t="str">
        <f>IF(ISBLANK(AT34),"",IF(ISERROR(AVERAGE(AT$23:AT34)),"",AVERAGE(AT$23:AT34)))</f>
        <v/>
      </c>
      <c r="AX34" s="274" t="str">
        <f>IF(ISBLANK(AT34),"",IF(ISERROR(STDEV(AT$23:AT34)),"",STDEV(AT$23:AT34)))</f>
        <v/>
      </c>
      <c r="AY34" s="192" t="str">
        <f t="shared" si="16"/>
        <v/>
      </c>
      <c r="AZ34" s="281" t="str">
        <f>IF(ISBLANK(AT34),"",IF(ISERROR(AVERAGE(AT$23:AT34)-2*ECARTPE(AT$23:AT34)),(AVERAGE(AT$23:AT34)-2*STDEV(AT$23:AT34))))</f>
        <v/>
      </c>
      <c r="BA34" s="281" t="str">
        <f>IF(ISBLANK(AT34),"",IF(ISERROR(AVERAGE(AT$23:AT34)+2*ECARTPE(AT$23:AT34)),(AVERAGE(AT$23:AT34)+2*STDEV(AT$23:AT34))))</f>
        <v/>
      </c>
      <c r="BB34" s="237">
        <f t="shared" si="24"/>
        <v>254.3571095610279</v>
      </c>
      <c r="BC34" s="237">
        <f t="shared" si="25"/>
        <v>309.8247086207902</v>
      </c>
      <c r="BD34" s="207" t="str">
        <f t="shared" si="17"/>
        <v>non conforme</v>
      </c>
      <c r="BE34" s="180"/>
    </row>
    <row r="35" spans="1:57" ht="12.75" customHeight="1" x14ac:dyDescent="0.2">
      <c r="A35" s="134">
        <v>39381</v>
      </c>
      <c r="B35" s="27" t="s">
        <v>102</v>
      </c>
      <c r="C35" s="30">
        <v>39720</v>
      </c>
      <c r="D35" s="143" t="s">
        <v>26</v>
      </c>
      <c r="E35" s="143" t="s">
        <v>8</v>
      </c>
      <c r="F35" s="182">
        <v>3.41</v>
      </c>
      <c r="G35" s="276">
        <f t="shared" si="0"/>
        <v>3.5021428571428577</v>
      </c>
      <c r="H35" s="276">
        <f t="shared" si="1"/>
        <v>0.14524136788482456</v>
      </c>
      <c r="I35" s="274">
        <f>IF(ISERROR(AVERAGE(F$23:F35)),"",AVERAGE(F$23:F35))</f>
        <v>3.5007692307692313</v>
      </c>
      <c r="J35" s="274">
        <f>IF(ISBLANK(F35),"",IF(ISERROR(STDEV(F$23:F35)),"",STDEV(F$23:F35)))</f>
        <v>0.15107732779725414</v>
      </c>
      <c r="K35" s="192" t="str">
        <f t="shared" si="2"/>
        <v>conforme</v>
      </c>
      <c r="L35" s="281">
        <f ca="1">IF(ISERROR(AVERAGE(F$23:F35)-2*ECARTPE(F$23:F35)),(AVERAGE(F$23:F35)-2*STDEV(F$23:F35)))</f>
        <v>3.198614575174723</v>
      </c>
      <c r="M35" s="281">
        <f ca="1">IF(ISERROR(AVERAGE(F$23:F35)+2*ECARTPE(F$23:F35)),(AVERAGE(F$23:F35)+2*STDEV(F$23:F35)))</f>
        <v>3.8029238863637396</v>
      </c>
      <c r="N35" s="232">
        <f t="shared" si="3"/>
        <v>3.2116601213732086</v>
      </c>
      <c r="O35" s="232">
        <f t="shared" si="4"/>
        <v>3.7926255929125068</v>
      </c>
      <c r="P35" s="222">
        <v>6.73</v>
      </c>
      <c r="Q35" s="276">
        <f t="shared" si="5"/>
        <v>6.9399999999999986</v>
      </c>
      <c r="R35" s="276">
        <f t="shared" si="6"/>
        <v>0.36523964735499348</v>
      </c>
      <c r="S35" s="274">
        <f>IF(ISBLANK(P35),"",IF(ISERROR(AVERAGE(P$23:P35)),"",AVERAGE(P$23:P35)))</f>
        <v>6.9376923076923065</v>
      </c>
      <c r="T35" s="274">
        <f>IF(ISBLANK(P35),"",IF(ISERROR(STDEV(P$23:P35)),"",STDEV(P$23:P35)))</f>
        <v>0.38004723053312389</v>
      </c>
      <c r="U35" s="192" t="str">
        <f t="shared" si="7"/>
        <v>conforme</v>
      </c>
      <c r="V35" s="281">
        <f ca="1">IF(ISBLANK(P35),"",IF(ISERROR(AVERAGE(P$23:P35)-2*ECARTPE(P$23:P35)),(AVERAGE(P$23:P35)-2*STDEV(P$23:P35))))</f>
        <v>6.1775978466260586</v>
      </c>
      <c r="W35" s="281">
        <f ca="1">IF(ISBLANK(P35),"",IF(ISERROR(AVERAGE(P$23:P35)+2*ECARTPE(P$23:P35)),(AVERAGE(P$23:P35)+2*STDEV(P$23:P35))))</f>
        <v>7.6977867687585544</v>
      </c>
      <c r="X35" s="232">
        <f t="shared" si="18"/>
        <v>6.2095207052900117</v>
      </c>
      <c r="Y35" s="232">
        <f t="shared" si="19"/>
        <v>7.6704792947099856</v>
      </c>
      <c r="Z35" s="194">
        <v>14.2</v>
      </c>
      <c r="AA35" s="276">
        <f t="shared" si="8"/>
        <v>14.6</v>
      </c>
      <c r="AB35" s="276">
        <f t="shared" si="9"/>
        <v>0.44326064567024248</v>
      </c>
      <c r="AC35" s="274">
        <f>IF(ISBLANK(Z35),"",IF(ISERROR(AVERAGE(Z$23:Z35)),"",AVERAGE(Z$23:Z35)))</f>
        <v>14.62</v>
      </c>
      <c r="AD35" s="274">
        <f>IF(ISBLANK(Z35),"",IF(ISERROR(STDEV(Z$23:Z35)),"",STDEV(Z$23:Z35)))</f>
        <v>0.4619764303752113</v>
      </c>
      <c r="AE35" s="192" t="str">
        <f t="shared" si="10"/>
        <v>conforme</v>
      </c>
      <c r="AF35" s="281">
        <f ca="1">IF(ISBLANK(Z35),"",IF(ISERROR(AVERAGE(Z$23:Z35)-2*ECARTPE(Z$23:Z35)),(AVERAGE(Z$23:Z35)-2*STDEV(Z$23:Z35))))</f>
        <v>13.696047139249577</v>
      </c>
      <c r="AG35" s="281">
        <f ca="1">IF(ISBLANK(Z35),"",IF(ISERROR(AVERAGE(Z$23:Z35)+2*ECARTPE(Z$23:Z35)),(AVERAGE(Z$23:Z35)+2*STDEV(Z$23:Z35))))</f>
        <v>15.543952860750421</v>
      </c>
      <c r="AH35" s="232">
        <f t="shared" si="20"/>
        <v>13.713478708659515</v>
      </c>
      <c r="AI35" s="232">
        <f t="shared" si="21"/>
        <v>15.486521291340484</v>
      </c>
      <c r="AJ35" s="194">
        <v>17.600000000000001</v>
      </c>
      <c r="AK35" s="276">
        <f t="shared" si="11"/>
        <v>18.190909090909091</v>
      </c>
      <c r="AL35" s="276">
        <f t="shared" si="12"/>
        <v>0.52622152265855726</v>
      </c>
      <c r="AM35" s="274">
        <f>IF(ISBLANK(AJ35),"",IF(ISERROR(AVERAGE(AJ$23:AJ35)),"",AVERAGE(AJ$23:AJ35)))</f>
        <v>18.279999999999998</v>
      </c>
      <c r="AN35" s="274">
        <f>IF(ISBLANK(AJ35),"",IF(ISERROR(STDEV(AJ$23:AJ35)),"",STDEV(AJ$23:AJ35)))</f>
        <v>0.45898438608155967</v>
      </c>
      <c r="AO35" s="192" t="str">
        <f t="shared" si="13"/>
        <v>conforme</v>
      </c>
      <c r="AP35" s="281">
        <f ca="1">IF(ISBLANK(AJ35),"",IF(ISERROR(AVERAGE(AJ$23:AJ35)-2*ECARTPE(AJ$23:AJ35)),(AVERAGE(AJ$23:AJ35)-2*STDEV(AJ$23:AJ35))))</f>
        <v>17.36203122783688</v>
      </c>
      <c r="AQ35" s="281">
        <f ca="1">IF(ISBLANK(AJ35),"",IF(ISERROR(AVERAGE(AJ$23:AJ35)+2*ECARTPE(AJ$23:AJ35)),(AVERAGE(AJ$23:AJ35)+2*STDEV(AJ$23:AJ35))))</f>
        <v>19.197968772163115</v>
      </c>
      <c r="AR35" s="232">
        <f t="shared" si="22"/>
        <v>17.138466045591976</v>
      </c>
      <c r="AS35" s="232">
        <f t="shared" si="23"/>
        <v>19.243352136226207</v>
      </c>
      <c r="AT35" s="198">
        <v>278</v>
      </c>
      <c r="AU35" s="276">
        <f t="shared" si="14"/>
        <v>282.09090909090907</v>
      </c>
      <c r="AV35" s="276">
        <f t="shared" si="15"/>
        <v>13.866899764940579</v>
      </c>
      <c r="AW35" s="274">
        <f>IF(ISBLANK(AT35),"",IF(ISERROR(AVERAGE(AT$23:AT35)),"",AVERAGE(AT$23:AT35)))</f>
        <v>284.10000000000002</v>
      </c>
      <c r="AX35" s="274">
        <f>IF(ISBLANK(AT35),"",IF(ISERROR(STDEV(AT$23:AT35)),"",STDEV(AT$23:AT35)))</f>
        <v>12.818822965554295</v>
      </c>
      <c r="AY35" s="192" t="str">
        <f t="shared" si="16"/>
        <v>conforme</v>
      </c>
      <c r="AZ35" s="281">
        <f ca="1">IF(ISBLANK(AT35),"",IF(ISERROR(AVERAGE(AT$23:AT35)-2*ECARTPE(AT$23:AT35)),(AVERAGE(AT$23:AT35)-2*STDEV(AT$23:AT35))))</f>
        <v>258.46235406889144</v>
      </c>
      <c r="BA35" s="281">
        <f ca="1">IF(ISBLANK(AT35),"",IF(ISERROR(AVERAGE(AT$23:AT35)+2*ECARTPE(AT$23:AT35)),(AVERAGE(AT$23:AT35)+2*STDEV(AT$23:AT35))))</f>
        <v>309.7376459311086</v>
      </c>
      <c r="BB35" s="237">
        <f t="shared" si="24"/>
        <v>254.3571095610279</v>
      </c>
      <c r="BC35" s="237">
        <f t="shared" si="25"/>
        <v>309.8247086207902</v>
      </c>
      <c r="BD35" s="207" t="str">
        <f t="shared" si="17"/>
        <v>conforme</v>
      </c>
      <c r="BE35" s="180" t="s">
        <v>11</v>
      </c>
    </row>
    <row r="36" spans="1:57" ht="12.75" customHeight="1" x14ac:dyDescent="0.2">
      <c r="A36" s="134">
        <v>39381</v>
      </c>
      <c r="B36" s="27" t="s">
        <v>102</v>
      </c>
      <c r="C36" s="30">
        <v>39729</v>
      </c>
      <c r="D36" s="143" t="s">
        <v>27</v>
      </c>
      <c r="E36" s="143" t="s">
        <v>6</v>
      </c>
      <c r="F36" s="182">
        <v>3.52</v>
      </c>
      <c r="G36" s="276">
        <f t="shared" si="0"/>
        <v>3.5021428571428577</v>
      </c>
      <c r="H36" s="276">
        <f t="shared" si="1"/>
        <v>0.14524136788482456</v>
      </c>
      <c r="I36" s="274">
        <f>IF(ISERROR(AVERAGE(F$23:F36)),"",AVERAGE(F$23:F36))</f>
        <v>3.5021428571428577</v>
      </c>
      <c r="J36" s="274">
        <f>IF(ISBLANK(F36),"",IF(ISERROR(STDEV(F$23:F36)),"",STDEV(F$23:F36)))</f>
        <v>0.14524136788482456</v>
      </c>
      <c r="K36" s="192" t="str">
        <f t="shared" si="2"/>
        <v>conforme</v>
      </c>
      <c r="L36" s="281">
        <f ca="1">IF(ISERROR(AVERAGE(F$23:F36)-2*ECARTPE(F$23:F36)),(AVERAGE(F$23:F36)-2*STDEV(F$23:F36)))</f>
        <v>3.2116601213732086</v>
      </c>
      <c r="M36" s="281">
        <f ca="1">IF(ISERROR(AVERAGE(F$23:F36)+2*ECARTPE(F$23:F36)),(AVERAGE(F$23:F36)+2*STDEV(F$23:F36)))</f>
        <v>3.7926255929125068</v>
      </c>
      <c r="N36" s="232">
        <f t="shared" si="3"/>
        <v>3.2116601213732086</v>
      </c>
      <c r="O36" s="232">
        <f t="shared" si="4"/>
        <v>3.7926255929125068</v>
      </c>
      <c r="P36" s="222">
        <v>6.97</v>
      </c>
      <c r="Q36" s="276">
        <f t="shared" si="5"/>
        <v>6.9399999999999986</v>
      </c>
      <c r="R36" s="276">
        <f t="shared" si="6"/>
        <v>0.36523964735499348</v>
      </c>
      <c r="S36" s="274">
        <f>IF(ISBLANK(P36),"",IF(ISERROR(AVERAGE(P$23:P36)),"",AVERAGE(P$23:P36)))</f>
        <v>6.9399999999999986</v>
      </c>
      <c r="T36" s="274">
        <f>IF(ISBLANK(P36),"",IF(ISERROR(STDEV(P$23:P36)),"",STDEV(P$23:P36)))</f>
        <v>0.36523964735499348</v>
      </c>
      <c r="U36" s="192" t="str">
        <f t="shared" si="7"/>
        <v>conforme</v>
      </c>
      <c r="V36" s="281">
        <f ca="1">IF(ISBLANK(P36),"",IF(ISERROR(AVERAGE(P$23:P36)-2*ECARTPE(P$23:P36)),(AVERAGE(P$23:P36)-2*STDEV(P$23:P36))))</f>
        <v>6.2095207052900117</v>
      </c>
      <c r="W36" s="281">
        <f ca="1">IF(ISBLANK(P36),"",IF(ISERROR(AVERAGE(P$23:P36)+2*ECARTPE(P$23:P36)),(AVERAGE(P$23:P36)+2*STDEV(P$23:P36))))</f>
        <v>7.6704792947099856</v>
      </c>
      <c r="X36" s="232">
        <f t="shared" si="18"/>
        <v>6.2095207052900117</v>
      </c>
      <c r="Y36" s="232">
        <f t="shared" si="19"/>
        <v>7.6704792947099856</v>
      </c>
      <c r="Z36" s="194">
        <v>14.4</v>
      </c>
      <c r="AA36" s="276">
        <f t="shared" si="8"/>
        <v>14.6</v>
      </c>
      <c r="AB36" s="276">
        <f t="shared" si="9"/>
        <v>0.44326064567024248</v>
      </c>
      <c r="AC36" s="274">
        <f>IF(ISBLANK(Z36),"",IF(ISERROR(AVERAGE(Z$23:Z36)),"",AVERAGE(Z$23:Z36)))</f>
        <v>14.6</v>
      </c>
      <c r="AD36" s="274">
        <f>IF(ISBLANK(Z36),"",IF(ISERROR(STDEV(Z$23:Z36)),"",STDEV(Z$23:Z36)))</f>
        <v>0.44326064567024248</v>
      </c>
      <c r="AE36" s="192" t="str">
        <f t="shared" si="10"/>
        <v>conforme</v>
      </c>
      <c r="AF36" s="281">
        <f ca="1">IF(ISBLANK(Z36),"",IF(ISERROR(AVERAGE(Z$23:Z36)-2*ECARTPE(Z$23:Z36)),(AVERAGE(Z$23:Z36)-2*STDEV(Z$23:Z36))))</f>
        <v>13.713478708659515</v>
      </c>
      <c r="AG36" s="281">
        <f ca="1">IF(ISBLANK(Z36),"",IF(ISERROR(AVERAGE(Z$23:Z36)+2*ECARTPE(Z$23:Z36)),(AVERAGE(Z$23:Z36)+2*STDEV(Z$23:Z36))))</f>
        <v>15.486521291340484</v>
      </c>
      <c r="AH36" s="232">
        <f t="shared" si="20"/>
        <v>13.713478708659515</v>
      </c>
      <c r="AI36" s="232">
        <f t="shared" si="21"/>
        <v>15.486521291340484</v>
      </c>
      <c r="AJ36" s="194">
        <v>17.3</v>
      </c>
      <c r="AK36" s="276">
        <f t="shared" si="11"/>
        <v>18.190909090909091</v>
      </c>
      <c r="AL36" s="276">
        <f t="shared" si="12"/>
        <v>0.52622152265855726</v>
      </c>
      <c r="AM36" s="274">
        <f>IF(ISBLANK(AJ36),"",IF(ISERROR(AVERAGE(AJ$23:AJ36)),"",AVERAGE(AJ$23:AJ36)))</f>
        <v>18.190909090909091</v>
      </c>
      <c r="AN36" s="274">
        <f>IF(ISBLANK(AJ36),"",IF(ISERROR(STDEV(AJ$23:AJ36)),"",STDEV(AJ$23:AJ36)))</f>
        <v>0.52622152265855726</v>
      </c>
      <c r="AO36" s="192" t="str">
        <f t="shared" si="13"/>
        <v>conforme</v>
      </c>
      <c r="AP36" s="281">
        <f ca="1">IF(ISBLANK(AJ36),"",IF(ISERROR(AVERAGE(AJ$23:AJ36)-2*ECARTPE(AJ$23:AJ36)),(AVERAGE(AJ$23:AJ36)-2*STDEV(AJ$23:AJ36))))</f>
        <v>17.138466045591976</v>
      </c>
      <c r="AQ36" s="281">
        <f ca="1">IF(ISBLANK(AJ36),"",IF(ISERROR(AVERAGE(AJ$23:AJ36)+2*ECARTPE(AJ$23:AJ36)),(AVERAGE(AJ$23:AJ36)+2*STDEV(AJ$23:AJ36))))</f>
        <v>19.243352136226207</v>
      </c>
      <c r="AR36" s="232">
        <f t="shared" si="22"/>
        <v>17.138466045591976</v>
      </c>
      <c r="AS36" s="232">
        <f t="shared" si="23"/>
        <v>19.243352136226207</v>
      </c>
      <c r="AT36" s="198">
        <v>262</v>
      </c>
      <c r="AU36" s="276">
        <f t="shared" si="14"/>
        <v>282.09090909090907</v>
      </c>
      <c r="AV36" s="276">
        <f t="shared" si="15"/>
        <v>13.866899764940579</v>
      </c>
      <c r="AW36" s="274">
        <f>IF(ISBLANK(AT36),"",IF(ISERROR(AVERAGE(AT$23:AT36)),"",AVERAGE(AT$23:AT36)))</f>
        <v>282.09090909090907</v>
      </c>
      <c r="AX36" s="274">
        <f>IF(ISBLANK(AT36),"",IF(ISERROR(STDEV(AT$23:AT36)),"",STDEV(AT$23:AT36)))</f>
        <v>13.866899764940579</v>
      </c>
      <c r="AY36" s="192" t="str">
        <f t="shared" si="16"/>
        <v>conforme</v>
      </c>
      <c r="AZ36" s="281">
        <f ca="1">IF(ISBLANK(AT36),"",IF(ISERROR(AVERAGE(AT$23:AT36)-2*ECARTPE(AT$23:AT36)),(AVERAGE(AT$23:AT36)-2*STDEV(AT$23:AT36))))</f>
        <v>254.3571095610279</v>
      </c>
      <c r="BA36" s="281">
        <f ca="1">IF(ISBLANK(AT36),"",IF(ISERROR(AVERAGE(AT$23:AT36)+2*ECARTPE(AT$23:AT36)),(AVERAGE(AT$23:AT36)+2*STDEV(AT$23:AT36))))</f>
        <v>309.8247086207902</v>
      </c>
      <c r="BB36" s="237">
        <f t="shared" si="24"/>
        <v>254.3571095610279</v>
      </c>
      <c r="BC36" s="237">
        <f t="shared" si="25"/>
        <v>309.8247086207902</v>
      </c>
      <c r="BD36" s="207" t="str">
        <f t="shared" si="17"/>
        <v>conforme</v>
      </c>
      <c r="BE36" s="180"/>
    </row>
    <row r="37" spans="1:57" ht="13.5" customHeight="1" x14ac:dyDescent="0.2">
      <c r="A37" s="134"/>
      <c r="B37" s="27"/>
      <c r="C37" s="30"/>
      <c r="D37" s="143"/>
      <c r="E37" s="143"/>
      <c r="F37" s="182"/>
      <c r="G37" s="276"/>
      <c r="H37" s="276"/>
      <c r="I37" s="274">
        <f>IF(ISERROR(AVERAGE(F$23:F37)),"",AVERAGE(F$23:F37))</f>
        <v>3.5021428571428577</v>
      </c>
      <c r="J37" s="274" t="str">
        <f>IF(ISBLANK(F37),"",IF(ISERROR(STDEV(F$23:F37)),"",STDEV(F$23:F37)))</f>
        <v/>
      </c>
      <c r="K37" s="192" t="str">
        <f t="shared" si="2"/>
        <v/>
      </c>
      <c r="L37" s="281">
        <f ca="1">IF(ISERROR(AVERAGE(F$23:F37)-2*ECARTPE(F$23:F37)),(AVERAGE(F$23:F37)-2*STDEV(F$23:F37)))</f>
        <v>3.2116601213732086</v>
      </c>
      <c r="M37" s="281">
        <f ca="1">IF(ISERROR(AVERAGE(F$23:F37)+2*ECARTPE(F$23:F37)),(AVERAGE(F$23:F37)+2*STDEV(F$23:F37)))</f>
        <v>3.7926255929125068</v>
      </c>
      <c r="N37" s="214"/>
      <c r="O37" s="214"/>
      <c r="P37" s="214"/>
      <c r="Q37" s="280"/>
      <c r="R37" s="280"/>
      <c r="S37" s="274" t="str">
        <f>IF(ISBLANK(P37),"",IF(ISERROR(AVERAGE(P$23:P37)),"",AVERAGE(P$23:P37)))</f>
        <v/>
      </c>
      <c r="T37" s="274" t="str">
        <f>IF(ISBLANK(P37),"",IF(ISERROR(STDEV(P$23:P37)),"",STDEV(P$23:P37)))</f>
        <v/>
      </c>
      <c r="U37" s="192" t="str">
        <f t="shared" si="7"/>
        <v/>
      </c>
      <c r="V37" s="281" t="str">
        <f>IF(ISBLANK(P37),"",IF(ISERROR(AVERAGE(P$23:P37)-2*ECARTPE(P$23:P37)),(AVERAGE(P$23:P37)-2*STDEV(P$23:P37))))</f>
        <v/>
      </c>
      <c r="W37" s="281" t="str">
        <f>IF(ISBLANK(P37),"",IF(ISERROR(AVERAGE(P$23:P37)+2*ECARTPE(P$23:P37)),(AVERAGE(P$23:P37)+2*STDEV(P$23:P37))))</f>
        <v/>
      </c>
      <c r="X37" s="183"/>
      <c r="Y37" s="183"/>
      <c r="Z37" s="193"/>
      <c r="AA37" s="276"/>
      <c r="AB37" s="276"/>
      <c r="AC37" s="274" t="str">
        <f>IF(ISBLANK(Z37),"",IF(ISERROR(AVERAGE(Z$23:Z37)),"",AVERAGE(Z$23:Z37)))</f>
        <v/>
      </c>
      <c r="AD37" s="274" t="str">
        <f>IF(ISBLANK(Z37),"",IF(ISERROR(STDEV(Z$23:Z37)),"",STDEV(Z$23:Z37)))</f>
        <v/>
      </c>
      <c r="AE37" s="192" t="str">
        <f t="shared" si="10"/>
        <v/>
      </c>
      <c r="AF37" s="281" t="str">
        <f>IF(ISBLANK(Z37),"",IF(ISERROR(AVERAGE(Z$23:Z37)-2*ECARTPE(Z$23:Z37)),(AVERAGE(Z$23:Z37)-2*STDEV(Z$23:Z37))))</f>
        <v/>
      </c>
      <c r="AG37" s="281" t="str">
        <f>IF(ISBLANK(Z37),"",IF(ISERROR(AVERAGE(Z$23:Z37)+2*ECARTPE(Z$23:Z37)),(AVERAGE(Z$23:Z37)+2*STDEV(Z$23:Z37))))</f>
        <v/>
      </c>
      <c r="AH37" s="193"/>
      <c r="AI37" s="193"/>
      <c r="AJ37" s="193"/>
      <c r="AK37" s="276"/>
      <c r="AL37" s="276"/>
      <c r="AM37" s="274" t="str">
        <f>IF(ISBLANK(AJ37),"",IF(ISERROR(AVERAGE(AJ$23:AJ37)),"",AVERAGE(AJ$23:AJ37)))</f>
        <v/>
      </c>
      <c r="AN37" s="274" t="str">
        <f>IF(ISBLANK(AJ37),"",IF(ISERROR(STDEV(AJ$23:AJ37)),"",STDEV(AJ$23:AJ37)))</f>
        <v/>
      </c>
      <c r="AO37" s="192" t="str">
        <f t="shared" si="13"/>
        <v/>
      </c>
      <c r="AP37" s="281" t="str">
        <f>IF(ISBLANK(AJ37),"",IF(ISERROR(AVERAGE(AJ$23:AJ37)-2*ECARTPE(AJ$23:AJ37)),(AVERAGE(AJ$23:AJ37)-2*STDEV(AJ$23:AJ37))))</f>
        <v/>
      </c>
      <c r="AQ37" s="281" t="str">
        <f>IF(ISBLANK(AJ37),"",IF(ISERROR(AVERAGE(AJ$23:AJ37)+2*ECARTPE(AJ$23:AJ37)),(AVERAGE(AJ$23:AJ37)+2*STDEV(AJ$23:AJ37))))</f>
        <v/>
      </c>
      <c r="AR37" s="193"/>
      <c r="AS37" s="193"/>
      <c r="AT37" s="166"/>
      <c r="AU37" s="276"/>
      <c r="AV37" s="276"/>
      <c r="AW37" s="274" t="str">
        <f>IF(ISBLANK(AT37),"",IF(ISERROR(AVERAGE(AT$23:AT37)),"",AVERAGE(AT$23:AT37)))</f>
        <v/>
      </c>
      <c r="AX37" s="274" t="str">
        <f>IF(ISBLANK(AT37),"",IF(ISERROR(STDEV(AT$23:AT37)),"",STDEV(AT$23:AT37)))</f>
        <v/>
      </c>
      <c r="AY37" s="192" t="str">
        <f t="shared" si="16"/>
        <v/>
      </c>
      <c r="AZ37" s="281" t="str">
        <f>IF(ISBLANK(AT37),"",IF(ISERROR(AVERAGE(AT$23:AT37)-2*ECARTPE(AT$23:AT37)),(AVERAGE(AT$23:AT37)-2*STDEV(AT$23:AT37))))</f>
        <v/>
      </c>
      <c r="BA37" s="281" t="str">
        <f>IF(ISBLANK(AT37),"",IF(ISERROR(AVERAGE(AT$23:AT37)+2*ECARTPE(AT$23:AT37)),(AVERAGE(AT$23:AT37)+2*STDEV(AT$23:AT37))))</f>
        <v/>
      </c>
      <c r="BB37" s="166"/>
      <c r="BC37" s="166"/>
      <c r="BD37" s="207" t="str">
        <f t="shared" si="17"/>
        <v>non conforme</v>
      </c>
      <c r="BE37" s="180"/>
    </row>
    <row r="38" spans="1:57" ht="15" customHeight="1" x14ac:dyDescent="0.2">
      <c r="A38" s="135">
        <v>39547</v>
      </c>
      <c r="B38" s="35" t="s">
        <v>103</v>
      </c>
      <c r="C38" s="30">
        <v>39629</v>
      </c>
      <c r="D38" s="143" t="s">
        <v>23</v>
      </c>
      <c r="E38" s="143" t="s">
        <v>8</v>
      </c>
      <c r="F38" s="182">
        <v>3.72</v>
      </c>
      <c r="G38" s="276"/>
      <c r="H38" s="276"/>
      <c r="I38" s="274">
        <f>IF(ISERROR(AVERAGE(F$23:F38)),"",AVERAGE(F$23:F38))</f>
        <v>3.5166666666666671</v>
      </c>
      <c r="J38" s="274">
        <f>IF(ISBLANK(F38),"",IF(ISERROR(STDEV(F$23:F38)),"",STDEV(F$23:F38)))</f>
        <v>0.15083892386377251</v>
      </c>
      <c r="K38" s="192" t="str">
        <f t="shared" si="2"/>
        <v>non conforme</v>
      </c>
      <c r="L38" s="281">
        <f ca="1">IF(ISERROR(AVERAGE(F$23:F38)-2*ECARTPE(F$23:F38)),(AVERAGE(F$23:F38)-2*STDEV(F$23:F38)))</f>
        <v>3.2149888189391218</v>
      </c>
      <c r="M38" s="281">
        <f ca="1">IF(ISERROR(AVERAGE(F$23:F38)+2*ECARTPE(F$23:F38)),(AVERAGE(F$23:F38)+2*STDEV(F$23:F38)))</f>
        <v>3.8183445143942123</v>
      </c>
      <c r="N38" s="233"/>
      <c r="O38" s="233"/>
      <c r="P38" s="222">
        <v>7.16</v>
      </c>
      <c r="Q38" s="280"/>
      <c r="R38" s="280"/>
      <c r="S38" s="274">
        <f>IF(ISBLANK(P38),"",IF(ISERROR(AVERAGE(P$23:P38)),"",AVERAGE(P$23:P38)))</f>
        <v>6.9546666666666654</v>
      </c>
      <c r="T38" s="274">
        <f>IF(ISBLANK(P38),"",IF(ISERROR(STDEV(P$23:P38)),"",STDEV(P$23:P38)))</f>
        <v>0.35650819799563555</v>
      </c>
      <c r="U38" s="192" t="str">
        <f t="shared" si="7"/>
        <v>non conforme</v>
      </c>
      <c r="V38" s="281">
        <f ca="1">IF(ISBLANK(P38),"",IF(ISERROR(AVERAGE(P$23:P38)-2*ECARTPE(P$23:P38)),(AVERAGE(P$23:P38)-2*STDEV(P$23:P38))))</f>
        <v>6.241650270675394</v>
      </c>
      <c r="W38" s="281">
        <f ca="1">IF(ISBLANK(P38),"",IF(ISERROR(AVERAGE(P$23:P38)+2*ECARTPE(P$23:P38)),(AVERAGE(P$23:P38)+2*STDEV(P$23:P38))))</f>
        <v>7.6676830626579369</v>
      </c>
      <c r="X38" s="240"/>
      <c r="Y38" s="240"/>
      <c r="Z38" s="194">
        <v>13.8</v>
      </c>
      <c r="AA38" s="276"/>
      <c r="AB38" s="276"/>
      <c r="AC38" s="274">
        <f>IF(ISBLANK(Z38),"",IF(ISERROR(AVERAGE(Z$23:Z38)),"",AVERAGE(Z$23:Z38)))</f>
        <v>14.533333333333333</v>
      </c>
      <c r="AD38" s="274">
        <f>IF(ISBLANK(Z38),"",IF(ISERROR(STDEV(Z$23:Z38)),"",STDEV(Z$23:Z38)))</f>
        <v>0.48161344992796379</v>
      </c>
      <c r="AE38" s="192" t="str">
        <f t="shared" si="10"/>
        <v>non conforme</v>
      </c>
      <c r="AF38" s="281">
        <f ca="1">IF(ISBLANK(Z38),"",IF(ISERROR(AVERAGE(Z$23:Z38)-2*ECARTPE(Z$23:Z38)),(AVERAGE(Z$23:Z38)-2*STDEV(Z$23:Z38))))</f>
        <v>13.570106433477406</v>
      </c>
      <c r="AG38" s="281">
        <f ca="1">IF(ISBLANK(Z38),"",IF(ISERROR(AVERAGE(Z$23:Z38)+2*ECARTPE(Z$23:Z38)),(AVERAGE(Z$23:Z38)+2*STDEV(Z$23:Z38))))</f>
        <v>15.49656023318926</v>
      </c>
      <c r="AH38" s="240"/>
      <c r="AI38" s="240"/>
      <c r="AJ38" s="194">
        <v>17.600000000000001</v>
      </c>
      <c r="AK38" s="276"/>
      <c r="AL38" s="276"/>
      <c r="AM38" s="274">
        <f>IF(ISBLANK(AJ38),"",IF(ISERROR(AVERAGE(AJ$23:AJ38)),"",AVERAGE(AJ$23:AJ38)))</f>
        <v>18.141666666666666</v>
      </c>
      <c r="AN38" s="274">
        <f>IF(ISBLANK(AJ38),"",IF(ISERROR(STDEV(AJ$23:AJ38)),"",STDEV(AJ$23:AJ38)))</f>
        <v>0.52993710318615439</v>
      </c>
      <c r="AO38" s="192" t="str">
        <f t="shared" si="13"/>
        <v>non conforme</v>
      </c>
      <c r="AP38" s="281">
        <f ca="1">IF(ISBLANK(AJ38),"",IF(ISERROR(AVERAGE(AJ$23:AJ38)-2*ECARTPE(AJ$23:AJ38)),(AVERAGE(AJ$23:AJ38)-2*STDEV(AJ$23:AJ38))))</f>
        <v>17.081792460294356</v>
      </c>
      <c r="AQ38" s="281">
        <f ca="1">IF(ISBLANK(AJ38),"",IF(ISERROR(AVERAGE(AJ$23:AJ38)+2*ECARTPE(AJ$23:AJ38)),(AVERAGE(AJ$23:AJ38)+2*STDEV(AJ$23:AJ38))))</f>
        <v>19.201540873038976</v>
      </c>
      <c r="AR38" s="240"/>
      <c r="AS38" s="240"/>
      <c r="AT38" s="198">
        <v>322</v>
      </c>
      <c r="AU38" s="276"/>
      <c r="AV38" s="276"/>
      <c r="AW38" s="274">
        <f>IF(ISBLANK(AT38),"",IF(ISERROR(AVERAGE(AT$23:AT38)),"",AVERAGE(AT$23:AT38)))</f>
        <v>285.41666666666669</v>
      </c>
      <c r="AX38" s="274">
        <f>IF(ISBLANK(AT38),"",IF(ISERROR(STDEV(AT$23:AT38)),"",STDEV(AT$23:AT38)))</f>
        <v>17.536757932636203</v>
      </c>
      <c r="AY38" s="192" t="str">
        <f t="shared" si="16"/>
        <v>non conforme</v>
      </c>
      <c r="AZ38" s="281">
        <f ca="1">IF(ISBLANK(AT38),"",IF(ISERROR(AVERAGE(AT$23:AT38)-2*ECARTPE(AT$23:AT38)),(AVERAGE(AT$23:AT38)-2*STDEV(AT$23:AT38))))</f>
        <v>250.34315080139427</v>
      </c>
      <c r="BA38" s="281">
        <f ca="1">IF(ISBLANK(AT38),"",IF(ISERROR(AVERAGE(AT$23:AT38)+2*ECARTPE(AT$23:AT38)),(AVERAGE(AT$23:AT38)+2*STDEV(AT$23:AT38))))</f>
        <v>320.49018253193907</v>
      </c>
      <c r="BB38" s="234"/>
      <c r="BC38" s="234"/>
      <c r="BD38" s="207"/>
      <c r="BE38" s="180" t="s">
        <v>25</v>
      </c>
    </row>
    <row r="39" spans="1:57" x14ac:dyDescent="0.2">
      <c r="A39" s="120"/>
      <c r="B39" s="28"/>
      <c r="C39" s="30"/>
      <c r="D39" s="143"/>
      <c r="E39" s="143"/>
      <c r="F39" s="182"/>
      <c r="G39" s="276"/>
      <c r="H39" s="276"/>
      <c r="I39" s="274">
        <f>IF(ISERROR(AVERAGE(F$23:F39)),"",AVERAGE(F$23:F39))</f>
        <v>3.5166666666666671</v>
      </c>
      <c r="J39" s="274" t="str">
        <f>IF(ISBLANK(F39),"",IF(ISERROR(STDEV(F$23:F39)),"",STDEV(F$23:F39)))</f>
        <v/>
      </c>
      <c r="K39" s="192" t="str">
        <f t="shared" si="2"/>
        <v/>
      </c>
      <c r="L39" s="281">
        <f ca="1">IF(ISERROR(AVERAGE(F$23:F39)-2*ECARTPE(F$23:F39)),(AVERAGE(F$23:F39)-2*STDEV(F$23:F39)))</f>
        <v>3.2149888189391218</v>
      </c>
      <c r="M39" s="281">
        <f ca="1">IF(ISERROR(AVERAGE(F$23:F39)+2*ECARTPE(F$23:F39)),(AVERAGE(F$23:F39)+2*STDEV(F$23:F39)))</f>
        <v>3.8183445143942123</v>
      </c>
      <c r="N39" s="214"/>
      <c r="O39" s="214"/>
      <c r="P39" s="214"/>
      <c r="Q39" s="280"/>
      <c r="R39" s="280"/>
      <c r="S39" s="274" t="str">
        <f>IF(ISBLANK(P39),"",IF(ISERROR(AVERAGE(P$23:P39)),"",AVERAGE(P$23:P39)))</f>
        <v/>
      </c>
      <c r="T39" s="274" t="str">
        <f>IF(ISBLANK(P39),"",IF(ISERROR(STDEV(P$23:P39)),"",STDEV(P$23:P39)))</f>
        <v/>
      </c>
      <c r="U39" s="192" t="str">
        <f t="shared" si="7"/>
        <v/>
      </c>
      <c r="V39" s="281" t="str">
        <f>IF(ISBLANK(P39),"",IF(ISERROR(AVERAGE(P$23:P39)-2*ECARTPE(P$23:P39)),(AVERAGE(P$23:P39)-2*STDEV(P$23:P39))))</f>
        <v/>
      </c>
      <c r="W39" s="281" t="str">
        <f>IF(ISBLANK(P39),"",IF(ISERROR(AVERAGE(P$23:P39)+2*ECARTPE(P$23:P39)),(AVERAGE(P$23:P39)+2*STDEV(P$23:P39))))</f>
        <v/>
      </c>
      <c r="X39" s="193"/>
      <c r="Y39" s="193"/>
      <c r="Z39" s="193"/>
      <c r="AA39" s="276"/>
      <c r="AB39" s="276"/>
      <c r="AC39" s="274" t="str">
        <f>IF(ISBLANK(Z39),"",IF(ISERROR(AVERAGE(Z$23:Z39)),"",AVERAGE(Z$23:Z39)))</f>
        <v/>
      </c>
      <c r="AD39" s="274" t="str">
        <f>IF(ISBLANK(Z39),"",IF(ISERROR(STDEV(Z$23:Z39)),"",STDEV(Z$23:Z39)))</f>
        <v/>
      </c>
      <c r="AE39" s="192" t="str">
        <f t="shared" si="10"/>
        <v/>
      </c>
      <c r="AF39" s="281" t="str">
        <f>IF(ISBLANK(Z39),"",IF(ISERROR(AVERAGE(Z$23:Z39)-2*ECARTPE(Z$23:Z39)),(AVERAGE(Z$23:Z39)-2*STDEV(Z$23:Z39))))</f>
        <v/>
      </c>
      <c r="AG39" s="281" t="str">
        <f>IF(ISBLANK(Z39),"",IF(ISERROR(AVERAGE(Z$23:Z39)+2*ECARTPE(Z$23:Z39)),(AVERAGE(Z$23:Z39)+2*STDEV(Z$23:Z39))))</f>
        <v/>
      </c>
      <c r="AH39" s="193"/>
      <c r="AI39" s="193"/>
      <c r="AJ39" s="193"/>
      <c r="AK39" s="276"/>
      <c r="AL39" s="276"/>
      <c r="AM39" s="274" t="str">
        <f>IF(ISBLANK(AJ39),"",IF(ISERROR(AVERAGE(AJ$23:AJ39)),"",AVERAGE(AJ$23:AJ39)))</f>
        <v/>
      </c>
      <c r="AN39" s="274" t="str">
        <f>IF(ISBLANK(AJ39),"",IF(ISERROR(STDEV(AJ$23:AJ39)),"",STDEV(AJ$23:AJ39)))</f>
        <v/>
      </c>
      <c r="AO39" s="192" t="str">
        <f t="shared" si="13"/>
        <v/>
      </c>
      <c r="AP39" s="281" t="str">
        <f>IF(ISBLANK(AJ39),"",IF(ISERROR(AVERAGE(AJ$23:AJ39)-2*ECARTPE(AJ$23:AJ39)),(AVERAGE(AJ$23:AJ39)-2*STDEV(AJ$23:AJ39))))</f>
        <v/>
      </c>
      <c r="AQ39" s="281" t="str">
        <f>IF(ISBLANK(AJ39),"",IF(ISERROR(AVERAGE(AJ$23:AJ39)+2*ECARTPE(AJ$23:AJ39)),(AVERAGE(AJ$23:AJ39)+2*STDEV(AJ$23:AJ39))))</f>
        <v/>
      </c>
      <c r="AR39" s="193"/>
      <c r="AS39" s="193"/>
      <c r="AT39" s="166"/>
      <c r="AU39" s="276"/>
      <c r="AV39" s="276"/>
      <c r="AW39" s="274" t="str">
        <f>IF(ISBLANK(AT39),"",IF(ISERROR(AVERAGE(AT$23:AT39)),"",AVERAGE(AT$23:AT39)))</f>
        <v/>
      </c>
      <c r="AX39" s="274" t="str">
        <f>IF(ISBLANK(AT39),"",IF(ISERROR(STDEV(AT$23:AT39)),"",STDEV(AT$23:AT39)))</f>
        <v/>
      </c>
      <c r="AY39" s="192" t="str">
        <f t="shared" si="16"/>
        <v/>
      </c>
      <c r="AZ39" s="281" t="str">
        <f>IF(ISBLANK(AT39),"",IF(ISERROR(AVERAGE(AT$23:AT39)-2*ECARTPE(AT$23:AT39)),(AVERAGE(AT$23:AT39)-2*STDEV(AT$23:AT39))))</f>
        <v/>
      </c>
      <c r="BA39" s="281" t="str">
        <f>IF(ISBLANK(AT39),"",IF(ISERROR(AVERAGE(AT$23:AT39)+2*ECARTPE(AT$23:AT39)),(AVERAGE(AT$23:AT39)+2*STDEV(AT$23:AT39))))</f>
        <v/>
      </c>
      <c r="BB39" s="166"/>
      <c r="BC39" s="166"/>
      <c r="BD39" s="207"/>
      <c r="BE39" s="180"/>
    </row>
    <row r="40" spans="1:57" ht="14.25" customHeight="1" x14ac:dyDescent="0.2">
      <c r="A40" s="136">
        <v>39557</v>
      </c>
      <c r="B40" s="36" t="s">
        <v>104</v>
      </c>
      <c r="C40" s="30">
        <v>39924</v>
      </c>
      <c r="D40" s="143" t="s">
        <v>28</v>
      </c>
      <c r="E40" s="143" t="s">
        <v>8</v>
      </c>
      <c r="F40" s="182">
        <v>3.79</v>
      </c>
      <c r="G40" s="276">
        <f>AVERAGE($F$40:$F$41)</f>
        <v>3.5049999999999999</v>
      </c>
      <c r="H40" s="276">
        <f>STDEV($F$40:$F$41)</f>
        <v>0.40305086527633194</v>
      </c>
      <c r="I40" s="274">
        <f>IF(ISERROR(AVERAGE(F$23:F40)),"",AVERAGE(F$23:F40))</f>
        <v>3.5337500000000004</v>
      </c>
      <c r="J40" s="274">
        <f>IF(ISBLANK(F40),"",IF(ISERROR(STDEV(F$23:F40)),"",STDEV(F$23:F40)))</f>
        <v>0.16095030288881101</v>
      </c>
      <c r="K40" s="192" t="str">
        <f t="shared" si="2"/>
        <v>conforme</v>
      </c>
      <c r="L40" s="281">
        <f ca="1">IF(ISERROR(AVERAGE(F$23:F40)-2*ECARTPE(F$23:F40)),(AVERAGE(F$23:F40)-2*STDEV(F$23:F40)))</f>
        <v>3.2118493942223783</v>
      </c>
      <c r="M40" s="281">
        <f ca="1">IF(ISERROR(AVERAGE(F$23:F40)+2*ECARTPE(F$23:F40)),(AVERAGE(F$23:F40)+2*STDEV(F$23:F40)))</f>
        <v>3.8556506057776225</v>
      </c>
      <c r="N40" s="232">
        <f>AVERAGE($F$40:$F$41)-2*STDEV($F$40:$F$41)</f>
        <v>2.6988982694473362</v>
      </c>
      <c r="O40" s="232">
        <f>AVERAGE($F$40:$F$41)+2*STDEV($F$40:$F$41)</f>
        <v>4.3111017305526635</v>
      </c>
      <c r="P40" s="222">
        <v>7.24</v>
      </c>
      <c r="Q40" s="276">
        <f>AVERAGE($P$40:$P$41)</f>
        <v>6.76</v>
      </c>
      <c r="R40" s="276">
        <f>STDEV($P$40:$P$41)</f>
        <v>0.67882250993908566</v>
      </c>
      <c r="S40" s="274">
        <f>IF(ISBLANK(P40),"",IF(ISERROR(AVERAGE(P$23:P40)),"",AVERAGE(P$23:P40)))</f>
        <v>6.9724999999999984</v>
      </c>
      <c r="T40" s="274">
        <f>IF(ISBLANK(P40),"",IF(ISERROR(STDEV(P$23:P40)),"",STDEV(P$23:P40)))</f>
        <v>0.35172906239509605</v>
      </c>
      <c r="U40" s="192" t="str">
        <f t="shared" si="7"/>
        <v>conforme</v>
      </c>
      <c r="V40" s="281">
        <f ca="1">IF(ISBLANK(P40),"",IF(ISERROR(AVERAGE(P$23:P40)-2*ECARTPE(P$23:P40)),(AVERAGE(P$23:P40)-2*STDEV(P$23:P40))))</f>
        <v>6.2690418752098065</v>
      </c>
      <c r="W40" s="281">
        <f ca="1">IF(ISBLANK(P40),"",IF(ISERROR(AVERAGE(P$23:P40)+2*ECARTPE(P$23:P40)),(AVERAGE(P$23:P40)+2*STDEV(P$23:P40))))</f>
        <v>7.6759581247901902</v>
      </c>
      <c r="X40" s="240">
        <f>AVERAGE($P$40:$P$41)-2*STDEV($P$40:$P$41)</f>
        <v>5.402354980121828</v>
      </c>
      <c r="Y40" s="240">
        <f>AVERAGE($P$40:$P$41)+2*STDEV($P$40:$P$41)</f>
        <v>8.1176450198781716</v>
      </c>
      <c r="Z40" s="194">
        <v>13.75</v>
      </c>
      <c r="AA40" s="276"/>
      <c r="AB40" s="276"/>
      <c r="AC40" s="274">
        <f>IF(ISBLANK(Z40),"",IF(ISERROR(AVERAGE(Z$23:Z40)),"",AVERAGE(Z$23:Z40)))</f>
        <v>14.473076923076924</v>
      </c>
      <c r="AD40" s="274">
        <f>IF(ISBLANK(Z40),"",IF(ISERROR(STDEV(Z$23:Z40)),"",STDEV(Z$23:Z40)))</f>
        <v>0.50972843448553762</v>
      </c>
      <c r="AE40" s="192" t="str">
        <f t="shared" si="10"/>
        <v>non conforme</v>
      </c>
      <c r="AF40" s="281">
        <f ca="1">IF(ISBLANK(Z40),"",IF(ISERROR(AVERAGE(Z$23:Z40)-2*ECARTPE(Z$23:Z40)),(AVERAGE(Z$23:Z40)-2*STDEV(Z$23:Z40))))</f>
        <v>13.453620054105849</v>
      </c>
      <c r="AG40" s="281">
        <f ca="1">IF(ISBLANK(Z40),"",IF(ISERROR(AVERAGE(Z$23:Z40)+2*ECARTPE(Z$23:Z40)),(AVERAGE(Z$23:Z40)+2*STDEV(Z$23:Z40))))</f>
        <v>15.492533792047999</v>
      </c>
      <c r="AH40" s="240"/>
      <c r="AI40" s="240"/>
      <c r="AJ40" s="194">
        <v>17.649999999999999</v>
      </c>
      <c r="AK40" s="276"/>
      <c r="AL40" s="276"/>
      <c r="AM40" s="274">
        <f>IF(ISBLANK(AJ40),"",IF(ISERROR(AVERAGE(AJ$23:AJ40)),"",AVERAGE(AJ$23:AJ40)))</f>
        <v>18.103846153846153</v>
      </c>
      <c r="AN40" s="274">
        <f>IF(ISBLANK(AJ40),"",IF(ISERROR(STDEV(AJ$23:AJ40)),"",STDEV(AJ$23:AJ40)))</f>
        <v>0.525381424324881</v>
      </c>
      <c r="AO40" s="192" t="str">
        <f t="shared" si="13"/>
        <v>non conforme</v>
      </c>
      <c r="AP40" s="281">
        <f ca="1">IF(ISBLANK(AJ40),"",IF(ISERROR(AVERAGE(AJ$23:AJ40)-2*ECARTPE(AJ$23:AJ40)),(AVERAGE(AJ$23:AJ40)-2*STDEV(AJ$23:AJ40))))</f>
        <v>17.053083305196392</v>
      </c>
      <c r="AQ40" s="281">
        <f ca="1">IF(ISBLANK(AJ40),"",IF(ISERROR(AVERAGE(AJ$23:AJ40)+2*ECARTPE(AJ$23:AJ40)),(AVERAGE(AJ$23:AJ40)+2*STDEV(AJ$23:AJ40))))</f>
        <v>19.154609002495913</v>
      </c>
      <c r="AR40" s="240"/>
      <c r="AS40" s="240"/>
      <c r="AT40" s="198">
        <v>338</v>
      </c>
      <c r="AU40" s="276"/>
      <c r="AV40" s="276"/>
      <c r="AW40" s="274">
        <f>IF(ISBLANK(AT40),"",IF(ISERROR(AVERAGE(AT$23:AT40)),"",AVERAGE(AT$23:AT40)))</f>
        <v>289.46153846153845</v>
      </c>
      <c r="AX40" s="274">
        <f>IF(ISBLANK(AT40),"",IF(ISERROR(STDEV(AT$23:AT40)),"",STDEV(AT$23:AT40)))</f>
        <v>22.239661960168462</v>
      </c>
      <c r="AY40" s="192" t="str">
        <f t="shared" si="16"/>
        <v>non conforme</v>
      </c>
      <c r="AZ40" s="281">
        <f ca="1">IF(ISBLANK(AT40),"",IF(ISERROR(AVERAGE(AT$23:AT40)-2*ECARTPE(AT$23:AT40)),(AVERAGE(AT$23:AT40)-2*STDEV(AT$23:AT40))))</f>
        <v>244.98221454120153</v>
      </c>
      <c r="BA40" s="281">
        <f ca="1">IF(ISBLANK(AT40),"",IF(ISERROR(AVERAGE(AT$23:AT40)+2*ECARTPE(AT$23:AT40)),(AVERAGE(AT$23:AT40)+2*STDEV(AT$23:AT40))))</f>
        <v>333.94086238187538</v>
      </c>
      <c r="BB40" s="234"/>
      <c r="BC40" s="234"/>
      <c r="BD40" s="207"/>
      <c r="BE40" s="180"/>
    </row>
    <row r="41" spans="1:57" x14ac:dyDescent="0.2">
      <c r="A41" s="136">
        <v>39557</v>
      </c>
      <c r="B41" s="36" t="s">
        <v>105</v>
      </c>
      <c r="C41" s="30">
        <v>40066</v>
      </c>
      <c r="D41" s="143" t="s">
        <v>30</v>
      </c>
      <c r="E41" s="143" t="s">
        <v>8</v>
      </c>
      <c r="F41" s="182">
        <v>3.22</v>
      </c>
      <c r="G41" s="276">
        <f>AVERAGE($F$40:$F$41)</f>
        <v>3.5049999999999999</v>
      </c>
      <c r="H41" s="276">
        <f>STDEV($F$40:$F$41)</f>
        <v>0.40305086527633194</v>
      </c>
      <c r="I41" s="274">
        <f>IF(ISERROR(AVERAGE(F$23:F41)),"",AVERAGE(F$23:F41))</f>
        <v>3.5152941176470591</v>
      </c>
      <c r="J41" s="274">
        <f>IF(ISBLANK(F41),"",IF(ISERROR(STDEV(F$23:F41)),"",STDEV(F$23:F41)))</f>
        <v>0.17342569183438564</v>
      </c>
      <c r="K41" s="192" t="str">
        <f t="shared" si="2"/>
        <v>conforme</v>
      </c>
      <c r="L41" s="281">
        <f ca="1">IF(ISERROR(AVERAGE(F$23:F41)-2*ECARTPE(F$23:F41)),(AVERAGE(F$23:F41)-2*STDEV(F$23:F41)))</f>
        <v>3.1684427339782877</v>
      </c>
      <c r="M41" s="281">
        <f ca="1">IF(ISERROR(AVERAGE(F$23:F41)+2*ECARTPE(F$23:F41)),(AVERAGE(F$23:F41)+2*STDEV(F$23:F41)))</f>
        <v>3.8621455013158306</v>
      </c>
      <c r="N41" s="232">
        <f>AVERAGE($F$40:$F$41)-2*STDEV($F$40:$F$41)</f>
        <v>2.6988982694473362</v>
      </c>
      <c r="O41" s="232">
        <f>AVERAGE($F$40:$F$41)+2*STDEV($F$40:$F$41)</f>
        <v>4.3111017305526635</v>
      </c>
      <c r="P41" s="222">
        <v>6.28</v>
      </c>
      <c r="Q41" s="276">
        <f>AVERAGE($P$40:$P$41)</f>
        <v>6.76</v>
      </c>
      <c r="R41" s="276">
        <f>STDEV($P$40:$P$41)</f>
        <v>0.67882250993908566</v>
      </c>
      <c r="S41" s="274">
        <f>IF(ISBLANK(P41),"",IF(ISERROR(AVERAGE(P$23:P41)),"",AVERAGE(P$23:P41)))</f>
        <v>6.9317647058823511</v>
      </c>
      <c r="T41" s="274">
        <f>IF(ISBLANK(P41),"",IF(ISERROR(STDEV(P$23:P41)),"",STDEV(P$23:P41)))</f>
        <v>0.37972416459381486</v>
      </c>
      <c r="U41" s="192" t="str">
        <f t="shared" si="7"/>
        <v>conforme</v>
      </c>
      <c r="V41" s="281">
        <f ca="1">IF(ISBLANK(P41),"",IF(ISERROR(AVERAGE(P$23:P41)-2*ECARTPE(P$23:P41)),(AVERAGE(P$23:P41)-2*STDEV(P$23:P41))))</f>
        <v>6.1723163766947211</v>
      </c>
      <c r="W41" s="281">
        <f ca="1">IF(ISBLANK(P41),"",IF(ISERROR(AVERAGE(P$23:P41)+2*ECARTPE(P$23:P41)),(AVERAGE(P$23:P41)+2*STDEV(P$23:P41))))</f>
        <v>7.691213035069981</v>
      </c>
      <c r="X41" s="240">
        <f>AVERAGE($P$40:$P$41)-2*STDEV($P$40:$P$41)</f>
        <v>5.402354980121828</v>
      </c>
      <c r="Y41" s="240">
        <f>AVERAGE($P$40:$P$41)+2*STDEV($P$40:$P$41)</f>
        <v>8.1176450198781716</v>
      </c>
      <c r="Z41" s="194"/>
      <c r="AA41" s="276"/>
      <c r="AB41" s="276"/>
      <c r="AC41" s="274" t="str">
        <f>IF(ISBLANK(Z41),"",IF(ISERROR(AVERAGE(Z$23:Z41)),"",AVERAGE(Z$23:Z41)))</f>
        <v/>
      </c>
      <c r="AD41" s="274" t="str">
        <f>IF(ISBLANK(Z41),"",IF(ISERROR(STDEV(Z$23:Z41)),"",STDEV(Z$23:Z41)))</f>
        <v/>
      </c>
      <c r="AE41" s="192" t="str">
        <f t="shared" si="10"/>
        <v/>
      </c>
      <c r="AF41" s="281" t="str">
        <f>IF(ISBLANK(Z41),"",IF(ISERROR(AVERAGE(Z$23:Z41)-2*ECARTPE(Z$23:Z41)),(AVERAGE(Z$23:Z41)-2*STDEV(Z$23:Z41))))</f>
        <v/>
      </c>
      <c r="AG41" s="281" t="str">
        <f>IF(ISBLANK(Z41),"",IF(ISERROR(AVERAGE(Z$23:Z41)+2*ECARTPE(Z$23:Z41)),(AVERAGE(Z$23:Z41)+2*STDEV(Z$23:Z41))))</f>
        <v/>
      </c>
      <c r="AH41" s="240"/>
      <c r="AI41" s="240"/>
      <c r="AJ41" s="194"/>
      <c r="AK41" s="276"/>
      <c r="AL41" s="276"/>
      <c r="AM41" s="274" t="str">
        <f>IF(ISBLANK(AJ41),"",IF(ISERROR(AVERAGE(AJ$23:AJ41)),"",AVERAGE(AJ$23:AJ41)))</f>
        <v/>
      </c>
      <c r="AN41" s="274" t="str">
        <f>IF(ISBLANK(AJ41),"",IF(ISERROR(STDEV(AJ$23:AJ41)),"",STDEV(AJ$23:AJ41)))</f>
        <v/>
      </c>
      <c r="AO41" s="192" t="str">
        <f t="shared" si="13"/>
        <v/>
      </c>
      <c r="AP41" s="281" t="str">
        <f>IF(ISBLANK(AJ41),"",IF(ISERROR(AVERAGE(AJ$23:AJ41)-2*ECARTPE(AJ$23:AJ41)),(AVERAGE(AJ$23:AJ41)-2*STDEV(AJ$23:AJ41))))</f>
        <v/>
      </c>
      <c r="AQ41" s="281" t="str">
        <f>IF(ISBLANK(AJ41),"",IF(ISERROR(AVERAGE(AJ$23:AJ41)+2*ECARTPE(AJ$23:AJ41)),(AVERAGE(AJ$23:AJ41)+2*STDEV(AJ$23:AJ41))))</f>
        <v/>
      </c>
      <c r="AR41" s="240"/>
      <c r="AS41" s="240"/>
      <c r="AT41" s="198"/>
      <c r="AU41" s="276"/>
      <c r="AV41" s="276"/>
      <c r="AW41" s="274" t="str">
        <f>IF(ISBLANK(AT41),"",IF(ISERROR(AVERAGE(AT$23:AT41)),"",AVERAGE(AT$23:AT41)))</f>
        <v/>
      </c>
      <c r="AX41" s="274" t="str">
        <f>IF(ISBLANK(AT41),"",IF(ISERROR(STDEV(AT$23:AT41)),"",STDEV(AT$23:AT41)))</f>
        <v/>
      </c>
      <c r="AY41" s="192" t="str">
        <f t="shared" si="16"/>
        <v/>
      </c>
      <c r="AZ41" s="281" t="str">
        <f>IF(ISBLANK(AT41),"",IF(ISERROR(AVERAGE(AT$23:AT41)-2*ECARTPE(AT$23:AT41)),(AVERAGE(AT$23:AT41)-2*STDEV(AT$23:AT41))))</f>
        <v/>
      </c>
      <c r="BA41" s="281" t="str">
        <f>IF(ISBLANK(AT41),"",IF(ISERROR(AVERAGE(AT$23:AT41)+2*ECARTPE(AT$23:AT41)),(AVERAGE(AT$23:AT41)+2*STDEV(AT$23:AT41))))</f>
        <v/>
      </c>
      <c r="BB41" s="234"/>
      <c r="BC41" s="234"/>
      <c r="BD41" s="207"/>
      <c r="BE41" s="180"/>
    </row>
    <row r="42" spans="1:57" x14ac:dyDescent="0.2">
      <c r="A42" s="136"/>
      <c r="B42" s="29"/>
      <c r="C42" s="30"/>
      <c r="D42" s="143"/>
      <c r="E42" s="143"/>
      <c r="F42" s="182"/>
      <c r="G42" s="276"/>
      <c r="H42" s="276"/>
      <c r="I42" s="274">
        <f>IF(ISERROR(AVERAGE(F$23:F42)),"",AVERAGE(F$23:F42))</f>
        <v>3.5152941176470591</v>
      </c>
      <c r="J42" s="274" t="str">
        <f>IF(ISBLANK(F42),"",IF(ISERROR(STDEV(F$23:F42)),"",STDEV(F$23:F42)))</f>
        <v/>
      </c>
      <c r="K42" s="192" t="str">
        <f t="shared" si="2"/>
        <v/>
      </c>
      <c r="L42" s="281">
        <f ca="1">IF(ISERROR(AVERAGE(F$23:F42)-2*ECARTPE(F$23:F42)),(AVERAGE(F$23:F42)-2*STDEV(F$23:F42)))</f>
        <v>3.1684427339782877</v>
      </c>
      <c r="M42" s="281">
        <f ca="1">IF(ISERROR(AVERAGE(F$23:F42)+2*ECARTPE(F$23:F42)),(AVERAGE(F$23:F42)+2*STDEV(F$23:F42)))</f>
        <v>3.8621455013158306</v>
      </c>
      <c r="N42" s="214"/>
      <c r="O42" s="214"/>
      <c r="P42" s="214"/>
      <c r="Q42" s="280"/>
      <c r="R42" s="280"/>
      <c r="S42" s="274" t="str">
        <f>IF(ISBLANK(P42),"",IF(ISERROR(AVERAGE(P$23:P42)),"",AVERAGE(P$23:P42)))</f>
        <v/>
      </c>
      <c r="T42" s="274" t="str">
        <f>IF(ISBLANK(P42),"",IF(ISERROR(STDEV(P$23:P42)),"",STDEV(P$23:P42)))</f>
        <v/>
      </c>
      <c r="U42" s="192" t="str">
        <f t="shared" si="7"/>
        <v/>
      </c>
      <c r="V42" s="281" t="str">
        <f>IF(ISBLANK(P42),"",IF(ISERROR(AVERAGE(P$23:P42)-2*ECARTPE(P$23:P42)),(AVERAGE(P$23:P42)-2*STDEV(P$23:P42))))</f>
        <v/>
      </c>
      <c r="W42" s="281" t="str">
        <f>IF(ISBLANK(P42),"",IF(ISERROR(AVERAGE(P$23:P42)+2*ECARTPE(P$23:P42)),(AVERAGE(P$23:P42)+2*STDEV(P$23:P42))))</f>
        <v/>
      </c>
      <c r="X42" s="193"/>
      <c r="Y42" s="193"/>
      <c r="Z42" s="193"/>
      <c r="AA42" s="276"/>
      <c r="AB42" s="276"/>
      <c r="AC42" s="274" t="str">
        <f>IF(ISBLANK(Z42),"",IF(ISERROR(AVERAGE(Z$23:Z42)),"",AVERAGE(Z$23:Z42)))</f>
        <v/>
      </c>
      <c r="AD42" s="274" t="str">
        <f>IF(ISBLANK(Z42),"",IF(ISERROR(STDEV(Z$23:Z42)),"",STDEV(Z$23:Z42)))</f>
        <v/>
      </c>
      <c r="AE42" s="192" t="str">
        <f t="shared" si="10"/>
        <v/>
      </c>
      <c r="AF42" s="281" t="str">
        <f>IF(ISBLANK(Z42),"",IF(ISERROR(AVERAGE(Z$23:Z42)-2*ECARTPE(Z$23:Z42)),(AVERAGE(Z$23:Z42)-2*STDEV(Z$23:Z42))))</f>
        <v/>
      </c>
      <c r="AG42" s="281" t="str">
        <f>IF(ISBLANK(Z42),"",IF(ISERROR(AVERAGE(Z$23:Z42)+2*ECARTPE(Z$23:Z42)),(AVERAGE(Z$23:Z42)+2*STDEV(Z$23:Z42))))</f>
        <v/>
      </c>
      <c r="AH42" s="170"/>
      <c r="AI42" s="170"/>
      <c r="AJ42" s="193"/>
      <c r="AK42" s="276"/>
      <c r="AL42" s="276"/>
      <c r="AM42" s="274" t="str">
        <f>IF(ISBLANK(AJ42),"",IF(ISERROR(AVERAGE(AJ$23:AJ42)),"",AVERAGE(AJ$23:AJ42)))</f>
        <v/>
      </c>
      <c r="AN42" s="274" t="str">
        <f>IF(ISBLANK(AJ42),"",IF(ISERROR(STDEV(AJ$23:AJ42)),"",STDEV(AJ$23:AJ42)))</f>
        <v/>
      </c>
      <c r="AO42" s="192" t="str">
        <f t="shared" si="13"/>
        <v/>
      </c>
      <c r="AP42" s="281" t="str">
        <f>IF(ISBLANK(AJ42),"",IF(ISERROR(AVERAGE(AJ$23:AJ42)-2*ECARTPE(AJ$23:AJ42)),(AVERAGE(AJ$23:AJ42)-2*STDEV(AJ$23:AJ42))))</f>
        <v/>
      </c>
      <c r="AQ42" s="281" t="str">
        <f>IF(ISBLANK(AJ42),"",IF(ISERROR(AVERAGE(AJ$23:AJ42)+2*ECARTPE(AJ$23:AJ42)),(AVERAGE(AJ$23:AJ42)+2*STDEV(AJ$23:AJ42))))</f>
        <v/>
      </c>
      <c r="AR42" s="193"/>
      <c r="AS42" s="193"/>
      <c r="AT42" s="166"/>
      <c r="AU42" s="276"/>
      <c r="AV42" s="276"/>
      <c r="AW42" s="274" t="str">
        <f>IF(ISBLANK(AT42),"",IF(ISERROR(AVERAGE(AT$23:AT42)),"",AVERAGE(AT$23:AT42)))</f>
        <v/>
      </c>
      <c r="AX42" s="274" t="str">
        <f>IF(ISBLANK(AT42),"",IF(ISERROR(STDEV(AT$23:AT42)),"",STDEV(AT$23:AT42)))</f>
        <v/>
      </c>
      <c r="AY42" s="192" t="str">
        <f t="shared" si="16"/>
        <v/>
      </c>
      <c r="AZ42" s="281" t="str">
        <f>IF(ISBLANK(AT42),"",IF(ISERROR(AVERAGE(AT$23:AT42)-2*ECARTPE(AT$23:AT42)),(AVERAGE(AT$23:AT42)-2*STDEV(AT$23:AT42))))</f>
        <v/>
      </c>
      <c r="BA42" s="281" t="str">
        <f>IF(ISBLANK(AT42),"",IF(ISERROR(AVERAGE(AT$23:AT42)+2*ECARTPE(AT$23:AT42)),(AVERAGE(AT$23:AT42)+2*STDEV(AT$23:AT42))))</f>
        <v/>
      </c>
      <c r="BB42" s="166"/>
      <c r="BC42" s="166"/>
      <c r="BD42" s="207"/>
      <c r="BE42" s="180"/>
    </row>
    <row r="43" spans="1:57" x14ac:dyDescent="0.2">
      <c r="A43" s="136">
        <v>40749</v>
      </c>
      <c r="B43" s="6" t="s">
        <v>38</v>
      </c>
      <c r="C43" s="30">
        <v>40653</v>
      </c>
      <c r="D43" s="143" t="s">
        <v>39</v>
      </c>
      <c r="E43" s="143" t="s">
        <v>8</v>
      </c>
      <c r="F43" s="182">
        <v>3.97</v>
      </c>
      <c r="G43" s="276">
        <f>AVERAGE($F$43:$F$50)</f>
        <v>4.0114285714285716</v>
      </c>
      <c r="H43" s="276">
        <f>STDEV($F$43:$F$50)</f>
        <v>0.17911156406260409</v>
      </c>
      <c r="I43" s="274">
        <f>IF(ISERROR(AVERAGE(F$23:F43)),"",AVERAGE(F$23:F43))</f>
        <v>3.5405555555555557</v>
      </c>
      <c r="J43" s="274">
        <f>IF(ISBLANK(F43),"",IF(ISERROR(STDEV(F$23:F43)),"",STDEV(F$23:F43)))</f>
        <v>0.19948381099646459</v>
      </c>
      <c r="K43" s="192" t="str">
        <f t="shared" si="2"/>
        <v>conforme</v>
      </c>
      <c r="L43" s="281">
        <f ca="1">IF(ISERROR(AVERAGE(F$23:F43)-2*ECARTPE(F$23:F43)),(AVERAGE(F$23:F43)-2*STDEV(F$23:F43)))</f>
        <v>3.1415879335626267</v>
      </c>
      <c r="M43" s="281">
        <f ca="1">IF(ISERROR(AVERAGE(F$23:F43)+2*ECARTPE(F$23:F43)),(AVERAGE(F$23:F43)+2*STDEV(F$23:F43)))</f>
        <v>3.9395231775484847</v>
      </c>
      <c r="N43" s="232">
        <f>AVERAGE($F$43:$F$50)-2*STDEV($F$43:$F$50)</f>
        <v>3.6532054433033636</v>
      </c>
      <c r="O43" s="232">
        <f>AVERAGE($F$43:$F$50)+2*STDEV($F$43:$F$50)</f>
        <v>4.3696516995537795</v>
      </c>
      <c r="P43" s="222">
        <v>8.1999999999999993</v>
      </c>
      <c r="Q43" s="276">
        <f>AVERAGE($P$43:$P$50)</f>
        <v>8.4214285714285708</v>
      </c>
      <c r="R43" s="276">
        <f>STDEV($P$43:$P$50)</f>
        <v>0.37865677384796975</v>
      </c>
      <c r="S43" s="274">
        <f>IF(ISBLANK(P43),"",IF(ISERROR(AVERAGE(P$23:P43)),"",AVERAGE(P$23:P43)))</f>
        <v>7.0022222222222208</v>
      </c>
      <c r="T43" s="274">
        <f>IF(ISBLANK(P43),"",IF(ISERROR(STDEV(P$23:P43)),"",STDEV(P$23:P43)))</f>
        <v>0.47441053896084989</v>
      </c>
      <c r="U43" s="192" t="str">
        <f t="shared" si="7"/>
        <v>conforme</v>
      </c>
      <c r="V43" s="281">
        <f ca="1">IF(ISBLANK(P43),"",IF(ISERROR(AVERAGE(P$23:P43)-2*ECARTPE(P$23:P43)),(AVERAGE(P$23:P43)-2*STDEV(P$23:P43))))</f>
        <v>6.0534011443005209</v>
      </c>
      <c r="W43" s="281">
        <f ca="1">IF(ISBLANK(P43),"",IF(ISERROR(AVERAGE(P$23:P43)+2*ECARTPE(P$23:P43)),(AVERAGE(P$23:P43)+2*STDEV(P$23:P43))))</f>
        <v>7.9510433001439207</v>
      </c>
      <c r="X43" s="240">
        <f>AVERAGE($P$43:$P$48)-2*STDEV($P$43:$P$48)</f>
        <v>7.7119747150402347</v>
      </c>
      <c r="Y43" s="240">
        <f>AVERAGE($P$43:$P$48)+2*STDEV($P$43:$P$48)</f>
        <v>8.9380252849597639</v>
      </c>
      <c r="Z43" s="194">
        <v>17.5</v>
      </c>
      <c r="AA43" s="276">
        <f>AVERAGE($Z$43:$Z$50)</f>
        <v>17.542857142857144</v>
      </c>
      <c r="AB43" s="276">
        <f>STDEV($Z$43:$Z$50)</f>
        <v>0.42531221025321664</v>
      </c>
      <c r="AC43" s="274">
        <f>IF(ISBLANK(Z43),"",IF(ISERROR(AVERAGE(Z$23:Z43)),"",AVERAGE(Z$23:Z43)))</f>
        <v>14.689285714285715</v>
      </c>
      <c r="AD43" s="274">
        <f>IF(ISBLANK(Z43),"",IF(ISERROR(STDEV(Z$23:Z43)),"",STDEV(Z$23:Z43)))</f>
        <v>0.94566593780999963</v>
      </c>
      <c r="AE43" s="192" t="str">
        <f t="shared" si="10"/>
        <v>conforme</v>
      </c>
      <c r="AF43" s="281">
        <f ca="1">IF(ISBLANK(Z43),"",IF(ISERROR(AVERAGE(Z$23:Z43)-2*ECARTPE(Z$23:Z43)),(AVERAGE(Z$23:Z43)-2*STDEV(Z$23:Z43))))</f>
        <v>12.797953838665716</v>
      </c>
      <c r="AG43" s="281">
        <f ca="1">IF(ISBLANK(Z43),"",IF(ISERROR(AVERAGE(Z$23:Z43)+2*ECARTPE(Z$23:Z43)),(AVERAGE(Z$23:Z43)+2*STDEV(Z$23:Z43))))</f>
        <v>16.580617589905714</v>
      </c>
      <c r="AH43" s="230">
        <f>AVERAGE($Z$43:$Z$48)-2*STDEV($Z$43:$Z$48)</f>
        <v>16.617754528910151</v>
      </c>
      <c r="AI43" s="230">
        <f>AVERAGE($Z$43:$Z$48)+2*STDEV($Z$43:$Z$48)</f>
        <v>18.348912137756518</v>
      </c>
      <c r="AJ43" s="194">
        <v>23.1</v>
      </c>
      <c r="AK43" s="276">
        <f>AVERAGE($AJ$43:$AJ$50)</f>
        <v>22.175000000000001</v>
      </c>
      <c r="AL43" s="276">
        <f>STDEV($AJ$43:$AJ$50)</f>
        <v>0.5072615555256339</v>
      </c>
      <c r="AM43" s="274">
        <f>IF(ISBLANK(AJ43),"",IF(ISERROR(AVERAGE(AJ$23:AJ43)),"",AVERAGE(AJ$23:AJ43)))</f>
        <v>18.460714285714285</v>
      </c>
      <c r="AN43" s="274">
        <f>IF(ISBLANK(AJ43),"",IF(ISERROR(STDEV(AJ$23:AJ43)),"",STDEV(AJ$23:AJ43)))</f>
        <v>1.4275016598978052</v>
      </c>
      <c r="AO43" s="192" t="str">
        <f t="shared" si="13"/>
        <v>conforme</v>
      </c>
      <c r="AP43" s="281">
        <f ca="1">IF(ISBLANK(AJ43),"",IF(ISERROR(AVERAGE(AJ$23:AJ43)-2*ECARTPE(AJ$23:AJ43)),(AVERAGE(AJ$23:AJ43)-2*STDEV(AJ$23:AJ43))))</f>
        <v>15.605710965918675</v>
      </c>
      <c r="AQ43" s="281">
        <f ca="1">IF(ISBLANK(AJ43),"",IF(ISERROR(AVERAGE(AJ$23:AJ43)+2*ECARTPE(AJ$23:AJ43)),(AVERAGE(AJ$23:AJ43)+2*STDEV(AJ$23:AJ43))))</f>
        <v>21.315717605509896</v>
      </c>
      <c r="AR43" s="230">
        <f>AVERAGE($AJ$43:$AJ$48)-2*STDEV($AJ$43:$AJ$48)</f>
        <v>21.33910507440423</v>
      </c>
      <c r="AS43" s="230">
        <f>AVERAGE($AJ$43:$AJ$48)+2*STDEV($AJ$43:$AJ$48)</f>
        <v>23.294228258929103</v>
      </c>
      <c r="AT43" s="198">
        <v>321</v>
      </c>
      <c r="AU43" s="276">
        <f>AVERAGE($AT$43:$AT$50)</f>
        <v>292.97500000000002</v>
      </c>
      <c r="AV43" s="276">
        <f>STDEV($AT$43:$AT$50)</f>
        <v>18.305483175423539</v>
      </c>
      <c r="AW43" s="274">
        <f>IF(ISBLANK(AT43),"",IF(ISERROR(AVERAGE(AT$23:AT43)),"",AVERAGE(AT$23:AT43)))</f>
        <v>291.71428571428572</v>
      </c>
      <c r="AX43" s="274">
        <f>IF(ISBLANK(AT43),"",IF(ISERROR(STDEV(AT$23:AT43)),"",STDEV(AT$23:AT43)))</f>
        <v>22.969640737381933</v>
      </c>
      <c r="AY43" s="192" t="str">
        <f t="shared" si="16"/>
        <v>conforme</v>
      </c>
      <c r="AZ43" s="281">
        <f ca="1">IF(ISBLANK(AT43),"",IF(ISERROR(AVERAGE(AT$23:AT43)-2*ECARTPE(AT$23:AT43)),(AVERAGE(AT$23:AT43)-2*STDEV(AT$23:AT43))))</f>
        <v>245.77500423952185</v>
      </c>
      <c r="BA43" s="281">
        <f ca="1">IF(ISBLANK(AT43),"",IF(ISERROR(AVERAGE(AT$23:AT43)+2*ECARTPE(AT$23:AT43)),(AVERAGE(AT$23:AT43)+2*STDEV(AT$23:AT43))))</f>
        <v>337.65356718904957</v>
      </c>
      <c r="BB43" s="239">
        <f>AVERAGE($AT$43:$AT$48)-2*STDEV($AT$43:$AT$48)</f>
        <v>263.71804559090788</v>
      </c>
      <c r="BC43" s="239">
        <f>AVERAGE($AT$43:$AT$48)+2*STDEV($AT$43:$AT$48)</f>
        <v>333.2152877424254</v>
      </c>
      <c r="BD43" s="207" t="str">
        <f t="shared" ref="BD43:BD50" si="26">IF(AND(AND(AND(AND(COUNTIF(K43,"conforme"),COUNTIF(U43,"conforme")),COUNTIF(AE43,"conforme")),COUNTIF(AO43,"conforme")),COUNTIF(AY43,"conforme")),"conforme","non conforme")</f>
        <v>conforme</v>
      </c>
      <c r="BE43" s="180"/>
    </row>
    <row r="44" spans="1:57" x14ac:dyDescent="0.2">
      <c r="A44" s="136">
        <v>40749</v>
      </c>
      <c r="B44" s="6" t="s">
        <v>42</v>
      </c>
      <c r="C44" s="30">
        <v>40736</v>
      </c>
      <c r="D44" s="143" t="s">
        <v>43</v>
      </c>
      <c r="E44" s="143" t="s">
        <v>35</v>
      </c>
      <c r="F44" s="182">
        <v>4</v>
      </c>
      <c r="G44" s="276">
        <f t="shared" ref="G44:G50" si="27">AVERAGE($F$43:$F$50)</f>
        <v>4.0114285714285716</v>
      </c>
      <c r="H44" s="276">
        <f t="shared" ref="H44:H50" si="28">STDEV($F$43:$F$50)</f>
        <v>0.17911156406260409</v>
      </c>
      <c r="I44" s="274">
        <f>IF(ISERROR(AVERAGE(F$23:F44)),"",AVERAGE(F$23:F44))</f>
        <v>3.5647368421052632</v>
      </c>
      <c r="J44" s="274">
        <f>IF(ISBLANK(F44),"",IF(ISERROR(STDEV(F$23:F44)),"",STDEV(F$23:F44)))</f>
        <v>0.22066486457100584</v>
      </c>
      <c r="K44" s="192" t="str">
        <f t="shared" si="2"/>
        <v>conforme</v>
      </c>
      <c r="L44" s="281">
        <f ca="1">IF(ISERROR(AVERAGE(F$23:F44)-2*ECARTPE(F$23:F44)),(AVERAGE(F$23:F44)-2*STDEV(F$23:F44)))</f>
        <v>3.1234071129632515</v>
      </c>
      <c r="M44" s="281">
        <f ca="1">IF(ISERROR(AVERAGE(F$23:F44)+2*ECARTPE(F$23:F44)),(AVERAGE(F$23:F44)+2*STDEV(F$23:F44)))</f>
        <v>4.0060665712472749</v>
      </c>
      <c r="N44" s="232">
        <f t="shared" ref="N44:N50" si="29">AVERAGE($F$43:$F$50)-2*STDEV($F$43:$F$50)</f>
        <v>3.6532054433033636</v>
      </c>
      <c r="O44" s="232">
        <f t="shared" ref="O44:O50" si="30">AVERAGE($F$43:$F$50)+2*STDEV($F$43:$F$50)</f>
        <v>4.3696516995537795</v>
      </c>
      <c r="P44" s="222">
        <v>8.2899999999999991</v>
      </c>
      <c r="Q44" s="276">
        <f t="shared" ref="Q44:Q50" si="31">AVERAGE($P$43:$P$50)</f>
        <v>8.4214285714285708</v>
      </c>
      <c r="R44" s="276">
        <f t="shared" ref="R44:R50" si="32">STDEV($P$43:$P$50)</f>
        <v>0.37865677384796975</v>
      </c>
      <c r="S44" s="274">
        <f>IF(ISBLANK(P44),"",IF(ISERROR(AVERAGE(P$23:P44)),"",AVERAGE(P$23:P44)))</f>
        <v>7.0699999999999994</v>
      </c>
      <c r="T44" s="274">
        <f>IF(ISBLANK(P44),"",IF(ISERROR(STDEV(P$23:P44)),"",STDEV(P$23:P44)))</f>
        <v>0.54758053694816822</v>
      </c>
      <c r="U44" s="192" t="str">
        <f t="shared" si="7"/>
        <v>conforme</v>
      </c>
      <c r="V44" s="281">
        <f ca="1">IF(ISBLANK(P44),"",IF(ISERROR(AVERAGE(P$23:P44)-2*ECARTPE(P$23:P44)),(AVERAGE(P$23:P44)-2*STDEV(P$23:P44))))</f>
        <v>5.9748389261036632</v>
      </c>
      <c r="W44" s="281">
        <f ca="1">IF(ISBLANK(P44),"",IF(ISERROR(AVERAGE(P$23:P44)+2*ECARTPE(P$23:P44)),(AVERAGE(P$23:P44)+2*STDEV(P$23:P44))))</f>
        <v>8.1651610738963356</v>
      </c>
      <c r="X44" s="240">
        <f t="shared" ref="X44:X50" si="33">AVERAGE($P$43:$P$48)-2*STDEV($P$43:$P$48)</f>
        <v>7.7119747150402347</v>
      </c>
      <c r="Y44" s="240">
        <f t="shared" ref="Y44:Y50" si="34">AVERAGE($P$43:$P$48)+2*STDEV($P$43:$P$48)</f>
        <v>8.9380252849597639</v>
      </c>
      <c r="Z44" s="194">
        <v>17.71</v>
      </c>
      <c r="AA44" s="276">
        <f t="shared" ref="AA44:AA50" si="35">AVERAGE($Z$43:$Z$50)</f>
        <v>17.542857142857144</v>
      </c>
      <c r="AB44" s="276">
        <f t="shared" ref="AB44:AB50" si="36">STDEV($Z$43:$Z$50)</f>
        <v>0.42531221025321664</v>
      </c>
      <c r="AC44" s="274">
        <f>IF(ISBLANK(Z44),"",IF(ISERROR(AVERAGE(Z$23:Z44)),"",AVERAGE(Z$23:Z44)))</f>
        <v>14.890666666666668</v>
      </c>
      <c r="AD44" s="274">
        <f>IF(ISBLANK(Z44),"",IF(ISERROR(STDEV(Z$23:Z44)),"",STDEV(Z$23:Z44)))</f>
        <v>1.1994669450972597</v>
      </c>
      <c r="AE44" s="192" t="str">
        <f t="shared" si="10"/>
        <v>conforme</v>
      </c>
      <c r="AF44" s="281">
        <f ca="1">IF(ISBLANK(Z44),"",IF(ISERROR(AVERAGE(Z$23:Z44)-2*ECARTPE(Z$23:Z44)),(AVERAGE(Z$23:Z44)-2*STDEV(Z$23:Z44))))</f>
        <v>12.491732776472148</v>
      </c>
      <c r="AG44" s="281">
        <f ca="1">IF(ISBLANK(Z44),"",IF(ISERROR(AVERAGE(Z$23:Z44)+2*ECARTPE(Z$23:Z44)),(AVERAGE(Z$23:Z44)+2*STDEV(Z$23:Z44))))</f>
        <v>17.289600556861188</v>
      </c>
      <c r="AH44" s="230">
        <f t="shared" ref="AH44:AH50" si="37">AVERAGE($Z$43:$Z$48)-2*STDEV($Z$43:$Z$48)</f>
        <v>16.617754528910151</v>
      </c>
      <c r="AI44" s="230">
        <f t="shared" ref="AI44:AI50" si="38">AVERAGE($Z$43:$Z$48)+2*STDEV($Z$43:$Z$48)</f>
        <v>18.348912137756518</v>
      </c>
      <c r="AJ44" s="194">
        <v>22.4</v>
      </c>
      <c r="AK44" s="276">
        <f t="shared" ref="AK44:AK50" si="39">AVERAGE($AJ$43:$AJ$50)</f>
        <v>22.175000000000001</v>
      </c>
      <c r="AL44" s="276">
        <f t="shared" ref="AL44:AL50" si="40">STDEV($AJ$43:$AJ$50)</f>
        <v>0.5072615555256339</v>
      </c>
      <c r="AM44" s="274">
        <f>IF(ISBLANK(AJ44),"",IF(ISERROR(AVERAGE(AJ$23:AJ44)),"",AVERAGE(AJ$23:AJ44)))</f>
        <v>18.723333333333333</v>
      </c>
      <c r="AN44" s="274">
        <f>IF(ISBLANK(AJ44),"",IF(ISERROR(STDEV(AJ$23:AJ44)),"",STDEV(AJ$23:AJ44)))</f>
        <v>1.7107711989737535</v>
      </c>
      <c r="AO44" s="192" t="str">
        <f t="shared" si="13"/>
        <v>conforme</v>
      </c>
      <c r="AP44" s="281">
        <f ca="1">IF(ISBLANK(AJ44),"",IF(ISERROR(AVERAGE(AJ$23:AJ44)-2*ECARTPE(AJ$23:AJ44)),(AVERAGE(AJ$23:AJ44)-2*STDEV(AJ$23:AJ44))))</f>
        <v>15.301790935385826</v>
      </c>
      <c r="AQ44" s="281">
        <f ca="1">IF(ISBLANK(AJ44),"",IF(ISERROR(AVERAGE(AJ$23:AJ44)+2*ECARTPE(AJ$23:AJ44)),(AVERAGE(AJ$23:AJ44)+2*STDEV(AJ$23:AJ44))))</f>
        <v>22.144875731280841</v>
      </c>
      <c r="AR44" s="230">
        <f t="shared" ref="AR44:AR50" si="41">AVERAGE($AJ$43:$AJ$48)-2*STDEV($AJ$43:$AJ$48)</f>
        <v>21.33910507440423</v>
      </c>
      <c r="AS44" s="230">
        <f t="shared" ref="AS44:AS50" si="42">AVERAGE($AJ$43:$AJ$48)+2*STDEV($AJ$43:$AJ$48)</f>
        <v>23.294228258929103</v>
      </c>
      <c r="AT44" s="198">
        <v>282</v>
      </c>
      <c r="AU44" s="276">
        <f t="shared" ref="AU44:AU50" si="43">AVERAGE($AT$43:$AT$50)</f>
        <v>292.97500000000002</v>
      </c>
      <c r="AV44" s="276">
        <f t="shared" ref="AV44:AV50" si="44">STDEV($AT$43:$AT$50)</f>
        <v>18.305483175423539</v>
      </c>
      <c r="AW44" s="274">
        <f>IF(ISBLANK(AT44),"",IF(ISERROR(AVERAGE(AT$23:AT44)),"",AVERAGE(AT$23:AT44)))</f>
        <v>291.06666666666666</v>
      </c>
      <c r="AX44" s="274">
        <f>IF(ISBLANK(AT44),"",IF(ISERROR(STDEV(AT$23:AT44)),"",STDEV(AT$23:AT44)))</f>
        <v>22.275760903042656</v>
      </c>
      <c r="AY44" s="192" t="str">
        <f t="shared" si="16"/>
        <v>conforme</v>
      </c>
      <c r="AZ44" s="281">
        <f ca="1">IF(ISBLANK(AT44),"",IF(ISERROR(AVERAGE(AT$23:AT44)-2*ECARTPE(AT$23:AT44)),(AVERAGE(AT$23:AT44)-2*STDEV(AT$23:AT44))))</f>
        <v>246.51514486058136</v>
      </c>
      <c r="BA44" s="281">
        <f ca="1">IF(ISBLANK(AT44),"",IF(ISERROR(AVERAGE(AT$23:AT44)+2*ECARTPE(AT$23:AT44)),(AVERAGE(AT$23:AT44)+2*STDEV(AT$23:AT44))))</f>
        <v>335.61818847275197</v>
      </c>
      <c r="BB44" s="239">
        <f t="shared" ref="BB44:BB50" si="45">AVERAGE($AT$43:$AT$48)-2*STDEV($AT$43:$AT$48)</f>
        <v>263.71804559090788</v>
      </c>
      <c r="BC44" s="239">
        <f t="shared" ref="BC44:BC50" si="46">AVERAGE($AT$43:$AT$48)+2*STDEV($AT$43:$AT$48)</f>
        <v>333.2152877424254</v>
      </c>
      <c r="BD44" s="207" t="str">
        <f t="shared" si="26"/>
        <v>conforme</v>
      </c>
      <c r="BE44" s="180"/>
    </row>
    <row r="45" spans="1:57" x14ac:dyDescent="0.2">
      <c r="A45" s="136">
        <v>40749</v>
      </c>
      <c r="B45" s="6" t="s">
        <v>42</v>
      </c>
      <c r="C45" s="31">
        <v>40745</v>
      </c>
      <c r="D45" s="89" t="s">
        <v>43</v>
      </c>
      <c r="E45" s="89" t="s">
        <v>35</v>
      </c>
      <c r="F45" s="182">
        <v>4.04</v>
      </c>
      <c r="G45" s="276">
        <f t="shared" si="27"/>
        <v>4.0114285714285716</v>
      </c>
      <c r="H45" s="276">
        <f t="shared" si="28"/>
        <v>0.17911156406260409</v>
      </c>
      <c r="I45" s="274">
        <f>IF(ISERROR(AVERAGE(F$23:F45)),"",AVERAGE(F$23:F45))</f>
        <v>3.5885000000000007</v>
      </c>
      <c r="J45" s="274">
        <f>IF(ISBLANK(F45),"",IF(ISERROR(STDEV(F$23:F45)),"",STDEV(F$23:F45)))</f>
        <v>0.23963294299495022</v>
      </c>
      <c r="K45" s="192" t="str">
        <f t="shared" si="2"/>
        <v>conforme</v>
      </c>
      <c r="L45" s="281">
        <f ca="1">IF(ISERROR(AVERAGE(F$23:F45)-2*ECARTPE(F$23:F45)),(AVERAGE(F$23:F45)-2*STDEV(F$23:F45)))</f>
        <v>3.1092341140101003</v>
      </c>
      <c r="M45" s="281">
        <f ca="1">IF(ISERROR(AVERAGE(F$23:F45)+2*ECARTPE(F$23:F45)),(AVERAGE(F$23:F45)+2*STDEV(F$23:F45)))</f>
        <v>4.0677658859899015</v>
      </c>
      <c r="N45" s="232">
        <f t="shared" si="29"/>
        <v>3.6532054433033636</v>
      </c>
      <c r="O45" s="232">
        <f t="shared" si="30"/>
        <v>4.3696516995537795</v>
      </c>
      <c r="P45" s="222">
        <v>8.67</v>
      </c>
      <c r="Q45" s="276">
        <f t="shared" si="31"/>
        <v>8.4214285714285708</v>
      </c>
      <c r="R45" s="276">
        <f t="shared" si="32"/>
        <v>0.37865677384796975</v>
      </c>
      <c r="S45" s="274">
        <f>IF(ISBLANK(P45),"",IF(ISERROR(AVERAGE(P$23:P45)),"",AVERAGE(P$23:P45)))</f>
        <v>7.1499999999999986</v>
      </c>
      <c r="T45" s="274">
        <f>IF(ISBLANK(P45),"",IF(ISERROR(STDEV(P$23:P45)),"",STDEV(P$23:P45)))</f>
        <v>0.64192145773041165</v>
      </c>
      <c r="U45" s="192" t="str">
        <f t="shared" si="7"/>
        <v>conforme</v>
      </c>
      <c r="V45" s="281">
        <f ca="1">IF(ISBLANK(P45),"",IF(ISERROR(AVERAGE(P$23:P45)-2*ECARTPE(P$23:P45)),(AVERAGE(P$23:P45)-2*STDEV(P$23:P45))))</f>
        <v>5.8661570845391751</v>
      </c>
      <c r="W45" s="281">
        <f ca="1">IF(ISBLANK(P45),"",IF(ISERROR(AVERAGE(P$23:P45)+2*ECARTPE(P$23:P45)),(AVERAGE(P$23:P45)+2*STDEV(P$23:P45))))</f>
        <v>8.4338429154608221</v>
      </c>
      <c r="X45" s="240">
        <f t="shared" si="33"/>
        <v>7.7119747150402347</v>
      </c>
      <c r="Y45" s="240">
        <f t="shared" si="34"/>
        <v>8.9380252849597639</v>
      </c>
      <c r="Z45" s="194">
        <v>17.96</v>
      </c>
      <c r="AA45" s="276">
        <f t="shared" si="35"/>
        <v>17.542857142857144</v>
      </c>
      <c r="AB45" s="276">
        <f t="shared" si="36"/>
        <v>0.42531221025321664</v>
      </c>
      <c r="AC45" s="274">
        <f>IF(ISBLANK(Z45),"",IF(ISERROR(AVERAGE(Z$23:Z45)),"",AVERAGE(Z$23:Z45)))</f>
        <v>15.082500000000001</v>
      </c>
      <c r="AD45" s="274">
        <f>IF(ISBLANK(Z45),"",IF(ISERROR(STDEV(Z$23:Z45)),"",STDEV(Z$23:Z45)))</f>
        <v>1.3898225306371557</v>
      </c>
      <c r="AE45" s="192" t="str">
        <f t="shared" si="10"/>
        <v>conforme</v>
      </c>
      <c r="AF45" s="281">
        <f ca="1">IF(ISBLANK(Z45),"",IF(ISERROR(AVERAGE(Z$23:Z45)-2*ECARTPE(Z$23:Z45)),(AVERAGE(Z$23:Z45)-2*STDEV(Z$23:Z45))))</f>
        <v>12.302854938725691</v>
      </c>
      <c r="AG45" s="281">
        <f ca="1">IF(ISBLANK(Z45),"",IF(ISERROR(AVERAGE(Z$23:Z45)+2*ECARTPE(Z$23:Z45)),(AVERAGE(Z$23:Z45)+2*STDEV(Z$23:Z45))))</f>
        <v>17.862145061274312</v>
      </c>
      <c r="AH45" s="230">
        <f t="shared" si="37"/>
        <v>16.617754528910151</v>
      </c>
      <c r="AI45" s="230">
        <f t="shared" si="38"/>
        <v>18.348912137756518</v>
      </c>
      <c r="AJ45" s="194">
        <v>22.41</v>
      </c>
      <c r="AK45" s="276">
        <f t="shared" si="39"/>
        <v>22.175000000000001</v>
      </c>
      <c r="AL45" s="276">
        <f t="shared" si="40"/>
        <v>0.5072615555256339</v>
      </c>
      <c r="AM45" s="274">
        <f>IF(ISBLANK(AJ45),"",IF(ISERROR(AVERAGE(AJ$23:AJ45)),"",AVERAGE(AJ$23:AJ45)))</f>
        <v>18.953749999999999</v>
      </c>
      <c r="AN45" s="274">
        <f>IF(ISBLANK(AJ45),"",IF(ISERROR(STDEV(AJ$23:AJ45)),"",STDEV(AJ$23:AJ45)))</f>
        <v>1.8923772527344187</v>
      </c>
      <c r="AO45" s="192" t="str">
        <f t="shared" si="13"/>
        <v>conforme</v>
      </c>
      <c r="AP45" s="281">
        <f ca="1">IF(ISBLANK(AJ45),"",IF(ISERROR(AVERAGE(AJ$23:AJ45)-2*ECARTPE(AJ$23:AJ45)),(AVERAGE(AJ$23:AJ45)-2*STDEV(AJ$23:AJ45))))</f>
        <v>15.168995494531162</v>
      </c>
      <c r="AQ45" s="281">
        <f ca="1">IF(ISBLANK(AJ45),"",IF(ISERROR(AVERAGE(AJ$23:AJ45)+2*ECARTPE(AJ$23:AJ45)),(AVERAGE(AJ$23:AJ45)+2*STDEV(AJ$23:AJ45))))</f>
        <v>22.738504505468836</v>
      </c>
      <c r="AR45" s="230">
        <f t="shared" si="41"/>
        <v>21.33910507440423</v>
      </c>
      <c r="AS45" s="230">
        <f t="shared" si="42"/>
        <v>23.294228258929103</v>
      </c>
      <c r="AT45" s="198">
        <v>288.8</v>
      </c>
      <c r="AU45" s="276">
        <f t="shared" si="43"/>
        <v>292.97500000000002</v>
      </c>
      <c r="AV45" s="276">
        <f t="shared" si="44"/>
        <v>18.305483175423539</v>
      </c>
      <c r="AW45" s="274">
        <f>IF(ISBLANK(AT45),"",IF(ISERROR(AVERAGE(AT$23:AT45)),"",AVERAGE(AT$23:AT45)))</f>
        <v>290.92500000000001</v>
      </c>
      <c r="AX45" s="274">
        <f>IF(ISBLANK(AT45),"",IF(ISERROR(STDEV(AT$23:AT45)),"",STDEV(AT$23:AT45)))</f>
        <v>21.527888888602153</v>
      </c>
      <c r="AY45" s="192" t="str">
        <f t="shared" si="16"/>
        <v>conforme</v>
      </c>
      <c r="AZ45" s="281">
        <f ca="1">IF(ISBLANK(AT45),"",IF(ISERROR(AVERAGE(AT$23:AT45)-2*ECARTPE(AT$23:AT45)),(AVERAGE(AT$23:AT45)-2*STDEV(AT$23:AT45))))</f>
        <v>247.86922222279571</v>
      </c>
      <c r="BA45" s="281">
        <f ca="1">IF(ISBLANK(AT45),"",IF(ISERROR(AVERAGE(AT$23:AT45)+2*ECARTPE(AT$23:AT45)),(AVERAGE(AT$23:AT45)+2*STDEV(AT$23:AT45))))</f>
        <v>333.98077777720431</v>
      </c>
      <c r="BB45" s="239">
        <f t="shared" si="45"/>
        <v>263.71804559090788</v>
      </c>
      <c r="BC45" s="239">
        <f t="shared" si="46"/>
        <v>333.2152877424254</v>
      </c>
      <c r="BD45" s="207" t="str">
        <f t="shared" si="26"/>
        <v>conforme</v>
      </c>
      <c r="BE45" s="180"/>
    </row>
    <row r="46" spans="1:57" x14ac:dyDescent="0.2">
      <c r="A46" s="136">
        <v>40749</v>
      </c>
      <c r="B46" s="6" t="s">
        <v>45</v>
      </c>
      <c r="C46" s="31">
        <v>40794</v>
      </c>
      <c r="D46" s="89" t="s">
        <v>46</v>
      </c>
      <c r="E46" s="89" t="s">
        <v>8</v>
      </c>
      <c r="F46" s="182">
        <v>3.7</v>
      </c>
      <c r="G46" s="276">
        <f t="shared" si="27"/>
        <v>4.0114285714285716</v>
      </c>
      <c r="H46" s="276">
        <f t="shared" si="28"/>
        <v>0.17911156406260409</v>
      </c>
      <c r="I46" s="274">
        <f>IF(ISERROR(AVERAGE(F$23:F46)),"",AVERAGE(F$23:F46))</f>
        <v>3.5938095238095245</v>
      </c>
      <c r="J46" s="274">
        <f>IF(ISBLANK(F46),"",IF(ISERROR(STDEV(F$23:F46)),"",STDEV(F$23:F46)))</f>
        <v>0.23482921859249523</v>
      </c>
      <c r="K46" s="192" t="str">
        <f t="shared" si="2"/>
        <v>conforme</v>
      </c>
      <c r="L46" s="281">
        <f ca="1">IF(ISERROR(AVERAGE(F$23:F46)-2*ECARTPE(F$23:F46)),(AVERAGE(F$23:F46)-2*STDEV(F$23:F46)))</f>
        <v>3.1241510866245341</v>
      </c>
      <c r="M46" s="281">
        <f ca="1">IF(ISERROR(AVERAGE(F$23:F46)+2*ECARTPE(F$23:F46)),(AVERAGE(F$23:F46)+2*STDEV(F$23:F46)))</f>
        <v>4.0634679609945152</v>
      </c>
      <c r="N46" s="232">
        <f t="shared" si="29"/>
        <v>3.6532054433033636</v>
      </c>
      <c r="O46" s="232">
        <f t="shared" si="30"/>
        <v>4.3696516995537795</v>
      </c>
      <c r="P46" s="222">
        <v>7.8</v>
      </c>
      <c r="Q46" s="276">
        <f t="shared" si="31"/>
        <v>8.4214285714285708</v>
      </c>
      <c r="R46" s="276">
        <f t="shared" si="32"/>
        <v>0.37865677384796975</v>
      </c>
      <c r="S46" s="274">
        <f>IF(ISBLANK(P46),"",IF(ISERROR(AVERAGE(P$23:P46)),"",AVERAGE(P$23:P46)))</f>
        <v>7.1809523809523803</v>
      </c>
      <c r="T46" s="274">
        <f>IF(ISBLANK(P46),"",IF(ISERROR(STDEV(P$23:P46)),"",STDEV(P$23:P46)))</f>
        <v>0.64154426785612184</v>
      </c>
      <c r="U46" s="192" t="str">
        <f t="shared" si="7"/>
        <v>conforme</v>
      </c>
      <c r="V46" s="281">
        <f ca="1">IF(ISBLANK(P46),"",IF(ISERROR(AVERAGE(P$23:P46)-2*ECARTPE(P$23:P46)),(AVERAGE(P$23:P46)-2*STDEV(P$23:P46))))</f>
        <v>5.8978638452401366</v>
      </c>
      <c r="W46" s="281">
        <f ca="1">IF(ISBLANK(P46),"",IF(ISERROR(AVERAGE(P$23:P46)+2*ECARTPE(P$23:P46)),(AVERAGE(P$23:P46)+2*STDEV(P$23:P46))))</f>
        <v>8.464040916664624</v>
      </c>
      <c r="X46" s="240">
        <f t="shared" si="33"/>
        <v>7.7119747150402347</v>
      </c>
      <c r="Y46" s="240">
        <f t="shared" si="34"/>
        <v>8.9380252849597639</v>
      </c>
      <c r="Z46" s="194">
        <v>16.7</v>
      </c>
      <c r="AA46" s="276">
        <f t="shared" si="35"/>
        <v>17.542857142857144</v>
      </c>
      <c r="AB46" s="276">
        <f t="shared" si="36"/>
        <v>0.42531221025321664</v>
      </c>
      <c r="AC46" s="274">
        <f>IF(ISBLANK(Z46),"",IF(ISERROR(AVERAGE(Z$23:Z46)),"",AVERAGE(Z$23:Z46)))</f>
        <v>15.177647058823531</v>
      </c>
      <c r="AD46" s="274">
        <f>IF(ISBLANK(Z46),"",IF(ISERROR(STDEV(Z$23:Z46)),"",STDEV(Z$23:Z46)))</f>
        <v>1.4017066803176259</v>
      </c>
      <c r="AE46" s="192" t="str">
        <f t="shared" si="10"/>
        <v>conforme</v>
      </c>
      <c r="AF46" s="281">
        <f ca="1">IF(ISBLANK(Z46),"",IF(ISERROR(AVERAGE(Z$23:Z46)-2*ECARTPE(Z$23:Z46)),(AVERAGE(Z$23:Z46)-2*STDEV(Z$23:Z46))))</f>
        <v>12.374233698188279</v>
      </c>
      <c r="AG46" s="281">
        <f ca="1">IF(ISBLANK(Z46),"",IF(ISERROR(AVERAGE(Z$23:Z46)+2*ECARTPE(Z$23:Z46)),(AVERAGE(Z$23:Z46)+2*STDEV(Z$23:Z46))))</f>
        <v>17.981060419458782</v>
      </c>
      <c r="AH46" s="230">
        <f t="shared" si="37"/>
        <v>16.617754528910151</v>
      </c>
      <c r="AI46" s="230">
        <f t="shared" si="38"/>
        <v>18.348912137756518</v>
      </c>
      <c r="AJ46" s="194">
        <v>22.3</v>
      </c>
      <c r="AK46" s="276">
        <f t="shared" si="39"/>
        <v>22.175000000000001</v>
      </c>
      <c r="AL46" s="276">
        <f t="shared" si="40"/>
        <v>0.5072615555256339</v>
      </c>
      <c r="AM46" s="274">
        <f>IF(ISBLANK(AJ46),"",IF(ISERROR(AVERAGE(AJ$23:AJ46)),"",AVERAGE(AJ$23:AJ46)))</f>
        <v>19.150588235294119</v>
      </c>
      <c r="AN46" s="274">
        <f>IF(ISBLANK(AJ46),"",IF(ISERROR(STDEV(AJ$23:AJ46)),"",STDEV(AJ$23:AJ46)))</f>
        <v>2.0039818817426793</v>
      </c>
      <c r="AO46" s="192" t="str">
        <f t="shared" si="13"/>
        <v>conforme</v>
      </c>
      <c r="AP46" s="281">
        <f ca="1">IF(ISBLANK(AJ46),"",IF(ISERROR(AVERAGE(AJ$23:AJ46)-2*ECARTPE(AJ$23:AJ46)),(AVERAGE(AJ$23:AJ46)-2*STDEV(AJ$23:AJ46))))</f>
        <v>15.142624471808761</v>
      </c>
      <c r="AQ46" s="281">
        <f ca="1">IF(ISBLANK(AJ46),"",IF(ISERROR(AVERAGE(AJ$23:AJ46)+2*ECARTPE(AJ$23:AJ46)),(AVERAGE(AJ$23:AJ46)+2*STDEV(AJ$23:AJ46))))</f>
        <v>23.15855199877948</v>
      </c>
      <c r="AR46" s="230">
        <f t="shared" si="41"/>
        <v>21.33910507440423</v>
      </c>
      <c r="AS46" s="230">
        <f t="shared" si="42"/>
        <v>23.294228258929103</v>
      </c>
      <c r="AT46" s="198">
        <v>320</v>
      </c>
      <c r="AU46" s="276">
        <f t="shared" si="43"/>
        <v>292.97500000000002</v>
      </c>
      <c r="AV46" s="276">
        <f t="shared" si="44"/>
        <v>18.305483175423539</v>
      </c>
      <c r="AW46" s="274">
        <f>IF(ISBLANK(AT46),"",IF(ISERROR(AVERAGE(AT$23:AT46)),"",AVERAGE(AT$23:AT46)))</f>
        <v>292.63529411764705</v>
      </c>
      <c r="AX46" s="274">
        <f>IF(ISBLANK(AT46),"",IF(ISERROR(STDEV(AT$23:AT46)),"",STDEV(AT$23:AT46)))</f>
        <v>22.004798941835123</v>
      </c>
      <c r="AY46" s="192" t="str">
        <f t="shared" si="16"/>
        <v>conforme</v>
      </c>
      <c r="AZ46" s="281">
        <f ca="1">IF(ISBLANK(AT46),"",IF(ISERROR(AVERAGE(AT$23:AT46)-2*ECARTPE(AT$23:AT46)),(AVERAGE(AT$23:AT46)-2*STDEV(AT$23:AT46))))</f>
        <v>248.62569623397681</v>
      </c>
      <c r="BA46" s="281">
        <f ca="1">IF(ISBLANK(AT46),"",IF(ISERROR(AVERAGE(AT$23:AT46)+2*ECARTPE(AT$23:AT46)),(AVERAGE(AT$23:AT46)+2*STDEV(AT$23:AT46))))</f>
        <v>336.64489200131732</v>
      </c>
      <c r="BB46" s="239">
        <f t="shared" si="45"/>
        <v>263.71804559090788</v>
      </c>
      <c r="BC46" s="239">
        <f t="shared" si="46"/>
        <v>333.2152877424254</v>
      </c>
      <c r="BD46" s="207" t="str">
        <f t="shared" si="26"/>
        <v>conforme</v>
      </c>
      <c r="BE46" s="180"/>
    </row>
    <row r="47" spans="1:57" x14ac:dyDescent="0.2">
      <c r="A47" s="136">
        <v>40749</v>
      </c>
      <c r="B47" s="6" t="s">
        <v>47</v>
      </c>
      <c r="C47" s="31">
        <v>40821</v>
      </c>
      <c r="D47" s="143" t="s">
        <v>48</v>
      </c>
      <c r="E47" s="143" t="s">
        <v>35</v>
      </c>
      <c r="F47" s="182">
        <v>4.0999999999999996</v>
      </c>
      <c r="G47" s="276">
        <f t="shared" si="27"/>
        <v>4.0114285714285716</v>
      </c>
      <c r="H47" s="276">
        <f t="shared" si="28"/>
        <v>0.17911156406260409</v>
      </c>
      <c r="I47" s="274">
        <f>IF(ISERROR(AVERAGE(F$23:F47)),"",AVERAGE(F$23:F47))</f>
        <v>3.6168181818181822</v>
      </c>
      <c r="J47" s="274">
        <f>IF(ISBLANK(F47),"",IF(ISERROR(STDEV(F$23:F47)),"",STDEV(F$23:F47)))</f>
        <v>0.25330926634370171</v>
      </c>
      <c r="K47" s="192" t="str">
        <f t="shared" si="2"/>
        <v>conforme</v>
      </c>
      <c r="L47" s="281">
        <f ca="1">IF(ISERROR(AVERAGE(F$23:F47)-2*ECARTPE(F$23:F47)),(AVERAGE(F$23:F47)-2*STDEV(F$23:F47)))</f>
        <v>3.1101996491307786</v>
      </c>
      <c r="M47" s="281">
        <f ca="1">IF(ISERROR(AVERAGE(F$23:F47)+2*ECARTPE(F$23:F47)),(AVERAGE(F$23:F47)+2*STDEV(F$23:F47)))</f>
        <v>4.1234367145055852</v>
      </c>
      <c r="N47" s="232">
        <f t="shared" si="29"/>
        <v>3.6532054433033636</v>
      </c>
      <c r="O47" s="232">
        <f t="shared" si="30"/>
        <v>4.3696516995537795</v>
      </c>
      <c r="P47" s="222">
        <v>8.48</v>
      </c>
      <c r="Q47" s="276">
        <f t="shared" si="31"/>
        <v>8.4214285714285708</v>
      </c>
      <c r="R47" s="276">
        <f t="shared" si="32"/>
        <v>0.37865677384796975</v>
      </c>
      <c r="S47" s="274">
        <f>IF(ISBLANK(P47),"",IF(ISERROR(AVERAGE(P$23:P47)),"",AVERAGE(P$23:P47)))</f>
        <v>7.2399999999999984</v>
      </c>
      <c r="T47" s="274">
        <f>IF(ISBLANK(P47),"",IF(ISERROR(STDEV(P$23:P47)),"",STDEV(P$23:P47)))</f>
        <v>0.6846062476239273</v>
      </c>
      <c r="U47" s="192" t="str">
        <f t="shared" si="7"/>
        <v>conforme</v>
      </c>
      <c r="V47" s="281">
        <f ca="1">IF(ISBLANK(P47),"",IF(ISERROR(AVERAGE(P$23:P47)-2*ECARTPE(P$23:P47)),(AVERAGE(P$23:P47)-2*STDEV(P$23:P47))))</f>
        <v>5.8707875047521441</v>
      </c>
      <c r="W47" s="281">
        <f ca="1">IF(ISBLANK(P47),"",IF(ISERROR(AVERAGE(P$23:P47)+2*ECARTPE(P$23:P47)),(AVERAGE(P$23:P47)+2*STDEV(P$23:P47))))</f>
        <v>8.6092124952478528</v>
      </c>
      <c r="X47" s="240">
        <f t="shared" si="33"/>
        <v>7.7119747150402347</v>
      </c>
      <c r="Y47" s="240">
        <f t="shared" si="34"/>
        <v>8.9380252849597639</v>
      </c>
      <c r="Z47" s="194">
        <v>17.37</v>
      </c>
      <c r="AA47" s="276">
        <f t="shared" si="35"/>
        <v>17.542857142857144</v>
      </c>
      <c r="AB47" s="276">
        <f t="shared" si="36"/>
        <v>0.42531221025321664</v>
      </c>
      <c r="AC47" s="274">
        <f>IF(ISBLANK(Z47),"",IF(ISERROR(AVERAGE(Z$23:Z47)),"",AVERAGE(Z$23:Z47)))</f>
        <v>15.299444444444447</v>
      </c>
      <c r="AD47" s="274">
        <f>IF(ISBLANK(Z47),"",IF(ISERROR(STDEV(Z$23:Z47)),"",STDEV(Z$23:Z47)))</f>
        <v>1.4547264639674775</v>
      </c>
      <c r="AE47" s="192" t="str">
        <f t="shared" si="10"/>
        <v>conforme</v>
      </c>
      <c r="AF47" s="281">
        <f ca="1">IF(ISBLANK(Z47),"",IF(ISERROR(AVERAGE(Z$23:Z47)-2*ECARTPE(Z$23:Z47)),(AVERAGE(Z$23:Z47)-2*STDEV(Z$23:Z47))))</f>
        <v>12.389991516509491</v>
      </c>
      <c r="AG47" s="281">
        <f ca="1">IF(ISBLANK(Z47),"",IF(ISERROR(AVERAGE(Z$23:Z47)+2*ECARTPE(Z$23:Z47)),(AVERAGE(Z$23:Z47)+2*STDEV(Z$23:Z47))))</f>
        <v>18.208897372379401</v>
      </c>
      <c r="AH47" s="230">
        <f t="shared" si="37"/>
        <v>16.617754528910151</v>
      </c>
      <c r="AI47" s="230">
        <f t="shared" si="38"/>
        <v>18.348912137756518</v>
      </c>
      <c r="AJ47" s="194">
        <v>21.6</v>
      </c>
      <c r="AK47" s="276">
        <f t="shared" si="39"/>
        <v>22.175000000000001</v>
      </c>
      <c r="AL47" s="276">
        <f t="shared" si="40"/>
        <v>0.5072615555256339</v>
      </c>
      <c r="AM47" s="274">
        <f>IF(ISBLANK(AJ47),"",IF(ISERROR(AVERAGE(AJ$23:AJ47)),"",AVERAGE(AJ$23:AJ47)))</f>
        <v>19.286666666666669</v>
      </c>
      <c r="AN47" s="274">
        <f>IF(ISBLANK(AJ47),"",IF(ISERROR(STDEV(AJ$23:AJ47)),"",STDEV(AJ$23:AJ47)))</f>
        <v>2.0280590547150679</v>
      </c>
      <c r="AO47" s="192" t="str">
        <f t="shared" si="13"/>
        <v>conforme</v>
      </c>
      <c r="AP47" s="281">
        <f ca="1">IF(ISBLANK(AJ47),"",IF(ISERROR(AVERAGE(AJ$23:AJ47)-2*ECARTPE(AJ$23:AJ47)),(AVERAGE(AJ$23:AJ47)-2*STDEV(AJ$23:AJ47))))</f>
        <v>15.230548557236533</v>
      </c>
      <c r="AQ47" s="281">
        <f ca="1">IF(ISBLANK(AJ47),"",IF(ISERROR(AVERAGE(AJ$23:AJ47)+2*ECARTPE(AJ$23:AJ47)),(AVERAGE(AJ$23:AJ47)+2*STDEV(AJ$23:AJ47))))</f>
        <v>23.342784776096806</v>
      </c>
      <c r="AR47" s="230">
        <f t="shared" si="41"/>
        <v>21.33910507440423</v>
      </c>
      <c r="AS47" s="230">
        <f t="shared" si="42"/>
        <v>23.294228258929103</v>
      </c>
      <c r="AT47" s="198">
        <v>287</v>
      </c>
      <c r="AU47" s="276">
        <f t="shared" si="43"/>
        <v>292.97500000000002</v>
      </c>
      <c r="AV47" s="276">
        <f t="shared" si="44"/>
        <v>18.305483175423539</v>
      </c>
      <c r="AW47" s="274">
        <f>IF(ISBLANK(AT47),"",IF(ISERROR(AVERAGE(AT$23:AT47)),"",AVERAGE(AT$23:AT47)))</f>
        <v>292.32222222222225</v>
      </c>
      <c r="AX47" s="274">
        <f>IF(ISBLANK(AT47),"",IF(ISERROR(STDEV(AT$23:AT47)),"",STDEV(AT$23:AT47)))</f>
        <v>21.389072403932193</v>
      </c>
      <c r="AY47" s="192" t="str">
        <f t="shared" si="16"/>
        <v>conforme</v>
      </c>
      <c r="AZ47" s="281">
        <f ca="1">IF(ISBLANK(AT47),"",IF(ISERROR(AVERAGE(AT$23:AT47)-2*ECARTPE(AT$23:AT47)),(AVERAGE(AT$23:AT47)-2*STDEV(AT$23:AT47))))</f>
        <v>249.54407741435787</v>
      </c>
      <c r="BA47" s="281">
        <f ca="1">IF(ISBLANK(AT47),"",IF(ISERROR(AVERAGE(AT$23:AT47)+2*ECARTPE(AT$23:AT47)),(AVERAGE(AT$23:AT47)+2*STDEV(AT$23:AT47))))</f>
        <v>335.10036703008666</v>
      </c>
      <c r="BB47" s="239">
        <f t="shared" si="45"/>
        <v>263.71804559090788</v>
      </c>
      <c r="BC47" s="239">
        <f t="shared" si="46"/>
        <v>333.2152877424254</v>
      </c>
      <c r="BD47" s="207" t="str">
        <f t="shared" si="26"/>
        <v>conforme</v>
      </c>
      <c r="BE47" s="180"/>
    </row>
    <row r="48" spans="1:57" x14ac:dyDescent="0.2">
      <c r="A48" s="136">
        <v>40749</v>
      </c>
      <c r="B48" s="6" t="s">
        <v>79</v>
      </c>
      <c r="C48" s="31">
        <v>40823</v>
      </c>
      <c r="D48" s="143" t="s">
        <v>80</v>
      </c>
      <c r="E48" s="143" t="s">
        <v>35</v>
      </c>
      <c r="F48" s="182">
        <v>3.97</v>
      </c>
      <c r="G48" s="276">
        <f t="shared" si="27"/>
        <v>4.0114285714285716</v>
      </c>
      <c r="H48" s="276">
        <f t="shared" si="28"/>
        <v>0.17911156406260409</v>
      </c>
      <c r="I48" s="274">
        <f>IF(ISERROR(AVERAGE(F$23:F48)),"",AVERAGE(F$23:F48))</f>
        <v>3.6321739130434785</v>
      </c>
      <c r="J48" s="274">
        <f>IF(ISBLANK(F48),"",IF(ISERROR(STDEV(F$23:F48)),"",STDEV(F$23:F48)))</f>
        <v>0.25820986041553534</v>
      </c>
      <c r="K48" s="192" t="str">
        <f t="shared" si="2"/>
        <v>conforme</v>
      </c>
      <c r="L48" s="281">
        <f ca="1">IF(ISERROR(AVERAGE(F$23:F48)-2*ECARTPE(F$23:F48)),(AVERAGE(F$23:F48)-2*STDEV(F$23:F48)))</f>
        <v>3.1157541922124077</v>
      </c>
      <c r="M48" s="281">
        <f ca="1">IF(ISERROR(AVERAGE(F$23:F48)+2*ECARTPE(F$23:F48)),(AVERAGE(F$23:F48)+2*STDEV(F$23:F48)))</f>
        <v>4.1485936338745493</v>
      </c>
      <c r="N48" s="232">
        <f t="shared" si="29"/>
        <v>3.6532054433033636</v>
      </c>
      <c r="O48" s="232">
        <f t="shared" si="30"/>
        <v>4.3696516995537795</v>
      </c>
      <c r="P48" s="222">
        <v>8.51</v>
      </c>
      <c r="Q48" s="276">
        <f t="shared" si="31"/>
        <v>8.4214285714285708</v>
      </c>
      <c r="R48" s="276">
        <f t="shared" si="32"/>
        <v>0.37865677384796975</v>
      </c>
      <c r="S48" s="274">
        <f>IF(ISBLANK(P48),"",IF(ISERROR(AVERAGE(P$23:P48)),"",AVERAGE(P$23:P48)))</f>
        <v>7.2952173913043463</v>
      </c>
      <c r="T48" s="274">
        <f>IF(ISBLANK(P48),"",IF(ISERROR(STDEV(P$23:P48)),"",STDEV(P$23:P48)))</f>
        <v>0.71938022292688852</v>
      </c>
      <c r="U48" s="192" t="str">
        <f t="shared" si="7"/>
        <v>conforme</v>
      </c>
      <c r="V48" s="281">
        <f ca="1">IF(ISBLANK(P48),"",IF(ISERROR(AVERAGE(P$23:P48)-2*ECARTPE(P$23:P48)),(AVERAGE(P$23:P48)-2*STDEV(P$23:P48))))</f>
        <v>5.8564569454505691</v>
      </c>
      <c r="W48" s="281">
        <f ca="1">IF(ISBLANK(P48),"",IF(ISERROR(AVERAGE(P$23:P48)+2*ECARTPE(P$23:P48)),(AVERAGE(P$23:P48)+2*STDEV(P$23:P48))))</f>
        <v>8.7339778371581236</v>
      </c>
      <c r="X48" s="240">
        <f t="shared" si="33"/>
        <v>7.7119747150402347</v>
      </c>
      <c r="Y48" s="240">
        <f t="shared" si="34"/>
        <v>8.9380252849597639</v>
      </c>
      <c r="Z48" s="194">
        <v>17.66</v>
      </c>
      <c r="AA48" s="276">
        <f t="shared" si="35"/>
        <v>17.542857142857144</v>
      </c>
      <c r="AB48" s="276">
        <f t="shared" si="36"/>
        <v>0.42531221025321664</v>
      </c>
      <c r="AC48" s="274">
        <f>IF(ISBLANK(Z48),"",IF(ISERROR(AVERAGE(Z$23:Z48)),"",AVERAGE(Z$23:Z48)))</f>
        <v>15.42368421052632</v>
      </c>
      <c r="AD48" s="274">
        <f>IF(ISBLANK(Z48),"",IF(ISERROR(STDEV(Z$23:Z48)),"",STDEV(Z$23:Z48)))</f>
        <v>1.5139140241488684</v>
      </c>
      <c r="AE48" s="192" t="str">
        <f t="shared" si="10"/>
        <v>conforme</v>
      </c>
      <c r="AF48" s="281">
        <f ca="1">IF(ISBLANK(Z48),"",IF(ISERROR(AVERAGE(Z$23:Z48)-2*ECARTPE(Z$23:Z48)),(AVERAGE(Z$23:Z48)-2*STDEV(Z$23:Z48))))</f>
        <v>12.395856162228583</v>
      </c>
      <c r="AG48" s="281">
        <f ca="1">IF(ISBLANK(Z48),"",IF(ISERROR(AVERAGE(Z$23:Z48)+2*ECARTPE(Z$23:Z48)),(AVERAGE(Z$23:Z48)+2*STDEV(Z$23:Z48))))</f>
        <v>18.451512258824057</v>
      </c>
      <c r="AH48" s="230">
        <f t="shared" si="37"/>
        <v>16.617754528910151</v>
      </c>
      <c r="AI48" s="230">
        <f t="shared" si="38"/>
        <v>18.348912137756518</v>
      </c>
      <c r="AJ48" s="194">
        <v>22.09</v>
      </c>
      <c r="AK48" s="276">
        <f t="shared" si="39"/>
        <v>22.175000000000001</v>
      </c>
      <c r="AL48" s="276">
        <f t="shared" si="40"/>
        <v>0.5072615555256339</v>
      </c>
      <c r="AM48" s="274">
        <f>IF(ISBLANK(AJ48),"",IF(ISERROR(AVERAGE(AJ$23:AJ48)),"",AVERAGE(AJ$23:AJ48)))</f>
        <v>19.434210526315791</v>
      </c>
      <c r="AN48" s="274">
        <f>IF(ISBLANK(AJ48),"",IF(ISERROR(STDEV(AJ$23:AJ48)),"",STDEV(AJ$23:AJ48)))</f>
        <v>2.0731948393977171</v>
      </c>
      <c r="AO48" s="192" t="str">
        <f t="shared" si="13"/>
        <v>conforme</v>
      </c>
      <c r="AP48" s="281">
        <f ca="1">IF(ISBLANK(AJ48),"",IF(ISERROR(AVERAGE(AJ$23:AJ48)-2*ECARTPE(AJ$23:AJ48)),(AVERAGE(AJ$23:AJ48)-2*STDEV(AJ$23:AJ48))))</f>
        <v>15.287820847520358</v>
      </c>
      <c r="AQ48" s="281">
        <f ca="1">IF(ISBLANK(AJ48),"",IF(ISERROR(AVERAGE(AJ$23:AJ48)+2*ECARTPE(AJ$23:AJ48)),(AVERAGE(AJ$23:AJ48)+2*STDEV(AJ$23:AJ48))))</f>
        <v>23.580600205111224</v>
      </c>
      <c r="AR48" s="230">
        <f t="shared" si="41"/>
        <v>21.33910507440423</v>
      </c>
      <c r="AS48" s="230">
        <f t="shared" si="42"/>
        <v>23.294228258929103</v>
      </c>
      <c r="AT48" s="198">
        <v>292</v>
      </c>
      <c r="AU48" s="276">
        <f t="shared" si="43"/>
        <v>292.97500000000002</v>
      </c>
      <c r="AV48" s="276">
        <f t="shared" si="44"/>
        <v>18.305483175423539</v>
      </c>
      <c r="AW48" s="274">
        <f>IF(ISBLANK(AT48),"",IF(ISERROR(AVERAGE(AT$23:AT48)),"",AVERAGE(AT$23:AT48)))</f>
        <v>292.30526315789473</v>
      </c>
      <c r="AX48" s="274">
        <f>IF(ISBLANK(AT48),"",IF(ISERROR(STDEV(AT$23:AT48)),"",STDEV(AT$23:AT48)))</f>
        <v>20.786573489319988</v>
      </c>
      <c r="AY48" s="192" t="str">
        <f t="shared" si="16"/>
        <v>conforme</v>
      </c>
      <c r="AZ48" s="281">
        <f ca="1">IF(ISBLANK(AT48),"",IF(ISERROR(AVERAGE(AT$23:AT48)-2*ECARTPE(AT$23:AT48)),(AVERAGE(AT$23:AT48)-2*STDEV(AT$23:AT48))))</f>
        <v>250.73211617925475</v>
      </c>
      <c r="BA48" s="281">
        <f ca="1">IF(ISBLANK(AT48),"",IF(ISERROR(AVERAGE(AT$23:AT48)+2*ECARTPE(AT$23:AT48)),(AVERAGE(AT$23:AT48)+2*STDEV(AT$23:AT48))))</f>
        <v>333.87841013653468</v>
      </c>
      <c r="BB48" s="239">
        <f t="shared" si="45"/>
        <v>263.71804559090788</v>
      </c>
      <c r="BC48" s="239">
        <f t="shared" si="46"/>
        <v>333.2152877424254</v>
      </c>
      <c r="BD48" s="207" t="str">
        <f t="shared" si="26"/>
        <v>conforme</v>
      </c>
      <c r="BE48" s="180"/>
    </row>
    <row r="49" spans="1:57" ht="14.25" customHeight="1" x14ac:dyDescent="0.2">
      <c r="A49" s="136">
        <v>40749</v>
      </c>
      <c r="B49" s="6" t="s">
        <v>79</v>
      </c>
      <c r="C49" s="31">
        <v>40830</v>
      </c>
      <c r="D49" s="143" t="s">
        <v>106</v>
      </c>
      <c r="E49" s="143" t="s">
        <v>35</v>
      </c>
      <c r="F49" s="182"/>
      <c r="G49" s="276">
        <f t="shared" si="27"/>
        <v>4.0114285714285716</v>
      </c>
      <c r="H49" s="276">
        <f t="shared" si="28"/>
        <v>0.17911156406260409</v>
      </c>
      <c r="I49" s="274">
        <f>IF(ISERROR(AVERAGE(F$23:F49)),"",AVERAGE(F$23:F49))</f>
        <v>3.6321739130434785</v>
      </c>
      <c r="J49" s="274" t="str">
        <f>IF(ISBLANK(F49),"",IF(ISERROR(STDEV(F$23:F49)),"",STDEV(F$23:F49)))</f>
        <v/>
      </c>
      <c r="K49" s="192" t="str">
        <f t="shared" si="2"/>
        <v/>
      </c>
      <c r="L49" s="281">
        <f ca="1">IF(ISERROR(AVERAGE(F$23:F49)-2*ECARTPE(F$23:F49)),(AVERAGE(F$23:F49)-2*STDEV(F$23:F49)))</f>
        <v>3.1157541922124077</v>
      </c>
      <c r="M49" s="281">
        <f ca="1">IF(ISERROR(AVERAGE(F$23:F49)+2*ECARTPE(F$23:F49)),(AVERAGE(F$23:F49)+2*STDEV(F$23:F49)))</f>
        <v>4.1485936338745493</v>
      </c>
      <c r="N49" s="232">
        <f t="shared" si="29"/>
        <v>3.6532054433033636</v>
      </c>
      <c r="O49" s="232">
        <f t="shared" si="30"/>
        <v>4.3696516995537795</v>
      </c>
      <c r="P49" s="222"/>
      <c r="Q49" s="276">
        <f t="shared" si="31"/>
        <v>8.4214285714285708</v>
      </c>
      <c r="R49" s="276">
        <f t="shared" si="32"/>
        <v>0.37865677384796975</v>
      </c>
      <c r="S49" s="274" t="str">
        <f>IF(ISBLANK(P49),"",IF(ISERROR(AVERAGE(P$23:P49)),"",AVERAGE(P$23:P49)))</f>
        <v/>
      </c>
      <c r="T49" s="274" t="str">
        <f>IF(ISBLANK(P49),"",IF(ISERROR(STDEV(P$23:P49)),"",STDEV(P$23:P49)))</f>
        <v/>
      </c>
      <c r="U49" s="192" t="str">
        <f t="shared" si="7"/>
        <v/>
      </c>
      <c r="V49" s="281" t="str">
        <f>IF(ISBLANK(P49),"",IF(ISERROR(AVERAGE(P$23:P49)-2*ECARTPE(P$23:P49)),(AVERAGE(P$23:P49)-2*STDEV(P$23:P49))))</f>
        <v/>
      </c>
      <c r="W49" s="281" t="str">
        <f>IF(ISBLANK(P49),"",IF(ISERROR(AVERAGE(P$23:P49)+2*ECARTPE(P$23:P49)),(AVERAGE(P$23:P49)+2*STDEV(P$23:P49))))</f>
        <v/>
      </c>
      <c r="X49" s="240">
        <f t="shared" si="33"/>
        <v>7.7119747150402347</v>
      </c>
      <c r="Y49" s="240">
        <f t="shared" si="34"/>
        <v>8.9380252849597639</v>
      </c>
      <c r="Z49" s="194"/>
      <c r="AA49" s="276">
        <f t="shared" si="35"/>
        <v>17.542857142857144</v>
      </c>
      <c r="AB49" s="276">
        <f t="shared" si="36"/>
        <v>0.42531221025321664</v>
      </c>
      <c r="AC49" s="274" t="str">
        <f>IF(ISBLANK(Z49),"",IF(ISERROR(AVERAGE(Z$23:Z49)),"",AVERAGE(Z$23:Z49)))</f>
        <v/>
      </c>
      <c r="AD49" s="274" t="str">
        <f>IF(ISBLANK(Z49),"",IF(ISERROR(STDEV(Z$23:Z49)),"",STDEV(Z$23:Z49)))</f>
        <v/>
      </c>
      <c r="AE49" s="192" t="str">
        <f t="shared" si="10"/>
        <v/>
      </c>
      <c r="AF49" s="281" t="str">
        <f>IF(ISBLANK(Z49),"",IF(ISERROR(AVERAGE(Z$23:Z49)-2*ECARTPE(Z$23:Z49)),(AVERAGE(Z$23:Z49)-2*STDEV(Z$23:Z49))))</f>
        <v/>
      </c>
      <c r="AG49" s="281" t="str">
        <f>IF(ISBLANK(Z49),"",IF(ISERROR(AVERAGE(Z$23:Z49)+2*ECARTPE(Z$23:Z49)),(AVERAGE(Z$23:Z49)+2*STDEV(Z$23:Z49))))</f>
        <v/>
      </c>
      <c r="AH49" s="230">
        <f t="shared" si="37"/>
        <v>16.617754528910151</v>
      </c>
      <c r="AI49" s="230">
        <f t="shared" si="38"/>
        <v>18.348912137756518</v>
      </c>
      <c r="AJ49" s="194">
        <v>21.5</v>
      </c>
      <c r="AK49" s="276">
        <f t="shared" si="39"/>
        <v>22.175000000000001</v>
      </c>
      <c r="AL49" s="276">
        <f t="shared" si="40"/>
        <v>0.5072615555256339</v>
      </c>
      <c r="AM49" s="274">
        <f>IF(ISBLANK(AJ49),"",IF(ISERROR(AVERAGE(AJ$23:AJ49)),"",AVERAGE(AJ$23:AJ49)))</f>
        <v>19.537500000000001</v>
      </c>
      <c r="AN49" s="274">
        <f>IF(ISBLANK(AJ49),"",IF(ISERROR(STDEV(AJ$23:AJ49)),"",STDEV(AJ$23:AJ49)))</f>
        <v>2.0700950270585854</v>
      </c>
      <c r="AO49" s="192" t="str">
        <f t="shared" si="13"/>
        <v>conforme</v>
      </c>
      <c r="AP49" s="281">
        <f ca="1">IF(ISBLANK(AJ49),"",IF(ISERROR(AVERAGE(AJ$23:AJ49)-2*ECARTPE(AJ$23:AJ49)),(AVERAGE(AJ$23:AJ49)-2*STDEV(AJ$23:AJ49))))</f>
        <v>15.397309945882832</v>
      </c>
      <c r="AQ49" s="281">
        <f ca="1">IF(ISBLANK(AJ49),"",IF(ISERROR(AVERAGE(AJ$23:AJ49)+2*ECARTPE(AJ$23:AJ49)),(AVERAGE(AJ$23:AJ49)+2*STDEV(AJ$23:AJ49))))</f>
        <v>23.677690054117171</v>
      </c>
      <c r="AR49" s="230">
        <f t="shared" si="41"/>
        <v>21.33910507440423</v>
      </c>
      <c r="AS49" s="230">
        <f t="shared" si="42"/>
        <v>23.294228258929103</v>
      </c>
      <c r="AT49" s="198">
        <v>269</v>
      </c>
      <c r="AU49" s="276">
        <f t="shared" si="43"/>
        <v>292.97500000000002</v>
      </c>
      <c r="AV49" s="276">
        <f t="shared" si="44"/>
        <v>18.305483175423539</v>
      </c>
      <c r="AW49" s="274">
        <f>IF(ISBLANK(AT49),"",IF(ISERROR(AVERAGE(AT$23:AT49)),"",AVERAGE(AT$23:AT49)))</f>
        <v>291.14</v>
      </c>
      <c r="AX49" s="274">
        <f>IF(ISBLANK(AT49),"",IF(ISERROR(STDEV(AT$23:AT49)),"",STDEV(AT$23:AT49)))</f>
        <v>20.892516917736231</v>
      </c>
      <c r="AY49" s="192" t="str">
        <f t="shared" si="16"/>
        <v>conforme</v>
      </c>
      <c r="AZ49" s="281">
        <f ca="1">IF(ISBLANK(AT49),"",IF(ISERROR(AVERAGE(AT$23:AT49)-2*ECARTPE(AT$23:AT49)),(AVERAGE(AT$23:AT49)-2*STDEV(AT$23:AT49))))</f>
        <v>249.35496616452753</v>
      </c>
      <c r="BA49" s="281">
        <f ca="1">IF(ISBLANK(AT49),"",IF(ISERROR(AVERAGE(AT$23:AT49)+2*ECARTPE(AT$23:AT49)),(AVERAGE(AT$23:AT49)+2*STDEV(AT$23:AT49))))</f>
        <v>332.92503383547245</v>
      </c>
      <c r="BB49" s="239">
        <f t="shared" si="45"/>
        <v>263.71804559090788</v>
      </c>
      <c r="BC49" s="239">
        <f t="shared" si="46"/>
        <v>333.2152877424254</v>
      </c>
      <c r="BD49" s="207" t="str">
        <f t="shared" si="26"/>
        <v>non conforme</v>
      </c>
      <c r="BE49" s="180"/>
    </row>
    <row r="50" spans="1:57" x14ac:dyDescent="0.2">
      <c r="A50" s="136">
        <v>40749</v>
      </c>
      <c r="B50" s="6" t="s">
        <v>111</v>
      </c>
      <c r="C50" s="31">
        <v>40897</v>
      </c>
      <c r="D50" s="143" t="s">
        <v>112</v>
      </c>
      <c r="E50" s="143" t="s">
        <v>8</v>
      </c>
      <c r="F50" s="182">
        <v>4.3</v>
      </c>
      <c r="G50" s="276">
        <f t="shared" si="27"/>
        <v>4.0114285714285716</v>
      </c>
      <c r="H50" s="276">
        <f t="shared" si="28"/>
        <v>0.17911156406260409</v>
      </c>
      <c r="I50" s="274">
        <f>IF(ISERROR(AVERAGE(F$23:F50)),"",AVERAGE(F$23:F50))</f>
        <v>3.66</v>
      </c>
      <c r="J50" s="274">
        <f>IF(ISBLANK(F50),"",IF(ISERROR(STDEV(F$23:F50)),"",STDEV(F$23:F50)))</f>
        <v>0.28697826004617566</v>
      </c>
      <c r="K50" s="192" t="str">
        <f t="shared" si="2"/>
        <v>conforme</v>
      </c>
      <c r="L50" s="281">
        <f ca="1">IF(ISERROR(AVERAGE(F$23:F50)-2*ECARTPE(F$23:F50)),(AVERAGE(F$23:F50)-2*STDEV(F$23:F50)))</f>
        <v>3.0860434799076488</v>
      </c>
      <c r="M50" s="281">
        <f ca="1">IF(ISERROR(AVERAGE(F$23:F50)+2*ECARTPE(F$23:F50)),(AVERAGE(F$23:F50)+2*STDEV(F$23:F50)))</f>
        <v>4.2339565200923515</v>
      </c>
      <c r="N50" s="232">
        <f t="shared" si="29"/>
        <v>3.6532054433033636</v>
      </c>
      <c r="O50" s="232">
        <f t="shared" si="30"/>
        <v>4.3696516995537795</v>
      </c>
      <c r="P50" s="222">
        <v>9</v>
      </c>
      <c r="Q50" s="276">
        <f t="shared" si="31"/>
        <v>8.4214285714285708</v>
      </c>
      <c r="R50" s="276">
        <f t="shared" si="32"/>
        <v>0.37865677384796975</v>
      </c>
      <c r="S50" s="274">
        <f>IF(ISBLANK(P50),"",IF(ISERROR(AVERAGE(P$23:P50)),"",AVERAGE(P$23:P50)))</f>
        <v>7.3662499999999982</v>
      </c>
      <c r="T50" s="274">
        <f>IF(ISBLANK(P50),"",IF(ISERROR(STDEV(P$23:P50)),"",STDEV(P$23:P50)))</f>
        <v>0.78492210912378091</v>
      </c>
      <c r="U50" s="192" t="str">
        <f t="shared" si="7"/>
        <v>conforme</v>
      </c>
      <c r="V50" s="281">
        <f ca="1">IF(ISBLANK(P50),"",IF(ISERROR(AVERAGE(P$23:P50)-2*ECARTPE(P$23:P50)),(AVERAGE(P$23:P50)-2*STDEV(P$23:P50))))</f>
        <v>5.7964057817524361</v>
      </c>
      <c r="W50" s="281">
        <f ca="1">IF(ISBLANK(P50),"",IF(ISERROR(AVERAGE(P$23:P50)+2*ECARTPE(P$23:P50)),(AVERAGE(P$23:P50)+2*STDEV(P$23:P50))))</f>
        <v>8.9360942182475593</v>
      </c>
      <c r="X50" s="240">
        <f t="shared" si="33"/>
        <v>7.7119747150402347</v>
      </c>
      <c r="Y50" s="240">
        <f t="shared" si="34"/>
        <v>8.9380252849597639</v>
      </c>
      <c r="Z50" s="193">
        <v>17.899999999999999</v>
      </c>
      <c r="AA50" s="276">
        <f t="shared" si="35"/>
        <v>17.542857142857144</v>
      </c>
      <c r="AB50" s="276">
        <f t="shared" si="36"/>
        <v>0.42531221025321664</v>
      </c>
      <c r="AC50" s="274">
        <f>IF(ISBLANK(Z50),"",IF(ISERROR(AVERAGE(Z$23:Z50)),"",AVERAGE(Z$23:Z50)))</f>
        <v>15.547500000000003</v>
      </c>
      <c r="AD50" s="274">
        <f>IF(ISBLANK(Z50),"",IF(ISERROR(STDEV(Z$23:Z50)),"",STDEV(Z$23:Z50)))</f>
        <v>1.5741392802684935</v>
      </c>
      <c r="AE50" s="192" t="str">
        <f t="shared" si="10"/>
        <v>conforme</v>
      </c>
      <c r="AF50" s="281">
        <f ca="1">IF(ISBLANK(Z50),"",IF(ISERROR(AVERAGE(Z$23:Z50)-2*ECARTPE(Z$23:Z50)),(AVERAGE(Z$23:Z50)-2*STDEV(Z$23:Z50))))</f>
        <v>12.399221439463016</v>
      </c>
      <c r="AG50" s="281">
        <f ca="1">IF(ISBLANK(Z50),"",IF(ISERROR(AVERAGE(Z$23:Z50)+2*ECARTPE(Z$23:Z50)),(AVERAGE(Z$23:Z50)+2*STDEV(Z$23:Z50))))</f>
        <v>18.69577856053699</v>
      </c>
      <c r="AH50" s="230">
        <f t="shared" si="37"/>
        <v>16.617754528910151</v>
      </c>
      <c r="AI50" s="230">
        <f t="shared" si="38"/>
        <v>18.348912137756518</v>
      </c>
      <c r="AJ50" s="194">
        <v>22</v>
      </c>
      <c r="AK50" s="276">
        <f t="shared" si="39"/>
        <v>22.175000000000001</v>
      </c>
      <c r="AL50" s="276">
        <f t="shared" si="40"/>
        <v>0.5072615555256339</v>
      </c>
      <c r="AM50" s="274">
        <f>IF(ISBLANK(AJ50),"",IF(ISERROR(AVERAGE(AJ$23:AJ50)),"",AVERAGE(AJ$23:AJ50)))</f>
        <v>19.654761904761905</v>
      </c>
      <c r="AN50" s="274">
        <f>IF(ISBLANK(AJ50),"",IF(ISERROR(STDEV(AJ$23:AJ50)),"",STDEV(AJ$23:AJ50)))</f>
        <v>2.0880101030589469</v>
      </c>
      <c r="AO50" s="192" t="str">
        <f t="shared" si="13"/>
        <v>conforme</v>
      </c>
      <c r="AP50" s="281">
        <f ca="1">IF(ISBLANK(AJ50),"",IF(ISERROR(AVERAGE(AJ$23:AJ50)-2*ECARTPE(AJ$23:AJ50)),(AVERAGE(AJ$23:AJ50)-2*STDEV(AJ$23:AJ50))))</f>
        <v>15.478741698644011</v>
      </c>
      <c r="AQ50" s="281">
        <f ca="1">IF(ISBLANK(AJ50),"",IF(ISERROR(AVERAGE(AJ$23:AJ50)+2*ECARTPE(AJ$23:AJ50)),(AVERAGE(AJ$23:AJ50)+2*STDEV(AJ$23:AJ50))))</f>
        <v>23.830782110879799</v>
      </c>
      <c r="AR50" s="230">
        <f t="shared" si="41"/>
        <v>21.33910507440423</v>
      </c>
      <c r="AS50" s="230">
        <f t="shared" si="42"/>
        <v>23.294228258929103</v>
      </c>
      <c r="AT50" s="198">
        <v>284</v>
      </c>
      <c r="AU50" s="276">
        <f t="shared" si="43"/>
        <v>292.97500000000002</v>
      </c>
      <c r="AV50" s="276">
        <f t="shared" si="44"/>
        <v>18.305483175423539</v>
      </c>
      <c r="AW50" s="274">
        <f>IF(ISBLANK(AT50),"",IF(ISERROR(AVERAGE(AT$23:AT50)),"",AVERAGE(AT$23:AT50)))</f>
        <v>290.8</v>
      </c>
      <c r="AX50" s="274">
        <f>IF(ISBLANK(AT50),"",IF(ISERROR(STDEV(AT$23:AT50)),"",STDEV(AT$23:AT50)))</f>
        <v>20.423026220420912</v>
      </c>
      <c r="AY50" s="192" t="str">
        <f t="shared" si="16"/>
        <v>conforme</v>
      </c>
      <c r="AZ50" s="281">
        <f ca="1">IF(ISBLANK(AT50),"",IF(ISERROR(AVERAGE(AT$23:AT50)-2*ECARTPE(AT$23:AT50)),(AVERAGE(AT$23:AT50)-2*STDEV(AT$23:AT50))))</f>
        <v>249.95394755915819</v>
      </c>
      <c r="BA50" s="281">
        <f ca="1">IF(ISBLANK(AT50),"",IF(ISERROR(AVERAGE(AT$23:AT50)+2*ECARTPE(AT$23:AT50)),(AVERAGE(AT$23:AT50)+2*STDEV(AT$23:AT50))))</f>
        <v>331.64605244084186</v>
      </c>
      <c r="BB50" s="239">
        <f t="shared" si="45"/>
        <v>263.71804559090788</v>
      </c>
      <c r="BC50" s="239">
        <f t="shared" si="46"/>
        <v>333.2152877424254</v>
      </c>
      <c r="BD50" s="207" t="str">
        <f t="shared" si="26"/>
        <v>conforme</v>
      </c>
      <c r="BE50" s="180"/>
    </row>
    <row r="51" spans="1:57" x14ac:dyDescent="0.2">
      <c r="A51" s="136"/>
      <c r="B51" s="6"/>
      <c r="C51" s="178"/>
      <c r="D51" s="179"/>
      <c r="E51" s="179"/>
      <c r="F51" s="183"/>
      <c r="G51" s="276"/>
      <c r="H51" s="276"/>
      <c r="I51" s="274">
        <f>IF(ISERROR(AVERAGE(F$23:F51)),"",AVERAGE(F$23:F51))</f>
        <v>3.66</v>
      </c>
      <c r="J51" s="274" t="str">
        <f>IF(ISBLANK(F51),"",IF(ISERROR(STDEV(F$23:F51)),"",STDEV(F$23:F51)))</f>
        <v/>
      </c>
      <c r="K51" s="192" t="str">
        <f t="shared" si="2"/>
        <v/>
      </c>
      <c r="L51" s="281">
        <f ca="1">IF(ISERROR(AVERAGE(F$23:F51)-2*ECARTPE(F$23:F51)),(AVERAGE(F$23:F51)-2*STDEV(F$23:F51)))</f>
        <v>3.0860434799076488</v>
      </c>
      <c r="M51" s="281">
        <f ca="1">IF(ISERROR(AVERAGE(F$23:F51)+2*ECARTPE(F$23:F51)),(AVERAGE(F$23:F51)+2*STDEV(F$23:F51)))</f>
        <v>4.2339565200923515</v>
      </c>
      <c r="N51" s="214"/>
      <c r="O51" s="214"/>
      <c r="P51" s="214"/>
      <c r="Q51" s="280"/>
      <c r="R51" s="280"/>
      <c r="S51" s="274" t="str">
        <f>IF(ISBLANK(P51),"",IF(ISERROR(AVERAGE(P$23:P51)),"",AVERAGE(P$23:P51)))</f>
        <v/>
      </c>
      <c r="T51" s="274" t="str">
        <f>IF(ISBLANK(P51),"",IF(ISERROR(STDEV(P$23:P51)),"",STDEV(P$23:P51)))</f>
        <v/>
      </c>
      <c r="U51" s="192" t="str">
        <f t="shared" si="7"/>
        <v/>
      </c>
      <c r="V51" s="281" t="str">
        <f>IF(ISBLANK(P51),"",IF(ISERROR(AVERAGE(P$23:P51)-2*ECARTPE(P$23:P51)),(AVERAGE(P$23:P51)-2*STDEV(P$23:P51))))</f>
        <v/>
      </c>
      <c r="W51" s="281" t="str">
        <f>IF(ISBLANK(P51),"",IF(ISERROR(AVERAGE(P$23:P51)+2*ECARTPE(P$23:P51)),(AVERAGE(P$23:P51)+2*STDEV(P$23:P51))))</f>
        <v/>
      </c>
      <c r="X51" s="193"/>
      <c r="Y51" s="193"/>
      <c r="Z51" s="193"/>
      <c r="AA51" s="276"/>
      <c r="AB51" s="276"/>
      <c r="AC51" s="274" t="str">
        <f>IF(ISBLANK(Z51),"",IF(ISERROR(AVERAGE(Z$23:Z51)),"",AVERAGE(Z$23:Z51)))</f>
        <v/>
      </c>
      <c r="AD51" s="274" t="str">
        <f>IF(ISBLANK(Z51),"",IF(ISERROR(STDEV(Z$23:Z51)),"",STDEV(Z$23:Z51)))</f>
        <v/>
      </c>
      <c r="AE51" s="192" t="str">
        <f t="shared" si="10"/>
        <v/>
      </c>
      <c r="AF51" s="281" t="str">
        <f>IF(ISBLANK(Z51),"",IF(ISERROR(AVERAGE(Z$23:Z51)-2*ECARTPE(Z$23:Z51)),(AVERAGE(Z$23:Z51)-2*STDEV(Z$23:Z51))))</f>
        <v/>
      </c>
      <c r="AG51" s="281" t="str">
        <f>IF(ISBLANK(Z51),"",IF(ISERROR(AVERAGE(Z$23:Z51)+2*ECARTPE(Z$23:Z51)),(AVERAGE(Z$23:Z51)+2*STDEV(Z$23:Z51))))</f>
        <v/>
      </c>
      <c r="AH51" s="183"/>
      <c r="AI51" s="183"/>
      <c r="AJ51" s="193"/>
      <c r="AK51" s="276"/>
      <c r="AL51" s="276"/>
      <c r="AM51" s="274" t="str">
        <f>IF(ISBLANK(AJ51),"",IF(ISERROR(AVERAGE(AJ$23:AJ51)),"",AVERAGE(AJ$23:AJ51)))</f>
        <v/>
      </c>
      <c r="AN51" s="274" t="str">
        <f>IF(ISBLANK(AJ51),"",IF(ISERROR(STDEV(AJ$23:AJ51)),"",STDEV(AJ$23:AJ51)))</f>
        <v/>
      </c>
      <c r="AO51" s="192" t="str">
        <f t="shared" si="13"/>
        <v/>
      </c>
      <c r="AP51" s="281" t="str">
        <f>IF(ISBLANK(AJ51),"",IF(ISERROR(AVERAGE(AJ$23:AJ51)-2*ECARTPE(AJ$23:AJ51)),(AVERAGE(AJ$23:AJ51)-2*STDEV(AJ$23:AJ51))))</f>
        <v/>
      </c>
      <c r="AQ51" s="281" t="str">
        <f>IF(ISBLANK(AJ51),"",IF(ISERROR(AVERAGE(AJ$23:AJ51)+2*ECARTPE(AJ$23:AJ51)),(AVERAGE(AJ$23:AJ51)+2*STDEV(AJ$23:AJ51))))</f>
        <v/>
      </c>
      <c r="AR51" s="193"/>
      <c r="AS51" s="193"/>
      <c r="AT51" s="166"/>
      <c r="AU51" s="276"/>
      <c r="AV51" s="276"/>
      <c r="AW51" s="274" t="str">
        <f>IF(ISBLANK(AT51),"",IF(ISERROR(AVERAGE(AT$23:AT51)),"",AVERAGE(AT$23:AT51)))</f>
        <v/>
      </c>
      <c r="AX51" s="274" t="str">
        <f>IF(ISBLANK(AT51),"",IF(ISERROR(STDEV(AT$23:AT51)),"",STDEV(AT$23:AT51)))</f>
        <v/>
      </c>
      <c r="AY51" s="192" t="str">
        <f t="shared" si="16"/>
        <v/>
      </c>
      <c r="AZ51" s="281" t="str">
        <f>IF(ISBLANK(AT51),"",IF(ISERROR(AVERAGE(AT$23:AT51)-2*ECARTPE(AT$23:AT51)),(AVERAGE(AT$23:AT51)-2*STDEV(AT$23:AT51))))</f>
        <v/>
      </c>
      <c r="BA51" s="281" t="str">
        <f>IF(ISBLANK(AT51),"",IF(ISERROR(AVERAGE(AT$23:AT51)+2*ECARTPE(AT$23:AT51)),(AVERAGE(AT$23:AT51)+2*STDEV(AT$23:AT51))))</f>
        <v/>
      </c>
      <c r="BB51" s="166"/>
      <c r="BC51" s="166"/>
      <c r="BD51" s="207"/>
      <c r="BE51" s="180"/>
    </row>
    <row r="52" spans="1:57" x14ac:dyDescent="0.2">
      <c r="A52" s="137">
        <v>40749</v>
      </c>
      <c r="B52" s="39" t="s">
        <v>107</v>
      </c>
      <c r="C52" s="40">
        <v>40859</v>
      </c>
      <c r="D52" s="144" t="s">
        <v>108</v>
      </c>
      <c r="E52" s="144" t="s">
        <v>8</v>
      </c>
      <c r="F52" s="184">
        <v>4.5999999999999996</v>
      </c>
      <c r="G52" s="276">
        <f>AVERAGE($F$52:$F$60)</f>
        <v>4.0257142857142849</v>
      </c>
      <c r="H52" s="276">
        <f>STDEV($F$52:$F$60)</f>
        <v>0.31341437655055221</v>
      </c>
      <c r="I52" s="274">
        <f>IF(ISERROR(AVERAGE(F$23:F52)),"",AVERAGE(F$23:F52))</f>
        <v>3.6976</v>
      </c>
      <c r="J52" s="274">
        <f>IF(ISBLANK(F52),"",IF(ISERROR(STDEV(F$23:F52)),"",STDEV(F$23:F52)))</f>
        <v>0.3380369802255368</v>
      </c>
      <c r="K52" s="192" t="str">
        <f t="shared" si="2"/>
        <v>conforme</v>
      </c>
      <c r="L52" s="281">
        <f ca="1">IF(ISERROR(AVERAGE(F$23:F52)-2*ECARTPE(F$23:F52)),(AVERAGE(F$23:F52)-2*STDEV(F$23:F52)))</f>
        <v>3.0215260395489265</v>
      </c>
      <c r="M52" s="281">
        <f ca="1">IF(ISERROR(AVERAGE(F$23:F52)+2*ECARTPE(F$23:F52)),(AVERAGE(F$23:F52)+2*STDEV(F$23:F52)))</f>
        <v>4.3736739604510735</v>
      </c>
      <c r="N52" s="245">
        <f>AVERAGE($F$52:$F$60)-2*STDEV($F$52:$F$60)</f>
        <v>3.3988855326131806</v>
      </c>
      <c r="O52" s="245">
        <f>AVERAGE($F$52:$F$60)+2*STDEV($F$52:$F$60)</f>
        <v>4.6525430388153897</v>
      </c>
      <c r="P52" s="215">
        <v>9</v>
      </c>
      <c r="Q52" s="276">
        <f>AVERAGE($P$52:$P$60)</f>
        <v>8.4571428571428573</v>
      </c>
      <c r="R52" s="276">
        <f>STDEV($P$52:$P$60)</f>
        <v>0.61472796925996165</v>
      </c>
      <c r="S52" s="274">
        <f>IF(ISBLANK(P52),"",IF(ISERROR(AVERAGE(P$23:P52)),"",AVERAGE(P$23:P52)))</f>
        <v>7.4315999999999987</v>
      </c>
      <c r="T52" s="274">
        <f>IF(ISBLANK(P52),"",IF(ISERROR(STDEV(P$23:P52)),"",STDEV(P$23:P52)))</f>
        <v>0.83498343296939093</v>
      </c>
      <c r="U52" s="192" t="str">
        <f t="shared" si="7"/>
        <v>conforme</v>
      </c>
      <c r="V52" s="281">
        <f ca="1">IF(ISBLANK(P52),"",IF(ISERROR(AVERAGE(P$23:P52)-2*ECARTPE(P$23:P52)),(AVERAGE(P$23:P52)-2*STDEV(P$23:P52))))</f>
        <v>5.761633134061217</v>
      </c>
      <c r="W52" s="281">
        <f ca="1">IF(ISBLANK(P52),"",IF(ISERROR(AVERAGE(P$23:P52)+2*ECARTPE(P$23:P52)),(AVERAGE(P$23:P52)+2*STDEV(P$23:P52))))</f>
        <v>9.1015668659387803</v>
      </c>
      <c r="X52" s="184">
        <f>AVERAGE($P$52:$P$60)-2*STDEV($P$52:$P$60)</f>
        <v>7.2276869186229344</v>
      </c>
      <c r="Y52" s="184">
        <f>AVERAGE($P$52:$P$60)+2*STDEV($P$52:$P$60)</f>
        <v>9.6865987956627801</v>
      </c>
      <c r="Z52" s="195">
        <v>17.899999999999999</v>
      </c>
      <c r="AA52" s="276">
        <f>AVERAGE($Z$52:$Z$60)</f>
        <v>17.454285714285714</v>
      </c>
      <c r="AB52" s="276">
        <f>STDEV($Z$52:$Z$60)</f>
        <v>0.8997565808383422</v>
      </c>
      <c r="AC52" s="274">
        <f>IF(ISBLANK(Z52),"",IF(ISERROR(AVERAGE(Z$23:Z52)),"",AVERAGE(Z$23:Z52)))</f>
        <v>15.65952380952381</v>
      </c>
      <c r="AD52" s="274">
        <f>IF(ISBLANK(Z52),"",IF(ISERROR(STDEV(Z$23:Z52)),"",STDEV(Z$23:Z52)))</f>
        <v>1.6178858927330875</v>
      </c>
      <c r="AE52" s="192" t="str">
        <f t="shared" si="10"/>
        <v>conforme</v>
      </c>
      <c r="AF52" s="281">
        <f ca="1">IF(ISBLANK(Z52),"",IF(ISERROR(AVERAGE(Z$23:Z52)-2*ECARTPE(Z$23:Z52)),(AVERAGE(Z$23:Z52)-2*STDEV(Z$23:Z52))))</f>
        <v>12.423752024057634</v>
      </c>
      <c r="AG52" s="281">
        <f ca="1">IF(ISBLANK(Z52),"",IF(ISERROR(AVERAGE(Z$23:Z52)+2*ECARTPE(Z$23:Z52)),(AVERAGE(Z$23:Z52)+2*STDEV(Z$23:Z52))))</f>
        <v>18.895295594989985</v>
      </c>
      <c r="AH52" s="184">
        <f>AVERAGE($Z$52:$Z$60)-2*STDEV($Z$52:$Z$60)</f>
        <v>15.65477255260903</v>
      </c>
      <c r="AI52" s="184">
        <f>AVERAGE($Z$52:$Z$60)+2*STDEV($Z$52:$Z$60)</f>
        <v>19.253798875962399</v>
      </c>
      <c r="AJ52" s="195">
        <v>23</v>
      </c>
      <c r="AK52" s="276">
        <f>AVERAGE($AJ$52:$AJ$60)</f>
        <v>23.134999999999998</v>
      </c>
      <c r="AL52" s="276">
        <f>STDEV($AJ$52:$AJ$60)</f>
        <v>0.68500260687720815</v>
      </c>
      <c r="AM52" s="274">
        <f>IF(ISBLANK(AJ52),"",IF(ISERROR(AVERAGE(AJ$23:AJ52)),"",AVERAGE(AJ$23:AJ52)))</f>
        <v>19.806818181818183</v>
      </c>
      <c r="AN52" s="274">
        <f>IF(ISBLANK(AJ52),"",IF(ISERROR(STDEV(AJ$23:AJ52)),"",STDEV(AJ$23:AJ52)))</f>
        <v>2.158898278032535</v>
      </c>
      <c r="AO52" s="192" t="str">
        <f t="shared" si="13"/>
        <v>conforme</v>
      </c>
      <c r="AP52" s="281">
        <f ca="1">IF(ISBLANK(AJ52),"",IF(ISERROR(AVERAGE(AJ$23:AJ52)-2*ECARTPE(AJ$23:AJ52)),(AVERAGE(AJ$23:AJ52)-2*STDEV(AJ$23:AJ52))))</f>
        <v>15.489021625753114</v>
      </c>
      <c r="AQ52" s="281">
        <f ca="1">IF(ISBLANK(AJ52),"",IF(ISERROR(AVERAGE(AJ$23:AJ52)+2*ECARTPE(AJ$23:AJ52)),(AVERAGE(AJ$23:AJ52)+2*STDEV(AJ$23:AJ52))))</f>
        <v>24.124614737883253</v>
      </c>
      <c r="AR52" s="184">
        <f>AVERAGE($AJ$52:$AJ$60)-2*STDEV($AJ$52:$AJ$60)</f>
        <v>21.76499478624558</v>
      </c>
      <c r="AS52" s="184">
        <f>AVERAGE($AJ$52:$AJ$60)+2*STDEV($AJ$52:$AJ$60)</f>
        <v>24.505005213754416</v>
      </c>
      <c r="AT52" s="176">
        <v>304</v>
      </c>
      <c r="AU52" s="276">
        <f>AVERAGE($AT$52:$AT$60)</f>
        <v>332.75</v>
      </c>
      <c r="AV52" s="276">
        <f>STDEV($AT$52:$AT$60)</f>
        <v>34.057724108175101</v>
      </c>
      <c r="AW52" s="274">
        <f>IF(ISBLANK(AT52),"",IF(ISERROR(AVERAGE(AT$23:AT52)),"",AVERAGE(AT$23:AT52)))</f>
        <v>291.40000000000003</v>
      </c>
      <c r="AX52" s="274">
        <f>IF(ISBLANK(AT52),"",IF(ISERROR(STDEV(AT$23:AT52)),"",STDEV(AT$23:AT52)))</f>
        <v>20.128539322019748</v>
      </c>
      <c r="AY52" s="192" t="str">
        <f t="shared" si="16"/>
        <v>conforme</v>
      </c>
      <c r="AZ52" s="281">
        <f ca="1">IF(ISBLANK(AT52),"",IF(ISERROR(AVERAGE(AT$23:AT52)-2*ECARTPE(AT$23:AT52)),(AVERAGE(AT$23:AT52)-2*STDEV(AT$23:AT52))))</f>
        <v>251.14292135596054</v>
      </c>
      <c r="BA52" s="281">
        <f ca="1">IF(ISBLANK(AT52),"",IF(ISERROR(AVERAGE(AT$23:AT52)+2*ECARTPE(AT$23:AT52)),(AVERAGE(AT$23:AT52)+2*STDEV(AT$23:AT52))))</f>
        <v>331.65707864403953</v>
      </c>
      <c r="BB52" s="176">
        <f>AVERAGE($AT$52:$AT$60)-2*STDEV($AT$52:$AT$60)</f>
        <v>264.63455178364978</v>
      </c>
      <c r="BC52" s="176">
        <f>AVERAGE($AT$52:$AT$60)+2*STDEV($AT$52:$AT$60)</f>
        <v>400.86544821635022</v>
      </c>
      <c r="BD52" s="207" t="str">
        <f>IF(AND(AND(AND(AND(COUNTIF(K52,"conforme"),COUNTIF(U52,"conforme")),COUNTIF(AE52,"conforme")),COUNTIF(AO52,"conforme")),COUNTIF(AY52,"conforme")),"conforme","non conforme")</f>
        <v>conforme</v>
      </c>
      <c r="BE52" s="208"/>
    </row>
    <row r="53" spans="1:57" x14ac:dyDescent="0.2">
      <c r="A53" s="136">
        <v>40749</v>
      </c>
      <c r="B53" s="29" t="s">
        <v>114</v>
      </c>
      <c r="C53" s="31">
        <v>40932</v>
      </c>
      <c r="D53" s="143" t="s">
        <v>115</v>
      </c>
      <c r="E53" s="143" t="s">
        <v>8</v>
      </c>
      <c r="F53" s="182">
        <v>4.0999999999999996</v>
      </c>
      <c r="G53" s="276">
        <f t="shared" ref="G53:G60" si="47">AVERAGE($F$52:$F$60)</f>
        <v>4.0257142857142849</v>
      </c>
      <c r="H53" s="276">
        <f t="shared" ref="H53:H60" si="48">STDEV($F$52:$F$60)</f>
        <v>0.31341437655055221</v>
      </c>
      <c r="I53" s="274">
        <f>IF(ISERROR(AVERAGE(F$23:F53)),"",AVERAGE(F$23:F53))</f>
        <v>3.7130769230769229</v>
      </c>
      <c r="J53" s="274">
        <f>IF(ISBLANK(F53),"",IF(ISERROR(STDEV(F$23:F53)),"",STDEV(F$23:F53)))</f>
        <v>0.34047930017279138</v>
      </c>
      <c r="K53" s="192" t="str">
        <f t="shared" si="2"/>
        <v>conforme</v>
      </c>
      <c r="L53" s="281">
        <f ca="1">IF(ISERROR(AVERAGE(F$23:F53)-2*ECARTPE(F$23:F53)),(AVERAGE(F$23:F53)-2*STDEV(F$23:F53)))</f>
        <v>3.03211832273134</v>
      </c>
      <c r="M53" s="281">
        <f ca="1">IF(ISERROR(AVERAGE(F$23:F53)+2*ECARTPE(F$23:F53)),(AVERAGE(F$23:F53)+2*STDEV(F$23:F53)))</f>
        <v>4.3940355234225059</v>
      </c>
      <c r="N53" s="232">
        <f t="shared" ref="N53:N60" si="49">AVERAGE($F$52:$F$60)-2*STDEV($F$52:$F$60)</f>
        <v>3.3988855326131806</v>
      </c>
      <c r="O53" s="232">
        <f t="shared" ref="O53:O60" si="50">AVERAGE($F$52:$F$60)+2*STDEV($F$52:$F$60)</f>
        <v>4.6525430388153897</v>
      </c>
      <c r="P53" s="222">
        <v>8.8000000000000007</v>
      </c>
      <c r="Q53" s="276">
        <f t="shared" ref="Q53:Q60" si="51">AVERAGE($P$52:$P$60)</f>
        <v>8.4571428571428573</v>
      </c>
      <c r="R53" s="276">
        <f t="shared" ref="R53:R60" si="52">STDEV($P$52:$P$60)</f>
        <v>0.61472796925996165</v>
      </c>
      <c r="S53" s="274">
        <f>IF(ISBLANK(P53),"",IF(ISERROR(AVERAGE(P$23:P53)),"",AVERAGE(P$23:P53)))</f>
        <v>7.4842307692307681</v>
      </c>
      <c r="T53" s="274">
        <f>IF(ISBLANK(P53),"",IF(ISERROR(STDEV(P$23:P53)),"",STDEV(P$23:P53)))</f>
        <v>0.86100486910086171</v>
      </c>
      <c r="U53" s="192" t="str">
        <f t="shared" si="7"/>
        <v>conforme</v>
      </c>
      <c r="V53" s="281">
        <f ca="1">IF(ISBLANK(P53),"",IF(ISERROR(AVERAGE(P$23:P53)-2*ECARTPE(P$23:P53)),(AVERAGE(P$23:P53)-2*STDEV(P$23:P53))))</f>
        <v>5.7622210310290445</v>
      </c>
      <c r="W53" s="281">
        <f ca="1">IF(ISBLANK(P53),"",IF(ISERROR(AVERAGE(P$23:P53)+2*ECARTPE(P$23:P53)),(AVERAGE(P$23:P53)+2*STDEV(P$23:P53))))</f>
        <v>9.2062405074324918</v>
      </c>
      <c r="X53" s="230">
        <f t="shared" ref="X53:X60" si="53">AVERAGE($P$52:$P$60)-2*STDEV($P$52:$P$60)</f>
        <v>7.2276869186229344</v>
      </c>
      <c r="Y53" s="230">
        <f t="shared" ref="Y53:Y60" si="54">AVERAGE($P$52:$P$60)+2*STDEV($P$52:$P$60)</f>
        <v>9.6865987956627801</v>
      </c>
      <c r="Z53" s="194">
        <v>18.100000000000001</v>
      </c>
      <c r="AA53" s="276">
        <f t="shared" ref="AA53:AA60" si="55">AVERAGE($Z$52:$Z$60)</f>
        <v>17.454285714285714</v>
      </c>
      <c r="AB53" s="276">
        <f t="shared" ref="AB53:AB60" si="56">STDEV($Z$52:$Z$60)</f>
        <v>0.8997565808383422</v>
      </c>
      <c r="AC53" s="274">
        <f>IF(ISBLANK(Z53),"",IF(ISERROR(AVERAGE(Z$23:Z53)),"",AVERAGE(Z$23:Z53)))</f>
        <v>15.770454545454548</v>
      </c>
      <c r="AD53" s="274">
        <f>IF(ISBLANK(Z53),"",IF(ISERROR(STDEV(Z$23:Z53)),"",STDEV(Z$23:Z53)))</f>
        <v>1.6624178526721325</v>
      </c>
      <c r="AE53" s="192" t="str">
        <f t="shared" si="10"/>
        <v>conforme</v>
      </c>
      <c r="AF53" s="281">
        <f ca="1">IF(ISBLANK(Z53),"",IF(ISERROR(AVERAGE(Z$23:Z53)-2*ECARTPE(Z$23:Z53)),(AVERAGE(Z$23:Z53)-2*STDEV(Z$23:Z53))))</f>
        <v>12.445618840110283</v>
      </c>
      <c r="AG53" s="281">
        <f ca="1">IF(ISBLANK(Z53),"",IF(ISERROR(AVERAGE(Z$23:Z53)+2*ECARTPE(Z$23:Z53)),(AVERAGE(Z$23:Z53)+2*STDEV(Z$23:Z53))))</f>
        <v>19.095290250798811</v>
      </c>
      <c r="AH53" s="230">
        <f t="shared" ref="AH53:AH60" si="57">AVERAGE($Z$52:$Z$60)-2*STDEV($Z$52:$Z$60)</f>
        <v>15.65477255260903</v>
      </c>
      <c r="AI53" s="230">
        <f t="shared" ref="AI53:AI60" si="58">AVERAGE($Z$52:$Z$60)+2*STDEV($Z$52:$Z$60)</f>
        <v>19.253798875962399</v>
      </c>
      <c r="AJ53" s="194">
        <v>23</v>
      </c>
      <c r="AK53" s="276">
        <f t="shared" ref="AK53:AK60" si="59">AVERAGE($AJ$52:$AJ$60)</f>
        <v>23.134999999999998</v>
      </c>
      <c r="AL53" s="276">
        <f t="shared" ref="AL53:AL60" si="60">STDEV($AJ$52:$AJ$60)</f>
        <v>0.68500260687720815</v>
      </c>
      <c r="AM53" s="274">
        <f>IF(ISBLANK(AJ53),"",IF(ISERROR(AVERAGE(AJ$23:AJ53)),"",AVERAGE(AJ$23:AJ53)))</f>
        <v>19.945652173913043</v>
      </c>
      <c r="AN53" s="274">
        <f>IF(ISBLANK(AJ53),"",IF(ISERROR(STDEV(AJ$23:AJ53)),"",STDEV(AJ$23:AJ53)))</f>
        <v>2.2118561232325873</v>
      </c>
      <c r="AO53" s="192" t="str">
        <f t="shared" si="13"/>
        <v>conforme</v>
      </c>
      <c r="AP53" s="281">
        <f ca="1">IF(ISBLANK(AJ53),"",IF(ISERROR(AVERAGE(AJ$23:AJ53)-2*ECARTPE(AJ$23:AJ53)),(AVERAGE(AJ$23:AJ53)-2*STDEV(AJ$23:AJ53))))</f>
        <v>15.521939927447868</v>
      </c>
      <c r="AQ53" s="281">
        <f ca="1">IF(ISBLANK(AJ53),"",IF(ISERROR(AVERAGE(AJ$23:AJ53)+2*ECARTPE(AJ$23:AJ53)),(AVERAGE(AJ$23:AJ53)+2*STDEV(AJ$23:AJ53))))</f>
        <v>24.369364420378218</v>
      </c>
      <c r="AR53" s="230">
        <f t="shared" ref="AR53:AR60" si="61">AVERAGE($AJ$52:$AJ$60)-2*STDEV($AJ$52:$AJ$60)</f>
        <v>21.76499478624558</v>
      </c>
      <c r="AS53" s="230">
        <f t="shared" ref="AS53:AS60" si="62">AVERAGE($AJ$52:$AJ$60)+2*STDEV($AJ$52:$AJ$60)</f>
        <v>24.505005213754416</v>
      </c>
      <c r="AT53" s="198">
        <v>337</v>
      </c>
      <c r="AU53" s="276">
        <f t="shared" ref="AU53:AU60" si="63">AVERAGE($AT$52:$AT$60)</f>
        <v>332.75</v>
      </c>
      <c r="AV53" s="276">
        <f t="shared" ref="AV53:AV60" si="64">STDEV($AT$52:$AT$60)</f>
        <v>34.057724108175101</v>
      </c>
      <c r="AW53" s="274">
        <f>IF(ISBLANK(AT53),"",IF(ISERROR(AVERAGE(AT$23:AT53)),"",AVERAGE(AT$23:AT53)))</f>
        <v>293.38260869565221</v>
      </c>
      <c r="AX53" s="274">
        <f>IF(ISBLANK(AT53),"",IF(ISERROR(STDEV(AT$23:AT53)),"",STDEV(AT$23:AT53)))</f>
        <v>21.843735365169511</v>
      </c>
      <c r="AY53" s="192" t="str">
        <f t="shared" si="16"/>
        <v>conforme</v>
      </c>
      <c r="AZ53" s="281">
        <f ca="1">IF(ISBLANK(AT53),"",IF(ISERROR(AVERAGE(AT$23:AT53)-2*ECARTPE(AT$23:AT53)),(AVERAGE(AT$23:AT53)-2*STDEV(AT$23:AT53))))</f>
        <v>249.69513796531319</v>
      </c>
      <c r="BA53" s="281">
        <f ca="1">IF(ISBLANK(AT53),"",IF(ISERROR(AVERAGE(AT$23:AT53)+2*ECARTPE(AT$23:AT53)),(AVERAGE(AT$23:AT53)+2*STDEV(AT$23:AT53))))</f>
        <v>337.07007942599125</v>
      </c>
      <c r="BB53" s="239">
        <f t="shared" ref="BB53:BB60" si="65">AVERAGE($AT$52:$AT$60)-2*STDEV($AT$52:$AT$60)</f>
        <v>264.63455178364978</v>
      </c>
      <c r="BC53" s="239">
        <f t="shared" ref="BC53:BC60" si="66">AVERAGE($AT$52:$AT$60)+2*STDEV($AT$52:$AT$60)</f>
        <v>400.86544821635022</v>
      </c>
      <c r="BD53" s="207" t="str">
        <f>IF(AND(AND(AND(AND(COUNTIF(K53,"conforme"),COUNTIF(U53,"conforme")),COUNTIF(AE53,"conforme")),COUNTIF(AO53,"conforme")),COUNTIF(AY53,"conforme")),"conforme","non conforme")</f>
        <v>conforme</v>
      </c>
      <c r="BE53" s="180"/>
    </row>
    <row r="54" spans="1:57" x14ac:dyDescent="0.2">
      <c r="A54" s="136">
        <v>40749</v>
      </c>
      <c r="B54" s="29" t="s">
        <v>114</v>
      </c>
      <c r="C54" s="31">
        <v>40949</v>
      </c>
      <c r="D54" s="143" t="s">
        <v>116</v>
      </c>
      <c r="E54" s="143" t="s">
        <v>35</v>
      </c>
      <c r="F54" s="182"/>
      <c r="G54" s="276">
        <f t="shared" si="47"/>
        <v>4.0257142857142849</v>
      </c>
      <c r="H54" s="276">
        <f t="shared" si="48"/>
        <v>0.31341437655055221</v>
      </c>
      <c r="I54" s="274">
        <f>IF(ISERROR(AVERAGE(F$23:F54)),"",AVERAGE(F$23:F54))</f>
        <v>3.7130769230769229</v>
      </c>
      <c r="J54" s="274" t="str">
        <f>IF(ISBLANK(F54),"",IF(ISERROR(STDEV(F$23:F54)),"",STDEV(F$23:F54)))</f>
        <v/>
      </c>
      <c r="K54" s="192" t="str">
        <f t="shared" si="2"/>
        <v/>
      </c>
      <c r="L54" s="281">
        <f ca="1">IF(ISERROR(AVERAGE(F$23:F54)-2*ECARTPE(F$23:F54)),(AVERAGE(F$23:F54)-2*STDEV(F$23:F54)))</f>
        <v>3.03211832273134</v>
      </c>
      <c r="M54" s="281">
        <f ca="1">IF(ISERROR(AVERAGE(F$23:F54)+2*ECARTPE(F$23:F54)),(AVERAGE(F$23:F54)+2*STDEV(F$23:F54)))</f>
        <v>4.3940355234225059</v>
      </c>
      <c r="N54" s="232">
        <f t="shared" si="49"/>
        <v>3.3988855326131806</v>
      </c>
      <c r="O54" s="232">
        <f t="shared" si="50"/>
        <v>4.6525430388153897</v>
      </c>
      <c r="P54" s="222"/>
      <c r="Q54" s="276">
        <f t="shared" si="51"/>
        <v>8.4571428571428573</v>
      </c>
      <c r="R54" s="276">
        <f t="shared" si="52"/>
        <v>0.61472796925996165</v>
      </c>
      <c r="S54" s="274" t="str">
        <f>IF(ISBLANK(P54),"",IF(ISERROR(AVERAGE(P$23:P54)),"",AVERAGE(P$23:P54)))</f>
        <v/>
      </c>
      <c r="T54" s="274" t="str">
        <f>IF(ISBLANK(P54),"",IF(ISERROR(STDEV(P$23:P54)),"",STDEV(P$23:P54)))</f>
        <v/>
      </c>
      <c r="U54" s="192" t="str">
        <f t="shared" si="7"/>
        <v/>
      </c>
      <c r="V54" s="281" t="str">
        <f>IF(ISBLANK(P54),"",IF(ISERROR(AVERAGE(P$23:P54)-2*ECARTPE(P$23:P54)),(AVERAGE(P$23:P54)-2*STDEV(P$23:P54))))</f>
        <v/>
      </c>
      <c r="W54" s="281" t="str">
        <f>IF(ISBLANK(P54),"",IF(ISERROR(AVERAGE(P$23:P54)+2*ECARTPE(P$23:P54)),(AVERAGE(P$23:P54)+2*STDEV(P$23:P54))))</f>
        <v/>
      </c>
      <c r="X54" s="230">
        <f t="shared" si="53"/>
        <v>7.2276869186229344</v>
      </c>
      <c r="Y54" s="230">
        <f t="shared" si="54"/>
        <v>9.6865987956627801</v>
      </c>
      <c r="Z54" s="194"/>
      <c r="AA54" s="276">
        <f t="shared" si="55"/>
        <v>17.454285714285714</v>
      </c>
      <c r="AB54" s="276">
        <f t="shared" si="56"/>
        <v>0.8997565808383422</v>
      </c>
      <c r="AC54" s="274" t="str">
        <f>IF(ISBLANK(Z54),"",IF(ISERROR(AVERAGE(Z$23:Z54)),"",AVERAGE(Z$23:Z54)))</f>
        <v/>
      </c>
      <c r="AD54" s="274" t="str">
        <f>IF(ISBLANK(Z54),"",IF(ISERROR(STDEV(Z$23:Z54)),"",STDEV(Z$23:Z54)))</f>
        <v/>
      </c>
      <c r="AE54" s="192" t="str">
        <f t="shared" si="10"/>
        <v/>
      </c>
      <c r="AF54" s="281" t="str">
        <f>IF(ISBLANK(Z54),"",IF(ISERROR(AVERAGE(Z$23:Z54)-2*ECARTPE(Z$23:Z54)),(AVERAGE(Z$23:Z54)-2*STDEV(Z$23:Z54))))</f>
        <v/>
      </c>
      <c r="AG54" s="281" t="str">
        <f>IF(ISBLANK(Z54),"",IF(ISERROR(AVERAGE(Z$23:Z54)+2*ECARTPE(Z$23:Z54)),(AVERAGE(Z$23:Z54)+2*STDEV(Z$23:Z54))))</f>
        <v/>
      </c>
      <c r="AH54" s="230">
        <f t="shared" si="57"/>
        <v>15.65477255260903</v>
      </c>
      <c r="AI54" s="230">
        <f t="shared" si="58"/>
        <v>19.253798875962399</v>
      </c>
      <c r="AJ54" s="194">
        <v>23.98</v>
      </c>
      <c r="AK54" s="276">
        <f t="shared" si="59"/>
        <v>23.134999999999998</v>
      </c>
      <c r="AL54" s="276">
        <f t="shared" si="60"/>
        <v>0.68500260687720815</v>
      </c>
      <c r="AM54" s="274">
        <f>IF(ISBLANK(AJ54),"",IF(ISERROR(AVERAGE(AJ$23:AJ54)),"",AVERAGE(AJ$23:AJ54)))</f>
        <v>20.11375</v>
      </c>
      <c r="AN54" s="274">
        <f>IF(ISBLANK(AJ54),"",IF(ISERROR(STDEV(AJ$23:AJ54)),"",STDEV(AJ$23:AJ54)))</f>
        <v>2.314684338512822</v>
      </c>
      <c r="AO54" s="192" t="str">
        <f t="shared" si="13"/>
        <v>conforme</v>
      </c>
      <c r="AP54" s="281">
        <f ca="1">IF(ISBLANK(AJ54),"",IF(ISERROR(AVERAGE(AJ$23:AJ54)-2*ECARTPE(AJ$23:AJ54)),(AVERAGE(AJ$23:AJ54)-2*STDEV(AJ$23:AJ54))))</f>
        <v>15.484381322974356</v>
      </c>
      <c r="AQ54" s="281">
        <f ca="1">IF(ISBLANK(AJ54),"",IF(ISERROR(AVERAGE(AJ$23:AJ54)+2*ECARTPE(AJ$23:AJ54)),(AVERAGE(AJ$23:AJ54)+2*STDEV(AJ$23:AJ54))))</f>
        <v>24.743118677025642</v>
      </c>
      <c r="AR54" s="230">
        <f t="shared" si="61"/>
        <v>21.76499478624558</v>
      </c>
      <c r="AS54" s="230">
        <f t="shared" si="62"/>
        <v>24.505005213754416</v>
      </c>
      <c r="AT54" s="198">
        <v>332</v>
      </c>
      <c r="AU54" s="276">
        <f t="shared" si="63"/>
        <v>332.75</v>
      </c>
      <c r="AV54" s="276">
        <f t="shared" si="64"/>
        <v>34.057724108175101</v>
      </c>
      <c r="AW54" s="274">
        <f>IF(ISBLANK(AT54),"",IF(ISERROR(AVERAGE(AT$23:AT54)),"",AVERAGE(AT$23:AT54)))</f>
        <v>294.99166666666667</v>
      </c>
      <c r="AX54" s="274">
        <f>IF(ISBLANK(AT54),"",IF(ISERROR(STDEV(AT$23:AT54)),"",STDEV(AT$23:AT54)))</f>
        <v>22.771490884468879</v>
      </c>
      <c r="AY54" s="192" t="str">
        <f t="shared" si="16"/>
        <v>conforme</v>
      </c>
      <c r="AZ54" s="281">
        <f ca="1">IF(ISBLANK(AT54),"",IF(ISERROR(AVERAGE(AT$23:AT54)-2*ECARTPE(AT$23:AT54)),(AVERAGE(AT$23:AT54)-2*STDEV(AT$23:AT54))))</f>
        <v>249.44868489772892</v>
      </c>
      <c r="BA54" s="281">
        <f ca="1">IF(ISBLANK(AT54),"",IF(ISERROR(AVERAGE(AT$23:AT54)+2*ECARTPE(AT$23:AT54)),(AVERAGE(AT$23:AT54)+2*STDEV(AT$23:AT54))))</f>
        <v>340.53464843560442</v>
      </c>
      <c r="BB54" s="239">
        <f t="shared" si="65"/>
        <v>264.63455178364978</v>
      </c>
      <c r="BC54" s="239">
        <f t="shared" si="66"/>
        <v>400.86544821635022</v>
      </c>
      <c r="BD54" s="207" t="str">
        <f>IF(AND(AND(AND(AND(COUNTIF(K54,"conforme"),COUNTIF(U54,"conforme")),COUNTIF(AE54,"conforme")),COUNTIF(AO54,"conforme")),COUNTIF(AY54,"conforme")),"conforme","non conforme")</f>
        <v>non conforme</v>
      </c>
      <c r="BE54" s="180"/>
    </row>
    <row r="55" spans="1:57" x14ac:dyDescent="0.2">
      <c r="A55" s="137"/>
      <c r="B55" s="39"/>
      <c r="C55" s="40"/>
      <c r="D55" s="144"/>
      <c r="E55" s="144"/>
      <c r="F55" s="185"/>
      <c r="G55" s="276">
        <f t="shared" si="47"/>
        <v>4.0257142857142849</v>
      </c>
      <c r="H55" s="276">
        <f t="shared" si="48"/>
        <v>0.31341437655055221</v>
      </c>
      <c r="I55" s="274">
        <f>IF(ISERROR(AVERAGE(F$23:F55)),"",AVERAGE(F$23:F55))</f>
        <v>3.7130769230769229</v>
      </c>
      <c r="J55" s="274" t="str">
        <f>IF(ISBLANK(F55),"",IF(ISERROR(STDEV(F$23:F55)),"",STDEV(F$23:F55)))</f>
        <v/>
      </c>
      <c r="K55" s="192" t="str">
        <f t="shared" si="2"/>
        <v/>
      </c>
      <c r="L55" s="281">
        <f ca="1">IF(ISERROR(AVERAGE(F$23:F55)-2*ECARTPE(F$23:F55)),(AVERAGE(F$23:F55)-2*STDEV(F$23:F55)))</f>
        <v>3.03211832273134</v>
      </c>
      <c r="M55" s="281">
        <f ca="1">IF(ISERROR(AVERAGE(F$23:F55)+2*ECARTPE(F$23:F55)),(AVERAGE(F$23:F55)+2*STDEV(F$23:F55)))</f>
        <v>4.3940355234225059</v>
      </c>
      <c r="N55" s="232">
        <f t="shared" si="49"/>
        <v>3.3988855326131806</v>
      </c>
      <c r="O55" s="232">
        <f t="shared" si="50"/>
        <v>4.6525430388153897</v>
      </c>
      <c r="P55" s="215"/>
      <c r="Q55" s="276">
        <f t="shared" si="51"/>
        <v>8.4571428571428573</v>
      </c>
      <c r="R55" s="276">
        <f t="shared" si="52"/>
        <v>0.61472796925996165</v>
      </c>
      <c r="S55" s="274" t="str">
        <f>IF(ISBLANK(P55),"",IF(ISERROR(AVERAGE(P$23:P55)),"",AVERAGE(P$23:P55)))</f>
        <v/>
      </c>
      <c r="T55" s="274" t="str">
        <f>IF(ISBLANK(P55),"",IF(ISERROR(STDEV(P$23:P55)),"",STDEV(P$23:P55)))</f>
        <v/>
      </c>
      <c r="U55" s="192" t="str">
        <f t="shared" si="7"/>
        <v/>
      </c>
      <c r="V55" s="281" t="str">
        <f>IF(ISBLANK(P55),"",IF(ISERROR(AVERAGE(P$23:P55)-2*ECARTPE(P$23:P55)),(AVERAGE(P$23:P55)-2*STDEV(P$23:P55))))</f>
        <v/>
      </c>
      <c r="W55" s="281" t="str">
        <f>IF(ISBLANK(P55),"",IF(ISERROR(AVERAGE(P$23:P55)+2*ECARTPE(P$23:P55)),(AVERAGE(P$23:P55)+2*STDEV(P$23:P55))))</f>
        <v/>
      </c>
      <c r="X55" s="230">
        <f t="shared" si="53"/>
        <v>7.2276869186229344</v>
      </c>
      <c r="Y55" s="230">
        <f t="shared" si="54"/>
        <v>9.6865987956627801</v>
      </c>
      <c r="Z55" s="195"/>
      <c r="AA55" s="276">
        <f t="shared" si="55"/>
        <v>17.454285714285714</v>
      </c>
      <c r="AB55" s="276">
        <f t="shared" si="56"/>
        <v>0.8997565808383422</v>
      </c>
      <c r="AC55" s="274" t="str">
        <f>IF(ISBLANK(Z55),"",IF(ISERROR(AVERAGE(Z$23:Z55)),"",AVERAGE(Z$23:Z55)))</f>
        <v/>
      </c>
      <c r="AD55" s="274" t="str">
        <f>IF(ISBLANK(Z55),"",IF(ISERROR(STDEV(Z$23:Z55)),"",STDEV(Z$23:Z55)))</f>
        <v/>
      </c>
      <c r="AE55" s="192" t="str">
        <f t="shared" si="10"/>
        <v/>
      </c>
      <c r="AF55" s="281" t="str">
        <f>IF(ISBLANK(Z55),"",IF(ISERROR(AVERAGE(Z$23:Z55)-2*ECARTPE(Z$23:Z55)),(AVERAGE(Z$23:Z55)-2*STDEV(Z$23:Z55))))</f>
        <v/>
      </c>
      <c r="AG55" s="281" t="str">
        <f>IF(ISBLANK(Z55),"",IF(ISERROR(AVERAGE(Z$23:Z55)+2*ECARTPE(Z$23:Z55)),(AVERAGE(Z$23:Z55)+2*STDEV(Z$23:Z55))))</f>
        <v/>
      </c>
      <c r="AH55" s="230">
        <f t="shared" si="57"/>
        <v>15.65477255260903</v>
      </c>
      <c r="AI55" s="230">
        <f t="shared" si="58"/>
        <v>19.253798875962399</v>
      </c>
      <c r="AJ55" s="195"/>
      <c r="AK55" s="276">
        <f t="shared" si="59"/>
        <v>23.134999999999998</v>
      </c>
      <c r="AL55" s="276">
        <f t="shared" si="60"/>
        <v>0.68500260687720815</v>
      </c>
      <c r="AM55" s="274" t="str">
        <f>IF(ISBLANK(AJ55),"",IF(ISERROR(AVERAGE(AJ$23:AJ55)),"",AVERAGE(AJ$23:AJ55)))</f>
        <v/>
      </c>
      <c r="AN55" s="274" t="str">
        <f>IF(ISBLANK(AJ55),"",IF(ISERROR(STDEV(AJ$23:AJ55)),"",STDEV(AJ$23:AJ55)))</f>
        <v/>
      </c>
      <c r="AO55" s="192" t="str">
        <f t="shared" si="13"/>
        <v/>
      </c>
      <c r="AP55" s="281" t="str">
        <f>IF(ISBLANK(AJ55),"",IF(ISERROR(AVERAGE(AJ$23:AJ55)-2*ECARTPE(AJ$23:AJ55)),(AVERAGE(AJ$23:AJ55)-2*STDEV(AJ$23:AJ55))))</f>
        <v/>
      </c>
      <c r="AQ55" s="281" t="str">
        <f>IF(ISBLANK(AJ55),"",IF(ISERROR(AVERAGE(AJ$23:AJ55)+2*ECARTPE(AJ$23:AJ55)),(AVERAGE(AJ$23:AJ55)+2*STDEV(AJ$23:AJ55))))</f>
        <v/>
      </c>
      <c r="AR55" s="230">
        <f t="shared" si="61"/>
        <v>21.76499478624558</v>
      </c>
      <c r="AS55" s="230">
        <f t="shared" si="62"/>
        <v>24.505005213754416</v>
      </c>
      <c r="AT55" s="176"/>
      <c r="AU55" s="276">
        <f t="shared" si="63"/>
        <v>332.75</v>
      </c>
      <c r="AV55" s="276">
        <f t="shared" si="64"/>
        <v>34.057724108175101</v>
      </c>
      <c r="AW55" s="274" t="str">
        <f>IF(ISBLANK(AT55),"",IF(ISERROR(AVERAGE(AT$23:AT55)),"",AVERAGE(AT$23:AT55)))</f>
        <v/>
      </c>
      <c r="AX55" s="274" t="str">
        <f>IF(ISBLANK(AT55),"",IF(ISERROR(STDEV(AT$23:AT55)),"",STDEV(AT$23:AT55)))</f>
        <v/>
      </c>
      <c r="AY55" s="192" t="str">
        <f t="shared" si="16"/>
        <v/>
      </c>
      <c r="AZ55" s="281" t="str">
        <f>IF(ISBLANK(AT55),"",IF(ISERROR(AVERAGE(AT$23:AT55)-2*ECARTPE(AT$23:AT55)),(AVERAGE(AT$23:AT55)-2*STDEV(AT$23:AT55))))</f>
        <v/>
      </c>
      <c r="BA55" s="281" t="str">
        <f>IF(ISBLANK(AT55),"",IF(ISERROR(AVERAGE(AT$23:AT55)+2*ECARTPE(AT$23:AT55)),(AVERAGE(AT$23:AT55)+2*STDEV(AT$23:AT55))))</f>
        <v/>
      </c>
      <c r="BB55" s="239">
        <f t="shared" si="65"/>
        <v>264.63455178364978</v>
      </c>
      <c r="BC55" s="239">
        <f t="shared" si="66"/>
        <v>400.86544821635022</v>
      </c>
      <c r="BD55" s="207"/>
      <c r="BE55" s="258"/>
    </row>
    <row r="56" spans="1:57" x14ac:dyDescent="0.2">
      <c r="A56" s="5">
        <v>40749</v>
      </c>
      <c r="B56" s="153" t="s">
        <v>125</v>
      </c>
      <c r="C56" s="87">
        <v>40983</v>
      </c>
      <c r="D56" s="33" t="s">
        <v>124</v>
      </c>
      <c r="E56" s="33" t="s">
        <v>35</v>
      </c>
      <c r="F56" s="182">
        <v>4.22</v>
      </c>
      <c r="G56" s="276">
        <f t="shared" si="47"/>
        <v>4.0257142857142849</v>
      </c>
      <c r="H56" s="276">
        <f t="shared" si="48"/>
        <v>0.31341437655055221</v>
      </c>
      <c r="I56" s="274">
        <f>IF(ISERROR(AVERAGE(F$23:F56)),"",AVERAGE(F$23:F56))</f>
        <v>3.7318518518518515</v>
      </c>
      <c r="J56" s="274">
        <f>IF(ISBLANK(F56),"",IF(ISERROR(STDEV(F$23:F56)),"",STDEV(F$23:F56)))</f>
        <v>0.34782883762692851</v>
      </c>
      <c r="K56" s="192" t="str">
        <f t="shared" si="2"/>
        <v>conforme</v>
      </c>
      <c r="L56" s="281">
        <f ca="1">IF(ISERROR(AVERAGE(F$23:F56)-2*ECARTPE(F$23:F56)),(AVERAGE(F$23:F56)-2*STDEV(F$23:F56)))</f>
        <v>3.0361941765979945</v>
      </c>
      <c r="M56" s="281">
        <f ca="1">IF(ISERROR(AVERAGE(F$23:F56)+2*ECARTPE(F$23:F56)),(AVERAGE(F$23:F56)+2*STDEV(F$23:F56)))</f>
        <v>4.427509527105709</v>
      </c>
      <c r="N56" s="232">
        <f t="shared" si="49"/>
        <v>3.3988855326131806</v>
      </c>
      <c r="O56" s="232">
        <f t="shared" si="50"/>
        <v>4.6525430388153897</v>
      </c>
      <c r="P56" s="222">
        <v>9.16</v>
      </c>
      <c r="Q56" s="276">
        <f t="shared" si="51"/>
        <v>8.4571428571428573</v>
      </c>
      <c r="R56" s="276">
        <f t="shared" si="52"/>
        <v>0.61472796925996165</v>
      </c>
      <c r="S56" s="274">
        <f>IF(ISBLANK(P56),"",IF(ISERROR(AVERAGE(P$23:P56)),"",AVERAGE(P$23:P56)))</f>
        <v>7.5462962962962949</v>
      </c>
      <c r="T56" s="274">
        <f>IF(ISBLANK(P56),"",IF(ISERROR(STDEV(P$23:P56)),"",STDEV(P$23:P56)))</f>
        <v>0.90378327962196781</v>
      </c>
      <c r="U56" s="192" t="str">
        <f t="shared" si="7"/>
        <v>conforme</v>
      </c>
      <c r="V56" s="281">
        <f ca="1">IF(ISBLANK(P56),"",IF(ISERROR(AVERAGE(P$23:P56)-2*ECARTPE(P$23:P56)),(AVERAGE(P$23:P56)-2*STDEV(P$23:P56))))</f>
        <v>5.7387297370523598</v>
      </c>
      <c r="W56" s="281">
        <f ca="1">IF(ISBLANK(P56),"",IF(ISERROR(AVERAGE(P$23:P56)+2*ECARTPE(P$23:P56)),(AVERAGE(P$23:P56)+2*STDEV(P$23:P56))))</f>
        <v>9.3538628555402301</v>
      </c>
      <c r="X56" s="230">
        <f t="shared" si="53"/>
        <v>7.2276869186229344</v>
      </c>
      <c r="Y56" s="230">
        <f t="shared" si="54"/>
        <v>9.6865987956627801</v>
      </c>
      <c r="Z56" s="194">
        <v>18.559999999999999</v>
      </c>
      <c r="AA56" s="276">
        <f t="shared" si="55"/>
        <v>17.454285714285714</v>
      </c>
      <c r="AB56" s="276">
        <f t="shared" si="56"/>
        <v>0.8997565808383422</v>
      </c>
      <c r="AC56" s="274">
        <f>IF(ISBLANK(Z56),"",IF(ISERROR(AVERAGE(Z$23:Z56)),"",AVERAGE(Z$23:Z56)))</f>
        <v>15.891739130434784</v>
      </c>
      <c r="AD56" s="274">
        <f>IF(ISBLANK(Z56),"",IF(ISERROR(STDEV(Z$23:Z56)),"",STDEV(Z$23:Z56)))</f>
        <v>1.725207898338643</v>
      </c>
      <c r="AE56" s="192" t="str">
        <f t="shared" si="10"/>
        <v>conforme</v>
      </c>
      <c r="AF56" s="281">
        <f ca="1">IF(ISBLANK(Z56),"",IF(ISERROR(AVERAGE(Z$23:Z56)-2*ECARTPE(Z$23:Z56)),(AVERAGE(Z$23:Z56)-2*STDEV(Z$23:Z56))))</f>
        <v>12.441323333757499</v>
      </c>
      <c r="AG56" s="281">
        <f ca="1">IF(ISBLANK(Z56),"",IF(ISERROR(AVERAGE(Z$23:Z56)+2*ECARTPE(Z$23:Z56)),(AVERAGE(Z$23:Z56)+2*STDEV(Z$23:Z56))))</f>
        <v>19.34215492711207</v>
      </c>
      <c r="AH56" s="230">
        <f t="shared" si="57"/>
        <v>15.65477255260903</v>
      </c>
      <c r="AI56" s="230">
        <f t="shared" si="58"/>
        <v>19.253798875962399</v>
      </c>
      <c r="AJ56" s="194">
        <v>22.8</v>
      </c>
      <c r="AK56" s="276">
        <f t="shared" si="59"/>
        <v>23.134999999999998</v>
      </c>
      <c r="AL56" s="276">
        <f t="shared" si="60"/>
        <v>0.68500260687720815</v>
      </c>
      <c r="AM56" s="274">
        <f>IF(ISBLANK(AJ56),"",IF(ISERROR(AVERAGE(AJ$23:AJ56)),"",AVERAGE(AJ$23:AJ56)))</f>
        <v>20.2212</v>
      </c>
      <c r="AN56" s="274">
        <f>IF(ISBLANK(AJ56),"",IF(ISERROR(STDEV(AJ$23:AJ56)),"",STDEV(AJ$23:AJ56)))</f>
        <v>2.3287681292906797</v>
      </c>
      <c r="AO56" s="192" t="str">
        <f t="shared" si="13"/>
        <v>conforme</v>
      </c>
      <c r="AP56" s="281">
        <f ca="1">IF(ISBLANK(AJ56),"",IF(ISERROR(AVERAGE(AJ$23:AJ56)-2*ECARTPE(AJ$23:AJ56)),(AVERAGE(AJ$23:AJ56)-2*STDEV(AJ$23:AJ56))))</f>
        <v>15.56366374141864</v>
      </c>
      <c r="AQ56" s="281">
        <f ca="1">IF(ISBLANK(AJ56),"",IF(ISERROR(AVERAGE(AJ$23:AJ56)+2*ECARTPE(AJ$23:AJ56)),(AVERAGE(AJ$23:AJ56)+2*STDEV(AJ$23:AJ56))))</f>
        <v>24.878736258581359</v>
      </c>
      <c r="AR56" s="230">
        <f t="shared" si="61"/>
        <v>21.76499478624558</v>
      </c>
      <c r="AS56" s="230">
        <f t="shared" si="62"/>
        <v>24.505005213754416</v>
      </c>
      <c r="AT56" s="198">
        <v>291</v>
      </c>
      <c r="AU56" s="276">
        <f t="shared" si="63"/>
        <v>332.75</v>
      </c>
      <c r="AV56" s="276">
        <f t="shared" si="64"/>
        <v>34.057724108175101</v>
      </c>
      <c r="AW56" s="274">
        <f>IF(ISBLANK(AT56),"",IF(ISERROR(AVERAGE(AT$23:AT56)),"",AVERAGE(AT$23:AT56)))</f>
        <v>294.83199999999999</v>
      </c>
      <c r="AX56" s="274">
        <f>IF(ISBLANK(AT56),"",IF(ISERROR(STDEV(AT$23:AT56)),"",STDEV(AT$23:AT56)))</f>
        <v>22.306327951204043</v>
      </c>
      <c r="AY56" s="192" t="str">
        <f t="shared" si="16"/>
        <v>conforme</v>
      </c>
      <c r="AZ56" s="281">
        <f ca="1">IF(ISBLANK(AT56),"",IF(ISERROR(AVERAGE(AT$23:AT56)-2*ECARTPE(AT$23:AT56)),(AVERAGE(AT$23:AT56)-2*STDEV(AT$23:AT56))))</f>
        <v>250.21934409759191</v>
      </c>
      <c r="BA56" s="281">
        <f ca="1">IF(ISBLANK(AT56),"",IF(ISERROR(AVERAGE(AT$23:AT56)+2*ECARTPE(AT$23:AT56)),(AVERAGE(AT$23:AT56)+2*STDEV(AT$23:AT56))))</f>
        <v>339.4446559024081</v>
      </c>
      <c r="BB56" s="239">
        <f t="shared" si="65"/>
        <v>264.63455178364978</v>
      </c>
      <c r="BC56" s="239">
        <f t="shared" si="66"/>
        <v>400.86544821635022</v>
      </c>
      <c r="BD56" s="207" t="str">
        <f>IF(AND(AND(AND(AND(COUNTIF(K56,"conforme"),COUNTIF(U56,"conforme")),COUNTIF(AE56,"conforme")),COUNTIF(AO56,"conforme")),COUNTIF(AY56,"conforme")),"conforme","non conforme")</f>
        <v>conforme</v>
      </c>
      <c r="BE56" s="180"/>
    </row>
    <row r="57" spans="1:57" x14ac:dyDescent="0.2">
      <c r="A57" s="5"/>
      <c r="B57" s="153"/>
      <c r="C57" s="87">
        <v>40984</v>
      </c>
      <c r="D57" s="33"/>
      <c r="E57" s="33"/>
      <c r="F57" s="186">
        <v>3.9</v>
      </c>
      <c r="G57" s="276">
        <f t="shared" si="47"/>
        <v>4.0257142857142849</v>
      </c>
      <c r="H57" s="276">
        <f t="shared" si="48"/>
        <v>0.31341437655055221</v>
      </c>
      <c r="I57" s="274">
        <f>IF(ISERROR(AVERAGE(F$23:F57)),"",AVERAGE(F$23:F57))</f>
        <v>3.7378571428571425</v>
      </c>
      <c r="J57" s="274">
        <f>IF(ISBLANK(F57),"",IF(ISERROR(STDEV(F$23:F57)),"",STDEV(F$23:F57)))</f>
        <v>0.34280279551625092</v>
      </c>
      <c r="K57" s="192" t="str">
        <f t="shared" si="2"/>
        <v>conforme</v>
      </c>
      <c r="L57" s="281">
        <f ca="1">IF(ISERROR(AVERAGE(F$23:F57)-2*ECARTPE(F$23:F57)),(AVERAGE(F$23:F57)-2*STDEV(F$23:F57)))</f>
        <v>3.0522515518246407</v>
      </c>
      <c r="M57" s="281">
        <f ca="1">IF(ISERROR(AVERAGE(F$23:F57)+2*ECARTPE(F$23:F57)),(AVERAGE(F$23:F57)+2*STDEV(F$23:F57)))</f>
        <v>4.4234627338896448</v>
      </c>
      <c r="N57" s="232">
        <f t="shared" si="49"/>
        <v>3.3988855326131806</v>
      </c>
      <c r="O57" s="232">
        <f t="shared" si="50"/>
        <v>4.6525430388153897</v>
      </c>
      <c r="P57" s="220">
        <v>8.39</v>
      </c>
      <c r="Q57" s="276">
        <f t="shared" si="51"/>
        <v>8.4571428571428573</v>
      </c>
      <c r="R57" s="276">
        <f t="shared" si="52"/>
        <v>0.61472796925996165</v>
      </c>
      <c r="S57" s="274">
        <f>IF(ISBLANK(P57),"",IF(ISERROR(AVERAGE(P$23:P57)),"",AVERAGE(P$23:P57)))</f>
        <v>7.5764285714285711</v>
      </c>
      <c r="T57" s="274">
        <f>IF(ISBLANK(P57),"",IF(ISERROR(STDEV(P$23:P57)),"",STDEV(P$23:P57)))</f>
        <v>0.90110719667206773</v>
      </c>
      <c r="U57" s="192" t="str">
        <f t="shared" si="7"/>
        <v>conforme</v>
      </c>
      <c r="V57" s="281">
        <f ca="1">IF(ISBLANK(P57),"",IF(ISERROR(AVERAGE(P$23:P57)-2*ECARTPE(P$23:P57)),(AVERAGE(P$23:P57)-2*STDEV(P$23:P57))))</f>
        <v>5.7742141780844358</v>
      </c>
      <c r="W57" s="281">
        <f ca="1">IF(ISBLANK(P57),"",IF(ISERROR(AVERAGE(P$23:P57)+2*ECARTPE(P$23:P57)),(AVERAGE(P$23:P57)+2*STDEV(P$23:P57))))</f>
        <v>9.3786429647727072</v>
      </c>
      <c r="X57" s="230">
        <f t="shared" si="53"/>
        <v>7.2276869186229344</v>
      </c>
      <c r="Y57" s="230">
        <f t="shared" si="54"/>
        <v>9.6865987956627801</v>
      </c>
      <c r="Z57" s="191">
        <v>17.22</v>
      </c>
      <c r="AA57" s="276">
        <f t="shared" si="55"/>
        <v>17.454285714285714</v>
      </c>
      <c r="AB57" s="276">
        <f t="shared" si="56"/>
        <v>0.8997565808383422</v>
      </c>
      <c r="AC57" s="274">
        <f>IF(ISBLANK(Z57),"",IF(ISERROR(AVERAGE(Z$23:Z57)),"",AVERAGE(Z$23:Z57)))</f>
        <v>15.947083333333333</v>
      </c>
      <c r="AD57" s="274">
        <f>IF(ISBLANK(Z57),"",IF(ISERROR(STDEV(Z$23:Z57)),"",STDEV(Z$23:Z57)))</f>
        <v>1.7089317262335275</v>
      </c>
      <c r="AE57" s="192" t="str">
        <f t="shared" si="10"/>
        <v>conforme</v>
      </c>
      <c r="AF57" s="281">
        <f ca="1">IF(ISBLANK(Z57),"",IF(ISERROR(AVERAGE(Z$23:Z57)-2*ECARTPE(Z$23:Z57)),(AVERAGE(Z$23:Z57)-2*STDEV(Z$23:Z57))))</f>
        <v>12.529219880866279</v>
      </c>
      <c r="AG57" s="281">
        <f ca="1">IF(ISBLANK(Z57),"",IF(ISERROR(AVERAGE(Z$23:Z57)+2*ECARTPE(Z$23:Z57)),(AVERAGE(Z$23:Z57)+2*STDEV(Z$23:Z57))))</f>
        <v>19.364946785800388</v>
      </c>
      <c r="AH57" s="230">
        <f t="shared" si="57"/>
        <v>15.65477255260903</v>
      </c>
      <c r="AI57" s="230">
        <f t="shared" si="58"/>
        <v>19.253798875962399</v>
      </c>
      <c r="AJ57" s="191">
        <v>22.1</v>
      </c>
      <c r="AK57" s="276">
        <f t="shared" si="59"/>
        <v>23.134999999999998</v>
      </c>
      <c r="AL57" s="276">
        <f t="shared" si="60"/>
        <v>0.68500260687720815</v>
      </c>
      <c r="AM57" s="274">
        <f>IF(ISBLANK(AJ57),"",IF(ISERROR(AVERAGE(AJ$23:AJ57)),"",AVERAGE(AJ$23:AJ57)))</f>
        <v>20.293461538461539</v>
      </c>
      <c r="AN57" s="274">
        <f>IF(ISBLANK(AJ57),"",IF(ISERROR(STDEV(AJ$23:AJ57)),"",STDEV(AJ$23:AJ57)))</f>
        <v>2.3112766036243979</v>
      </c>
      <c r="AO57" s="192" t="str">
        <f t="shared" si="13"/>
        <v>conforme</v>
      </c>
      <c r="AP57" s="281">
        <f ca="1">IF(ISBLANK(AJ57),"",IF(ISERROR(AVERAGE(AJ$23:AJ57)-2*ECARTPE(AJ$23:AJ57)),(AVERAGE(AJ$23:AJ57)-2*STDEV(AJ$23:AJ57))))</f>
        <v>15.670908331212743</v>
      </c>
      <c r="AQ57" s="281">
        <f ca="1">IF(ISBLANK(AJ57),"",IF(ISERROR(AVERAGE(AJ$23:AJ57)+2*ECARTPE(AJ$23:AJ57)),(AVERAGE(AJ$23:AJ57)+2*STDEV(AJ$23:AJ57))))</f>
        <v>24.916014745710335</v>
      </c>
      <c r="AR57" s="230">
        <f t="shared" si="61"/>
        <v>21.76499478624558</v>
      </c>
      <c r="AS57" s="230">
        <f t="shared" si="62"/>
        <v>24.505005213754416</v>
      </c>
      <c r="AT57" s="199">
        <v>312</v>
      </c>
      <c r="AU57" s="276">
        <f t="shared" si="63"/>
        <v>332.75</v>
      </c>
      <c r="AV57" s="276">
        <f t="shared" si="64"/>
        <v>34.057724108175101</v>
      </c>
      <c r="AW57" s="274">
        <f>IF(ISBLANK(AT57),"",IF(ISERROR(AVERAGE(AT$23:AT57)),"",AVERAGE(AT$23:AT57)))</f>
        <v>295.49230769230769</v>
      </c>
      <c r="AX57" s="274">
        <f>IF(ISBLANK(AT57),"",IF(ISERROR(STDEV(AT$23:AT57)),"",STDEV(AT$23:AT57)))</f>
        <v>22.113469616085542</v>
      </c>
      <c r="AY57" s="192" t="str">
        <f t="shared" si="16"/>
        <v>conforme</v>
      </c>
      <c r="AZ57" s="281">
        <f ca="1">IF(ISBLANK(AT57),"",IF(ISERROR(AVERAGE(AT$23:AT57)-2*ECARTPE(AT$23:AT57)),(AVERAGE(AT$23:AT57)-2*STDEV(AT$23:AT57))))</f>
        <v>251.26536846013661</v>
      </c>
      <c r="BA57" s="281">
        <f ca="1">IF(ISBLANK(AT57),"",IF(ISERROR(AVERAGE(AT$23:AT57)+2*ECARTPE(AT$23:AT57)),(AVERAGE(AT$23:AT57)+2*STDEV(AT$23:AT57))))</f>
        <v>339.7192469244788</v>
      </c>
      <c r="BB57" s="239">
        <f t="shared" si="65"/>
        <v>264.63455178364978</v>
      </c>
      <c r="BC57" s="239">
        <f t="shared" si="66"/>
        <v>400.86544821635022</v>
      </c>
      <c r="BD57" s="207" t="str">
        <f>IF(AND(AND(AND(AND(COUNTIF(K57,"conforme"),COUNTIF(U57,"conforme")),COUNTIF(AE57,"conforme")),COUNTIF(AO57,"conforme")),COUNTIF(AY57,"conforme")),"conforme","non conforme")</f>
        <v>conforme</v>
      </c>
      <c r="BE57" s="180"/>
    </row>
    <row r="58" spans="1:57" x14ac:dyDescent="0.2">
      <c r="A58" s="5">
        <v>40749</v>
      </c>
      <c r="B58" s="152" t="s">
        <v>133</v>
      </c>
      <c r="C58" s="113">
        <v>41114</v>
      </c>
      <c r="D58" s="89"/>
      <c r="E58" s="89" t="s">
        <v>132</v>
      </c>
      <c r="F58" s="186">
        <v>3.8</v>
      </c>
      <c r="G58" s="276">
        <f t="shared" si="47"/>
        <v>4.0257142857142849</v>
      </c>
      <c r="H58" s="276">
        <f t="shared" si="48"/>
        <v>0.31341437655055221</v>
      </c>
      <c r="I58" s="274">
        <f>IF(ISERROR(AVERAGE(F$23:F58)),"",AVERAGE(F$23:F58))</f>
        <v>3.7399999999999998</v>
      </c>
      <c r="J58" s="274">
        <f>IF(ISBLANK(F58),"",IF(ISERROR(STDEV(F$23:F58)),"",STDEV(F$23:F58)))</f>
        <v>0.33682339586198567</v>
      </c>
      <c r="K58" s="192" t="str">
        <f t="shared" si="2"/>
        <v>conforme</v>
      </c>
      <c r="L58" s="281">
        <f ca="1">IF(ISERROR(AVERAGE(F$23:F58)-2*ECARTPE(F$23:F58)),(AVERAGE(F$23:F58)-2*STDEV(F$23:F58)))</f>
        <v>3.0663532082760283</v>
      </c>
      <c r="M58" s="281">
        <f ca="1">IF(ISERROR(AVERAGE(F$23:F58)+2*ECARTPE(F$23:F58)),(AVERAGE(F$23:F58)+2*STDEV(F$23:F58)))</f>
        <v>4.4136467917239708</v>
      </c>
      <c r="N58" s="232">
        <f t="shared" si="49"/>
        <v>3.3988855326131806</v>
      </c>
      <c r="O58" s="232">
        <f t="shared" si="50"/>
        <v>4.6525430388153897</v>
      </c>
      <c r="P58" s="220">
        <v>7.8</v>
      </c>
      <c r="Q58" s="276">
        <f t="shared" si="51"/>
        <v>8.4571428571428573</v>
      </c>
      <c r="R58" s="276">
        <f t="shared" si="52"/>
        <v>0.61472796925996165</v>
      </c>
      <c r="S58" s="274">
        <f>IF(ISBLANK(P58),"",IF(ISERROR(AVERAGE(P$23:P58)),"",AVERAGE(P$23:P58)))</f>
        <v>7.5841379310344825</v>
      </c>
      <c r="T58" s="274">
        <f>IF(ISBLANK(P58),"",IF(ISERROR(STDEV(P$23:P58)),"",STDEV(P$23:P58)))</f>
        <v>0.88584309010995843</v>
      </c>
      <c r="U58" s="192" t="str">
        <f t="shared" si="7"/>
        <v>conforme</v>
      </c>
      <c r="V58" s="281">
        <f ca="1">IF(ISBLANK(P58),"",IF(ISERROR(AVERAGE(P$23:P58)-2*ECARTPE(P$23:P58)),(AVERAGE(P$23:P58)-2*STDEV(P$23:P58))))</f>
        <v>5.8124517508145654</v>
      </c>
      <c r="W58" s="281">
        <f ca="1">IF(ISBLANK(P58),"",IF(ISERROR(AVERAGE(P$23:P58)+2*ECARTPE(P$23:P58)),(AVERAGE(P$23:P58)+2*STDEV(P$23:P58))))</f>
        <v>9.3558241112543996</v>
      </c>
      <c r="X58" s="230">
        <f t="shared" si="53"/>
        <v>7.2276869186229344</v>
      </c>
      <c r="Y58" s="230">
        <f t="shared" si="54"/>
        <v>9.6865987956627801</v>
      </c>
      <c r="Z58" s="191">
        <v>16.600000000000001</v>
      </c>
      <c r="AA58" s="276">
        <f t="shared" si="55"/>
        <v>17.454285714285714</v>
      </c>
      <c r="AB58" s="276">
        <f t="shared" si="56"/>
        <v>0.8997565808383422</v>
      </c>
      <c r="AC58" s="274">
        <f>IF(ISBLANK(Z58),"",IF(ISERROR(AVERAGE(Z$23:Z58)),"",AVERAGE(Z$23:Z58)))</f>
        <v>15.973200000000002</v>
      </c>
      <c r="AD58" s="274">
        <f>IF(ISBLANK(Z58),"",IF(ISERROR(STDEV(Z$23:Z58)),"",STDEV(Z$23:Z58)))</f>
        <v>1.6780388354663502</v>
      </c>
      <c r="AE58" s="192" t="str">
        <f t="shared" si="10"/>
        <v>conforme</v>
      </c>
      <c r="AF58" s="281">
        <f ca="1">IF(ISBLANK(Z58),"",IF(ISERROR(AVERAGE(Z$23:Z58)-2*ECARTPE(Z$23:Z58)),(AVERAGE(Z$23:Z58)-2*STDEV(Z$23:Z58))))</f>
        <v>12.617122329067302</v>
      </c>
      <c r="AG58" s="281">
        <f ca="1">IF(ISBLANK(Z58),"",IF(ISERROR(AVERAGE(Z$23:Z58)+2*ECARTPE(Z$23:Z58)),(AVERAGE(Z$23:Z58)+2*STDEV(Z$23:Z58))))</f>
        <v>19.329277670932704</v>
      </c>
      <c r="AH58" s="230">
        <f t="shared" si="57"/>
        <v>15.65477255260903</v>
      </c>
      <c r="AI58" s="230">
        <f t="shared" si="58"/>
        <v>19.253798875962399</v>
      </c>
      <c r="AJ58" s="191">
        <v>24.2</v>
      </c>
      <c r="AK58" s="276">
        <f t="shared" si="59"/>
        <v>23.134999999999998</v>
      </c>
      <c r="AL58" s="276">
        <f t="shared" si="60"/>
        <v>0.68500260687720815</v>
      </c>
      <c r="AM58" s="274">
        <f>IF(ISBLANK(AJ58),"",IF(ISERROR(AVERAGE(AJ$23:AJ58)),"",AVERAGE(AJ$23:AJ58)))</f>
        <v>20.438148148148148</v>
      </c>
      <c r="AN58" s="274">
        <f>IF(ISBLANK(AJ58),"",IF(ISERROR(STDEV(AJ$23:AJ58)),"",STDEV(AJ$23:AJ58)))</f>
        <v>2.3878362220558085</v>
      </c>
      <c r="AO58" s="192" t="str">
        <f t="shared" si="13"/>
        <v>conforme</v>
      </c>
      <c r="AP58" s="281">
        <f ca="1">IF(ISBLANK(AJ58),"",IF(ISERROR(AVERAGE(AJ$23:AJ58)-2*ECARTPE(AJ$23:AJ58)),(AVERAGE(AJ$23:AJ58)-2*STDEV(AJ$23:AJ58))))</f>
        <v>15.662475704036531</v>
      </c>
      <c r="AQ58" s="281">
        <f ca="1">IF(ISBLANK(AJ58),"",IF(ISERROR(AVERAGE(AJ$23:AJ58)+2*ECARTPE(AJ$23:AJ58)),(AVERAGE(AJ$23:AJ58)+2*STDEV(AJ$23:AJ58))))</f>
        <v>25.213820592259765</v>
      </c>
      <c r="AR58" s="230">
        <f t="shared" si="61"/>
        <v>21.76499478624558</v>
      </c>
      <c r="AS58" s="230">
        <f t="shared" si="62"/>
        <v>24.505005213754416</v>
      </c>
      <c r="AT58" s="199">
        <v>380</v>
      </c>
      <c r="AU58" s="276">
        <f t="shared" si="63"/>
        <v>332.75</v>
      </c>
      <c r="AV58" s="276">
        <f t="shared" si="64"/>
        <v>34.057724108175101</v>
      </c>
      <c r="AW58" s="274">
        <f>IF(ISBLANK(AT58),"",IF(ISERROR(AVERAGE(AT$23:AT58)),"",AVERAGE(AT$23:AT58)))</f>
        <v>298.62222222222221</v>
      </c>
      <c r="AX58" s="274">
        <f>IF(ISBLANK(AT58),"",IF(ISERROR(STDEV(AT$23:AT58)),"",STDEV(AT$23:AT58)))</f>
        <v>27.105340565642912</v>
      </c>
      <c r="AY58" s="192" t="str">
        <f t="shared" si="16"/>
        <v>conforme</v>
      </c>
      <c r="AZ58" s="281">
        <f ca="1">IF(ISBLANK(AT58),"",IF(ISERROR(AVERAGE(AT$23:AT58)-2*ECARTPE(AT$23:AT58)),(AVERAGE(AT$23:AT58)-2*STDEV(AT$23:AT58))))</f>
        <v>244.4115410909364</v>
      </c>
      <c r="BA58" s="281">
        <f ca="1">IF(ISBLANK(AT58),"",IF(ISERROR(AVERAGE(AT$23:AT58)+2*ECARTPE(AT$23:AT58)),(AVERAGE(AT$23:AT58)+2*STDEV(AT$23:AT58))))</f>
        <v>352.83290335350802</v>
      </c>
      <c r="BB58" s="239">
        <f t="shared" si="65"/>
        <v>264.63455178364978</v>
      </c>
      <c r="BC58" s="239">
        <f t="shared" si="66"/>
        <v>400.86544821635022</v>
      </c>
      <c r="BD58" s="207" t="str">
        <f>IF(AND(AND(AND(AND(COUNTIF(K58,"conforme"),COUNTIF(U58,"conforme")),COUNTIF(AE58,"conforme")),COUNTIF(AO58,"conforme")),COUNTIF(AY58,"conforme")),"conforme","non conforme")</f>
        <v>conforme</v>
      </c>
      <c r="BE58" s="180"/>
    </row>
    <row r="59" spans="1:57" x14ac:dyDescent="0.2">
      <c r="A59" s="5"/>
      <c r="B59" s="152"/>
      <c r="C59" s="113">
        <v>41123</v>
      </c>
      <c r="D59" s="89" t="s">
        <v>134</v>
      </c>
      <c r="E59" s="89" t="s">
        <v>35</v>
      </c>
      <c r="F59" s="186">
        <v>3.66</v>
      </c>
      <c r="G59" s="276">
        <f t="shared" si="47"/>
        <v>4.0257142857142849</v>
      </c>
      <c r="H59" s="276">
        <f t="shared" si="48"/>
        <v>0.31341437655055221</v>
      </c>
      <c r="I59" s="274">
        <f>IF(ISERROR(AVERAGE(F$23:F59)),"",AVERAGE(F$23:F59))</f>
        <v>3.737333333333333</v>
      </c>
      <c r="J59" s="274">
        <f>IF(ISBLANK(F59),"",IF(ISERROR(STDEV(F$23:F59)),"",STDEV(F$23:F59)))</f>
        <v>0.33128728373998306</v>
      </c>
      <c r="K59" s="192" t="str">
        <f t="shared" si="2"/>
        <v>conforme</v>
      </c>
      <c r="L59" s="281">
        <f ca="1">IF(ISERROR(AVERAGE(F$23:F59)-2*ECARTPE(F$23:F59)),(AVERAGE(F$23:F59)-2*STDEV(F$23:F59)))</f>
        <v>3.0747587658533666</v>
      </c>
      <c r="M59" s="281">
        <f ca="1">IF(ISERROR(AVERAGE(F$23:F59)+2*ECARTPE(F$23:F59)),(AVERAGE(F$23:F59)+2*STDEV(F$23:F59)))</f>
        <v>4.3999079008132993</v>
      </c>
      <c r="N59" s="232">
        <f t="shared" si="49"/>
        <v>3.3988855326131806</v>
      </c>
      <c r="O59" s="232">
        <f t="shared" si="50"/>
        <v>4.6525430388153897</v>
      </c>
      <c r="P59" s="220">
        <v>7.5</v>
      </c>
      <c r="Q59" s="276">
        <f t="shared" si="51"/>
        <v>8.4571428571428573</v>
      </c>
      <c r="R59" s="276">
        <f t="shared" si="52"/>
        <v>0.61472796925996165</v>
      </c>
      <c r="S59" s="274">
        <f>IF(ISBLANK(P59),"",IF(ISERROR(AVERAGE(P$23:P59)),"",AVERAGE(P$23:P59)))</f>
        <v>7.5813333333333333</v>
      </c>
      <c r="T59" s="274">
        <f>IF(ISBLANK(P59),"",IF(ISERROR(STDEV(P$23:P59)),"",STDEV(P$23:P59)))</f>
        <v>0.87057148623400038</v>
      </c>
      <c r="U59" s="192" t="str">
        <f t="shared" si="7"/>
        <v>conforme</v>
      </c>
      <c r="V59" s="281">
        <f ca="1">IF(ISBLANK(P59),"",IF(ISERROR(AVERAGE(P$23:P59)-2*ECARTPE(P$23:P59)),(AVERAGE(P$23:P59)-2*STDEV(P$23:P59))))</f>
        <v>5.8401903608653321</v>
      </c>
      <c r="W59" s="281">
        <f ca="1">IF(ISBLANK(P59),"",IF(ISERROR(AVERAGE(P$23:P59)+2*ECARTPE(P$23:P59)),(AVERAGE(P$23:P59)+2*STDEV(P$23:P59))))</f>
        <v>9.3224763058013345</v>
      </c>
      <c r="X59" s="230">
        <f t="shared" si="53"/>
        <v>7.2276869186229344</v>
      </c>
      <c r="Y59" s="230">
        <f t="shared" si="54"/>
        <v>9.6865987956627801</v>
      </c>
      <c r="Z59" s="191">
        <v>16</v>
      </c>
      <c r="AA59" s="276">
        <f t="shared" si="55"/>
        <v>17.454285714285714</v>
      </c>
      <c r="AB59" s="276">
        <f t="shared" si="56"/>
        <v>0.8997565808383422</v>
      </c>
      <c r="AC59" s="274">
        <f>IF(ISBLANK(Z59),"",IF(ISERROR(AVERAGE(Z$23:Z59)),"",AVERAGE(Z$23:Z59)))</f>
        <v>15.97423076923077</v>
      </c>
      <c r="AD59" s="274">
        <f>IF(ISBLANK(Z59),"",IF(ISERROR(STDEV(Z$23:Z59)),"",STDEV(Z$23:Z59)))</f>
        <v>1.644143967119464</v>
      </c>
      <c r="AE59" s="192" t="str">
        <f t="shared" si="10"/>
        <v>conforme</v>
      </c>
      <c r="AF59" s="281">
        <f ca="1">IF(ISBLANK(Z59),"",IF(ISERROR(AVERAGE(Z$23:Z59)-2*ECARTPE(Z$23:Z59)),(AVERAGE(Z$23:Z59)-2*STDEV(Z$23:Z59))))</f>
        <v>12.685942834991842</v>
      </c>
      <c r="AG59" s="281">
        <f ca="1">IF(ISBLANK(Z59),"",IF(ISERROR(AVERAGE(Z$23:Z59)+2*ECARTPE(Z$23:Z59)),(AVERAGE(Z$23:Z59)+2*STDEV(Z$23:Z59))))</f>
        <v>19.262518703469699</v>
      </c>
      <c r="AH59" s="230">
        <f t="shared" si="57"/>
        <v>15.65477255260903</v>
      </c>
      <c r="AI59" s="230">
        <f t="shared" si="58"/>
        <v>19.253798875962399</v>
      </c>
      <c r="AJ59" s="171">
        <v>22.7</v>
      </c>
      <c r="AK59" s="276">
        <f t="shared" si="59"/>
        <v>23.134999999999998</v>
      </c>
      <c r="AL59" s="276">
        <f t="shared" si="60"/>
        <v>0.68500260687720815</v>
      </c>
      <c r="AM59" s="274">
        <f>IF(ISBLANK(AJ59),"",IF(ISERROR(AVERAGE(AJ$23:AJ59)),"",AVERAGE(AJ$23:AJ59)))</f>
        <v>20.518928571428575</v>
      </c>
      <c r="AN59" s="274">
        <f>IF(ISBLANK(AJ59),"",IF(ISERROR(STDEV(AJ$23:AJ59)),"",STDEV(AJ$23:AJ59)))</f>
        <v>2.3818687641269598</v>
      </c>
      <c r="AO59" s="192" t="str">
        <f t="shared" si="13"/>
        <v>conforme</v>
      </c>
      <c r="AP59" s="281">
        <f ca="1">IF(ISBLANK(AJ59),"",IF(ISERROR(AVERAGE(AJ$23:AJ59)-2*ECARTPE(AJ$23:AJ59)),(AVERAGE(AJ$23:AJ59)-2*STDEV(AJ$23:AJ59))))</f>
        <v>15.755191043174655</v>
      </c>
      <c r="AQ59" s="281">
        <f ca="1">IF(ISBLANK(AJ59),"",IF(ISERROR(AVERAGE(AJ$23:AJ59)+2*ECARTPE(AJ$23:AJ59)),(AVERAGE(AJ$23:AJ59)+2*STDEV(AJ$23:AJ59))))</f>
        <v>25.282666099682494</v>
      </c>
      <c r="AR59" s="230">
        <f t="shared" si="61"/>
        <v>21.76499478624558</v>
      </c>
      <c r="AS59" s="230">
        <f t="shared" si="62"/>
        <v>24.505005213754416</v>
      </c>
      <c r="AT59" s="171">
        <v>385</v>
      </c>
      <c r="AU59" s="276">
        <f t="shared" si="63"/>
        <v>332.75</v>
      </c>
      <c r="AV59" s="276">
        <f t="shared" si="64"/>
        <v>34.057724108175101</v>
      </c>
      <c r="AW59" s="274">
        <f>IF(ISBLANK(AT59),"",IF(ISERROR(AVERAGE(AT$23:AT59)),"",AVERAGE(AT$23:AT59)))</f>
        <v>301.70714285714286</v>
      </c>
      <c r="AX59" s="274">
        <f>IF(ISBLANK(AT59),"",IF(ISERROR(STDEV(AT$23:AT59)),"",STDEV(AT$23:AT59)))</f>
        <v>31.208283902306967</v>
      </c>
      <c r="AY59" s="192" t="str">
        <f t="shared" si="16"/>
        <v>conforme</v>
      </c>
      <c r="AZ59" s="281">
        <f ca="1">IF(ISBLANK(AT59),"",IF(ISERROR(AVERAGE(AT$23:AT59)-2*ECARTPE(AT$23:AT59)),(AVERAGE(AT$23:AT59)-2*STDEV(AT$23:AT59))))</f>
        <v>239.29057505252894</v>
      </c>
      <c r="BA59" s="281">
        <f ca="1">IF(ISBLANK(AT59),"",IF(ISERROR(AVERAGE(AT$23:AT59)+2*ECARTPE(AT$23:AT59)),(AVERAGE(AT$23:AT59)+2*STDEV(AT$23:AT59))))</f>
        <v>364.12371066175677</v>
      </c>
      <c r="BB59" s="239">
        <f t="shared" si="65"/>
        <v>264.63455178364978</v>
      </c>
      <c r="BC59" s="239">
        <f t="shared" si="66"/>
        <v>400.86544821635022</v>
      </c>
      <c r="BD59" s="207" t="str">
        <f>IF(AND(AND(AND(AND(COUNTIF(K59,"conforme"),COUNTIF(U59,"conforme")),COUNTIF(AE59,"conforme")),COUNTIF(AO59,"conforme")),COUNTIF(AY59,"conforme")),"conforme","non conforme")</f>
        <v>conforme</v>
      </c>
      <c r="BE59" s="180"/>
    </row>
    <row r="60" spans="1:57" x14ac:dyDescent="0.2">
      <c r="A60" s="5">
        <v>40749</v>
      </c>
      <c r="B60" s="14" t="s">
        <v>136</v>
      </c>
      <c r="C60" s="113">
        <v>41264</v>
      </c>
      <c r="D60" s="86" t="s">
        <v>135</v>
      </c>
      <c r="E60" s="89" t="s">
        <v>35</v>
      </c>
      <c r="F60" s="186">
        <v>3.9</v>
      </c>
      <c r="G60" s="276">
        <f t="shared" si="47"/>
        <v>4.0257142857142849</v>
      </c>
      <c r="H60" s="276">
        <f t="shared" si="48"/>
        <v>0.31341437655055221</v>
      </c>
      <c r="I60" s="274">
        <f>IF(ISERROR(AVERAGE(F$23:F60)),"",AVERAGE(F$23:F60))</f>
        <v>3.7425806451612904</v>
      </c>
      <c r="J60" s="274">
        <f>IF(ISBLANK(F60),"",IF(ISERROR(STDEV(F$23:F60)),"",STDEV(F$23:F60)))</f>
        <v>0.3270266833347138</v>
      </c>
      <c r="K60" s="192" t="str">
        <f t="shared" si="2"/>
        <v>conforme</v>
      </c>
      <c r="L60" s="281">
        <f ca="1">IF(ISERROR(AVERAGE(F$23:F60)-2*ECARTPE(F$23:F60)),(AVERAGE(F$23:F60)-2*STDEV(F$23:F60)))</f>
        <v>3.0885272784918629</v>
      </c>
      <c r="M60" s="281">
        <f ca="1">IF(ISERROR(AVERAGE(F$23:F60)+2*ECARTPE(F$23:F60)),(AVERAGE(F$23:F60)+2*STDEV(F$23:F60)))</f>
        <v>4.3966340118307183</v>
      </c>
      <c r="N60" s="232">
        <f t="shared" si="49"/>
        <v>3.3988855326131806</v>
      </c>
      <c r="O60" s="232">
        <f t="shared" si="50"/>
        <v>4.6525430388153897</v>
      </c>
      <c r="P60" s="220">
        <v>8.5500000000000007</v>
      </c>
      <c r="Q60" s="276">
        <f t="shared" si="51"/>
        <v>8.4571428571428573</v>
      </c>
      <c r="R60" s="276">
        <f t="shared" si="52"/>
        <v>0.61472796925996165</v>
      </c>
      <c r="S60" s="274">
        <f>IF(ISBLANK(P60),"",IF(ISERROR(AVERAGE(P$23:P60)),"",AVERAGE(P$23:P60)))</f>
        <v>7.612580645161291</v>
      </c>
      <c r="T60" s="274">
        <f>IF(ISBLANK(P60),"",IF(ISERROR(STDEV(P$23:P60)),"",STDEV(P$23:P60)))</f>
        <v>0.87344134602515344</v>
      </c>
      <c r="U60" s="192" t="str">
        <f t="shared" si="7"/>
        <v>conforme</v>
      </c>
      <c r="V60" s="281">
        <f ca="1">IF(ISBLANK(P60),"",IF(ISERROR(AVERAGE(P$23:P60)-2*ECARTPE(P$23:P60)),(AVERAGE(P$23:P60)-2*STDEV(P$23:P60))))</f>
        <v>5.8656979531109839</v>
      </c>
      <c r="W60" s="281">
        <f ca="1">IF(ISBLANK(P60),"",IF(ISERROR(AVERAGE(P$23:P60)+2*ECARTPE(P$23:P60)),(AVERAGE(P$23:P60)+2*STDEV(P$23:P60))))</f>
        <v>9.3594633372115972</v>
      </c>
      <c r="X60" s="230">
        <f t="shared" si="53"/>
        <v>7.2276869186229344</v>
      </c>
      <c r="Y60" s="230">
        <f t="shared" si="54"/>
        <v>9.6865987956627801</v>
      </c>
      <c r="Z60" s="171">
        <v>17.8</v>
      </c>
      <c r="AA60" s="276">
        <f t="shared" si="55"/>
        <v>17.454285714285714</v>
      </c>
      <c r="AB60" s="276">
        <f t="shared" si="56"/>
        <v>0.8997565808383422</v>
      </c>
      <c r="AC60" s="274">
        <f>IF(ISBLANK(Z60),"",IF(ISERROR(AVERAGE(Z$23:Z60)),"",AVERAGE(Z$23:Z60)))</f>
        <v>16.041851851851852</v>
      </c>
      <c r="AD60" s="274">
        <f>IF(ISBLANK(Z60),"",IF(ISERROR(STDEV(Z$23:Z60)),"",STDEV(Z$23:Z60)))</f>
        <v>1.650060691277822</v>
      </c>
      <c r="AE60" s="192" t="str">
        <f t="shared" si="10"/>
        <v>conforme</v>
      </c>
      <c r="AF60" s="281">
        <f ca="1">IF(ISBLANK(Z60),"",IF(ISERROR(AVERAGE(Z$23:Z60)-2*ECARTPE(Z$23:Z60)),(AVERAGE(Z$23:Z60)-2*STDEV(Z$23:Z60))))</f>
        <v>12.741730469296208</v>
      </c>
      <c r="AG60" s="281">
        <f ca="1">IF(ISBLANK(Z60),"",IF(ISERROR(AVERAGE(Z$23:Z60)+2*ECARTPE(Z$23:Z60)),(AVERAGE(Z$23:Z60)+2*STDEV(Z$23:Z60))))</f>
        <v>19.341973234407497</v>
      </c>
      <c r="AH60" s="230">
        <f t="shared" si="57"/>
        <v>15.65477255260903</v>
      </c>
      <c r="AI60" s="230">
        <f t="shared" si="58"/>
        <v>19.253798875962399</v>
      </c>
      <c r="AJ60" s="171">
        <v>23.3</v>
      </c>
      <c r="AK60" s="276">
        <f t="shared" si="59"/>
        <v>23.134999999999998</v>
      </c>
      <c r="AL60" s="276">
        <f t="shared" si="60"/>
        <v>0.68500260687720815</v>
      </c>
      <c r="AM60" s="274">
        <f>IF(ISBLANK(AJ60),"",IF(ISERROR(AVERAGE(AJ$23:AJ60)),"",AVERAGE(AJ$23:AJ60)))</f>
        <v>20.614827586206896</v>
      </c>
      <c r="AN60" s="274">
        <f>IF(ISBLANK(AJ60),"",IF(ISERROR(STDEV(AJ$23:AJ60)),"",STDEV(AJ$23:AJ60)))</f>
        <v>2.3952834915571111</v>
      </c>
      <c r="AO60" s="192" t="str">
        <f t="shared" si="13"/>
        <v>conforme</v>
      </c>
      <c r="AP60" s="281">
        <f ca="1">IF(ISBLANK(AJ60),"",IF(ISERROR(AVERAGE(AJ$23:AJ60)-2*ECARTPE(AJ$23:AJ60)),(AVERAGE(AJ$23:AJ60)-2*STDEV(AJ$23:AJ60))))</f>
        <v>15.824260603092675</v>
      </c>
      <c r="AQ60" s="281">
        <f ca="1">IF(ISBLANK(AJ60),"",IF(ISERROR(AVERAGE(AJ$23:AJ60)+2*ECARTPE(AJ$23:AJ60)),(AVERAGE(AJ$23:AJ60)+2*STDEV(AJ$23:AJ60))))</f>
        <v>25.405394569321118</v>
      </c>
      <c r="AR60" s="230">
        <f t="shared" si="61"/>
        <v>21.76499478624558</v>
      </c>
      <c r="AS60" s="230">
        <f t="shared" si="62"/>
        <v>24.505005213754416</v>
      </c>
      <c r="AT60" s="171">
        <v>321</v>
      </c>
      <c r="AU60" s="276">
        <f t="shared" si="63"/>
        <v>332.75</v>
      </c>
      <c r="AV60" s="276">
        <f t="shared" si="64"/>
        <v>34.057724108175101</v>
      </c>
      <c r="AW60" s="274">
        <f>IF(ISBLANK(AT60),"",IF(ISERROR(AVERAGE(AT$23:AT60)),"",AVERAGE(AT$23:AT60)))</f>
        <v>302.37241379310342</v>
      </c>
      <c r="AX60" s="274">
        <f>IF(ISBLANK(AT60),"",IF(ISERROR(STDEV(AT$23:AT60)),"",STDEV(AT$23:AT60)))</f>
        <v>30.854623369135972</v>
      </c>
      <c r="AY60" s="192" t="str">
        <f t="shared" si="16"/>
        <v>conforme</v>
      </c>
      <c r="AZ60" s="281">
        <f ca="1">IF(ISBLANK(AT60),"",IF(ISERROR(AVERAGE(AT$23:AT60)-2*ECARTPE(AT$23:AT60)),(AVERAGE(AT$23:AT60)-2*STDEV(AT$23:AT60))))</f>
        <v>240.66316705483149</v>
      </c>
      <c r="BA60" s="281">
        <f ca="1">IF(ISBLANK(AT60),"",IF(ISERROR(AVERAGE(AT$23:AT60)+2*ECARTPE(AT$23:AT60)),(AVERAGE(AT$23:AT60)+2*STDEV(AT$23:AT60))))</f>
        <v>364.08166053137535</v>
      </c>
      <c r="BB60" s="239">
        <f t="shared" si="65"/>
        <v>264.63455178364978</v>
      </c>
      <c r="BC60" s="239">
        <f t="shared" si="66"/>
        <v>400.86544821635022</v>
      </c>
      <c r="BD60" s="207" t="str">
        <f>IF(AND(AND(AND(AND(COUNTIF(K60,"conforme"),COUNTIF(U60,"conforme")),COUNTIF(AE60,"conforme")),COUNTIF(AO60,"conforme")),COUNTIF(AY60,"conforme")),"conforme","non conforme")</f>
        <v>conforme</v>
      </c>
      <c r="BE60" s="180"/>
    </row>
    <row r="61" spans="1:57" ht="24" x14ac:dyDescent="0.2">
      <c r="A61" s="138" t="s">
        <v>137</v>
      </c>
      <c r="B61" s="114"/>
      <c r="C61" s="114"/>
      <c r="D61" s="145"/>
      <c r="E61" s="145"/>
      <c r="F61" s="187"/>
      <c r="G61" s="187"/>
      <c r="H61" s="187"/>
      <c r="I61" s="274">
        <f>IF(ISERROR(AVERAGE(F$23:F61)),"",AVERAGE(F$23:F61))</f>
        <v>3.7425806451612904</v>
      </c>
      <c r="J61" s="274" t="str">
        <f>IF(ISBLANK(F61),"",IF(ISERROR(STDEV(F$23:F61)),"",STDEV(F$23:F61)))</f>
        <v/>
      </c>
      <c r="K61" s="192" t="str">
        <f t="shared" si="2"/>
        <v/>
      </c>
      <c r="L61" s="281">
        <f ca="1">IF(ISERROR(AVERAGE(F$23:F61)-2*ECARTPE(F$23:F61)),(AVERAGE(F$23:F61)-2*STDEV(F$23:F61)))</f>
        <v>3.0885272784918629</v>
      </c>
      <c r="M61" s="281">
        <f ca="1">IF(ISERROR(AVERAGE(F$23:F61)+2*ECARTPE(F$23:F61)),(AVERAGE(F$23:F61)+2*STDEV(F$23:F61)))</f>
        <v>4.3966340118307183</v>
      </c>
      <c r="N61" s="216"/>
      <c r="O61" s="216"/>
      <c r="P61" s="223"/>
      <c r="Q61" s="216"/>
      <c r="R61" s="216"/>
      <c r="S61" s="274" t="str">
        <f>IF(ISBLANK(P61),"",IF(ISERROR(AVERAGE(P$23:P61)),"",AVERAGE(P$23:P61)))</f>
        <v/>
      </c>
      <c r="T61" s="274" t="str">
        <f>IF(ISBLANK(P61),"",IF(ISERROR(STDEV(P$23:P61)),"",STDEV(P$23:P61)))</f>
        <v/>
      </c>
      <c r="U61" s="192" t="str">
        <f t="shared" si="7"/>
        <v/>
      </c>
      <c r="V61" s="281" t="str">
        <f>IF(ISBLANK(P61),"",IF(ISERROR(AVERAGE(P$23:P61)-2*ECARTPE(P$23:P61)),(AVERAGE(P$23:P61)-2*STDEV(P$23:P61))))</f>
        <v/>
      </c>
      <c r="W61" s="281" t="str">
        <f>IF(ISBLANK(P61),"",IF(ISERROR(AVERAGE(P$23:P61)+2*ECARTPE(P$23:P61)),(AVERAGE(P$23:P61)+2*STDEV(P$23:P61))))</f>
        <v/>
      </c>
      <c r="X61" s="172"/>
      <c r="Y61" s="172"/>
      <c r="Z61" s="172"/>
      <c r="AA61" s="187"/>
      <c r="AB61" s="187"/>
      <c r="AC61" s="274" t="str">
        <f>IF(ISBLANK(Z61),"",IF(ISERROR(AVERAGE(Z$23:Z61)),"",AVERAGE(Z$23:Z61)))</f>
        <v/>
      </c>
      <c r="AD61" s="274" t="str">
        <f>IF(ISBLANK(Z61),"",IF(ISERROR(STDEV(Z$23:Z61)),"",STDEV(Z$23:Z61)))</f>
        <v/>
      </c>
      <c r="AE61" s="192" t="str">
        <f t="shared" si="10"/>
        <v/>
      </c>
      <c r="AF61" s="281" t="str">
        <f>IF(ISBLANK(Z61),"",IF(ISERROR(AVERAGE(Z$23:Z61)-2*ECARTPE(Z$23:Z61)),(AVERAGE(Z$23:Z61)-2*STDEV(Z$23:Z61))))</f>
        <v/>
      </c>
      <c r="AG61" s="281" t="str">
        <f>IF(ISBLANK(Z61),"",IF(ISERROR(AVERAGE(Z$23:Z61)+2*ECARTPE(Z$23:Z61)),(AVERAGE(Z$23:Z61)+2*STDEV(Z$23:Z61))))</f>
        <v/>
      </c>
      <c r="AH61" s="201"/>
      <c r="AI61" s="201"/>
      <c r="AJ61" s="167">
        <v>22</v>
      </c>
      <c r="AK61" s="273"/>
      <c r="AL61" s="273"/>
      <c r="AM61" s="274">
        <f>IF(ISBLANK(AJ61),"",IF(ISERROR(AVERAGE(AJ$23:AJ61)),"",AVERAGE(AJ$23:AJ61)))</f>
        <v>20.661000000000001</v>
      </c>
      <c r="AN61" s="274">
        <f>IF(ISBLANK(AJ61),"",IF(ISERROR(STDEV(AJ$23:AJ61)),"",STDEV(AJ$23:AJ61)))</f>
        <v>2.367171089194263</v>
      </c>
      <c r="AO61" s="192" t="str">
        <f t="shared" si="13"/>
        <v>non conforme</v>
      </c>
      <c r="AP61" s="281">
        <f ca="1">IF(ISBLANK(AJ61),"",IF(ISERROR(AVERAGE(AJ$23:AJ61)-2*ECARTPE(AJ$23:AJ61)),(AVERAGE(AJ$23:AJ61)-2*STDEV(AJ$23:AJ61))))</f>
        <v>15.926657821611474</v>
      </c>
      <c r="AQ61" s="281">
        <f ca="1">IF(ISBLANK(AJ61),"",IF(ISERROR(AVERAGE(AJ$23:AJ61)+2*ECARTPE(AJ$23:AJ61)),(AVERAGE(AJ$23:AJ61)+2*STDEV(AJ$23:AJ61))))</f>
        <v>25.395342178388528</v>
      </c>
      <c r="AR61" s="167"/>
      <c r="AS61" s="167"/>
      <c r="AT61" s="167">
        <v>362</v>
      </c>
      <c r="AU61" s="273"/>
      <c r="AV61" s="273"/>
      <c r="AW61" s="274">
        <f>IF(ISBLANK(AT61),"",IF(ISERROR(AVERAGE(AT$23:AT61)),"",AVERAGE(AT$23:AT61)))</f>
        <v>304.35999999999996</v>
      </c>
      <c r="AX61" s="274">
        <f>IF(ISBLANK(AT61),"",IF(ISERROR(STDEV(AT$23:AT61)),"",STDEV(AT$23:AT61)))</f>
        <v>32.213272055966812</v>
      </c>
      <c r="AY61" s="192" t="str">
        <f t="shared" si="16"/>
        <v>non conforme</v>
      </c>
      <c r="AZ61" s="281">
        <f ca="1">IF(ISBLANK(AT61),"",IF(ISERROR(AVERAGE(AT$23:AT61)-2*ECARTPE(AT$23:AT61)),(AVERAGE(AT$23:AT61)-2*STDEV(AT$23:AT61))))</f>
        <v>239.93345588806633</v>
      </c>
      <c r="BA61" s="281">
        <f ca="1">IF(ISBLANK(AT61),"",IF(ISERROR(AVERAGE(AT$23:AT61)+2*ECARTPE(AT$23:AT61)),(AVERAGE(AT$23:AT61)+2*STDEV(AT$23:AT61))))</f>
        <v>368.78654411193361</v>
      </c>
      <c r="BB61" s="167"/>
      <c r="BC61" s="167"/>
      <c r="BD61" s="207"/>
      <c r="BE61" s="209"/>
    </row>
    <row r="62" spans="1:57" x14ac:dyDescent="0.2">
      <c r="A62" s="139">
        <v>41333</v>
      </c>
      <c r="B62" s="115"/>
      <c r="C62" s="116" t="s">
        <v>138</v>
      </c>
      <c r="D62" s="146"/>
      <c r="E62" s="146"/>
      <c r="F62" s="188"/>
      <c r="G62" s="188"/>
      <c r="H62" s="188"/>
      <c r="I62" s="274">
        <f>IF(ISERROR(AVERAGE(F$23:F62)),"",AVERAGE(F$23:F62))</f>
        <v>3.7425806451612904</v>
      </c>
      <c r="J62" s="274" t="str">
        <f>IF(ISBLANK(F62),"",IF(ISERROR(STDEV(F$23:F62)),"",STDEV(F$23:F62)))</f>
        <v/>
      </c>
      <c r="K62" s="192" t="str">
        <f t="shared" si="2"/>
        <v/>
      </c>
      <c r="L62" s="281">
        <f ca="1">IF(ISERROR(AVERAGE(F$23:F62)-2*ECARTPE(F$23:F62)),(AVERAGE(F$23:F62)-2*STDEV(F$23:F62)))</f>
        <v>3.0885272784918629</v>
      </c>
      <c r="M62" s="281">
        <f ca="1">IF(ISERROR(AVERAGE(F$23:F62)+2*ECARTPE(F$23:F62)),(AVERAGE(F$23:F62)+2*STDEV(F$23:F62)))</f>
        <v>4.3966340118307183</v>
      </c>
      <c r="N62" s="246"/>
      <c r="O62" s="246"/>
      <c r="P62" s="224"/>
      <c r="Q62" s="272"/>
      <c r="R62" s="272"/>
      <c r="S62" s="274" t="str">
        <f>IF(ISBLANK(P62),"",IF(ISERROR(AVERAGE(P$23:P62)),"",AVERAGE(P$23:P62)))</f>
        <v/>
      </c>
      <c r="T62" s="274" t="str">
        <f>IF(ISBLANK(P62),"",IF(ISERROR(STDEV(P$23:P62)),"",STDEV(P$23:P62)))</f>
        <v/>
      </c>
      <c r="U62" s="192" t="str">
        <f t="shared" si="7"/>
        <v/>
      </c>
      <c r="V62" s="281" t="str">
        <f>IF(ISBLANK(P62),"",IF(ISERROR(AVERAGE(P$23:P62)-2*ECARTPE(P$23:P62)),(AVERAGE(P$23:P62)-2*STDEV(P$23:P62))))</f>
        <v/>
      </c>
      <c r="W62" s="281" t="str">
        <f>IF(ISBLANK(P62),"",IF(ISERROR(AVERAGE(P$23:P62)+2*ECARTPE(P$23:P62)),(AVERAGE(P$23:P62)+2*STDEV(P$23:P62))))</f>
        <v/>
      </c>
      <c r="X62" s="241"/>
      <c r="Y62" s="241"/>
      <c r="Z62" s="168"/>
      <c r="AA62" s="188"/>
      <c r="AB62" s="188"/>
      <c r="AC62" s="274" t="str">
        <f>IF(ISBLANK(Z62),"",IF(ISERROR(AVERAGE(Z$23:Z62)),"",AVERAGE(Z$23:Z62)))</f>
        <v/>
      </c>
      <c r="AD62" s="274" t="str">
        <f>IF(ISBLANK(Z62),"",IF(ISERROR(STDEV(Z$23:Z62)),"",STDEV(Z$23:Z62)))</f>
        <v/>
      </c>
      <c r="AE62" s="192" t="str">
        <f t="shared" si="10"/>
        <v/>
      </c>
      <c r="AF62" s="281" t="str">
        <f>IF(ISBLANK(Z62),"",IF(ISERROR(AVERAGE(Z$23:Z62)-2*ECARTPE(Z$23:Z62)),(AVERAGE(Z$23:Z62)-2*STDEV(Z$23:Z62))))</f>
        <v/>
      </c>
      <c r="AG62" s="281" t="str">
        <f>IF(ISBLANK(Z62),"",IF(ISERROR(AVERAGE(Z$23:Z62)+2*ECARTPE(Z$23:Z62)),(AVERAGE(Z$23:Z62)+2*STDEV(Z$23:Z62))))</f>
        <v/>
      </c>
      <c r="AH62" s="242"/>
      <c r="AI62" s="242"/>
      <c r="AJ62" s="168"/>
      <c r="AK62" s="188"/>
      <c r="AL62" s="188"/>
      <c r="AM62" s="274" t="str">
        <f>IF(ISBLANK(AJ62),"",IF(ISERROR(AVERAGE(AJ$23:AJ62)),"",AVERAGE(AJ$23:AJ62)))</f>
        <v/>
      </c>
      <c r="AN62" s="274" t="str">
        <f>IF(ISBLANK(AJ62),"",IF(ISERROR(STDEV(AJ$23:AJ62)),"",STDEV(AJ$23:AJ62)))</f>
        <v/>
      </c>
      <c r="AO62" s="192" t="str">
        <f t="shared" si="13"/>
        <v/>
      </c>
      <c r="AP62" s="281" t="str">
        <f>IF(ISBLANK(AJ62),"",IF(ISERROR(AVERAGE(AJ$23:AJ62)-2*ECARTPE(AJ$23:AJ62)),(AVERAGE(AJ$23:AJ62)-2*STDEV(AJ$23:AJ62))))</f>
        <v/>
      </c>
      <c r="AQ62" s="281" t="str">
        <f>IF(ISBLANK(AJ62),"",IF(ISERROR(AVERAGE(AJ$23:AJ62)+2*ECARTPE(AJ$23:AJ62)),(AVERAGE(AJ$23:AJ62)+2*STDEV(AJ$23:AJ62))))</f>
        <v/>
      </c>
      <c r="AR62" s="241"/>
      <c r="AS62" s="241"/>
      <c r="AT62" s="168"/>
      <c r="AU62" s="188"/>
      <c r="AV62" s="188"/>
      <c r="AW62" s="274" t="str">
        <f>IF(ISBLANK(AT62),"",IF(ISERROR(AVERAGE(AT$23:AT62)),"",AVERAGE(AT$23:AT62)))</f>
        <v/>
      </c>
      <c r="AX62" s="274" t="str">
        <f>IF(ISBLANK(AT62),"",IF(ISERROR(STDEV(AT$23:AT62)),"",STDEV(AT$23:AT62)))</f>
        <v/>
      </c>
      <c r="AY62" s="192" t="str">
        <f t="shared" si="16"/>
        <v/>
      </c>
      <c r="AZ62" s="281" t="str">
        <f>IF(ISBLANK(AT62),"",IF(ISERROR(AVERAGE(AT$23:AT62)-2*ECARTPE(AT$23:AT62)),(AVERAGE(AT$23:AT62)-2*STDEV(AT$23:AT62))))</f>
        <v/>
      </c>
      <c r="BA62" s="281" t="str">
        <f>IF(ISBLANK(AT62),"",IF(ISERROR(AVERAGE(AT$23:AT62)+2*ECARTPE(AT$23:AT62)),(AVERAGE(AT$23:AT62)+2*STDEV(AT$23:AT62))))</f>
        <v/>
      </c>
      <c r="BB62" s="241"/>
      <c r="BC62" s="241"/>
      <c r="BD62" s="207"/>
      <c r="BE62" s="180"/>
    </row>
    <row r="63" spans="1:57" x14ac:dyDescent="0.2">
      <c r="A63" s="139">
        <v>41333</v>
      </c>
      <c r="B63" s="14" t="s">
        <v>139</v>
      </c>
      <c r="C63" s="113">
        <v>41348</v>
      </c>
      <c r="D63" s="86" t="s">
        <v>140</v>
      </c>
      <c r="E63" s="86" t="s">
        <v>35</v>
      </c>
      <c r="F63" s="186">
        <v>3.68</v>
      </c>
      <c r="G63" s="277">
        <f>AVERAGE($F$63:$F$101)</f>
        <v>3.801794871794872</v>
      </c>
      <c r="H63" s="277">
        <f>STDEV($F$63:$F$101)</f>
        <v>0.52255884480964487</v>
      </c>
      <c r="I63" s="274">
        <f>IF(ISERROR(AVERAGE(F$23:F63)),"",AVERAGE(F$23:F63))</f>
        <v>3.7406250000000001</v>
      </c>
      <c r="J63" s="274">
        <f>IF(ISBLANK(F63),"",IF(ISERROR(STDEV(F$23:F63)),"",STDEV(F$23:F63)))</f>
        <v>0.32189897734056744</v>
      </c>
      <c r="K63" s="192" t="str">
        <f t="shared" si="2"/>
        <v>conforme</v>
      </c>
      <c r="L63" s="281">
        <f ca="1">IF(ISERROR(AVERAGE(F$23:F63)-2*ECARTPE(F$23:F63)),(AVERAGE(F$23:F63)-2*STDEV(F$23:F63)))</f>
        <v>3.0968270453188653</v>
      </c>
      <c r="M63" s="281">
        <f ca="1">IF(ISERROR(AVERAGE(F$23:F63)+2*ECARTPE(F$23:F63)),(AVERAGE(F$23:F63)+2*STDEV(F$23:F63)))</f>
        <v>4.3844229546811349</v>
      </c>
      <c r="N63" s="232">
        <f>AVERAGE($F$63:$F$101)-2*STDEV($F$63:$F$101)</f>
        <v>2.756677182175582</v>
      </c>
      <c r="O63" s="232">
        <f>AVERAGE($F$63:$F$101)+2*STDEV($F$63:$F$101)</f>
        <v>4.8469125614141619</v>
      </c>
      <c r="P63" s="225">
        <v>7.55</v>
      </c>
      <c r="Q63" s="277">
        <f>AVERAGE($P$63:$P$101)</f>
        <v>7.6679487179487182</v>
      </c>
      <c r="R63" s="277">
        <f>STDEV($P$63:$P$101)</f>
        <v>0.49071472840069286</v>
      </c>
      <c r="S63" s="274">
        <f>IF(ISBLANK(P63),"",IF(ISERROR(AVERAGE(P$23:P63)),"",AVERAGE(P$23:P63)))</f>
        <v>7.6106250000000006</v>
      </c>
      <c r="T63" s="274">
        <f>IF(ISBLANK(P63),"",IF(ISERROR(STDEV(P$23:P63)),"",STDEV(P$23:P63)))</f>
        <v>0.85930931567159929</v>
      </c>
      <c r="U63" s="192" t="str">
        <f t="shared" si="7"/>
        <v>conforme</v>
      </c>
      <c r="V63" s="281">
        <f ca="1">IF(ISBLANK(P63),"",IF(ISERROR(AVERAGE(P$23:P63)-2*ECARTPE(P$23:P63)),(AVERAGE(P$23:P63)-2*STDEV(P$23:P63))))</f>
        <v>5.8920063686568023</v>
      </c>
      <c r="W63" s="281">
        <f ca="1">IF(ISBLANK(P63),"",IF(ISERROR(AVERAGE(P$23:P63)+2*ECARTPE(P$23:P63)),(AVERAGE(P$23:P63)+2*STDEV(P$23:P63))))</f>
        <v>9.3292436313431999</v>
      </c>
      <c r="X63" s="235">
        <f>AVERAGE($P$63:$P$101)-2*STDEV($P$63:$P$101)</f>
        <v>6.6865192611473327</v>
      </c>
      <c r="Y63" s="235">
        <f>AVERAGE($P$63:$P$101)+2*STDEV($P$63:$P$101)</f>
        <v>8.6493781747501046</v>
      </c>
      <c r="Z63" s="191">
        <v>15.85</v>
      </c>
      <c r="AA63" s="277">
        <f>AVERAGE($Z$63:$Z$101)</f>
        <v>15.927428571428573</v>
      </c>
      <c r="AB63" s="277">
        <f>STDEV($Z$63:$Z$101)</f>
        <v>0.69108756088264445</v>
      </c>
      <c r="AC63" s="274">
        <f>IF(ISBLANK(Z63),"",IF(ISERROR(AVERAGE(Z$23:Z63)),"",AVERAGE(Z$23:Z63)))</f>
        <v>16.035000000000004</v>
      </c>
      <c r="AD63" s="274">
        <f>IF(ISBLANK(Z63),"",IF(ISERROR(STDEV(Z$23:Z63)),"",STDEV(Z$23:Z63)))</f>
        <v>1.6196215836034276</v>
      </c>
      <c r="AE63" s="192" t="str">
        <f t="shared" si="10"/>
        <v>conforme</v>
      </c>
      <c r="AF63" s="281">
        <f ca="1">IF(ISBLANK(Z63),"",IF(ISERROR(AVERAGE(Z$23:Z63)-2*ECARTPE(Z$23:Z63)),(AVERAGE(Z$23:Z63)-2*STDEV(Z$23:Z63))))</f>
        <v>12.795756832793149</v>
      </c>
      <c r="AG63" s="281">
        <f ca="1">IF(ISBLANK(Z63),"",IF(ISERROR(AVERAGE(Z$23:Z63)+2*ECARTPE(Z$23:Z63)),(AVERAGE(Z$23:Z63)+2*STDEV(Z$23:Z63))))</f>
        <v>19.274243167206858</v>
      </c>
      <c r="AH63" s="230">
        <f>AVERAGE($Z$63:$Z$101)-2*STDEV($Z$63:$Z$101)</f>
        <v>14.545253449663283</v>
      </c>
      <c r="AI63" s="230">
        <f>AVERAGE($Z$63:$Z$101)+2*STDEV($Z$63:$Z$101)</f>
        <v>17.309603693193861</v>
      </c>
      <c r="AJ63" s="191">
        <v>21</v>
      </c>
      <c r="AK63" s="277">
        <f>AVERAGE($AJ$63:$AJ$101)</f>
        <v>21.143947368421049</v>
      </c>
      <c r="AL63" s="277">
        <f>STDEV($AJ$63:$AJ$101)</f>
        <v>1.1371076144696155</v>
      </c>
      <c r="AM63" s="274">
        <f>IF(ISBLANK(AJ63),"",IF(ISERROR(AVERAGE(AJ$23:AJ63)),"",AVERAGE(AJ$23:AJ63)))</f>
        <v>20.671935483870968</v>
      </c>
      <c r="AN63" s="274">
        <f>IF(ISBLANK(AJ63),"",IF(ISERROR(STDEV(AJ$23:AJ63)),"",STDEV(AJ$23:AJ63)))</f>
        <v>2.3281801467452792</v>
      </c>
      <c r="AO63" s="192" t="str">
        <f t="shared" si="13"/>
        <v>conforme</v>
      </c>
      <c r="AP63" s="281">
        <f ca="1">IF(ISBLANK(AJ63),"",IF(ISERROR(AVERAGE(AJ$23:AJ63)-2*ECARTPE(AJ$23:AJ63)),(AVERAGE(AJ$23:AJ63)-2*STDEV(AJ$23:AJ63))))</f>
        <v>16.01557519038041</v>
      </c>
      <c r="AQ63" s="281">
        <f ca="1">IF(ISBLANK(AJ63),"",IF(ISERROR(AVERAGE(AJ$23:AJ63)+2*ECARTPE(AJ$23:AJ63)),(AVERAGE(AJ$23:AJ63)+2*STDEV(AJ$23:AJ63))))</f>
        <v>25.328295777361525</v>
      </c>
      <c r="AR63" s="235">
        <f>AVERAGE($AJ$63:$AJ$101)-2*STDEV($AJ$63:$AJ$101)</f>
        <v>18.869732139481819</v>
      </c>
      <c r="AS63" s="235">
        <f>AVERAGE($AJ$63:$AJ$101)+2*STDEV($AJ$63:$AJ$101)</f>
        <v>23.418162597360279</v>
      </c>
      <c r="AT63" s="171">
        <v>327</v>
      </c>
      <c r="AU63" s="277">
        <f>AVERAGE($AT$63:$AT$101)</f>
        <v>339.71428571428572</v>
      </c>
      <c r="AV63" s="277">
        <f>STDEV($AT$63:$AT$101)</f>
        <v>28.289024507095064</v>
      </c>
      <c r="AW63" s="274">
        <f>IF(ISBLANK(AT63),"",IF(ISERROR(AVERAGE(AT$23:AT63)),"",AVERAGE(AT$23:AT63)))</f>
        <v>305.09032258064514</v>
      </c>
      <c r="AX63" s="274">
        <f>IF(ISBLANK(AT63),"",IF(ISERROR(STDEV(AT$23:AT63)),"",STDEV(AT$23:AT63)))</f>
        <v>31.931795594555688</v>
      </c>
      <c r="AY63" s="192" t="str">
        <f t="shared" si="16"/>
        <v>conforme</v>
      </c>
      <c r="AZ63" s="281">
        <f ca="1">IF(ISBLANK(AT63),"",IF(ISERROR(AVERAGE(AT$23:AT63)-2*ECARTPE(AT$23:AT63)),(AVERAGE(AT$23:AT63)-2*STDEV(AT$23:AT63))))</f>
        <v>241.22673139153375</v>
      </c>
      <c r="BA63" s="281">
        <f ca="1">IF(ISBLANK(AT63),"",IF(ISERROR(AVERAGE(AT$23:AT63)+2*ECARTPE(AT$23:AT63)),(AVERAGE(AT$23:AT63)+2*STDEV(AT$23:AT63))))</f>
        <v>368.95391376975653</v>
      </c>
      <c r="BB63" s="235">
        <f>AVERAGE($AT$63:$AT$101)-2*STDEV($AT$63:$AT$101)</f>
        <v>283.13623670009559</v>
      </c>
      <c r="BC63" s="235">
        <f>AVERAGE($AT$63:$AT$101)+2*STDEV($AT$63:$AT$101)</f>
        <v>396.29233472847585</v>
      </c>
      <c r="BD63" s="207" t="str">
        <f>IF(AND(AND(AND(AND(COUNTIF(K63,"conforme"),COUNTIF(U63,"conforme")),COUNTIF(AE63,"conforme")),COUNTIF(AO63,"conforme")),COUNTIF(AY63,"conforme")),"conforme","non conforme")</f>
        <v>conforme</v>
      </c>
      <c r="BE63" s="180"/>
    </row>
    <row r="64" spans="1:57" x14ac:dyDescent="0.2">
      <c r="A64" s="135">
        <v>41333</v>
      </c>
      <c r="B64" s="14" t="s">
        <v>139</v>
      </c>
      <c r="C64" s="113">
        <v>41354</v>
      </c>
      <c r="D64" s="86" t="s">
        <v>142</v>
      </c>
      <c r="E64" s="86" t="s">
        <v>141</v>
      </c>
      <c r="F64" s="186">
        <v>3.5</v>
      </c>
      <c r="G64" s="277">
        <f t="shared" ref="G64:G101" si="67">AVERAGE($F$63:$F$101)</f>
        <v>3.801794871794872</v>
      </c>
      <c r="H64" s="277">
        <f t="shared" ref="H64:H101" si="68">STDEV($F$63:$F$101)</f>
        <v>0.52255884480964487</v>
      </c>
      <c r="I64" s="274">
        <f>IF(ISERROR(AVERAGE(F$23:F64)),"",AVERAGE(F$23:F64))</f>
        <v>3.7333333333333334</v>
      </c>
      <c r="J64" s="274">
        <f>IF(ISBLANK(F64),"",IF(ISERROR(STDEV(F$23:F64)),"",STDEV(F$23:F64)))</f>
        <v>0.3195863211507442</v>
      </c>
      <c r="K64" s="192" t="str">
        <f t="shared" si="2"/>
        <v>conforme</v>
      </c>
      <c r="L64" s="281">
        <f ca="1">IF(ISERROR(AVERAGE(F$23:F64)-2*ECARTPE(F$23:F64)),(AVERAGE(F$23:F64)-2*STDEV(F$23:F64)))</f>
        <v>3.0941606910318451</v>
      </c>
      <c r="M64" s="281">
        <f ca="1">IF(ISERROR(AVERAGE(F$23:F64)+2*ECARTPE(F$23:F64)),(AVERAGE(F$23:F64)+2*STDEV(F$23:F64)))</f>
        <v>4.3725059756348221</v>
      </c>
      <c r="N64" s="232">
        <f t="shared" ref="N64:N101" si="69">AVERAGE($F$63:$F$101)-2*STDEV($F$63:$F$101)</f>
        <v>2.756677182175582</v>
      </c>
      <c r="O64" s="232">
        <f t="shared" ref="O64:O101" si="70">AVERAGE($F$63:$F$101)+2*STDEV($F$63:$F$101)</f>
        <v>4.8469125614141619</v>
      </c>
      <c r="P64" s="225">
        <v>7.16</v>
      </c>
      <c r="Q64" s="277">
        <f t="shared" ref="Q64:Q101" si="71">AVERAGE($P$63:$P$101)</f>
        <v>7.6679487179487182</v>
      </c>
      <c r="R64" s="277">
        <f t="shared" ref="R64:R101" si="72">STDEV($P$63:$P$101)</f>
        <v>0.49071472840069286</v>
      </c>
      <c r="S64" s="274">
        <f>IF(ISBLANK(P64),"",IF(ISERROR(AVERAGE(P$23:P64)),"",AVERAGE(P$23:P64)))</f>
        <v>7.5969696969696976</v>
      </c>
      <c r="T64" s="274">
        <f>IF(ISBLANK(P64),"",IF(ISERROR(STDEV(P$23:P64)),"",STDEV(P$23:P64)))</f>
        <v>0.84940598673603784</v>
      </c>
      <c r="U64" s="192" t="str">
        <f t="shared" si="7"/>
        <v>conforme</v>
      </c>
      <c r="V64" s="281">
        <f ca="1">IF(ISBLANK(P64),"",IF(ISERROR(AVERAGE(P$23:P64)-2*ECARTPE(P$23:P64)),(AVERAGE(P$23:P64)-2*STDEV(P$23:P64))))</f>
        <v>5.8981577234976221</v>
      </c>
      <c r="W64" s="281">
        <f ca="1">IF(ISBLANK(P64),"",IF(ISERROR(AVERAGE(P$23:P64)+2*ECARTPE(P$23:P64)),(AVERAGE(P$23:P64)+2*STDEV(P$23:P64))))</f>
        <v>9.2957816704417731</v>
      </c>
      <c r="X64" s="235">
        <f t="shared" ref="X64:X101" si="73">AVERAGE($P$63:$P$101)-2*STDEV($P$63:$P$101)</f>
        <v>6.6865192611473327</v>
      </c>
      <c r="Y64" s="235">
        <f t="shared" ref="Y64:Y101" si="74">AVERAGE($P$63:$P$101)+2*STDEV($P$63:$P$101)</f>
        <v>8.6493781747501046</v>
      </c>
      <c r="Z64" s="191"/>
      <c r="AA64" s="277">
        <f t="shared" ref="AA64:AA101" si="75">AVERAGE($Z$63:$Z$101)</f>
        <v>15.927428571428573</v>
      </c>
      <c r="AB64" s="277">
        <f t="shared" ref="AB64:AB101" si="76">STDEV($Z$63:$Z$101)</f>
        <v>0.69108756088264445</v>
      </c>
      <c r="AC64" s="274" t="str">
        <f>IF(ISBLANK(Z64),"",IF(ISERROR(AVERAGE(Z$23:Z64)),"",AVERAGE(Z$23:Z64)))</f>
        <v/>
      </c>
      <c r="AD64" s="274" t="str">
        <f>IF(ISBLANK(Z64),"",IF(ISERROR(STDEV(Z$23:Z64)),"",STDEV(Z$23:Z64)))</f>
        <v/>
      </c>
      <c r="AE64" s="192" t="str">
        <f t="shared" si="10"/>
        <v/>
      </c>
      <c r="AF64" s="281" t="str">
        <f>IF(ISBLANK(Z64),"",IF(ISERROR(AVERAGE(Z$23:Z64)-2*ECARTPE(Z$23:Z64)),(AVERAGE(Z$23:Z64)-2*STDEV(Z$23:Z64))))</f>
        <v/>
      </c>
      <c r="AG64" s="281" t="str">
        <f>IF(ISBLANK(Z64),"",IF(ISERROR(AVERAGE(Z$23:Z64)+2*ECARTPE(Z$23:Z64)),(AVERAGE(Z$23:Z64)+2*STDEV(Z$23:Z64))))</f>
        <v/>
      </c>
      <c r="AH64" s="230">
        <f t="shared" ref="AH64:AH101" si="77">AVERAGE($Z$63:$Z$101)-2*STDEV($Z$63:$Z$101)</f>
        <v>14.545253449663283</v>
      </c>
      <c r="AI64" s="230">
        <f t="shared" ref="AI64:AI101" si="78">AVERAGE($Z$63:$Z$101)+2*STDEV($Z$63:$Z$101)</f>
        <v>17.309603693193861</v>
      </c>
      <c r="AJ64" s="191">
        <v>21.42</v>
      </c>
      <c r="AK64" s="277">
        <f t="shared" ref="AK64:AK101" si="79">AVERAGE($AJ$63:$AJ$101)</f>
        <v>21.143947368421049</v>
      </c>
      <c r="AL64" s="277">
        <f t="shared" ref="AL64:AL101" si="80">STDEV($AJ$63:$AJ$101)</f>
        <v>1.1371076144696155</v>
      </c>
      <c r="AM64" s="274">
        <f>IF(ISBLANK(AJ64),"",IF(ISERROR(AVERAGE(AJ$23:AJ64)),"",AVERAGE(AJ$23:AJ64)))</f>
        <v>20.6953125</v>
      </c>
      <c r="AN64" s="274">
        <f>IF(ISBLANK(AJ64),"",IF(ISERROR(STDEV(AJ$23:AJ64)),"",STDEV(AJ$23:AJ64)))</f>
        <v>2.2941355591397867</v>
      </c>
      <c r="AO64" s="192" t="str">
        <f t="shared" si="13"/>
        <v>conforme</v>
      </c>
      <c r="AP64" s="281">
        <f ca="1">IF(ISBLANK(AJ64),"",IF(ISERROR(AVERAGE(AJ$23:AJ64)-2*ECARTPE(AJ$23:AJ64)),(AVERAGE(AJ$23:AJ64)-2*STDEV(AJ$23:AJ64))))</f>
        <v>16.107041381720428</v>
      </c>
      <c r="AQ64" s="281">
        <f ca="1">IF(ISBLANK(AJ64),"",IF(ISERROR(AVERAGE(AJ$23:AJ64)+2*ECARTPE(AJ$23:AJ64)),(AVERAGE(AJ$23:AJ64)+2*STDEV(AJ$23:AJ64))))</f>
        <v>25.283583618279572</v>
      </c>
      <c r="AR64" s="235">
        <f t="shared" ref="AR64:AR101" si="81">AVERAGE($AJ$63:$AJ$101)-2*STDEV($AJ$63:$AJ$101)</f>
        <v>18.869732139481819</v>
      </c>
      <c r="AS64" s="235">
        <f t="shared" ref="AS64:AS101" si="82">AVERAGE($AJ$63:$AJ$101)+2*STDEV($AJ$63:$AJ$101)</f>
        <v>23.418162597360279</v>
      </c>
      <c r="AT64" s="171">
        <v>360</v>
      </c>
      <c r="AU64" s="277">
        <f t="shared" ref="AU64:AU100" si="83">AVERAGE($AT$63:$AT$101)</f>
        <v>339.71428571428572</v>
      </c>
      <c r="AV64" s="277">
        <f t="shared" ref="AV64:AV101" si="84">STDEV($AT$63:$AT$101)</f>
        <v>28.289024507095064</v>
      </c>
      <c r="AW64" s="274">
        <f>IF(ISBLANK(AT64),"",IF(ISERROR(AVERAGE(AT$23:AT64)),"",AVERAGE(AT$23:AT64)))</f>
        <v>306.80624999999998</v>
      </c>
      <c r="AX64" s="274">
        <f>IF(ISBLANK(AT64),"",IF(ISERROR(STDEV(AT$23:AT64)),"",STDEV(AT$23:AT64)))</f>
        <v>32.878092887749638</v>
      </c>
      <c r="AY64" s="192" t="str">
        <f t="shared" si="16"/>
        <v>conforme</v>
      </c>
      <c r="AZ64" s="281">
        <f ca="1">IF(ISBLANK(AT64),"",IF(ISERROR(AVERAGE(AT$23:AT64)-2*ECARTPE(AT$23:AT64)),(AVERAGE(AT$23:AT64)-2*STDEV(AT$23:AT64))))</f>
        <v>241.05006422450072</v>
      </c>
      <c r="BA64" s="281">
        <f ca="1">IF(ISBLANK(AT64),"",IF(ISERROR(AVERAGE(AT$23:AT64)+2*ECARTPE(AT$23:AT64)),(AVERAGE(AT$23:AT64)+2*STDEV(AT$23:AT64))))</f>
        <v>372.56243577549924</v>
      </c>
      <c r="BB64" s="235">
        <f t="shared" ref="BB64:BB101" si="85">AVERAGE($AT$63:$AT$101)-2*STDEV($AT$63:$AT$101)</f>
        <v>283.13623670009559</v>
      </c>
      <c r="BC64" s="235">
        <f t="shared" ref="BC64:BC101" si="86">AVERAGE($AT$63:$AT$101)+2*STDEV($AT$63:$AT$101)</f>
        <v>396.29233472847585</v>
      </c>
      <c r="BD64" s="207"/>
      <c r="BE64" s="180"/>
    </row>
    <row r="65" spans="1:57" x14ac:dyDescent="0.2">
      <c r="A65" s="135">
        <v>41333</v>
      </c>
      <c r="B65" s="14" t="s">
        <v>143</v>
      </c>
      <c r="C65" s="113">
        <v>41375</v>
      </c>
      <c r="D65" s="86" t="s">
        <v>142</v>
      </c>
      <c r="E65" s="86" t="s">
        <v>141</v>
      </c>
      <c r="F65" s="186">
        <v>3.39</v>
      </c>
      <c r="G65" s="277">
        <f t="shared" si="67"/>
        <v>3.801794871794872</v>
      </c>
      <c r="H65" s="277">
        <f t="shared" si="68"/>
        <v>0.52255884480964487</v>
      </c>
      <c r="I65" s="274">
        <f>IF(ISERROR(AVERAGE(F$23:F65)),"",AVERAGE(F$23:F65))</f>
        <v>3.723235294117647</v>
      </c>
      <c r="J65" s="274">
        <f>IF(ISBLANK(F65),"",IF(ISERROR(STDEV(F$23:F65)),"",STDEV(F$23:F65)))</f>
        <v>0.32016776462419871</v>
      </c>
      <c r="K65" s="192" t="str">
        <f t="shared" si="2"/>
        <v>conforme</v>
      </c>
      <c r="L65" s="281">
        <f ca="1">IF(ISERROR(AVERAGE(F$23:F65)-2*ECARTPE(F$23:F65)),(AVERAGE(F$23:F65)-2*STDEV(F$23:F65)))</f>
        <v>3.0828997648692495</v>
      </c>
      <c r="M65" s="281">
        <f ca="1">IF(ISERROR(AVERAGE(F$23:F65)+2*ECARTPE(F$23:F65)),(AVERAGE(F$23:F65)+2*STDEV(F$23:F65)))</f>
        <v>4.3635708233660448</v>
      </c>
      <c r="N65" s="232">
        <f t="shared" si="69"/>
        <v>2.756677182175582</v>
      </c>
      <c r="O65" s="232">
        <f t="shared" si="70"/>
        <v>4.8469125614141619</v>
      </c>
      <c r="P65" s="225">
        <v>6.7</v>
      </c>
      <c r="Q65" s="277">
        <f t="shared" si="71"/>
        <v>7.6679487179487182</v>
      </c>
      <c r="R65" s="277">
        <f t="shared" si="72"/>
        <v>0.49071472840069286</v>
      </c>
      <c r="S65" s="274">
        <f>IF(ISBLANK(P65),"",IF(ISERROR(AVERAGE(P$23:P65)),"",AVERAGE(P$23:P65)))</f>
        <v>7.5705882352941183</v>
      </c>
      <c r="T65" s="274">
        <f>IF(ISBLANK(P65),"",IF(ISERROR(STDEV(P$23:P65)),"",STDEV(P$23:P65)))</f>
        <v>0.8504649037935943</v>
      </c>
      <c r="U65" s="192" t="str">
        <f t="shared" si="7"/>
        <v>conforme</v>
      </c>
      <c r="V65" s="281">
        <f ca="1">IF(ISBLANK(P65),"",IF(ISERROR(AVERAGE(P$23:P65)-2*ECARTPE(P$23:P65)),(AVERAGE(P$23:P65)-2*STDEV(P$23:P65))))</f>
        <v>5.8696584277069297</v>
      </c>
      <c r="W65" s="281">
        <f ca="1">IF(ISBLANK(P65),"",IF(ISERROR(AVERAGE(P$23:P65)+2*ECARTPE(P$23:P65)),(AVERAGE(P$23:P65)+2*STDEV(P$23:P65))))</f>
        <v>9.2715180428813078</v>
      </c>
      <c r="X65" s="235">
        <f t="shared" si="73"/>
        <v>6.6865192611473327</v>
      </c>
      <c r="Y65" s="235">
        <f t="shared" si="74"/>
        <v>8.6493781747501046</v>
      </c>
      <c r="Z65" s="191"/>
      <c r="AA65" s="277">
        <f t="shared" si="75"/>
        <v>15.927428571428573</v>
      </c>
      <c r="AB65" s="277">
        <f t="shared" si="76"/>
        <v>0.69108756088264445</v>
      </c>
      <c r="AC65" s="274" t="str">
        <f>IF(ISBLANK(Z65),"",IF(ISERROR(AVERAGE(Z$23:Z65)),"",AVERAGE(Z$23:Z65)))</f>
        <v/>
      </c>
      <c r="AD65" s="274" t="str">
        <f>IF(ISBLANK(Z65),"",IF(ISERROR(STDEV(Z$23:Z65)),"",STDEV(Z$23:Z65)))</f>
        <v/>
      </c>
      <c r="AE65" s="192" t="str">
        <f t="shared" si="10"/>
        <v/>
      </c>
      <c r="AF65" s="281" t="str">
        <f>IF(ISBLANK(Z65),"",IF(ISERROR(AVERAGE(Z$23:Z65)-2*ECARTPE(Z$23:Z65)),(AVERAGE(Z$23:Z65)-2*STDEV(Z$23:Z65))))</f>
        <v/>
      </c>
      <c r="AG65" s="281" t="str">
        <f>IF(ISBLANK(Z65),"",IF(ISERROR(AVERAGE(Z$23:Z65)+2*ECARTPE(Z$23:Z65)),(AVERAGE(Z$23:Z65)+2*STDEV(Z$23:Z65))))</f>
        <v/>
      </c>
      <c r="AH65" s="230">
        <f t="shared" si="77"/>
        <v>14.545253449663283</v>
      </c>
      <c r="AI65" s="230">
        <f t="shared" si="78"/>
        <v>17.309603693193861</v>
      </c>
      <c r="AJ65" s="191">
        <v>19.78</v>
      </c>
      <c r="AK65" s="277">
        <f t="shared" si="79"/>
        <v>21.143947368421049</v>
      </c>
      <c r="AL65" s="277">
        <f t="shared" si="80"/>
        <v>1.1371076144696155</v>
      </c>
      <c r="AM65" s="274">
        <f>IF(ISBLANK(AJ65),"",IF(ISERROR(AVERAGE(AJ$23:AJ65)),"",AVERAGE(AJ$23:AJ65)))</f>
        <v>20.667575757575758</v>
      </c>
      <c r="AN65" s="274">
        <f>IF(ISBLANK(AJ65),"",IF(ISERROR(STDEV(AJ$23:AJ65)),"",STDEV(AJ$23:AJ65)))</f>
        <v>2.2636199304198454</v>
      </c>
      <c r="AO65" s="192" t="str">
        <f t="shared" si="13"/>
        <v>conforme</v>
      </c>
      <c r="AP65" s="281">
        <f ca="1">IF(ISBLANK(AJ65),"",IF(ISERROR(AVERAGE(AJ$23:AJ65)-2*ECARTPE(AJ$23:AJ65)),(AVERAGE(AJ$23:AJ65)-2*STDEV(AJ$23:AJ65))))</f>
        <v>16.140335896736069</v>
      </c>
      <c r="AQ65" s="281">
        <f ca="1">IF(ISBLANK(AJ65),"",IF(ISERROR(AVERAGE(AJ$23:AJ65)+2*ECARTPE(AJ$23:AJ65)),(AVERAGE(AJ$23:AJ65)+2*STDEV(AJ$23:AJ65))))</f>
        <v>25.194815618415447</v>
      </c>
      <c r="AR65" s="235">
        <f t="shared" si="81"/>
        <v>18.869732139481819</v>
      </c>
      <c r="AS65" s="235">
        <f t="shared" si="82"/>
        <v>23.418162597360279</v>
      </c>
      <c r="AT65" s="171">
        <v>334</v>
      </c>
      <c r="AU65" s="277">
        <f t="shared" si="83"/>
        <v>339.71428571428572</v>
      </c>
      <c r="AV65" s="277">
        <f t="shared" si="84"/>
        <v>28.289024507095064</v>
      </c>
      <c r="AW65" s="274">
        <f>IF(ISBLANK(AT65),"",IF(ISERROR(AVERAGE(AT$23:AT65)),"",AVERAGE(AT$23:AT65)))</f>
        <v>307.63030303030303</v>
      </c>
      <c r="AX65" s="274">
        <f>IF(ISBLANK(AT65),"",IF(ISERROR(STDEV(AT$23:AT65)),"",STDEV(AT$23:AT65)))</f>
        <v>32.704706129704377</v>
      </c>
      <c r="AY65" s="192" t="str">
        <f t="shared" si="16"/>
        <v>conforme</v>
      </c>
      <c r="AZ65" s="281">
        <f ca="1">IF(ISBLANK(AT65),"",IF(ISERROR(AVERAGE(AT$23:AT65)-2*ECARTPE(AT$23:AT65)),(AVERAGE(AT$23:AT65)-2*STDEV(AT$23:AT65))))</f>
        <v>242.22089077089427</v>
      </c>
      <c r="BA65" s="281">
        <f ca="1">IF(ISBLANK(AT65),"",IF(ISERROR(AVERAGE(AT$23:AT65)+2*ECARTPE(AT$23:AT65)),(AVERAGE(AT$23:AT65)+2*STDEV(AT$23:AT65))))</f>
        <v>373.03971528971181</v>
      </c>
      <c r="BB65" s="235">
        <f t="shared" si="85"/>
        <v>283.13623670009559</v>
      </c>
      <c r="BC65" s="235">
        <f t="shared" si="86"/>
        <v>396.29233472847585</v>
      </c>
      <c r="BD65" s="207"/>
      <c r="BE65" s="180"/>
    </row>
    <row r="66" spans="1:57" ht="24" x14ac:dyDescent="0.2">
      <c r="A66" s="135">
        <v>41333</v>
      </c>
      <c r="B66" s="14" t="s">
        <v>144</v>
      </c>
      <c r="C66" s="113">
        <v>41407</v>
      </c>
      <c r="D66" s="86" t="s">
        <v>145</v>
      </c>
      <c r="E66" s="86" t="s">
        <v>141</v>
      </c>
      <c r="F66" s="186">
        <v>3.29</v>
      </c>
      <c r="G66" s="277">
        <f t="shared" si="67"/>
        <v>3.801794871794872</v>
      </c>
      <c r="H66" s="277">
        <f t="shared" si="68"/>
        <v>0.52255884480964487</v>
      </c>
      <c r="I66" s="274">
        <f>IF(ISERROR(AVERAGE(F$23:F66)),"",AVERAGE(F$23:F66))</f>
        <v>3.7108571428571429</v>
      </c>
      <c r="J66" s="274">
        <f>IF(ISBLANK(F66),"",IF(ISERROR(STDEV(F$23:F66)),"",STDEV(F$23:F66)))</f>
        <v>0.32381341240044414</v>
      </c>
      <c r="K66" s="192" t="str">
        <f t="shared" si="2"/>
        <v>conforme</v>
      </c>
      <c r="L66" s="281">
        <f ca="1">IF(ISERROR(AVERAGE(F$23:F66)-2*ECARTPE(F$23:F66)),(AVERAGE(F$23:F66)-2*STDEV(F$23:F66)))</f>
        <v>3.0632303180562546</v>
      </c>
      <c r="M66" s="281">
        <f ca="1">IF(ISERROR(AVERAGE(F$23:F66)+2*ECARTPE(F$23:F66)),(AVERAGE(F$23:F66)+2*STDEV(F$23:F66)))</f>
        <v>4.3584839676580316</v>
      </c>
      <c r="N66" s="232">
        <f t="shared" si="69"/>
        <v>2.756677182175582</v>
      </c>
      <c r="O66" s="232">
        <f t="shared" si="70"/>
        <v>4.8469125614141619</v>
      </c>
      <c r="P66" s="225">
        <v>7.28</v>
      </c>
      <c r="Q66" s="277">
        <f t="shared" si="71"/>
        <v>7.6679487179487182</v>
      </c>
      <c r="R66" s="277">
        <f t="shared" si="72"/>
        <v>0.49071472840069286</v>
      </c>
      <c r="S66" s="274">
        <f>IF(ISBLANK(P66),"",IF(ISERROR(AVERAGE(P$23:P66)),"",AVERAGE(P$23:P66)))</f>
        <v>7.5622857142857143</v>
      </c>
      <c r="T66" s="274">
        <f>IF(ISBLANK(P66),"",IF(ISERROR(STDEV(P$23:P66)),"",STDEV(P$23:P66)))</f>
        <v>0.83930323242937044</v>
      </c>
      <c r="U66" s="192" t="str">
        <f t="shared" si="7"/>
        <v>conforme</v>
      </c>
      <c r="V66" s="281">
        <f ca="1">IF(ISBLANK(P66),"",IF(ISERROR(AVERAGE(P$23:P66)-2*ECARTPE(P$23:P66)),(AVERAGE(P$23:P66)-2*STDEV(P$23:P66))))</f>
        <v>5.8836792494269732</v>
      </c>
      <c r="W66" s="281">
        <f ca="1">IF(ISBLANK(P66),"",IF(ISERROR(AVERAGE(P$23:P66)+2*ECARTPE(P$23:P66)),(AVERAGE(P$23:P66)+2*STDEV(P$23:P66))))</f>
        <v>9.2408921791444545</v>
      </c>
      <c r="X66" s="235">
        <f t="shared" si="73"/>
        <v>6.6865192611473327</v>
      </c>
      <c r="Y66" s="235">
        <f t="shared" si="74"/>
        <v>8.6493781747501046</v>
      </c>
      <c r="Z66" s="191">
        <v>15.75</v>
      </c>
      <c r="AA66" s="277">
        <f t="shared" si="75"/>
        <v>15.927428571428573</v>
      </c>
      <c r="AB66" s="277">
        <f t="shared" si="76"/>
        <v>0.69108756088264445</v>
      </c>
      <c r="AC66" s="274">
        <f>IF(ISBLANK(Z66),"",IF(ISERROR(AVERAGE(Z$23:Z66)),"",AVERAGE(Z$23:Z66)))</f>
        <v>16.025172413793108</v>
      </c>
      <c r="AD66" s="274">
        <f>IF(ISBLANK(Z66),"",IF(ISERROR(STDEV(Z$23:Z66)),"",STDEV(Z$23:Z66)))</f>
        <v>1.59131711100687</v>
      </c>
      <c r="AE66" s="192" t="str">
        <f t="shared" si="10"/>
        <v>conforme</v>
      </c>
      <c r="AF66" s="281">
        <f ca="1">IF(ISBLANK(Z66),"",IF(ISERROR(AVERAGE(Z$23:Z66)-2*ECARTPE(Z$23:Z66)),(AVERAGE(Z$23:Z66)-2*STDEV(Z$23:Z66))))</f>
        <v>12.842538191779369</v>
      </c>
      <c r="AG66" s="281">
        <f ca="1">IF(ISBLANK(Z66),"",IF(ISERROR(AVERAGE(Z$23:Z66)+2*ECARTPE(Z$23:Z66)),(AVERAGE(Z$23:Z66)+2*STDEV(Z$23:Z66))))</f>
        <v>19.207806635806847</v>
      </c>
      <c r="AH66" s="230">
        <f t="shared" si="77"/>
        <v>14.545253449663283</v>
      </c>
      <c r="AI66" s="230">
        <f t="shared" si="78"/>
        <v>17.309603693193861</v>
      </c>
      <c r="AJ66" s="191">
        <v>16.559999999999999</v>
      </c>
      <c r="AK66" s="277">
        <f t="shared" si="79"/>
        <v>21.143947368421049</v>
      </c>
      <c r="AL66" s="277">
        <f t="shared" si="80"/>
        <v>1.1371076144696155</v>
      </c>
      <c r="AM66" s="274">
        <f>IF(ISBLANK(AJ66),"",IF(ISERROR(AVERAGE(AJ$23:AJ66)),"",AVERAGE(AJ$23:AJ66)))</f>
        <v>20.546764705882349</v>
      </c>
      <c r="AN66" s="274">
        <f>IF(ISBLANK(AJ66),"",IF(ISERROR(STDEV(AJ$23:AJ66)),"",STDEV(AJ$23:AJ66)))</f>
        <v>2.3377219169826162</v>
      </c>
      <c r="AO66" s="192" t="str">
        <f t="shared" si="13"/>
        <v>non conforme</v>
      </c>
      <c r="AP66" s="281">
        <f ca="1">IF(ISBLANK(AJ66),"",IF(ISERROR(AVERAGE(AJ$23:AJ66)-2*ECARTPE(AJ$23:AJ66)),(AVERAGE(AJ$23:AJ66)-2*STDEV(AJ$23:AJ66))))</f>
        <v>15.871320871917117</v>
      </c>
      <c r="AQ66" s="281">
        <f ca="1">IF(ISBLANK(AJ66),"",IF(ISERROR(AVERAGE(AJ$23:AJ66)+2*ECARTPE(AJ$23:AJ66)),(AVERAGE(AJ$23:AJ66)+2*STDEV(AJ$23:AJ66))))</f>
        <v>25.222208539847582</v>
      </c>
      <c r="AR66" s="235">
        <f t="shared" si="81"/>
        <v>18.869732139481819</v>
      </c>
      <c r="AS66" s="235">
        <f t="shared" si="82"/>
        <v>23.418162597360279</v>
      </c>
      <c r="AT66" s="171">
        <v>215</v>
      </c>
      <c r="AU66" s="277">
        <f t="shared" si="83"/>
        <v>339.71428571428572</v>
      </c>
      <c r="AV66" s="277">
        <f t="shared" si="84"/>
        <v>28.289024507095064</v>
      </c>
      <c r="AW66" s="274">
        <f>IF(ISBLANK(AT66),"",IF(ISERROR(AVERAGE(AT$23:AT66)),"",AVERAGE(AT$23:AT66)))</f>
        <v>304.90588235294115</v>
      </c>
      <c r="AX66" s="274">
        <f>IF(ISBLANK(AT66),"",IF(ISERROR(STDEV(AT$23:AT66)),"",STDEV(AT$23:AT66)))</f>
        <v>35.910300212043566</v>
      </c>
      <c r="AY66" s="192" t="str">
        <f t="shared" si="16"/>
        <v>non conforme</v>
      </c>
      <c r="AZ66" s="281">
        <f ca="1">IF(ISBLANK(AT66),"",IF(ISERROR(AVERAGE(AT$23:AT66)-2*ECARTPE(AT$23:AT66)),(AVERAGE(AT$23:AT66)-2*STDEV(AT$23:AT66))))</f>
        <v>233.08528192885402</v>
      </c>
      <c r="BA66" s="281">
        <f ca="1">IF(ISBLANK(AT66),"",IF(ISERROR(AVERAGE(AT$23:AT66)+2*ECARTPE(AT$23:AT66)),(AVERAGE(AT$23:AT66)+2*STDEV(AT$23:AT66))))</f>
        <v>376.72648277702831</v>
      </c>
      <c r="BB66" s="235">
        <f t="shared" si="85"/>
        <v>283.13623670009559</v>
      </c>
      <c r="BC66" s="235">
        <f t="shared" si="86"/>
        <v>396.29233472847585</v>
      </c>
      <c r="BD66" s="207" t="str">
        <f>IF(AND(AND(AND(AND(COUNTIF(K66,"conforme"),COUNTIF(U66,"conforme")),COUNTIF(AE66,"conforme")),COUNTIF(AO66,"conforme")),COUNTIF(AY66,"conforme")),"conforme","non conforme")</f>
        <v>non conforme</v>
      </c>
      <c r="BE66" s="180"/>
    </row>
    <row r="67" spans="1:57" x14ac:dyDescent="0.2">
      <c r="A67" s="135">
        <v>41333</v>
      </c>
      <c r="B67" s="14" t="s">
        <v>144</v>
      </c>
      <c r="C67" s="113">
        <v>41410</v>
      </c>
      <c r="D67" s="86" t="s">
        <v>145</v>
      </c>
      <c r="E67" s="86" t="s">
        <v>141</v>
      </c>
      <c r="F67" s="186">
        <v>3.42</v>
      </c>
      <c r="G67" s="277">
        <f t="shared" si="67"/>
        <v>3.801794871794872</v>
      </c>
      <c r="H67" s="277">
        <f t="shared" si="68"/>
        <v>0.52255884480964487</v>
      </c>
      <c r="I67" s="274">
        <f>IF(ISERROR(AVERAGE(F$23:F67)),"",AVERAGE(F$23:F67))</f>
        <v>3.7027777777777775</v>
      </c>
      <c r="J67" s="274">
        <f>IF(ISBLANK(F67),"",IF(ISERROR(STDEV(F$23:F67)),"",STDEV(F$23:F67)))</f>
        <v>0.32281450764983644</v>
      </c>
      <c r="K67" s="192" t="str">
        <f t="shared" si="2"/>
        <v>conforme</v>
      </c>
      <c r="L67" s="281">
        <f ca="1">IF(ISERROR(AVERAGE(F$23:F67)-2*ECARTPE(F$23:F67)),(AVERAGE(F$23:F67)-2*STDEV(F$23:F67)))</f>
        <v>3.0571487624781044</v>
      </c>
      <c r="M67" s="281">
        <f ca="1">IF(ISERROR(AVERAGE(F$23:F67)+2*ECARTPE(F$23:F67)),(AVERAGE(F$23:F67)+2*STDEV(F$23:F67)))</f>
        <v>4.3484067930774506</v>
      </c>
      <c r="N67" s="232">
        <f t="shared" si="69"/>
        <v>2.756677182175582</v>
      </c>
      <c r="O67" s="232">
        <f t="shared" si="70"/>
        <v>4.8469125614141619</v>
      </c>
      <c r="P67" s="225">
        <v>7.05</v>
      </c>
      <c r="Q67" s="277">
        <f t="shared" si="71"/>
        <v>7.6679487179487182</v>
      </c>
      <c r="R67" s="277">
        <f t="shared" si="72"/>
        <v>0.49071472840069286</v>
      </c>
      <c r="S67" s="274">
        <f>IF(ISBLANK(P67),"",IF(ISERROR(AVERAGE(P$23:P67)),"",AVERAGE(P$23:P67)))</f>
        <v>7.548055555555556</v>
      </c>
      <c r="T67" s="274">
        <f>IF(ISBLANK(P67),"",IF(ISERROR(STDEV(P$23:P67)),"",STDEV(P$23:P67)))</f>
        <v>0.83162085950765308</v>
      </c>
      <c r="U67" s="192" t="str">
        <f t="shared" si="7"/>
        <v>conforme</v>
      </c>
      <c r="V67" s="281">
        <f ca="1">IF(ISBLANK(P67),"",IF(ISERROR(AVERAGE(P$23:P67)-2*ECARTPE(P$23:P67)),(AVERAGE(P$23:P67)-2*STDEV(P$23:P67))))</f>
        <v>5.8848138365402498</v>
      </c>
      <c r="W67" s="281">
        <f ca="1">IF(ISBLANK(P67),"",IF(ISERROR(AVERAGE(P$23:P67)+2*ECARTPE(P$23:P67)),(AVERAGE(P$23:P67)+2*STDEV(P$23:P67))))</f>
        <v>9.2112972745708621</v>
      </c>
      <c r="X67" s="235">
        <f t="shared" si="73"/>
        <v>6.6865192611473327</v>
      </c>
      <c r="Y67" s="235">
        <f t="shared" si="74"/>
        <v>8.6493781747501046</v>
      </c>
      <c r="Z67" s="191">
        <v>15.73</v>
      </c>
      <c r="AA67" s="277">
        <f t="shared" si="75"/>
        <v>15.927428571428573</v>
      </c>
      <c r="AB67" s="277">
        <f t="shared" si="76"/>
        <v>0.69108756088264445</v>
      </c>
      <c r="AC67" s="274">
        <f>IF(ISBLANK(Z67),"",IF(ISERROR(AVERAGE(Z$23:Z67)),"",AVERAGE(Z$23:Z67)))</f>
        <v>16.015333333333338</v>
      </c>
      <c r="AD67" s="274">
        <f>IF(ISBLANK(Z67),"",IF(ISERROR(STDEV(Z$23:Z67)),"",STDEV(Z$23:Z67)))</f>
        <v>1.5645683184151802</v>
      </c>
      <c r="AE67" s="192" t="str">
        <f t="shared" si="10"/>
        <v>conforme</v>
      </c>
      <c r="AF67" s="281">
        <f ca="1">IF(ISBLANK(Z67),"",IF(ISERROR(AVERAGE(Z$23:Z67)-2*ECARTPE(Z$23:Z67)),(AVERAGE(Z$23:Z67)-2*STDEV(Z$23:Z67))))</f>
        <v>12.886196696502978</v>
      </c>
      <c r="AG67" s="281">
        <f ca="1">IF(ISBLANK(Z67),"",IF(ISERROR(AVERAGE(Z$23:Z67)+2*ECARTPE(Z$23:Z67)),(AVERAGE(Z$23:Z67)+2*STDEV(Z$23:Z67))))</f>
        <v>19.144469970163698</v>
      </c>
      <c r="AH67" s="230">
        <f t="shared" si="77"/>
        <v>14.545253449663283</v>
      </c>
      <c r="AI67" s="230">
        <f t="shared" si="78"/>
        <v>17.309603693193861</v>
      </c>
      <c r="AJ67" s="191">
        <v>23.05</v>
      </c>
      <c r="AK67" s="277">
        <f t="shared" si="79"/>
        <v>21.143947368421049</v>
      </c>
      <c r="AL67" s="277">
        <f t="shared" si="80"/>
        <v>1.1371076144696155</v>
      </c>
      <c r="AM67" s="274">
        <f>IF(ISBLANK(AJ67),"",IF(ISERROR(AVERAGE(AJ$23:AJ67)),"",AVERAGE(AJ$23:AJ67)))</f>
        <v>20.618285714285712</v>
      </c>
      <c r="AN67" s="274">
        <f>IF(ISBLANK(AJ67),"",IF(ISERROR(STDEV(AJ$23:AJ67)),"",STDEV(AJ$23:AJ67)))</f>
        <v>2.3416327708702518</v>
      </c>
      <c r="AO67" s="192" t="str">
        <f t="shared" si="13"/>
        <v>conforme</v>
      </c>
      <c r="AP67" s="281">
        <f ca="1">IF(ISBLANK(AJ67),"",IF(ISERROR(AVERAGE(AJ$23:AJ67)-2*ECARTPE(AJ$23:AJ67)),(AVERAGE(AJ$23:AJ67)-2*STDEV(AJ$23:AJ67))))</f>
        <v>15.935020172545208</v>
      </c>
      <c r="AQ67" s="281">
        <f ca="1">IF(ISBLANK(AJ67),"",IF(ISERROR(AVERAGE(AJ$23:AJ67)+2*ECARTPE(AJ$23:AJ67)),(AVERAGE(AJ$23:AJ67)+2*STDEV(AJ$23:AJ67))))</f>
        <v>25.301551256026215</v>
      </c>
      <c r="AR67" s="235">
        <f t="shared" si="81"/>
        <v>18.869732139481819</v>
      </c>
      <c r="AS67" s="235">
        <f t="shared" si="82"/>
        <v>23.418162597360279</v>
      </c>
      <c r="AT67" s="171">
        <v>347</v>
      </c>
      <c r="AU67" s="277">
        <f t="shared" si="83"/>
        <v>339.71428571428572</v>
      </c>
      <c r="AV67" s="277">
        <f t="shared" si="84"/>
        <v>28.289024507095064</v>
      </c>
      <c r="AW67" s="274">
        <f>IF(ISBLANK(AT67),"",IF(ISERROR(AVERAGE(AT$23:AT67)),"",AVERAGE(AT$23:AT67)))</f>
        <v>306.10857142857139</v>
      </c>
      <c r="AX67" s="274">
        <f>IF(ISBLANK(AT67),"",IF(ISERROR(STDEV(AT$23:AT67)),"",STDEV(AT$23:AT67)))</f>
        <v>36.086671577553872</v>
      </c>
      <c r="AY67" s="192" t="str">
        <f t="shared" si="16"/>
        <v>conforme</v>
      </c>
      <c r="AZ67" s="281">
        <f ca="1">IF(ISBLANK(AT67),"",IF(ISERROR(AVERAGE(AT$23:AT67)-2*ECARTPE(AT$23:AT67)),(AVERAGE(AT$23:AT67)-2*STDEV(AT$23:AT67))))</f>
        <v>233.93522827346365</v>
      </c>
      <c r="BA67" s="281">
        <f ca="1">IF(ISBLANK(AT67),"",IF(ISERROR(AVERAGE(AT$23:AT67)+2*ECARTPE(AT$23:AT67)),(AVERAGE(AT$23:AT67)+2*STDEV(AT$23:AT67))))</f>
        <v>378.28191458367917</v>
      </c>
      <c r="BB67" s="235">
        <f t="shared" si="85"/>
        <v>283.13623670009559</v>
      </c>
      <c r="BC67" s="235">
        <f t="shared" si="86"/>
        <v>396.29233472847585</v>
      </c>
      <c r="BD67" s="207" t="str">
        <f>IF(AND(AND(AND(AND(COUNTIF(K67,"conforme"),COUNTIF(U67,"conforme")),COUNTIF(AE67,"conforme")),COUNTIF(AO67,"conforme")),COUNTIF(AY67,"conforme")),"conforme","non conforme")</f>
        <v>conforme</v>
      </c>
      <c r="BE67" s="180"/>
    </row>
    <row r="68" spans="1:57" x14ac:dyDescent="0.2">
      <c r="A68" s="135">
        <v>41333</v>
      </c>
      <c r="B68" s="14" t="s">
        <v>147</v>
      </c>
      <c r="C68" s="113">
        <v>41354</v>
      </c>
      <c r="D68" s="86" t="s">
        <v>146</v>
      </c>
      <c r="E68" s="86" t="s">
        <v>141</v>
      </c>
      <c r="F68" s="186">
        <v>3.15</v>
      </c>
      <c r="G68" s="277">
        <f t="shared" si="67"/>
        <v>3.801794871794872</v>
      </c>
      <c r="H68" s="277">
        <f t="shared" si="68"/>
        <v>0.52255884480964487</v>
      </c>
      <c r="I68" s="274">
        <f>IF(ISERROR(AVERAGE(F$23:F68)),"",AVERAGE(F$23:F68))</f>
        <v>3.6878378378378374</v>
      </c>
      <c r="J68" s="274">
        <f>IF(ISBLANK(F68),"",IF(ISERROR(STDEV(F$23:F68)),"",STDEV(F$23:F68)))</f>
        <v>0.33101808556780232</v>
      </c>
      <c r="K68" s="192" t="str">
        <f t="shared" si="2"/>
        <v>conforme</v>
      </c>
      <c r="L68" s="281">
        <f ca="1">IF(ISERROR(AVERAGE(F$23:F68)-2*ECARTPE(F$23:F68)),(AVERAGE(F$23:F68)-2*STDEV(F$23:F68)))</f>
        <v>3.0258016667022325</v>
      </c>
      <c r="M68" s="281">
        <f ca="1">IF(ISERROR(AVERAGE(F$23:F68)+2*ECARTPE(F$23:F68)),(AVERAGE(F$23:F68)+2*STDEV(F$23:F68)))</f>
        <v>4.3498740089734422</v>
      </c>
      <c r="N68" s="232">
        <f t="shared" si="69"/>
        <v>2.756677182175582</v>
      </c>
      <c r="O68" s="232">
        <f t="shared" si="70"/>
        <v>4.8469125614141619</v>
      </c>
      <c r="P68" s="225">
        <v>6.53</v>
      </c>
      <c r="Q68" s="277">
        <f t="shared" si="71"/>
        <v>7.6679487179487182</v>
      </c>
      <c r="R68" s="277">
        <f t="shared" si="72"/>
        <v>0.49071472840069286</v>
      </c>
      <c r="S68" s="274">
        <f>IF(ISBLANK(P68),"",IF(ISERROR(AVERAGE(P$23:P68)),"",AVERAGE(P$23:P68)))</f>
        <v>7.5205405405405399</v>
      </c>
      <c r="T68" s="274">
        <f>IF(ISBLANK(P68),"",IF(ISERROR(STDEV(P$23:P68)),"",STDEV(P$23:P68)))</f>
        <v>0.83689553956521123</v>
      </c>
      <c r="U68" s="192" t="str">
        <f t="shared" si="7"/>
        <v>non conforme</v>
      </c>
      <c r="V68" s="281">
        <f ca="1">IF(ISBLANK(P68),"",IF(ISERROR(AVERAGE(P$23:P68)-2*ECARTPE(P$23:P68)),(AVERAGE(P$23:P68)-2*STDEV(P$23:P68))))</f>
        <v>5.8467494614101172</v>
      </c>
      <c r="W68" s="281">
        <f ca="1">IF(ISBLANK(P68),"",IF(ISERROR(AVERAGE(P$23:P68)+2*ECARTPE(P$23:P68)),(AVERAGE(P$23:P68)+2*STDEV(P$23:P68))))</f>
        <v>9.1943316196709617</v>
      </c>
      <c r="X68" s="235">
        <f t="shared" si="73"/>
        <v>6.6865192611473327</v>
      </c>
      <c r="Y68" s="235">
        <f t="shared" si="74"/>
        <v>8.6493781747501046</v>
      </c>
      <c r="Z68" s="191"/>
      <c r="AA68" s="277">
        <f t="shared" si="75"/>
        <v>15.927428571428573</v>
      </c>
      <c r="AB68" s="277">
        <f t="shared" si="76"/>
        <v>0.69108756088264445</v>
      </c>
      <c r="AC68" s="274" t="str">
        <f>IF(ISBLANK(Z68),"",IF(ISERROR(AVERAGE(Z$23:Z68)),"",AVERAGE(Z$23:Z68)))</f>
        <v/>
      </c>
      <c r="AD68" s="274" t="str">
        <f>IF(ISBLANK(Z68),"",IF(ISERROR(STDEV(Z$23:Z68)),"",STDEV(Z$23:Z68)))</f>
        <v/>
      </c>
      <c r="AE68" s="192" t="str">
        <f t="shared" si="10"/>
        <v/>
      </c>
      <c r="AF68" s="281" t="str">
        <f>IF(ISBLANK(Z68),"",IF(ISERROR(AVERAGE(Z$23:Z68)-2*ECARTPE(Z$23:Z68)),(AVERAGE(Z$23:Z68)-2*STDEV(Z$23:Z68))))</f>
        <v/>
      </c>
      <c r="AG68" s="281" t="str">
        <f>IF(ISBLANK(Z68),"",IF(ISERROR(AVERAGE(Z$23:Z68)+2*ECARTPE(Z$23:Z68)),(AVERAGE(Z$23:Z68)+2*STDEV(Z$23:Z68))))</f>
        <v/>
      </c>
      <c r="AH68" s="230">
        <f t="shared" si="77"/>
        <v>14.545253449663283</v>
      </c>
      <c r="AI68" s="230">
        <f t="shared" si="78"/>
        <v>17.309603693193861</v>
      </c>
      <c r="AJ68" s="191">
        <v>21.06</v>
      </c>
      <c r="AK68" s="277">
        <f t="shared" si="79"/>
        <v>21.143947368421049</v>
      </c>
      <c r="AL68" s="277">
        <f t="shared" si="80"/>
        <v>1.1371076144696155</v>
      </c>
      <c r="AM68" s="274">
        <f>IF(ISBLANK(AJ68),"",IF(ISERROR(AVERAGE(AJ$23:AJ68)),"",AVERAGE(AJ$23:AJ68)))</f>
        <v>20.630555555555549</v>
      </c>
      <c r="AN68" s="274">
        <f>IF(ISBLANK(AJ68),"",IF(ISERROR(STDEV(AJ$23:AJ68)),"",STDEV(AJ$23:AJ68)))</f>
        <v>2.3091123148387367</v>
      </c>
      <c r="AO68" s="192" t="str">
        <f t="shared" si="13"/>
        <v>conforme</v>
      </c>
      <c r="AP68" s="281">
        <f ca="1">IF(ISBLANK(AJ68),"",IF(ISERROR(AVERAGE(AJ$23:AJ68)-2*ECARTPE(AJ$23:AJ68)),(AVERAGE(AJ$23:AJ68)-2*STDEV(AJ$23:AJ68))))</f>
        <v>16.012330925878075</v>
      </c>
      <c r="AQ68" s="281">
        <f ca="1">IF(ISBLANK(AJ68),"",IF(ISERROR(AVERAGE(AJ$23:AJ68)+2*ECARTPE(AJ$23:AJ68)),(AVERAGE(AJ$23:AJ68)+2*STDEV(AJ$23:AJ68))))</f>
        <v>25.248780185233024</v>
      </c>
      <c r="AR68" s="235">
        <f t="shared" si="81"/>
        <v>18.869732139481819</v>
      </c>
      <c r="AS68" s="235">
        <f t="shared" si="82"/>
        <v>23.418162597360279</v>
      </c>
      <c r="AT68" s="171">
        <v>363</v>
      </c>
      <c r="AU68" s="277">
        <f t="shared" si="83"/>
        <v>339.71428571428572</v>
      </c>
      <c r="AV68" s="277">
        <f t="shared" si="84"/>
        <v>28.289024507095064</v>
      </c>
      <c r="AW68" s="274">
        <f>IF(ISBLANK(AT68),"",IF(ISERROR(AVERAGE(AT$23:AT68)),"",AVERAGE(AT$23:AT68)))</f>
        <v>307.68888888888887</v>
      </c>
      <c r="AX68" s="274">
        <f>IF(ISBLANK(AT68),"",IF(ISERROR(STDEV(AT$23:AT68)),"",STDEV(AT$23:AT68)))</f>
        <v>36.80960882143841</v>
      </c>
      <c r="AY68" s="192" t="str">
        <f t="shared" si="16"/>
        <v>conforme</v>
      </c>
      <c r="AZ68" s="281">
        <f ca="1">IF(ISBLANK(AT68),"",IF(ISERROR(AVERAGE(AT$23:AT68)-2*ECARTPE(AT$23:AT68)),(AVERAGE(AT$23:AT68)-2*STDEV(AT$23:AT68))))</f>
        <v>234.06967124601204</v>
      </c>
      <c r="BA68" s="281">
        <f ca="1">IF(ISBLANK(AT68),"",IF(ISERROR(AVERAGE(AT$23:AT68)+2*ECARTPE(AT$23:AT68)),(AVERAGE(AT$23:AT68)+2*STDEV(AT$23:AT68))))</f>
        <v>381.3081065317657</v>
      </c>
      <c r="BB68" s="235">
        <f t="shared" si="85"/>
        <v>283.13623670009559</v>
      </c>
      <c r="BC68" s="235">
        <f t="shared" si="86"/>
        <v>396.29233472847585</v>
      </c>
      <c r="BD68" s="207"/>
      <c r="BE68" s="180"/>
    </row>
    <row r="69" spans="1:57" x14ac:dyDescent="0.2">
      <c r="A69" s="135">
        <v>41333</v>
      </c>
      <c r="B69" s="14" t="s">
        <v>147</v>
      </c>
      <c r="C69" s="113">
        <v>41354</v>
      </c>
      <c r="D69" s="86" t="s">
        <v>148</v>
      </c>
      <c r="E69" s="86" t="s">
        <v>141</v>
      </c>
      <c r="F69" s="186">
        <v>3.5</v>
      </c>
      <c r="G69" s="277">
        <f t="shared" si="67"/>
        <v>3.801794871794872</v>
      </c>
      <c r="H69" s="277">
        <f t="shared" si="68"/>
        <v>0.52255884480964487</v>
      </c>
      <c r="I69" s="274">
        <f>IF(ISERROR(AVERAGE(F$23:F69)),"",AVERAGE(F$23:F69))</f>
        <v>3.6828947368421048</v>
      </c>
      <c r="J69" s="274">
        <f>IF(ISBLANK(F69),"",IF(ISERROR(STDEV(F$23:F69)),"",STDEV(F$23:F69)))</f>
        <v>0.32793298503543855</v>
      </c>
      <c r="K69" s="192" t="str">
        <f t="shared" si="2"/>
        <v>conforme</v>
      </c>
      <c r="L69" s="281">
        <f ca="1">IF(ISERROR(AVERAGE(F$23:F69)-2*ECARTPE(F$23:F69)),(AVERAGE(F$23:F69)-2*STDEV(F$23:F69)))</f>
        <v>3.0270287667712275</v>
      </c>
      <c r="M69" s="281">
        <f ca="1">IF(ISERROR(AVERAGE(F$23:F69)+2*ECARTPE(F$23:F69)),(AVERAGE(F$23:F69)+2*STDEV(F$23:F69)))</f>
        <v>4.3387607069129821</v>
      </c>
      <c r="N69" s="232">
        <f t="shared" si="69"/>
        <v>2.756677182175582</v>
      </c>
      <c r="O69" s="232">
        <f t="shared" si="70"/>
        <v>4.8469125614141619</v>
      </c>
      <c r="P69" s="225">
        <v>7.5</v>
      </c>
      <c r="Q69" s="277">
        <f t="shared" si="71"/>
        <v>7.6679487179487182</v>
      </c>
      <c r="R69" s="277">
        <f t="shared" si="72"/>
        <v>0.49071472840069286</v>
      </c>
      <c r="S69" s="274">
        <f>IF(ISBLANK(P69),"",IF(ISERROR(AVERAGE(P$23:P69)),"",AVERAGE(P$23:P69)))</f>
        <v>7.52</v>
      </c>
      <c r="T69" s="274">
        <f>IF(ISBLANK(P69),"",IF(ISERROR(STDEV(P$23:P69)),"",STDEV(P$23:P69)))</f>
        <v>0.8255154000233248</v>
      </c>
      <c r="U69" s="192" t="str">
        <f t="shared" si="7"/>
        <v>conforme</v>
      </c>
      <c r="V69" s="281">
        <f ca="1">IF(ISBLANK(P69),"",IF(ISERROR(AVERAGE(P$23:P69)-2*ECARTPE(P$23:P69)),(AVERAGE(P$23:P69)-2*STDEV(P$23:P69))))</f>
        <v>5.8689691999533498</v>
      </c>
      <c r="W69" s="281">
        <f ca="1">IF(ISBLANK(P69),"",IF(ISERROR(AVERAGE(P$23:P69)+2*ECARTPE(P$23:P69)),(AVERAGE(P$23:P69)+2*STDEV(P$23:P69))))</f>
        <v>9.1710308000466494</v>
      </c>
      <c r="X69" s="235">
        <f t="shared" si="73"/>
        <v>6.6865192611473327</v>
      </c>
      <c r="Y69" s="235">
        <f t="shared" si="74"/>
        <v>8.6493781747501046</v>
      </c>
      <c r="Z69" s="191">
        <v>15.88</v>
      </c>
      <c r="AA69" s="277">
        <f t="shared" si="75"/>
        <v>15.927428571428573</v>
      </c>
      <c r="AB69" s="277">
        <f t="shared" si="76"/>
        <v>0.69108756088264445</v>
      </c>
      <c r="AC69" s="274">
        <f>IF(ISBLANK(Z69),"",IF(ISERROR(AVERAGE(Z$23:Z69)),"",AVERAGE(Z$23:Z69)))</f>
        <v>16.010967741935488</v>
      </c>
      <c r="AD69" s="274">
        <f>IF(ISBLANK(Z69),"",IF(ISERROR(STDEV(Z$23:Z69)),"",STDEV(Z$23:Z69)))</f>
        <v>1.5384632047137379</v>
      </c>
      <c r="AE69" s="192" t="str">
        <f t="shared" si="10"/>
        <v>conforme</v>
      </c>
      <c r="AF69" s="281">
        <f ca="1">IF(ISBLANK(Z69),"",IF(ISERROR(AVERAGE(Z$23:Z69)-2*ECARTPE(Z$23:Z69)),(AVERAGE(Z$23:Z69)-2*STDEV(Z$23:Z69))))</f>
        <v>12.934041332508013</v>
      </c>
      <c r="AG69" s="281">
        <f ca="1">IF(ISBLANK(Z69),"",IF(ISERROR(AVERAGE(Z$23:Z69)+2*ECARTPE(Z$23:Z69)),(AVERAGE(Z$23:Z69)+2*STDEV(Z$23:Z69))))</f>
        <v>19.087894151362963</v>
      </c>
      <c r="AH69" s="230">
        <f t="shared" si="77"/>
        <v>14.545253449663283</v>
      </c>
      <c r="AI69" s="230">
        <f t="shared" si="78"/>
        <v>17.309603693193861</v>
      </c>
      <c r="AJ69" s="191">
        <v>22.19</v>
      </c>
      <c r="AK69" s="277">
        <f t="shared" si="79"/>
        <v>21.143947368421049</v>
      </c>
      <c r="AL69" s="277">
        <f t="shared" si="80"/>
        <v>1.1371076144696155</v>
      </c>
      <c r="AM69" s="274">
        <f>IF(ISBLANK(AJ69),"",IF(ISERROR(AVERAGE(AJ$23:AJ69)),"",AVERAGE(AJ$23:AJ69)))</f>
        <v>20.672702702702701</v>
      </c>
      <c r="AN69" s="274">
        <f>IF(ISBLANK(AJ69),"",IF(ISERROR(STDEV(AJ$23:AJ69)),"",STDEV(AJ$23:AJ69)))</f>
        <v>2.2912037697932566</v>
      </c>
      <c r="AO69" s="192" t="str">
        <f t="shared" si="13"/>
        <v>conforme</v>
      </c>
      <c r="AP69" s="281">
        <f ca="1">IF(ISBLANK(AJ69),"",IF(ISERROR(AVERAGE(AJ$23:AJ69)-2*ECARTPE(AJ$23:AJ69)),(AVERAGE(AJ$23:AJ69)-2*STDEV(AJ$23:AJ69))))</f>
        <v>16.090295163116188</v>
      </c>
      <c r="AQ69" s="281">
        <f ca="1">IF(ISBLANK(AJ69),"",IF(ISERROR(AVERAGE(AJ$23:AJ69)+2*ECARTPE(AJ$23:AJ69)),(AVERAGE(AJ$23:AJ69)+2*STDEV(AJ$23:AJ69))))</f>
        <v>25.255110242289213</v>
      </c>
      <c r="AR69" s="235">
        <f t="shared" si="81"/>
        <v>18.869732139481819</v>
      </c>
      <c r="AS69" s="235">
        <f t="shared" si="82"/>
        <v>23.418162597360279</v>
      </c>
      <c r="AT69" s="171">
        <v>331</v>
      </c>
      <c r="AU69" s="277">
        <f t="shared" si="83"/>
        <v>339.71428571428572</v>
      </c>
      <c r="AV69" s="277">
        <f t="shared" si="84"/>
        <v>28.289024507095064</v>
      </c>
      <c r="AW69" s="274">
        <f>IF(ISBLANK(AT69),"",IF(ISERROR(AVERAGE(AT$23:AT69)),"",AVERAGE(AT$23:AT69)))</f>
        <v>308.31891891891888</v>
      </c>
      <c r="AX69" s="274">
        <f>IF(ISBLANK(AT69),"",IF(ISERROR(STDEV(AT$23:AT69)),"",STDEV(AT$23:AT69)))</f>
        <v>36.496528281147292</v>
      </c>
      <c r="AY69" s="192" t="str">
        <f t="shared" si="16"/>
        <v>conforme</v>
      </c>
      <c r="AZ69" s="281">
        <f ca="1">IF(ISBLANK(AT69),"",IF(ISERROR(AVERAGE(AT$23:AT69)-2*ECARTPE(AT$23:AT69)),(AVERAGE(AT$23:AT69)-2*STDEV(AT$23:AT69))))</f>
        <v>235.3258623566243</v>
      </c>
      <c r="BA69" s="281">
        <f ca="1">IF(ISBLANK(AT69),"",IF(ISERROR(AVERAGE(AT$23:AT69)+2*ECARTPE(AT$23:AT69)),(AVERAGE(AT$23:AT69)+2*STDEV(AT$23:AT69))))</f>
        <v>381.31197548121349</v>
      </c>
      <c r="BB69" s="235">
        <f t="shared" si="85"/>
        <v>283.13623670009559</v>
      </c>
      <c r="BC69" s="235">
        <f t="shared" si="86"/>
        <v>396.29233472847585</v>
      </c>
      <c r="BD69" s="207" t="str">
        <f>IF(AND(AND(AND(AND(COUNTIF(K69,"conforme"),COUNTIF(U69,"conforme")),COUNTIF(AE69,"conforme")),COUNTIF(AO69,"conforme")),COUNTIF(AY69,"conforme")),"conforme","non conforme")</f>
        <v>conforme</v>
      </c>
      <c r="BE69" s="180"/>
    </row>
    <row r="70" spans="1:57" x14ac:dyDescent="0.2">
      <c r="A70" s="135">
        <v>41333</v>
      </c>
      <c r="B70" s="156" t="s">
        <v>149</v>
      </c>
      <c r="C70" s="113">
        <v>41474</v>
      </c>
      <c r="D70" s="12" t="s">
        <v>152</v>
      </c>
      <c r="E70" s="8" t="s">
        <v>35</v>
      </c>
      <c r="F70" s="186">
        <v>3.91</v>
      </c>
      <c r="G70" s="277">
        <f t="shared" si="67"/>
        <v>3.801794871794872</v>
      </c>
      <c r="H70" s="277">
        <f t="shared" si="68"/>
        <v>0.52255884480964487</v>
      </c>
      <c r="I70" s="274">
        <f>IF(ISERROR(AVERAGE(F$23:F70)),"",AVERAGE(F$23:F70))</f>
        <v>3.6887179487179482</v>
      </c>
      <c r="J70" s="274">
        <f>IF(ISBLANK(F70),"",IF(ISERROR(STDEV(F$23:F70)),"",STDEV(F$23:F70)))</f>
        <v>0.32562635583861155</v>
      </c>
      <c r="K70" s="192" t="str">
        <f t="shared" si="2"/>
        <v>conforme</v>
      </c>
      <c r="L70" s="281">
        <f ca="1">IF(ISERROR(AVERAGE(F$23:F70)-2*ECARTPE(F$23:F70)),(AVERAGE(F$23:F70)-2*STDEV(F$23:F70)))</f>
        <v>3.0374652370407249</v>
      </c>
      <c r="M70" s="281">
        <f ca="1">IF(ISERROR(AVERAGE(F$23:F70)+2*ECARTPE(F$23:F70)),(AVERAGE(F$23:F70)+2*STDEV(F$23:F70)))</f>
        <v>4.3399706603951715</v>
      </c>
      <c r="N70" s="232">
        <f t="shared" si="69"/>
        <v>2.756677182175582</v>
      </c>
      <c r="O70" s="232">
        <f t="shared" si="70"/>
        <v>4.8469125614141619</v>
      </c>
      <c r="P70" s="225">
        <v>7.9</v>
      </c>
      <c r="Q70" s="277">
        <f t="shared" si="71"/>
        <v>7.6679487179487182</v>
      </c>
      <c r="R70" s="277">
        <f t="shared" si="72"/>
        <v>0.49071472840069286</v>
      </c>
      <c r="S70" s="274">
        <f>IF(ISBLANK(P70),"",IF(ISERROR(AVERAGE(P$23:P70)),"",AVERAGE(P$23:P70)))</f>
        <v>7.5297435897435889</v>
      </c>
      <c r="T70" s="274">
        <f>IF(ISBLANK(P70),"",IF(ISERROR(STDEV(P$23:P70)),"",STDEV(P$23:P70)))</f>
        <v>0.81685045716197557</v>
      </c>
      <c r="U70" s="192" t="str">
        <f t="shared" si="7"/>
        <v>conforme</v>
      </c>
      <c r="V70" s="281">
        <f ca="1">IF(ISBLANK(P70),"",IF(ISERROR(AVERAGE(P$23:P70)-2*ECARTPE(P$23:P70)),(AVERAGE(P$23:P70)-2*STDEV(P$23:P70))))</f>
        <v>5.896042675419638</v>
      </c>
      <c r="W70" s="281">
        <f ca="1">IF(ISBLANK(P70),"",IF(ISERROR(AVERAGE(P$23:P70)+2*ECARTPE(P$23:P70)),(AVERAGE(P$23:P70)+2*STDEV(P$23:P70))))</f>
        <v>9.1634445040675399</v>
      </c>
      <c r="X70" s="235">
        <f t="shared" si="73"/>
        <v>6.6865192611473327</v>
      </c>
      <c r="Y70" s="235">
        <f t="shared" si="74"/>
        <v>8.6493781747501046</v>
      </c>
      <c r="Z70" s="191">
        <v>16.07</v>
      </c>
      <c r="AA70" s="277">
        <f t="shared" si="75"/>
        <v>15.927428571428573</v>
      </c>
      <c r="AB70" s="277">
        <f t="shared" si="76"/>
        <v>0.69108756088264445</v>
      </c>
      <c r="AC70" s="274">
        <f>IF(ISBLANK(Z70),"",IF(ISERROR(AVERAGE(Z$23:Z70)),"",AVERAGE(Z$23:Z70)))</f>
        <v>16.012812500000003</v>
      </c>
      <c r="AD70" s="274">
        <f>IF(ISBLANK(Z70),"",IF(ISERROR(STDEV(Z$23:Z70)),"",STDEV(Z$23:Z70)))</f>
        <v>1.5134818527317688</v>
      </c>
      <c r="AE70" s="192" t="str">
        <f t="shared" si="10"/>
        <v>conforme</v>
      </c>
      <c r="AF70" s="281">
        <f ca="1">IF(ISBLANK(Z70),"",IF(ISERROR(AVERAGE(Z$23:Z70)-2*ECARTPE(Z$23:Z70)),(AVERAGE(Z$23:Z70)-2*STDEV(Z$23:Z70))))</f>
        <v>12.985848794536466</v>
      </c>
      <c r="AG70" s="281">
        <f ca="1">IF(ISBLANK(Z70),"",IF(ISERROR(AVERAGE(Z$23:Z70)+2*ECARTPE(Z$23:Z70)),(AVERAGE(Z$23:Z70)+2*STDEV(Z$23:Z70))))</f>
        <v>19.039776205463539</v>
      </c>
      <c r="AH70" s="230">
        <f t="shared" si="77"/>
        <v>14.545253449663283</v>
      </c>
      <c r="AI70" s="230">
        <f t="shared" si="78"/>
        <v>17.309603693193861</v>
      </c>
      <c r="AJ70" s="191">
        <v>21.82</v>
      </c>
      <c r="AK70" s="277">
        <f t="shared" si="79"/>
        <v>21.143947368421049</v>
      </c>
      <c r="AL70" s="277">
        <f t="shared" si="80"/>
        <v>1.1371076144696155</v>
      </c>
      <c r="AM70" s="274">
        <f>IF(ISBLANK(AJ70),"",IF(ISERROR(AVERAGE(AJ$23:AJ70)),"",AVERAGE(AJ$23:AJ70)))</f>
        <v>20.702894736842104</v>
      </c>
      <c r="AN70" s="274">
        <f>IF(ISBLANK(AJ70),"",IF(ISERROR(STDEV(AJ$23:AJ70)),"",STDEV(AJ$23:AJ70)))</f>
        <v>2.2676799763429503</v>
      </c>
      <c r="AO70" s="192" t="str">
        <f t="shared" si="13"/>
        <v>conforme</v>
      </c>
      <c r="AP70" s="281">
        <f ca="1">IF(ISBLANK(AJ70),"",IF(ISERROR(AVERAGE(AJ$23:AJ70)-2*ECARTPE(AJ$23:AJ70)),(AVERAGE(AJ$23:AJ70)-2*STDEV(AJ$23:AJ70))))</f>
        <v>16.167534784156203</v>
      </c>
      <c r="AQ70" s="281">
        <f ca="1">IF(ISBLANK(AJ70),"",IF(ISERROR(AVERAGE(AJ$23:AJ70)+2*ECARTPE(AJ$23:AJ70)),(AVERAGE(AJ$23:AJ70)+2*STDEV(AJ$23:AJ70))))</f>
        <v>25.238254689528006</v>
      </c>
      <c r="AR70" s="235">
        <f t="shared" si="81"/>
        <v>18.869732139481819</v>
      </c>
      <c r="AS70" s="235">
        <f t="shared" si="82"/>
        <v>23.418162597360279</v>
      </c>
      <c r="AT70" s="171">
        <v>344</v>
      </c>
      <c r="AU70" s="277">
        <f t="shared" si="83"/>
        <v>339.71428571428572</v>
      </c>
      <c r="AV70" s="277">
        <f t="shared" si="84"/>
        <v>28.289024507095064</v>
      </c>
      <c r="AW70" s="274">
        <f>IF(ISBLANK(AT70),"",IF(ISERROR(AVERAGE(AT$23:AT70)),"",AVERAGE(AT$23:AT70)))</f>
        <v>309.2578947368421</v>
      </c>
      <c r="AX70" s="274">
        <f>IF(ISBLANK(AT70),"",IF(ISERROR(STDEV(AT$23:AT70)),"",STDEV(AT$23:AT70)))</f>
        <v>36.462313988473568</v>
      </c>
      <c r="AY70" s="192" t="str">
        <f t="shared" si="16"/>
        <v>conforme</v>
      </c>
      <c r="AZ70" s="281">
        <f ca="1">IF(ISBLANK(AT70),"",IF(ISERROR(AVERAGE(AT$23:AT70)-2*ECARTPE(AT$23:AT70)),(AVERAGE(AT$23:AT70)-2*STDEV(AT$23:AT70))))</f>
        <v>236.33326675989497</v>
      </c>
      <c r="BA70" s="281">
        <f ca="1">IF(ISBLANK(AT70),"",IF(ISERROR(AVERAGE(AT$23:AT70)+2*ECARTPE(AT$23:AT70)),(AVERAGE(AT$23:AT70)+2*STDEV(AT$23:AT70))))</f>
        <v>382.18252271378924</v>
      </c>
      <c r="BB70" s="235">
        <f t="shared" si="85"/>
        <v>283.13623670009559</v>
      </c>
      <c r="BC70" s="235">
        <f t="shared" si="86"/>
        <v>396.29233472847585</v>
      </c>
      <c r="BD70" s="207" t="str">
        <f>IF(AND(AND(AND(AND(COUNTIF(K70,"conforme"),COUNTIF(U70,"conforme")),COUNTIF(AE70,"conforme")),COUNTIF(AO70,"conforme")),COUNTIF(AY70,"conforme")),"conforme","non conforme")</f>
        <v>conforme</v>
      </c>
      <c r="BE70" s="180"/>
    </row>
    <row r="71" spans="1:57" x14ac:dyDescent="0.2">
      <c r="A71" s="135"/>
      <c r="B71" s="156"/>
      <c r="C71" s="113">
        <v>41481</v>
      </c>
      <c r="D71" s="12"/>
      <c r="E71" s="8"/>
      <c r="F71" s="186">
        <v>3.94</v>
      </c>
      <c r="G71" s="277">
        <f t="shared" si="67"/>
        <v>3.801794871794872</v>
      </c>
      <c r="H71" s="277">
        <f t="shared" si="68"/>
        <v>0.52255884480964487</v>
      </c>
      <c r="I71" s="274">
        <f>IF(ISERROR(AVERAGE(F$23:F71)),"",AVERAGE(F$23:F71))</f>
        <v>3.6949999999999994</v>
      </c>
      <c r="J71" s="274">
        <f>IF(ISBLANK(F71),"",IF(ISERROR(STDEV(F$23:F71)),"",STDEV(F$23:F71)))</f>
        <v>0.32387081945168761</v>
      </c>
      <c r="K71" s="192" t="str">
        <f t="shared" si="2"/>
        <v>conforme</v>
      </c>
      <c r="L71" s="281">
        <f ca="1">IF(ISERROR(AVERAGE(F$23:F71)-2*ECARTPE(F$23:F71)),(AVERAGE(F$23:F71)-2*STDEV(F$23:F71)))</f>
        <v>3.047258361096624</v>
      </c>
      <c r="M71" s="281">
        <f ca="1">IF(ISERROR(AVERAGE(F$23:F71)+2*ECARTPE(F$23:F71)),(AVERAGE(F$23:F71)+2*STDEV(F$23:F71)))</f>
        <v>4.3427416389033748</v>
      </c>
      <c r="N71" s="232">
        <f t="shared" si="69"/>
        <v>2.756677182175582</v>
      </c>
      <c r="O71" s="232">
        <f t="shared" si="70"/>
        <v>4.8469125614141619</v>
      </c>
      <c r="P71" s="225">
        <v>8.23</v>
      </c>
      <c r="Q71" s="277">
        <f t="shared" si="71"/>
        <v>7.6679487179487182</v>
      </c>
      <c r="R71" s="277">
        <f t="shared" si="72"/>
        <v>0.49071472840069286</v>
      </c>
      <c r="S71" s="274">
        <f>IF(ISBLANK(P71),"",IF(ISERROR(AVERAGE(P$23:P71)),"",AVERAGE(P$23:P71)))</f>
        <v>7.54725</v>
      </c>
      <c r="T71" s="274">
        <f>IF(ISBLANK(P71),"",IF(ISERROR(STDEV(P$23:P71)),"",STDEV(P$23:P71)))</f>
        <v>0.81387640811876172</v>
      </c>
      <c r="U71" s="192" t="str">
        <f t="shared" si="7"/>
        <v>conforme</v>
      </c>
      <c r="V71" s="281">
        <f ca="1">IF(ISBLANK(P71),"",IF(ISERROR(AVERAGE(P$23:P71)-2*ECARTPE(P$23:P71)),(AVERAGE(P$23:P71)-2*STDEV(P$23:P71))))</f>
        <v>5.919497183762477</v>
      </c>
      <c r="W71" s="281">
        <f ca="1">IF(ISBLANK(P71),"",IF(ISERROR(AVERAGE(P$23:P71)+2*ECARTPE(P$23:P71)),(AVERAGE(P$23:P71)+2*STDEV(P$23:P71))))</f>
        <v>9.175002816237523</v>
      </c>
      <c r="X71" s="235">
        <f t="shared" si="73"/>
        <v>6.6865192611473327</v>
      </c>
      <c r="Y71" s="235">
        <f t="shared" si="74"/>
        <v>8.6493781747501046</v>
      </c>
      <c r="Z71" s="191">
        <v>16.350000000000001</v>
      </c>
      <c r="AA71" s="277">
        <f t="shared" si="75"/>
        <v>15.927428571428573</v>
      </c>
      <c r="AB71" s="277">
        <f t="shared" si="76"/>
        <v>0.69108756088264445</v>
      </c>
      <c r="AC71" s="274">
        <f>IF(ISBLANK(Z71),"",IF(ISERROR(AVERAGE(Z$23:Z71)),"",AVERAGE(Z$23:Z71)))</f>
        <v>16.023030303030307</v>
      </c>
      <c r="AD71" s="274">
        <f>IF(ISBLANK(Z71),"",IF(ISERROR(STDEV(Z$23:Z71)),"",STDEV(Z$23:Z71)))</f>
        <v>1.4908019755497475</v>
      </c>
      <c r="AE71" s="192" t="str">
        <f t="shared" si="10"/>
        <v>conforme</v>
      </c>
      <c r="AF71" s="281">
        <f ca="1">IF(ISBLANK(Z71),"",IF(ISERROR(AVERAGE(Z$23:Z71)-2*ECARTPE(Z$23:Z71)),(AVERAGE(Z$23:Z71)-2*STDEV(Z$23:Z71))))</f>
        <v>13.041426351930813</v>
      </c>
      <c r="AG71" s="281">
        <f ca="1">IF(ISBLANK(Z71),"",IF(ISERROR(AVERAGE(Z$23:Z71)+2*ECARTPE(Z$23:Z71)),(AVERAGE(Z$23:Z71)+2*STDEV(Z$23:Z71))))</f>
        <v>19.004634254129801</v>
      </c>
      <c r="AH71" s="230">
        <f t="shared" si="77"/>
        <v>14.545253449663283</v>
      </c>
      <c r="AI71" s="230">
        <f t="shared" si="78"/>
        <v>17.309603693193861</v>
      </c>
      <c r="AJ71" s="191">
        <v>21.3</v>
      </c>
      <c r="AK71" s="277">
        <f t="shared" si="79"/>
        <v>21.143947368421049</v>
      </c>
      <c r="AL71" s="277">
        <f t="shared" si="80"/>
        <v>1.1371076144696155</v>
      </c>
      <c r="AM71" s="274">
        <f>IF(ISBLANK(AJ71),"",IF(ISERROR(AVERAGE(AJ$23:AJ71)),"",AVERAGE(AJ$23:AJ71)))</f>
        <v>20.718205128205124</v>
      </c>
      <c r="AN71" s="274">
        <f>IF(ISBLANK(AJ71),"",IF(ISERROR(STDEV(AJ$23:AJ71)),"",STDEV(AJ$23:AJ71)))</f>
        <v>2.2396849776074585</v>
      </c>
      <c r="AO71" s="192" t="str">
        <f t="shared" si="13"/>
        <v>conforme</v>
      </c>
      <c r="AP71" s="281">
        <f ca="1">IF(ISBLANK(AJ71),"",IF(ISERROR(AVERAGE(AJ$23:AJ71)-2*ECARTPE(AJ$23:AJ71)),(AVERAGE(AJ$23:AJ71)-2*STDEV(AJ$23:AJ71))))</f>
        <v>16.238835172990207</v>
      </c>
      <c r="AQ71" s="281">
        <f ca="1">IF(ISBLANK(AJ71),"",IF(ISERROR(AVERAGE(AJ$23:AJ71)+2*ECARTPE(AJ$23:AJ71)),(AVERAGE(AJ$23:AJ71)+2*STDEV(AJ$23:AJ71))))</f>
        <v>25.197575083420041</v>
      </c>
      <c r="AR71" s="235">
        <f t="shared" si="81"/>
        <v>18.869732139481819</v>
      </c>
      <c r="AS71" s="235">
        <f t="shared" si="82"/>
        <v>23.418162597360279</v>
      </c>
      <c r="AT71" s="171"/>
      <c r="AU71" s="277">
        <f t="shared" si="83"/>
        <v>339.71428571428572</v>
      </c>
      <c r="AV71" s="277">
        <f t="shared" si="84"/>
        <v>28.289024507095064</v>
      </c>
      <c r="AW71" s="274" t="str">
        <f>IF(ISBLANK(AT71),"",IF(ISERROR(AVERAGE(AT$23:AT71)),"",AVERAGE(AT$23:AT71)))</f>
        <v/>
      </c>
      <c r="AX71" s="274" t="str">
        <f>IF(ISBLANK(AT71),"",IF(ISERROR(STDEV(AT$23:AT71)),"",STDEV(AT$23:AT71)))</f>
        <v/>
      </c>
      <c r="AY71" s="192" t="str">
        <f t="shared" si="16"/>
        <v/>
      </c>
      <c r="AZ71" s="281" t="str">
        <f>IF(ISBLANK(AT71),"",IF(ISERROR(AVERAGE(AT$23:AT71)-2*ECARTPE(AT$23:AT71)),(AVERAGE(AT$23:AT71)-2*STDEV(AT$23:AT71))))</f>
        <v/>
      </c>
      <c r="BA71" s="281" t="str">
        <f>IF(ISBLANK(AT71),"",IF(ISERROR(AVERAGE(AT$23:AT71)+2*ECARTPE(AT$23:AT71)),(AVERAGE(AT$23:AT71)+2*STDEV(AT$23:AT71))))</f>
        <v/>
      </c>
      <c r="BB71" s="235">
        <f t="shared" si="85"/>
        <v>283.13623670009559</v>
      </c>
      <c r="BC71" s="235">
        <f t="shared" si="86"/>
        <v>396.29233472847585</v>
      </c>
      <c r="BD71" s="207"/>
      <c r="BE71" s="180"/>
    </row>
    <row r="72" spans="1:57" x14ac:dyDescent="0.2">
      <c r="A72" s="140">
        <v>41333</v>
      </c>
      <c r="B72" s="14" t="s">
        <v>151</v>
      </c>
      <c r="C72" s="113">
        <v>41472</v>
      </c>
      <c r="D72" s="86" t="s">
        <v>150</v>
      </c>
      <c r="E72" s="86" t="s">
        <v>5</v>
      </c>
      <c r="F72" s="186">
        <v>3.88</v>
      </c>
      <c r="G72" s="277">
        <f t="shared" si="67"/>
        <v>3.801794871794872</v>
      </c>
      <c r="H72" s="277">
        <f t="shared" si="68"/>
        <v>0.52255884480964487</v>
      </c>
      <c r="I72" s="274">
        <f>IF(ISERROR(AVERAGE(F$23:F72)),"",AVERAGE(F$23:F72))</f>
        <v>3.6995121951219505</v>
      </c>
      <c r="J72" s="274">
        <f>IF(ISBLANK(F72),"",IF(ISERROR(STDEV(F$23:F72)),"",STDEV(F$23:F72)))</f>
        <v>0.3210992932062619</v>
      </c>
      <c r="K72" s="192" t="str">
        <f t="shared" si="2"/>
        <v>conforme</v>
      </c>
      <c r="L72" s="281">
        <f ca="1">IF(ISERROR(AVERAGE(F$23:F72)-2*ECARTPE(F$23:F72)),(AVERAGE(F$23:F72)-2*STDEV(F$23:F72)))</f>
        <v>3.0573136087094266</v>
      </c>
      <c r="M72" s="281">
        <f ca="1">IF(ISERROR(AVERAGE(F$23:F72)+2*ECARTPE(F$23:F72)),(AVERAGE(F$23:F72)+2*STDEV(F$23:F72)))</f>
        <v>4.3417107815344744</v>
      </c>
      <c r="N72" s="232">
        <f t="shared" si="69"/>
        <v>2.756677182175582</v>
      </c>
      <c r="O72" s="232">
        <f t="shared" si="70"/>
        <v>4.8469125614141619</v>
      </c>
      <c r="P72" s="225">
        <v>8.1999999999999993</v>
      </c>
      <c r="Q72" s="277">
        <f t="shared" si="71"/>
        <v>7.6679487179487182</v>
      </c>
      <c r="R72" s="277">
        <f t="shared" si="72"/>
        <v>0.49071472840069286</v>
      </c>
      <c r="S72" s="274">
        <f>IF(ISBLANK(P72),"",IF(ISERROR(AVERAGE(P$23:P72)),"",AVERAGE(P$23:P72)))</f>
        <v>7.5631707317073165</v>
      </c>
      <c r="T72" s="274">
        <f>IF(ISBLANK(P72),"",IF(ISERROR(STDEV(P$23:P72)),"",STDEV(P$23:P72)))</f>
        <v>0.81007851170238343</v>
      </c>
      <c r="U72" s="192" t="str">
        <f t="shared" si="7"/>
        <v>conforme</v>
      </c>
      <c r="V72" s="281">
        <f ca="1">IF(ISBLANK(P72),"",IF(ISERROR(AVERAGE(P$23:P72)-2*ECARTPE(P$23:P72)),(AVERAGE(P$23:P72)-2*STDEV(P$23:P72))))</f>
        <v>5.9430137083025496</v>
      </c>
      <c r="W72" s="281">
        <f ca="1">IF(ISBLANK(P72),"",IF(ISERROR(AVERAGE(P$23:P72)+2*ECARTPE(P$23:P72)),(AVERAGE(P$23:P72)+2*STDEV(P$23:P72))))</f>
        <v>9.1833277551120833</v>
      </c>
      <c r="X72" s="235">
        <f t="shared" si="73"/>
        <v>6.6865192611473327</v>
      </c>
      <c r="Y72" s="235">
        <f t="shared" si="74"/>
        <v>8.6493781747501046</v>
      </c>
      <c r="Z72" s="191">
        <v>16.8</v>
      </c>
      <c r="AA72" s="277">
        <f t="shared" si="75"/>
        <v>15.927428571428573</v>
      </c>
      <c r="AB72" s="277">
        <f t="shared" si="76"/>
        <v>0.69108756088264445</v>
      </c>
      <c r="AC72" s="274">
        <f>IF(ISBLANK(Z72),"",IF(ISERROR(AVERAGE(Z$23:Z72)),"",AVERAGE(Z$23:Z72)))</f>
        <v>16.045882352941177</v>
      </c>
      <c r="AD72" s="274">
        <f>IF(ISBLANK(Z72),"",IF(ISERROR(STDEV(Z$23:Z72)),"",STDEV(Z$23:Z72)))</f>
        <v>1.4740751957445886</v>
      </c>
      <c r="AE72" s="192" t="str">
        <f t="shared" si="10"/>
        <v>conforme</v>
      </c>
      <c r="AF72" s="281">
        <f ca="1">IF(ISBLANK(Z72),"",IF(ISERROR(AVERAGE(Z$23:Z72)-2*ECARTPE(Z$23:Z72)),(AVERAGE(Z$23:Z72)-2*STDEV(Z$23:Z72))))</f>
        <v>13.097731961452</v>
      </c>
      <c r="AG72" s="281">
        <f ca="1">IF(ISBLANK(Z72),"",IF(ISERROR(AVERAGE(Z$23:Z72)+2*ECARTPE(Z$23:Z72)),(AVERAGE(Z$23:Z72)+2*STDEV(Z$23:Z72))))</f>
        <v>18.994032744430356</v>
      </c>
      <c r="AH72" s="230">
        <f t="shared" si="77"/>
        <v>14.545253449663283</v>
      </c>
      <c r="AI72" s="230">
        <f t="shared" si="78"/>
        <v>17.309603693193861</v>
      </c>
      <c r="AJ72" s="191">
        <v>23.2</v>
      </c>
      <c r="AK72" s="277">
        <f t="shared" si="79"/>
        <v>21.143947368421049</v>
      </c>
      <c r="AL72" s="277">
        <f t="shared" si="80"/>
        <v>1.1371076144696155</v>
      </c>
      <c r="AM72" s="274">
        <f>IF(ISBLANK(AJ72),"",IF(ISERROR(AVERAGE(AJ$23:AJ72)),"",AVERAGE(AJ$23:AJ72)))</f>
        <v>20.780249999999999</v>
      </c>
      <c r="AN72" s="274">
        <f>IF(ISBLANK(AJ72),"",IF(ISERROR(STDEV(AJ$23:AJ72)),"",STDEV(AJ$23:AJ72)))</f>
        <v>2.2453398891813268</v>
      </c>
      <c r="AO72" s="192" t="str">
        <f t="shared" si="13"/>
        <v>conforme</v>
      </c>
      <c r="AP72" s="281">
        <f ca="1">IF(ISBLANK(AJ72),"",IF(ISERROR(AVERAGE(AJ$23:AJ72)-2*ECARTPE(AJ$23:AJ72)),(AVERAGE(AJ$23:AJ72)-2*STDEV(AJ$23:AJ72))))</f>
        <v>16.289570221637344</v>
      </c>
      <c r="AQ72" s="281">
        <f ca="1">IF(ISBLANK(AJ72),"",IF(ISERROR(AVERAGE(AJ$23:AJ72)+2*ECARTPE(AJ$23:AJ72)),(AVERAGE(AJ$23:AJ72)+2*STDEV(AJ$23:AJ72))))</f>
        <v>25.270929778362653</v>
      </c>
      <c r="AR72" s="235">
        <f t="shared" si="81"/>
        <v>18.869732139481819</v>
      </c>
      <c r="AS72" s="235">
        <f t="shared" si="82"/>
        <v>23.418162597360279</v>
      </c>
      <c r="AT72" s="171">
        <v>364</v>
      </c>
      <c r="AU72" s="277">
        <f t="shared" si="83"/>
        <v>339.71428571428572</v>
      </c>
      <c r="AV72" s="277">
        <f t="shared" si="84"/>
        <v>28.289024507095064</v>
      </c>
      <c r="AW72" s="274">
        <f>IF(ISBLANK(AT72),"",IF(ISERROR(AVERAGE(AT$23:AT72)),"",AVERAGE(AT$23:AT72)))</f>
        <v>310.66153846153844</v>
      </c>
      <c r="AX72" s="274">
        <f>IF(ISBLANK(AT72),"",IF(ISERROR(STDEV(AT$23:AT72)),"",STDEV(AT$23:AT72)))</f>
        <v>37.031768832098976</v>
      </c>
      <c r="AY72" s="192" t="str">
        <f t="shared" si="16"/>
        <v>conforme</v>
      </c>
      <c r="AZ72" s="281">
        <f ca="1">IF(ISBLANK(AT72),"",IF(ISERROR(AVERAGE(AT$23:AT72)-2*ECARTPE(AT$23:AT72)),(AVERAGE(AT$23:AT72)-2*STDEV(AT$23:AT72))))</f>
        <v>236.59800079734049</v>
      </c>
      <c r="BA72" s="281">
        <f ca="1">IF(ISBLANK(AT72),"",IF(ISERROR(AVERAGE(AT$23:AT72)+2*ECARTPE(AT$23:AT72)),(AVERAGE(AT$23:AT72)+2*STDEV(AT$23:AT72))))</f>
        <v>384.72507612573639</v>
      </c>
      <c r="BB72" s="235">
        <f t="shared" si="85"/>
        <v>283.13623670009559</v>
      </c>
      <c r="BC72" s="235">
        <f t="shared" si="86"/>
        <v>396.29233472847585</v>
      </c>
      <c r="BD72" s="207" t="str">
        <f>IF(AND(AND(AND(AND(COUNTIF(K72,"conforme"),COUNTIF(U72,"conforme")),COUNTIF(AE72,"conforme")),COUNTIF(AO72,"conforme")),COUNTIF(AY72,"conforme")),"conforme","non conforme")</f>
        <v>conforme</v>
      </c>
      <c r="BE72" s="180"/>
    </row>
    <row r="73" spans="1:57" x14ac:dyDescent="0.2">
      <c r="A73" s="140"/>
      <c r="B73" s="152" t="s">
        <v>151</v>
      </c>
      <c r="C73" s="113">
        <v>41499</v>
      </c>
      <c r="D73" s="12" t="s">
        <v>152</v>
      </c>
      <c r="E73" s="12" t="s">
        <v>35</v>
      </c>
      <c r="F73" s="186">
        <v>3.9</v>
      </c>
      <c r="G73" s="277">
        <f t="shared" si="67"/>
        <v>3.801794871794872</v>
      </c>
      <c r="H73" s="277">
        <f t="shared" si="68"/>
        <v>0.52255884480964487</v>
      </c>
      <c r="I73" s="274">
        <f>IF(ISERROR(AVERAGE(F$23:F73)),"",AVERAGE(F$23:F73))</f>
        <v>3.7042857142857137</v>
      </c>
      <c r="J73" s="274">
        <f>IF(ISBLANK(F73),"",IF(ISERROR(STDEV(F$23:F73)),"",STDEV(F$23:F73)))</f>
        <v>0.31866446040863439</v>
      </c>
      <c r="K73" s="192" t="str">
        <f t="shared" si="2"/>
        <v>conforme</v>
      </c>
      <c r="L73" s="281">
        <f ca="1">IF(ISERROR(AVERAGE(F$23:F73)-2*ECARTPE(F$23:F73)),(AVERAGE(F$23:F73)-2*STDEV(F$23:F73)))</f>
        <v>3.066956793468445</v>
      </c>
      <c r="M73" s="281">
        <f ca="1">IF(ISERROR(AVERAGE(F$23:F73)+2*ECARTPE(F$23:F73)),(AVERAGE(F$23:F73)+2*STDEV(F$23:F73)))</f>
        <v>4.3416146351029825</v>
      </c>
      <c r="N73" s="232">
        <f t="shared" si="69"/>
        <v>2.756677182175582</v>
      </c>
      <c r="O73" s="232">
        <f t="shared" si="70"/>
        <v>4.8469125614141619</v>
      </c>
      <c r="P73" s="225">
        <v>8.3000000000000007</v>
      </c>
      <c r="Q73" s="277">
        <f t="shared" si="71"/>
        <v>7.6679487179487182</v>
      </c>
      <c r="R73" s="277">
        <f t="shared" si="72"/>
        <v>0.49071472840069286</v>
      </c>
      <c r="S73" s="274">
        <f>IF(ISBLANK(P73),"",IF(ISERROR(AVERAGE(P$23:P73)),"",AVERAGE(P$23:P73)))</f>
        <v>7.5807142857142855</v>
      </c>
      <c r="T73" s="274">
        <f>IF(ISBLANK(P73),"",IF(ISERROR(STDEV(P$23:P73)),"",STDEV(P$23:P73)))</f>
        <v>0.80817588298569887</v>
      </c>
      <c r="U73" s="192" t="str">
        <f t="shared" si="7"/>
        <v>conforme</v>
      </c>
      <c r="V73" s="281">
        <f ca="1">IF(ISBLANK(P73),"",IF(ISERROR(AVERAGE(P$23:P73)-2*ECARTPE(P$23:P73)),(AVERAGE(P$23:P73)-2*STDEV(P$23:P73))))</f>
        <v>5.9643625197428882</v>
      </c>
      <c r="W73" s="281">
        <f ca="1">IF(ISBLANK(P73),"",IF(ISERROR(AVERAGE(P$23:P73)+2*ECARTPE(P$23:P73)),(AVERAGE(P$23:P73)+2*STDEV(P$23:P73))))</f>
        <v>9.1970660516856828</v>
      </c>
      <c r="X73" s="235">
        <f t="shared" si="73"/>
        <v>6.6865192611473327</v>
      </c>
      <c r="Y73" s="235">
        <f t="shared" si="74"/>
        <v>8.6493781747501046</v>
      </c>
      <c r="Z73" s="191">
        <v>16.600000000000001</v>
      </c>
      <c r="AA73" s="277">
        <f t="shared" si="75"/>
        <v>15.927428571428573</v>
      </c>
      <c r="AB73" s="277">
        <f t="shared" si="76"/>
        <v>0.69108756088264445</v>
      </c>
      <c r="AC73" s="274">
        <f>IF(ISBLANK(Z73),"",IF(ISERROR(AVERAGE(Z$23:Z73)),"",AVERAGE(Z$23:Z73)))</f>
        <v>16.061714285714288</v>
      </c>
      <c r="AD73" s="274">
        <f>IF(ISBLANK(Z73),"",IF(ISERROR(STDEV(Z$23:Z73)),"",STDEV(Z$23:Z73)))</f>
        <v>1.4552531328508691</v>
      </c>
      <c r="AE73" s="192" t="str">
        <f t="shared" si="10"/>
        <v>conforme</v>
      </c>
      <c r="AF73" s="281">
        <f ca="1">IF(ISBLANK(Z73),"",IF(ISERROR(AVERAGE(Z$23:Z73)-2*ECARTPE(Z$23:Z73)),(AVERAGE(Z$23:Z73)-2*STDEV(Z$23:Z73))))</f>
        <v>13.15120802001255</v>
      </c>
      <c r="AG73" s="281">
        <f ca="1">IF(ISBLANK(Z73),"",IF(ISERROR(AVERAGE(Z$23:Z73)+2*ECARTPE(Z$23:Z73)),(AVERAGE(Z$23:Z73)+2*STDEV(Z$23:Z73))))</f>
        <v>18.972220551416026</v>
      </c>
      <c r="AH73" s="230">
        <f t="shared" si="77"/>
        <v>14.545253449663283</v>
      </c>
      <c r="AI73" s="230">
        <f t="shared" si="78"/>
        <v>17.309603693193861</v>
      </c>
      <c r="AJ73" s="191">
        <v>21.3</v>
      </c>
      <c r="AK73" s="277">
        <f t="shared" si="79"/>
        <v>21.143947368421049</v>
      </c>
      <c r="AL73" s="277">
        <f t="shared" si="80"/>
        <v>1.1371076144696155</v>
      </c>
      <c r="AM73" s="274">
        <f>IF(ISBLANK(AJ73),"",IF(ISERROR(AVERAGE(AJ$23:AJ73)),"",AVERAGE(AJ$23:AJ73)))</f>
        <v>20.792926829268289</v>
      </c>
      <c r="AN73" s="274">
        <f>IF(ISBLANK(AJ73),"",IF(ISERROR(STDEV(AJ$23:AJ73)),"",STDEV(AJ$23:AJ73)))</f>
        <v>2.2185809021787546</v>
      </c>
      <c r="AO73" s="192" t="str">
        <f t="shared" si="13"/>
        <v>conforme</v>
      </c>
      <c r="AP73" s="281">
        <f ca="1">IF(ISBLANK(AJ73),"",IF(ISERROR(AVERAGE(AJ$23:AJ73)-2*ECARTPE(AJ$23:AJ73)),(AVERAGE(AJ$23:AJ73)-2*STDEV(AJ$23:AJ73))))</f>
        <v>16.355765024910781</v>
      </c>
      <c r="AQ73" s="281">
        <f ca="1">IF(ISBLANK(AJ73),"",IF(ISERROR(AVERAGE(AJ$23:AJ73)+2*ECARTPE(AJ$23:AJ73)),(AVERAGE(AJ$23:AJ73)+2*STDEV(AJ$23:AJ73))))</f>
        <v>25.230088633625797</v>
      </c>
      <c r="AR73" s="235">
        <f t="shared" si="81"/>
        <v>18.869732139481819</v>
      </c>
      <c r="AS73" s="235">
        <f t="shared" si="82"/>
        <v>23.418162597360279</v>
      </c>
      <c r="AT73" s="171">
        <v>327</v>
      </c>
      <c r="AU73" s="277">
        <f t="shared" si="83"/>
        <v>339.71428571428572</v>
      </c>
      <c r="AV73" s="277">
        <f t="shared" si="84"/>
        <v>28.289024507095064</v>
      </c>
      <c r="AW73" s="274">
        <f>IF(ISBLANK(AT73),"",IF(ISERROR(AVERAGE(AT$23:AT73)),"",AVERAGE(AT$23:AT73)))</f>
        <v>311.07</v>
      </c>
      <c r="AX73" s="274">
        <f>IF(ISBLANK(AT73),"",IF(ISERROR(STDEV(AT$23:AT73)),"",STDEV(AT$23:AT73)))</f>
        <v>36.645090621619246</v>
      </c>
      <c r="AY73" s="192" t="str">
        <f t="shared" si="16"/>
        <v>conforme</v>
      </c>
      <c r="AZ73" s="281">
        <f ca="1">IF(ISBLANK(AT73),"",IF(ISERROR(AVERAGE(AT$23:AT73)-2*ECARTPE(AT$23:AT73)),(AVERAGE(AT$23:AT73)-2*STDEV(AT$23:AT73))))</f>
        <v>237.7798187567615</v>
      </c>
      <c r="BA73" s="281">
        <f ca="1">IF(ISBLANK(AT73),"",IF(ISERROR(AVERAGE(AT$23:AT73)+2*ECARTPE(AT$23:AT73)),(AVERAGE(AT$23:AT73)+2*STDEV(AT$23:AT73))))</f>
        <v>384.36018124323846</v>
      </c>
      <c r="BB73" s="235">
        <f t="shared" si="85"/>
        <v>283.13623670009559</v>
      </c>
      <c r="BC73" s="235">
        <f t="shared" si="86"/>
        <v>396.29233472847585</v>
      </c>
      <c r="BD73" s="207" t="str">
        <f>IF(AND(AND(AND(AND(COUNTIF(K73,"conforme"),COUNTIF(U73,"conforme")),COUNTIF(AE73,"conforme")),COUNTIF(AO73,"conforme")),COUNTIF(AY73,"conforme")),"conforme","non conforme")</f>
        <v>conforme</v>
      </c>
      <c r="BE73" s="163" t="s">
        <v>153</v>
      </c>
    </row>
    <row r="74" spans="1:57" x14ac:dyDescent="0.2">
      <c r="A74" s="140"/>
      <c r="B74" s="152"/>
      <c r="C74" s="113">
        <v>41500</v>
      </c>
      <c r="D74" s="8"/>
      <c r="E74" s="12"/>
      <c r="F74" s="186">
        <v>3.96</v>
      </c>
      <c r="G74" s="277">
        <f t="shared" si="67"/>
        <v>3.801794871794872</v>
      </c>
      <c r="H74" s="277">
        <f t="shared" si="68"/>
        <v>0.52255884480964487</v>
      </c>
      <c r="I74" s="274">
        <f>IF(ISERROR(AVERAGE(F$23:F74)),"",AVERAGE(F$23:F74))</f>
        <v>3.7102325581395346</v>
      </c>
      <c r="J74" s="274">
        <f>IF(ISBLANK(F74),"",IF(ISERROR(STDEV(F$23:F74)),"",STDEV(F$23:F74)))</f>
        <v>0.31725375431823394</v>
      </c>
      <c r="K74" s="192" t="str">
        <f t="shared" si="2"/>
        <v>conforme</v>
      </c>
      <c r="L74" s="281">
        <f ca="1">IF(ISERROR(AVERAGE(F$23:F74)-2*ECARTPE(F$23:F74)),(AVERAGE(F$23:F74)-2*STDEV(F$23:F74)))</f>
        <v>3.0757250495030668</v>
      </c>
      <c r="M74" s="281">
        <f ca="1">IF(ISERROR(AVERAGE(F$23:F74)+2*ECARTPE(F$23:F74)),(AVERAGE(F$23:F74)+2*STDEV(F$23:F74)))</f>
        <v>4.3447400667760023</v>
      </c>
      <c r="N74" s="232">
        <f t="shared" si="69"/>
        <v>2.756677182175582</v>
      </c>
      <c r="O74" s="232">
        <f t="shared" si="70"/>
        <v>4.8469125614141619</v>
      </c>
      <c r="P74" s="225">
        <v>8.1999999999999993</v>
      </c>
      <c r="Q74" s="277">
        <f t="shared" si="71"/>
        <v>7.6679487179487182</v>
      </c>
      <c r="R74" s="277">
        <f t="shared" si="72"/>
        <v>0.49071472840069286</v>
      </c>
      <c r="S74" s="274">
        <f>IF(ISBLANK(P74),"",IF(ISERROR(AVERAGE(P$23:P74)),"",AVERAGE(P$23:P74)))</f>
        <v>7.5951162790697673</v>
      </c>
      <c r="T74" s="274">
        <f>IF(ISBLANK(P74),"",IF(ISERROR(STDEV(P$23:P74)),"",STDEV(P$23:P74)))</f>
        <v>0.80406222245906667</v>
      </c>
      <c r="U74" s="192" t="str">
        <f t="shared" si="7"/>
        <v>conforme</v>
      </c>
      <c r="V74" s="281">
        <f ca="1">IF(ISBLANK(P74),"",IF(ISERROR(AVERAGE(P$23:P74)-2*ECARTPE(P$23:P74)),(AVERAGE(P$23:P74)-2*STDEV(P$23:P74))))</f>
        <v>5.9869918341516337</v>
      </c>
      <c r="W74" s="281">
        <f ca="1">IF(ISBLANK(P74),"",IF(ISERROR(AVERAGE(P$23:P74)+2*ECARTPE(P$23:P74)),(AVERAGE(P$23:P74)+2*STDEV(P$23:P74))))</f>
        <v>9.2032407239878999</v>
      </c>
      <c r="X74" s="235">
        <f t="shared" si="73"/>
        <v>6.6865192611473327</v>
      </c>
      <c r="Y74" s="235">
        <f t="shared" si="74"/>
        <v>8.6493781747501046</v>
      </c>
      <c r="Z74" s="191">
        <v>16.5</v>
      </c>
      <c r="AA74" s="277">
        <f t="shared" si="75"/>
        <v>15.927428571428573</v>
      </c>
      <c r="AB74" s="277">
        <f t="shared" si="76"/>
        <v>0.69108756088264445</v>
      </c>
      <c r="AC74" s="274">
        <f>IF(ISBLANK(Z74),"",IF(ISERROR(AVERAGE(Z$23:Z74)),"",AVERAGE(Z$23:Z74)))</f>
        <v>16.073888888888892</v>
      </c>
      <c r="AD74" s="274">
        <f>IF(ISBLANK(Z74),"",IF(ISERROR(STDEV(Z$23:Z74)),"",STDEV(Z$23:Z74)))</f>
        <v>1.436172050532303</v>
      </c>
      <c r="AE74" s="192" t="str">
        <f t="shared" si="10"/>
        <v>conforme</v>
      </c>
      <c r="AF74" s="281">
        <f ca="1">IF(ISBLANK(Z74),"",IF(ISERROR(AVERAGE(Z$23:Z74)-2*ECARTPE(Z$23:Z74)),(AVERAGE(Z$23:Z74)-2*STDEV(Z$23:Z74))))</f>
        <v>13.201544787824286</v>
      </c>
      <c r="AG74" s="281">
        <f ca="1">IF(ISBLANK(Z74),"",IF(ISERROR(AVERAGE(Z$23:Z74)+2*ECARTPE(Z$23:Z74)),(AVERAGE(Z$23:Z74)+2*STDEV(Z$23:Z74))))</f>
        <v>18.946232989953497</v>
      </c>
      <c r="AH74" s="230">
        <f t="shared" si="77"/>
        <v>14.545253449663283</v>
      </c>
      <c r="AI74" s="230">
        <f t="shared" si="78"/>
        <v>17.309603693193861</v>
      </c>
      <c r="AJ74" s="191">
        <v>21.2</v>
      </c>
      <c r="AK74" s="277">
        <f t="shared" si="79"/>
        <v>21.143947368421049</v>
      </c>
      <c r="AL74" s="277">
        <f t="shared" si="80"/>
        <v>1.1371076144696155</v>
      </c>
      <c r="AM74" s="274">
        <f>IF(ISBLANK(AJ74),"",IF(ISERROR(AVERAGE(AJ$23:AJ74)),"",AVERAGE(AJ$23:AJ74)))</f>
        <v>20.802619047619046</v>
      </c>
      <c r="AN74" s="274">
        <f>IF(ISBLANK(AJ74),"",IF(ISERROR(STDEV(AJ$23:AJ74)),"",STDEV(AJ$23:AJ74)))</f>
        <v>2.1922580624350201</v>
      </c>
      <c r="AO74" s="192" t="str">
        <f t="shared" si="13"/>
        <v>conforme</v>
      </c>
      <c r="AP74" s="281">
        <f ca="1">IF(ISBLANK(AJ74),"",IF(ISERROR(AVERAGE(AJ$23:AJ74)-2*ECARTPE(AJ$23:AJ74)),(AVERAGE(AJ$23:AJ74)-2*STDEV(AJ$23:AJ74))))</f>
        <v>16.418102922749007</v>
      </c>
      <c r="AQ74" s="281">
        <f ca="1">IF(ISBLANK(AJ74),"",IF(ISERROR(AVERAGE(AJ$23:AJ74)+2*ECARTPE(AJ$23:AJ74)),(AVERAGE(AJ$23:AJ74)+2*STDEV(AJ$23:AJ74))))</f>
        <v>25.187135172489086</v>
      </c>
      <c r="AR74" s="235">
        <f t="shared" si="81"/>
        <v>18.869732139481819</v>
      </c>
      <c r="AS74" s="235">
        <f t="shared" si="82"/>
        <v>23.418162597360279</v>
      </c>
      <c r="AT74" s="171">
        <v>310</v>
      </c>
      <c r="AU74" s="277">
        <f t="shared" si="83"/>
        <v>339.71428571428572</v>
      </c>
      <c r="AV74" s="277">
        <f t="shared" si="84"/>
        <v>28.289024507095064</v>
      </c>
      <c r="AW74" s="274">
        <f>IF(ISBLANK(AT74),"",IF(ISERROR(AVERAGE(AT$23:AT74)),"",AVERAGE(AT$23:AT74)))</f>
        <v>311.04390243902435</v>
      </c>
      <c r="AX74" s="274">
        <f>IF(ISBLANK(AT74),"",IF(ISERROR(STDEV(AT$23:AT74)),"",STDEV(AT$23:AT74)))</f>
        <v>36.184513598917725</v>
      </c>
      <c r="AY74" s="192" t="str">
        <f t="shared" si="16"/>
        <v>conforme</v>
      </c>
      <c r="AZ74" s="281">
        <f ca="1">IF(ISBLANK(AT74),"",IF(ISERROR(AVERAGE(AT$23:AT74)-2*ECARTPE(AT$23:AT74)),(AVERAGE(AT$23:AT74)-2*STDEV(AT$23:AT74))))</f>
        <v>238.67487524118889</v>
      </c>
      <c r="BA74" s="281">
        <f ca="1">IF(ISBLANK(AT74),"",IF(ISERROR(AVERAGE(AT$23:AT74)+2*ECARTPE(AT$23:AT74)),(AVERAGE(AT$23:AT74)+2*STDEV(AT$23:AT74))))</f>
        <v>383.41292963685981</v>
      </c>
      <c r="BB74" s="235">
        <f t="shared" si="85"/>
        <v>283.13623670009559</v>
      </c>
      <c r="BC74" s="235">
        <f t="shared" si="86"/>
        <v>396.29233472847585</v>
      </c>
      <c r="BD74" s="207" t="str">
        <f>IF(AND(AND(AND(AND(COUNTIF(K74,"conforme"),COUNTIF(U74,"conforme")),COUNTIF(AE74,"conforme")),COUNTIF(AO74,"conforme")),COUNTIF(AY74,"conforme")),"conforme","non conforme")</f>
        <v>conforme</v>
      </c>
      <c r="BE74" s="163"/>
    </row>
    <row r="75" spans="1:57" x14ac:dyDescent="0.2">
      <c r="A75" s="141"/>
      <c r="C75" s="113">
        <v>41537</v>
      </c>
      <c r="D75" s="86" t="s">
        <v>154</v>
      </c>
      <c r="E75" s="86" t="s">
        <v>35</v>
      </c>
      <c r="F75" s="186">
        <v>3.82</v>
      </c>
      <c r="G75" s="277">
        <f t="shared" si="67"/>
        <v>3.801794871794872</v>
      </c>
      <c r="H75" s="277">
        <f t="shared" si="68"/>
        <v>0.52255884480964487</v>
      </c>
      <c r="I75" s="274">
        <f>IF(ISERROR(AVERAGE(F$23:F75)),"",AVERAGE(F$23:F75))</f>
        <v>3.7127272727272724</v>
      </c>
      <c r="J75" s="274">
        <f>IF(ISBLANK(F75),"",IF(ISERROR(STDEV(F$23:F75)),"",STDEV(F$23:F75)))</f>
        <v>0.31397943671642103</v>
      </c>
      <c r="K75" s="192" t="str">
        <f t="shared" si="2"/>
        <v>conforme</v>
      </c>
      <c r="L75" s="281">
        <f ca="1">IF(ISERROR(AVERAGE(F$23:F75)-2*ECARTPE(F$23:F75)),(AVERAGE(F$23:F75)-2*STDEV(F$23:F75)))</f>
        <v>3.0847683992944304</v>
      </c>
      <c r="M75" s="281">
        <f ca="1">IF(ISERROR(AVERAGE(F$23:F75)+2*ECARTPE(F$23:F75)),(AVERAGE(F$23:F75)+2*STDEV(F$23:F75)))</f>
        <v>4.3406861461601149</v>
      </c>
      <c r="N75" s="232">
        <f t="shared" si="69"/>
        <v>2.756677182175582</v>
      </c>
      <c r="O75" s="232">
        <f t="shared" si="70"/>
        <v>4.8469125614141619</v>
      </c>
      <c r="P75" s="225">
        <v>7.87</v>
      </c>
      <c r="Q75" s="277">
        <f t="shared" si="71"/>
        <v>7.6679487179487182</v>
      </c>
      <c r="R75" s="277">
        <f t="shared" si="72"/>
        <v>0.49071472840069286</v>
      </c>
      <c r="S75" s="274">
        <f>IF(ISBLANK(P75),"",IF(ISERROR(AVERAGE(P$23:P75)),"",AVERAGE(P$23:P75)))</f>
        <v>7.6013636363636357</v>
      </c>
      <c r="T75" s="274">
        <f>IF(ISBLANK(P75),"",IF(ISERROR(STDEV(P$23:P75)),"",STDEV(P$23:P75)))</f>
        <v>0.7957374549759324</v>
      </c>
      <c r="U75" s="192" t="str">
        <f t="shared" si="7"/>
        <v>conforme</v>
      </c>
      <c r="V75" s="281">
        <f ca="1">IF(ISBLANK(P75),"",IF(ISERROR(AVERAGE(P$23:P75)-2*ECARTPE(P$23:P75)),(AVERAGE(P$23:P75)-2*STDEV(P$23:P75))))</f>
        <v>6.0098887264117709</v>
      </c>
      <c r="W75" s="281">
        <f ca="1">IF(ISBLANK(P75),"",IF(ISERROR(AVERAGE(P$23:P75)+2*ECARTPE(P$23:P75)),(AVERAGE(P$23:P75)+2*STDEV(P$23:P75))))</f>
        <v>9.1928385463154996</v>
      </c>
      <c r="X75" s="235">
        <f t="shared" si="73"/>
        <v>6.6865192611473327</v>
      </c>
      <c r="Y75" s="235">
        <f t="shared" si="74"/>
        <v>8.6493781747501046</v>
      </c>
      <c r="Z75" s="191">
        <v>16.5</v>
      </c>
      <c r="AA75" s="277">
        <f t="shared" si="75"/>
        <v>15.927428571428573</v>
      </c>
      <c r="AB75" s="277">
        <f t="shared" si="76"/>
        <v>0.69108756088264445</v>
      </c>
      <c r="AC75" s="274">
        <f>IF(ISBLANK(Z75),"",IF(ISERROR(AVERAGE(Z$23:Z75)),"",AVERAGE(Z$23:Z75)))</f>
        <v>16.085405405405407</v>
      </c>
      <c r="AD75" s="274">
        <f>IF(ISBLANK(Z75),"",IF(ISERROR(STDEV(Z$23:Z75)),"",STDEV(Z$23:Z75)))</f>
        <v>1.4178163856096822</v>
      </c>
      <c r="AE75" s="192" t="str">
        <f t="shared" si="10"/>
        <v>conforme</v>
      </c>
      <c r="AF75" s="281">
        <f ca="1">IF(ISBLANK(Z75),"",IF(ISERROR(AVERAGE(Z$23:Z75)-2*ECARTPE(Z$23:Z75)),(AVERAGE(Z$23:Z75)-2*STDEV(Z$23:Z75))))</f>
        <v>13.249772634186042</v>
      </c>
      <c r="AG75" s="281">
        <f ca="1">IF(ISBLANK(Z75),"",IF(ISERROR(AVERAGE(Z$23:Z75)+2*ECARTPE(Z$23:Z75)),(AVERAGE(Z$23:Z75)+2*STDEV(Z$23:Z75))))</f>
        <v>18.921038176624769</v>
      </c>
      <c r="AH75" s="230">
        <f t="shared" si="77"/>
        <v>14.545253449663283</v>
      </c>
      <c r="AI75" s="230">
        <f t="shared" si="78"/>
        <v>17.309603693193861</v>
      </c>
      <c r="AJ75" s="191"/>
      <c r="AK75" s="277">
        <f t="shared" si="79"/>
        <v>21.143947368421049</v>
      </c>
      <c r="AL75" s="277">
        <f t="shared" si="80"/>
        <v>1.1371076144696155</v>
      </c>
      <c r="AM75" s="274" t="str">
        <f>IF(ISBLANK(AJ75),"",IF(ISERROR(AVERAGE(AJ$23:AJ75)),"",AVERAGE(AJ$23:AJ75)))</f>
        <v/>
      </c>
      <c r="AN75" s="274" t="str">
        <f>IF(ISBLANK(AJ75),"",IF(ISERROR(STDEV(AJ$23:AJ75)),"",STDEV(AJ$23:AJ75)))</f>
        <v/>
      </c>
      <c r="AO75" s="192" t="str">
        <f t="shared" si="13"/>
        <v/>
      </c>
      <c r="AP75" s="281" t="str">
        <f>IF(ISBLANK(AJ75),"",IF(ISERROR(AVERAGE(AJ$23:AJ75)-2*ECARTPE(AJ$23:AJ75)),(AVERAGE(AJ$23:AJ75)-2*STDEV(AJ$23:AJ75))))</f>
        <v/>
      </c>
      <c r="AQ75" s="281" t="str">
        <f>IF(ISBLANK(AJ75),"",IF(ISERROR(AVERAGE(AJ$23:AJ75)+2*ECARTPE(AJ$23:AJ75)),(AVERAGE(AJ$23:AJ75)+2*STDEV(AJ$23:AJ75))))</f>
        <v/>
      </c>
      <c r="AR75" s="235">
        <f t="shared" si="81"/>
        <v>18.869732139481819</v>
      </c>
      <c r="AS75" s="235">
        <f t="shared" si="82"/>
        <v>23.418162597360279</v>
      </c>
      <c r="AT75" s="171"/>
      <c r="AU75" s="277">
        <f t="shared" si="83"/>
        <v>339.71428571428572</v>
      </c>
      <c r="AV75" s="277">
        <f t="shared" si="84"/>
        <v>28.289024507095064</v>
      </c>
      <c r="AW75" s="274" t="str">
        <f>IF(ISBLANK(AT75),"",IF(ISERROR(AVERAGE(AT$23:AT75)),"",AVERAGE(AT$23:AT75)))</f>
        <v/>
      </c>
      <c r="AX75" s="274" t="str">
        <f>IF(ISBLANK(AT75),"",IF(ISERROR(STDEV(AT$23:AT75)),"",STDEV(AT$23:AT75)))</f>
        <v/>
      </c>
      <c r="AY75" s="192" t="str">
        <f t="shared" si="16"/>
        <v/>
      </c>
      <c r="AZ75" s="281" t="str">
        <f>IF(ISBLANK(AT75),"",IF(ISERROR(AVERAGE(AT$23:AT75)-2*ECARTPE(AT$23:AT75)),(AVERAGE(AT$23:AT75)-2*STDEV(AT$23:AT75))))</f>
        <v/>
      </c>
      <c r="BA75" s="281" t="str">
        <f>IF(ISBLANK(AT75),"",IF(ISERROR(AVERAGE(AT$23:AT75)+2*ECARTPE(AT$23:AT75)),(AVERAGE(AT$23:AT75)+2*STDEV(AT$23:AT75))))</f>
        <v/>
      </c>
      <c r="BB75" s="235">
        <f t="shared" si="85"/>
        <v>283.13623670009559</v>
      </c>
      <c r="BC75" s="235">
        <f t="shared" si="86"/>
        <v>396.29233472847585</v>
      </c>
      <c r="BD75" s="207"/>
      <c r="BE75" s="180"/>
    </row>
    <row r="76" spans="1:57" x14ac:dyDescent="0.2">
      <c r="A76" s="141"/>
      <c r="C76" s="113">
        <v>41547</v>
      </c>
      <c r="D76" s="89" t="s">
        <v>155</v>
      </c>
      <c r="E76" s="89" t="s">
        <v>5</v>
      </c>
      <c r="F76" s="186">
        <v>3.66</v>
      </c>
      <c r="G76" s="277">
        <f t="shared" si="67"/>
        <v>3.801794871794872</v>
      </c>
      <c r="H76" s="277">
        <f t="shared" si="68"/>
        <v>0.52255884480964487</v>
      </c>
      <c r="I76" s="274">
        <f>IF(ISERROR(AVERAGE(F$23:F76)),"",AVERAGE(F$23:F76))</f>
        <v>3.7115555555555551</v>
      </c>
      <c r="J76" s="274">
        <f>IF(ISBLANK(F76),"",IF(ISERROR(STDEV(F$23:F76)),"",STDEV(F$23:F76)))</f>
        <v>0.31049048847644817</v>
      </c>
      <c r="K76" s="192" t="str">
        <f t="shared" si="2"/>
        <v>conforme</v>
      </c>
      <c r="L76" s="281">
        <f ca="1">IF(ISERROR(AVERAGE(F$23:F76)-2*ECARTPE(F$23:F76)),(AVERAGE(F$23:F76)-2*STDEV(F$23:F76)))</f>
        <v>3.0905745786026588</v>
      </c>
      <c r="M76" s="281">
        <f ca="1">IF(ISERROR(AVERAGE(F$23:F76)+2*ECARTPE(F$23:F76)),(AVERAGE(F$23:F76)+2*STDEV(F$23:F76)))</f>
        <v>4.3325365325084517</v>
      </c>
      <c r="N76" s="232">
        <f t="shared" si="69"/>
        <v>2.756677182175582</v>
      </c>
      <c r="O76" s="232">
        <f t="shared" si="70"/>
        <v>4.8469125614141619</v>
      </c>
      <c r="P76" s="225">
        <v>7.63</v>
      </c>
      <c r="Q76" s="277">
        <f t="shared" si="71"/>
        <v>7.6679487179487182</v>
      </c>
      <c r="R76" s="277">
        <f t="shared" si="72"/>
        <v>0.49071472840069286</v>
      </c>
      <c r="S76" s="274">
        <f>IF(ISBLANK(P76),"",IF(ISERROR(AVERAGE(P$23:P76)),"",AVERAGE(P$23:P76)))</f>
        <v>7.6019999999999994</v>
      </c>
      <c r="T76" s="274">
        <f>IF(ISBLANK(P76),"",IF(ISERROR(STDEV(P$23:P76)),"",STDEV(P$23:P76)))</f>
        <v>0.78665459672300764</v>
      </c>
      <c r="U76" s="192" t="str">
        <f t="shared" si="7"/>
        <v>conforme</v>
      </c>
      <c r="V76" s="281">
        <f ca="1">IF(ISBLANK(P76),"",IF(ISERROR(AVERAGE(P$23:P76)-2*ECARTPE(P$23:P76)),(AVERAGE(P$23:P76)-2*STDEV(P$23:P76))))</f>
        <v>6.0286908065539837</v>
      </c>
      <c r="W76" s="281">
        <f ca="1">IF(ISBLANK(P76),"",IF(ISERROR(AVERAGE(P$23:P76)+2*ECARTPE(P$23:P76)),(AVERAGE(P$23:P76)+2*STDEV(P$23:P76))))</f>
        <v>9.1753091934460151</v>
      </c>
      <c r="X76" s="235">
        <f t="shared" si="73"/>
        <v>6.6865192611473327</v>
      </c>
      <c r="Y76" s="235">
        <f t="shared" si="74"/>
        <v>8.6493781747501046</v>
      </c>
      <c r="Z76" s="191">
        <v>16.309999999999999</v>
      </c>
      <c r="AA76" s="277">
        <f t="shared" si="75"/>
        <v>15.927428571428573</v>
      </c>
      <c r="AB76" s="277">
        <f t="shared" si="76"/>
        <v>0.69108756088264445</v>
      </c>
      <c r="AC76" s="274">
        <f>IF(ISBLANK(Z76),"",IF(ISERROR(AVERAGE(Z$23:Z76)),"",AVERAGE(Z$23:Z76)))</f>
        <v>16.091315789473686</v>
      </c>
      <c r="AD76" s="274">
        <f>IF(ISBLANK(Z76),"",IF(ISERROR(STDEV(Z$23:Z76)),"",STDEV(Z$23:Z76)))</f>
        <v>1.398999973055332</v>
      </c>
      <c r="AE76" s="192" t="str">
        <f t="shared" si="10"/>
        <v>conforme</v>
      </c>
      <c r="AF76" s="281">
        <f ca="1">IF(ISBLANK(Z76),"",IF(ISERROR(AVERAGE(Z$23:Z76)-2*ECARTPE(Z$23:Z76)),(AVERAGE(Z$23:Z76)-2*STDEV(Z$23:Z76))))</f>
        <v>13.293315843363022</v>
      </c>
      <c r="AG76" s="281">
        <f ca="1">IF(ISBLANK(Z76),"",IF(ISERROR(AVERAGE(Z$23:Z76)+2*ECARTPE(Z$23:Z76)),(AVERAGE(Z$23:Z76)+2*STDEV(Z$23:Z76))))</f>
        <v>18.889315735584351</v>
      </c>
      <c r="AH76" s="230">
        <f t="shared" si="77"/>
        <v>14.545253449663283</v>
      </c>
      <c r="AI76" s="230">
        <f t="shared" si="78"/>
        <v>17.309603693193861</v>
      </c>
      <c r="AJ76" s="191">
        <v>20.83</v>
      </c>
      <c r="AK76" s="277">
        <f t="shared" si="79"/>
        <v>21.143947368421049</v>
      </c>
      <c r="AL76" s="277">
        <f t="shared" si="80"/>
        <v>1.1371076144696155</v>
      </c>
      <c r="AM76" s="274">
        <f>IF(ISBLANK(AJ76),"",IF(ISERROR(AVERAGE(AJ$23:AJ76)),"",AVERAGE(AJ$23:AJ76)))</f>
        <v>20.803255813953488</v>
      </c>
      <c r="AN76" s="274">
        <f>IF(ISBLANK(AJ76),"",IF(ISERROR(STDEV(AJ$23:AJ76)),"",STDEV(AJ$23:AJ76)))</f>
        <v>2.1660065524790046</v>
      </c>
      <c r="AO76" s="192" t="str">
        <f t="shared" si="13"/>
        <v>conforme</v>
      </c>
      <c r="AP76" s="281">
        <f ca="1">IF(ISBLANK(AJ76),"",IF(ISERROR(AVERAGE(AJ$23:AJ76)-2*ECARTPE(AJ$23:AJ76)),(AVERAGE(AJ$23:AJ76)-2*STDEV(AJ$23:AJ76))))</f>
        <v>16.471242708995479</v>
      </c>
      <c r="AQ76" s="281">
        <f ca="1">IF(ISBLANK(AJ76),"",IF(ISERROR(AVERAGE(AJ$23:AJ76)+2*ECARTPE(AJ$23:AJ76)),(AVERAGE(AJ$23:AJ76)+2*STDEV(AJ$23:AJ76))))</f>
        <v>25.135268918911496</v>
      </c>
      <c r="AR76" s="235">
        <f t="shared" si="81"/>
        <v>18.869732139481819</v>
      </c>
      <c r="AS76" s="235">
        <f t="shared" si="82"/>
        <v>23.418162597360279</v>
      </c>
      <c r="AT76" s="171">
        <v>374</v>
      </c>
      <c r="AU76" s="277">
        <f t="shared" si="83"/>
        <v>339.71428571428572</v>
      </c>
      <c r="AV76" s="277">
        <f t="shared" si="84"/>
        <v>28.289024507095064</v>
      </c>
      <c r="AW76" s="274">
        <f>IF(ISBLANK(AT76),"",IF(ISERROR(AVERAGE(AT$23:AT76)),"",AVERAGE(AT$23:AT76)))</f>
        <v>312.54285714285714</v>
      </c>
      <c r="AX76" s="274">
        <f>IF(ISBLANK(AT76),"",IF(ISERROR(STDEV(AT$23:AT76)),"",STDEV(AT$23:AT76)))</f>
        <v>37.037180678518894</v>
      </c>
      <c r="AY76" s="192" t="str">
        <f t="shared" si="16"/>
        <v>conforme</v>
      </c>
      <c r="AZ76" s="281">
        <f ca="1">IF(ISBLANK(AT76),"",IF(ISERROR(AVERAGE(AT$23:AT76)-2*ECARTPE(AT$23:AT76)),(AVERAGE(AT$23:AT76)-2*STDEV(AT$23:AT76))))</f>
        <v>238.46849578581936</v>
      </c>
      <c r="BA76" s="281">
        <f ca="1">IF(ISBLANK(AT76),"",IF(ISERROR(AVERAGE(AT$23:AT76)+2*ECARTPE(AT$23:AT76)),(AVERAGE(AT$23:AT76)+2*STDEV(AT$23:AT76))))</f>
        <v>386.61721849989493</v>
      </c>
      <c r="BB76" s="235">
        <f t="shared" si="85"/>
        <v>283.13623670009559</v>
      </c>
      <c r="BC76" s="235">
        <f t="shared" si="86"/>
        <v>396.29233472847585</v>
      </c>
      <c r="BD76" s="207" t="str">
        <f>IF(AND(AND(AND(AND(COUNTIF(K76,"conforme"),COUNTIF(U76,"conforme")),COUNTIF(AE76,"conforme")),COUNTIF(AO76,"conforme")),COUNTIF(AY76,"conforme")),"conforme","non conforme")</f>
        <v>conforme</v>
      </c>
      <c r="BE76" s="180" t="s">
        <v>156</v>
      </c>
    </row>
    <row r="77" spans="1:57" x14ac:dyDescent="0.2">
      <c r="A77" s="141"/>
      <c r="B77" s="14" t="s">
        <v>158</v>
      </c>
      <c r="C77" s="113">
        <v>41556</v>
      </c>
      <c r="D77" s="89" t="s">
        <v>157</v>
      </c>
      <c r="E77" s="89" t="s">
        <v>141</v>
      </c>
      <c r="F77" s="186">
        <v>3.54</v>
      </c>
      <c r="G77" s="277">
        <f t="shared" si="67"/>
        <v>3.801794871794872</v>
      </c>
      <c r="H77" s="277">
        <f t="shared" si="68"/>
        <v>0.52255884480964487</v>
      </c>
      <c r="I77" s="274">
        <f>IF(ISERROR(AVERAGE(F$23:F77)),"",AVERAGE(F$23:F77))</f>
        <v>3.7078260869565214</v>
      </c>
      <c r="J77" s="274">
        <f>IF(ISBLANK(F77),"",IF(ISERROR(STDEV(F$23:F77)),"",STDEV(F$23:F77)))</f>
        <v>0.3080614155469526</v>
      </c>
      <c r="K77" s="192" t="str">
        <f t="shared" si="2"/>
        <v>conforme</v>
      </c>
      <c r="L77" s="281">
        <f ca="1">IF(ISERROR(AVERAGE(F$23:F77)-2*ECARTPE(F$23:F77)),(AVERAGE(F$23:F77)-2*STDEV(F$23:F77)))</f>
        <v>3.0917032558626163</v>
      </c>
      <c r="M77" s="281">
        <f ca="1">IF(ISERROR(AVERAGE(F$23:F77)+2*ECARTPE(F$23:F77)),(AVERAGE(F$23:F77)+2*STDEV(F$23:F77)))</f>
        <v>4.3239489180504265</v>
      </c>
      <c r="N77" s="232">
        <f t="shared" si="69"/>
        <v>2.756677182175582</v>
      </c>
      <c r="O77" s="232">
        <f t="shared" si="70"/>
        <v>4.8469125614141619</v>
      </c>
      <c r="P77" s="225">
        <v>7.14</v>
      </c>
      <c r="Q77" s="277">
        <f t="shared" si="71"/>
        <v>7.6679487179487182</v>
      </c>
      <c r="R77" s="277">
        <f t="shared" si="72"/>
        <v>0.49071472840069286</v>
      </c>
      <c r="S77" s="274">
        <f>IF(ISBLANK(P77),"",IF(ISERROR(AVERAGE(P$23:P77)),"",AVERAGE(P$23:P77)))</f>
        <v>7.5919565217391298</v>
      </c>
      <c r="T77" s="274">
        <f>IF(ISBLANK(P77),"",IF(ISERROR(STDEV(P$23:P77)),"",STDEV(P$23:P77)))</f>
        <v>0.78084176677115225</v>
      </c>
      <c r="U77" s="192" t="str">
        <f t="shared" si="7"/>
        <v>conforme</v>
      </c>
      <c r="V77" s="281">
        <f ca="1">IF(ISBLANK(P77),"",IF(ISERROR(AVERAGE(P$23:P77)-2*ECARTPE(P$23:P77)),(AVERAGE(P$23:P77)-2*STDEV(P$23:P77))))</f>
        <v>6.0302729881968258</v>
      </c>
      <c r="W77" s="281">
        <f ca="1">IF(ISBLANK(P77),"",IF(ISERROR(AVERAGE(P$23:P77)+2*ECARTPE(P$23:P77)),(AVERAGE(P$23:P77)+2*STDEV(P$23:P77))))</f>
        <v>9.1536400552814339</v>
      </c>
      <c r="X77" s="235">
        <f t="shared" si="73"/>
        <v>6.6865192611473327</v>
      </c>
      <c r="Y77" s="235">
        <f t="shared" si="74"/>
        <v>8.6493781747501046</v>
      </c>
      <c r="Z77" s="191">
        <v>15</v>
      </c>
      <c r="AA77" s="277">
        <f t="shared" si="75"/>
        <v>15.927428571428573</v>
      </c>
      <c r="AB77" s="277">
        <f t="shared" si="76"/>
        <v>0.69108756088264445</v>
      </c>
      <c r="AC77" s="274">
        <f>IF(ISBLANK(Z77),"",IF(ISERROR(AVERAGE(Z$23:Z77)),"",AVERAGE(Z$23:Z77)))</f>
        <v>16.063333333333333</v>
      </c>
      <c r="AD77" s="274">
        <f>IF(ISBLANK(Z77),"",IF(ISERROR(STDEV(Z$23:Z77)),"",STDEV(Z$23:Z77)))</f>
        <v>1.3914860162191116</v>
      </c>
      <c r="AE77" s="192" t="str">
        <f t="shared" si="10"/>
        <v>conforme</v>
      </c>
      <c r="AF77" s="281">
        <f ca="1">IF(ISBLANK(Z77),"",IF(ISERROR(AVERAGE(Z$23:Z77)-2*ECARTPE(Z$23:Z77)),(AVERAGE(Z$23:Z77)-2*STDEV(Z$23:Z77))))</f>
        <v>13.280361300895109</v>
      </c>
      <c r="AG77" s="281">
        <f ca="1">IF(ISBLANK(Z77),"",IF(ISERROR(AVERAGE(Z$23:Z77)+2*ECARTPE(Z$23:Z77)),(AVERAGE(Z$23:Z77)+2*STDEV(Z$23:Z77))))</f>
        <v>18.846305365771556</v>
      </c>
      <c r="AH77" s="230">
        <f t="shared" si="77"/>
        <v>14.545253449663283</v>
      </c>
      <c r="AI77" s="230">
        <f t="shared" si="78"/>
        <v>17.309603693193861</v>
      </c>
      <c r="AJ77" s="191">
        <v>21.55</v>
      </c>
      <c r="AK77" s="277">
        <f t="shared" si="79"/>
        <v>21.143947368421049</v>
      </c>
      <c r="AL77" s="277">
        <f t="shared" si="80"/>
        <v>1.1371076144696155</v>
      </c>
      <c r="AM77" s="274">
        <f>IF(ISBLANK(AJ77),"",IF(ISERROR(AVERAGE(AJ$23:AJ77)),"",AVERAGE(AJ$23:AJ77)))</f>
        <v>20.820227272727269</v>
      </c>
      <c r="AN77" s="274">
        <f>IF(ISBLANK(AJ77),"",IF(ISERROR(STDEV(AJ$23:AJ77)),"",STDEV(AJ$23:AJ77)))</f>
        <v>2.1436303575795401</v>
      </c>
      <c r="AO77" s="192" t="str">
        <f t="shared" si="13"/>
        <v>conforme</v>
      </c>
      <c r="AP77" s="281">
        <f ca="1">IF(ISBLANK(AJ77),"",IF(ISERROR(AVERAGE(AJ$23:AJ77)-2*ECARTPE(AJ$23:AJ77)),(AVERAGE(AJ$23:AJ77)-2*STDEV(AJ$23:AJ77))))</f>
        <v>16.532966557568187</v>
      </c>
      <c r="AQ77" s="281">
        <f ca="1">IF(ISBLANK(AJ77),"",IF(ISERROR(AVERAGE(AJ$23:AJ77)+2*ECARTPE(AJ$23:AJ77)),(AVERAGE(AJ$23:AJ77)+2*STDEV(AJ$23:AJ77))))</f>
        <v>25.107487987886351</v>
      </c>
      <c r="AR77" s="235">
        <f t="shared" si="81"/>
        <v>18.869732139481819</v>
      </c>
      <c r="AS77" s="235">
        <f t="shared" si="82"/>
        <v>23.418162597360279</v>
      </c>
      <c r="AT77" s="171">
        <v>373</v>
      </c>
      <c r="AU77" s="277">
        <f t="shared" si="83"/>
        <v>339.71428571428572</v>
      </c>
      <c r="AV77" s="277">
        <f t="shared" si="84"/>
        <v>28.289024507095064</v>
      </c>
      <c r="AW77" s="274">
        <f>IF(ISBLANK(AT77),"",IF(ISERROR(AVERAGE(AT$23:AT77)),"",AVERAGE(AT$23:AT77)))</f>
        <v>313.94883720930233</v>
      </c>
      <c r="AX77" s="274">
        <f>IF(ISBLANK(AT77),"",IF(ISERROR(STDEV(AT$23:AT77)),"",STDEV(AT$23:AT77)))</f>
        <v>37.737163519804838</v>
      </c>
      <c r="AY77" s="192" t="str">
        <f t="shared" si="16"/>
        <v>conforme</v>
      </c>
      <c r="AZ77" s="281">
        <f ca="1">IF(ISBLANK(AT77),"",IF(ISERROR(AVERAGE(AT$23:AT77)-2*ECARTPE(AT$23:AT77)),(AVERAGE(AT$23:AT77)-2*STDEV(AT$23:AT77))))</f>
        <v>238.47451016969265</v>
      </c>
      <c r="BA77" s="281">
        <f ca="1">IF(ISBLANK(AT77),"",IF(ISERROR(AVERAGE(AT$23:AT77)+2*ECARTPE(AT$23:AT77)),(AVERAGE(AT$23:AT77)+2*STDEV(AT$23:AT77))))</f>
        <v>389.42316424891203</v>
      </c>
      <c r="BB77" s="235">
        <f t="shared" si="85"/>
        <v>283.13623670009559</v>
      </c>
      <c r="BC77" s="235">
        <f t="shared" si="86"/>
        <v>396.29233472847585</v>
      </c>
      <c r="BD77" s="207" t="str">
        <f>IF(AND(AND(AND(AND(COUNTIF(K77,"conforme"),COUNTIF(U77,"conforme")),COUNTIF(AE77,"conforme")),COUNTIF(AO77,"conforme")),COUNTIF(AY77,"conforme")),"conforme","non conforme")</f>
        <v>conforme</v>
      </c>
      <c r="BE77" s="180"/>
    </row>
    <row r="78" spans="1:57" x14ac:dyDescent="0.2">
      <c r="A78" s="141"/>
      <c r="B78" s="14" t="s">
        <v>158</v>
      </c>
      <c r="C78" s="113">
        <v>41570</v>
      </c>
      <c r="D78" s="86" t="s">
        <v>159</v>
      </c>
      <c r="E78" s="86" t="s">
        <v>35</v>
      </c>
      <c r="F78" s="186">
        <v>3.95</v>
      </c>
      <c r="G78" s="277">
        <f t="shared" si="67"/>
        <v>3.801794871794872</v>
      </c>
      <c r="H78" s="277">
        <f t="shared" si="68"/>
        <v>0.52255884480964487</v>
      </c>
      <c r="I78" s="274">
        <f>IF(ISERROR(AVERAGE(F$23:F78)),"",AVERAGE(F$23:F78))</f>
        <v>3.7129787234042544</v>
      </c>
      <c r="J78" s="274">
        <f>IF(ISBLANK(F78),"",IF(ISERROR(STDEV(F$23:F78)),"",STDEV(F$23:F78)))</f>
        <v>0.30673536883441888</v>
      </c>
      <c r="K78" s="192" t="str">
        <f t="shared" si="2"/>
        <v>conforme</v>
      </c>
      <c r="L78" s="281">
        <f ca="1">IF(ISERROR(AVERAGE(F$23:F78)-2*ECARTPE(F$23:F78)),(AVERAGE(F$23:F78)-2*STDEV(F$23:F78)))</f>
        <v>3.0995079857354169</v>
      </c>
      <c r="M78" s="281">
        <f ca="1">IF(ISERROR(AVERAGE(F$23:F78)+2*ECARTPE(F$23:F78)),(AVERAGE(F$23:F78)+2*STDEV(F$23:F78)))</f>
        <v>4.3264494610730919</v>
      </c>
      <c r="N78" s="232">
        <f t="shared" si="69"/>
        <v>2.756677182175582</v>
      </c>
      <c r="O78" s="232">
        <f t="shared" si="70"/>
        <v>4.8469125614141619</v>
      </c>
      <c r="P78" s="225">
        <v>8.1</v>
      </c>
      <c r="Q78" s="277">
        <f t="shared" si="71"/>
        <v>7.6679487179487182</v>
      </c>
      <c r="R78" s="277">
        <f t="shared" si="72"/>
        <v>0.49071472840069286</v>
      </c>
      <c r="S78" s="274">
        <f>IF(ISBLANK(P78),"",IF(ISERROR(AVERAGE(P$23:P78)),"",AVERAGE(P$23:P78)))</f>
        <v>7.6027659574468078</v>
      </c>
      <c r="T78" s="274">
        <f>IF(ISBLANK(P78),"",IF(ISERROR(STDEV(P$23:P78)),"",STDEV(P$23:P78)))</f>
        <v>0.77585493413131112</v>
      </c>
      <c r="U78" s="192" t="str">
        <f t="shared" si="7"/>
        <v>conforme</v>
      </c>
      <c r="V78" s="281">
        <f ca="1">IF(ISBLANK(P78),"",IF(ISERROR(AVERAGE(P$23:P78)-2*ECARTPE(P$23:P78)),(AVERAGE(P$23:P78)-2*STDEV(P$23:P78))))</f>
        <v>6.0510560891841854</v>
      </c>
      <c r="W78" s="281">
        <f ca="1">IF(ISBLANK(P78),"",IF(ISERROR(AVERAGE(P$23:P78)+2*ECARTPE(P$23:P78)),(AVERAGE(P$23:P78)+2*STDEV(P$23:P78))))</f>
        <v>9.1544758257094294</v>
      </c>
      <c r="X78" s="235">
        <f t="shared" si="73"/>
        <v>6.6865192611473327</v>
      </c>
      <c r="Y78" s="235">
        <f t="shared" si="74"/>
        <v>8.6493781747501046</v>
      </c>
      <c r="Z78" s="191"/>
      <c r="AA78" s="277">
        <f t="shared" si="75"/>
        <v>15.927428571428573</v>
      </c>
      <c r="AB78" s="277">
        <f t="shared" si="76"/>
        <v>0.69108756088264445</v>
      </c>
      <c r="AC78" s="274" t="str">
        <f>IF(ISBLANK(Z78),"",IF(ISERROR(AVERAGE(Z$23:Z78)),"",AVERAGE(Z$23:Z78)))</f>
        <v/>
      </c>
      <c r="AD78" s="274" t="str">
        <f>IF(ISBLANK(Z78),"",IF(ISERROR(STDEV(Z$23:Z78)),"",STDEV(Z$23:Z78)))</f>
        <v/>
      </c>
      <c r="AE78" s="192" t="str">
        <f t="shared" si="10"/>
        <v/>
      </c>
      <c r="AF78" s="281" t="str">
        <f>IF(ISBLANK(Z78),"",IF(ISERROR(AVERAGE(Z$23:Z78)-2*ECARTPE(Z$23:Z78)),(AVERAGE(Z$23:Z78)-2*STDEV(Z$23:Z78))))</f>
        <v/>
      </c>
      <c r="AG78" s="281" t="str">
        <f>IF(ISBLANK(Z78),"",IF(ISERROR(AVERAGE(Z$23:Z78)+2*ECARTPE(Z$23:Z78)),(AVERAGE(Z$23:Z78)+2*STDEV(Z$23:Z78))))</f>
        <v/>
      </c>
      <c r="AH78" s="230">
        <f t="shared" si="77"/>
        <v>14.545253449663283</v>
      </c>
      <c r="AI78" s="230">
        <f t="shared" si="78"/>
        <v>17.309603693193861</v>
      </c>
      <c r="AJ78" s="191">
        <v>20.99</v>
      </c>
      <c r="AK78" s="277">
        <f t="shared" si="79"/>
        <v>21.143947368421049</v>
      </c>
      <c r="AL78" s="277">
        <f t="shared" si="80"/>
        <v>1.1371076144696155</v>
      </c>
      <c r="AM78" s="274">
        <f>IF(ISBLANK(AJ78),"",IF(ISERROR(AVERAGE(AJ$23:AJ78)),"",AVERAGE(AJ$23:AJ78)))</f>
        <v>20.823999999999998</v>
      </c>
      <c r="AN78" s="274">
        <f>IF(ISBLANK(AJ78),"",IF(ISERROR(STDEV(AJ$23:AJ78)),"",STDEV(AJ$23:AJ78)))</f>
        <v>2.1192820396625738</v>
      </c>
      <c r="AO78" s="192" t="str">
        <f t="shared" si="13"/>
        <v>conforme</v>
      </c>
      <c r="AP78" s="281">
        <f ca="1">IF(ISBLANK(AJ78),"",IF(ISERROR(AVERAGE(AJ$23:AJ78)-2*ECARTPE(AJ$23:AJ78)),(AVERAGE(AJ$23:AJ78)-2*STDEV(AJ$23:AJ78))))</f>
        <v>16.585435920674851</v>
      </c>
      <c r="AQ78" s="281">
        <f ca="1">IF(ISBLANK(AJ78),"",IF(ISERROR(AVERAGE(AJ$23:AJ78)+2*ECARTPE(AJ$23:AJ78)),(AVERAGE(AJ$23:AJ78)+2*STDEV(AJ$23:AJ78))))</f>
        <v>25.062564079325146</v>
      </c>
      <c r="AR78" s="235">
        <f t="shared" si="81"/>
        <v>18.869732139481819</v>
      </c>
      <c r="AS78" s="235">
        <f t="shared" si="82"/>
        <v>23.418162597360279</v>
      </c>
      <c r="AT78" s="171"/>
      <c r="AU78" s="277">
        <f t="shared" si="83"/>
        <v>339.71428571428572</v>
      </c>
      <c r="AV78" s="277">
        <f t="shared" si="84"/>
        <v>28.289024507095064</v>
      </c>
      <c r="AW78" s="274" t="str">
        <f>IF(ISBLANK(AT78),"",IF(ISERROR(AVERAGE(AT$23:AT78)),"",AVERAGE(AT$23:AT78)))</f>
        <v/>
      </c>
      <c r="AX78" s="274" t="str">
        <f>IF(ISBLANK(AT78),"",IF(ISERROR(STDEV(AT$23:AT78)),"",STDEV(AT$23:AT78)))</f>
        <v/>
      </c>
      <c r="AY78" s="192" t="str">
        <f t="shared" si="16"/>
        <v/>
      </c>
      <c r="AZ78" s="281" t="str">
        <f>IF(ISBLANK(AT78),"",IF(ISERROR(AVERAGE(AT$23:AT78)-2*ECARTPE(AT$23:AT78)),(AVERAGE(AT$23:AT78)-2*STDEV(AT$23:AT78))))</f>
        <v/>
      </c>
      <c r="BA78" s="281" t="str">
        <f>IF(ISBLANK(AT78),"",IF(ISERROR(AVERAGE(AT$23:AT78)+2*ECARTPE(AT$23:AT78)),(AVERAGE(AT$23:AT78)+2*STDEV(AT$23:AT78))))</f>
        <v/>
      </c>
      <c r="BB78" s="235">
        <f t="shared" si="85"/>
        <v>283.13623670009559</v>
      </c>
      <c r="BC78" s="235">
        <f t="shared" si="86"/>
        <v>396.29233472847585</v>
      </c>
      <c r="BD78" s="207"/>
      <c r="BE78" s="180" t="s">
        <v>160</v>
      </c>
    </row>
    <row r="79" spans="1:57" x14ac:dyDescent="0.2">
      <c r="A79" s="141"/>
      <c r="D79" s="86" t="s">
        <v>161</v>
      </c>
      <c r="E79" s="86" t="s">
        <v>141</v>
      </c>
      <c r="F79" s="186">
        <v>3.95</v>
      </c>
      <c r="G79" s="277">
        <f t="shared" si="67"/>
        <v>3.801794871794872</v>
      </c>
      <c r="H79" s="277">
        <f t="shared" si="68"/>
        <v>0.52255884480964487</v>
      </c>
      <c r="I79" s="274">
        <f>IF(ISERROR(AVERAGE(F$23:F79)),"",AVERAGE(F$23:F79))</f>
        <v>3.7179166666666656</v>
      </c>
      <c r="J79" s="274">
        <f>IF(ISBLANK(F79),"",IF(ISERROR(STDEV(F$23:F79)),"",STDEV(F$23:F79)))</f>
        <v>0.30537704865292609</v>
      </c>
      <c r="K79" s="192" t="str">
        <f t="shared" si="2"/>
        <v>conforme</v>
      </c>
      <c r="L79" s="281">
        <f ca="1">IF(ISERROR(AVERAGE(F$23:F79)-2*ECARTPE(F$23:F79)),(AVERAGE(F$23:F79)-2*STDEV(F$23:F79)))</f>
        <v>3.1071625693608134</v>
      </c>
      <c r="M79" s="281">
        <f ca="1">IF(ISERROR(AVERAGE(F$23:F79)+2*ECARTPE(F$23:F79)),(AVERAGE(F$23:F79)+2*STDEV(F$23:F79)))</f>
        <v>4.3286707639725179</v>
      </c>
      <c r="N79" s="232">
        <f t="shared" si="69"/>
        <v>2.756677182175582</v>
      </c>
      <c r="O79" s="232">
        <f t="shared" si="70"/>
        <v>4.8469125614141619</v>
      </c>
      <c r="P79" s="225">
        <v>7.96</v>
      </c>
      <c r="Q79" s="277">
        <f t="shared" si="71"/>
        <v>7.6679487179487182</v>
      </c>
      <c r="R79" s="277">
        <f t="shared" si="72"/>
        <v>0.49071472840069286</v>
      </c>
      <c r="S79" s="274">
        <f>IF(ISBLANK(P79),"",IF(ISERROR(AVERAGE(P$23:P79)),"",AVERAGE(P$23:P79)))</f>
        <v>7.6102083333333326</v>
      </c>
      <c r="T79" s="274">
        <f>IF(ISBLANK(P79),"",IF(ISERROR(STDEV(P$23:P79)),"",STDEV(P$23:P79)))</f>
        <v>0.76928673674601544</v>
      </c>
      <c r="U79" s="192" t="str">
        <f t="shared" si="7"/>
        <v>conforme</v>
      </c>
      <c r="V79" s="281">
        <f ca="1">IF(ISBLANK(P79),"",IF(ISERROR(AVERAGE(P$23:P79)-2*ECARTPE(P$23:P79)),(AVERAGE(P$23:P79)-2*STDEV(P$23:P79))))</f>
        <v>6.0716348598413017</v>
      </c>
      <c r="W79" s="281">
        <f ca="1">IF(ISBLANK(P79),"",IF(ISERROR(AVERAGE(P$23:P79)+2*ECARTPE(P$23:P79)),(AVERAGE(P$23:P79)+2*STDEV(P$23:P79))))</f>
        <v>9.1487818068253635</v>
      </c>
      <c r="X79" s="235">
        <f t="shared" si="73"/>
        <v>6.6865192611473327</v>
      </c>
      <c r="Y79" s="235">
        <f t="shared" si="74"/>
        <v>8.6493781747501046</v>
      </c>
      <c r="Z79" s="191">
        <v>16.34</v>
      </c>
      <c r="AA79" s="277">
        <f t="shared" si="75"/>
        <v>15.927428571428573</v>
      </c>
      <c r="AB79" s="277">
        <f t="shared" si="76"/>
        <v>0.69108756088264445</v>
      </c>
      <c r="AC79" s="274">
        <f>IF(ISBLANK(Z79),"",IF(ISERROR(AVERAGE(Z$23:Z79)),"",AVERAGE(Z$23:Z79)))</f>
        <v>16.070250000000001</v>
      </c>
      <c r="AD79" s="274">
        <f>IF(ISBLANK(Z79),"",IF(ISERROR(STDEV(Z$23:Z79)),"",STDEV(Z$23:Z79)))</f>
        <v>1.3742270321520516</v>
      </c>
      <c r="AE79" s="192" t="str">
        <f t="shared" si="10"/>
        <v>conforme</v>
      </c>
      <c r="AF79" s="281">
        <f ca="1">IF(ISBLANK(Z79),"",IF(ISERROR(AVERAGE(Z$23:Z79)-2*ECARTPE(Z$23:Z79)),(AVERAGE(Z$23:Z79)-2*STDEV(Z$23:Z79))))</f>
        <v>13.321795935695899</v>
      </c>
      <c r="AG79" s="281">
        <f ca="1">IF(ISBLANK(Z79),"",IF(ISERROR(AVERAGE(Z$23:Z79)+2*ECARTPE(Z$23:Z79)),(AVERAGE(Z$23:Z79)+2*STDEV(Z$23:Z79))))</f>
        <v>18.818704064304104</v>
      </c>
      <c r="AH79" s="230">
        <f t="shared" si="77"/>
        <v>14.545253449663283</v>
      </c>
      <c r="AI79" s="230">
        <f t="shared" si="78"/>
        <v>17.309603693193861</v>
      </c>
      <c r="AJ79" s="191">
        <v>21.13</v>
      </c>
      <c r="AK79" s="277">
        <f t="shared" si="79"/>
        <v>21.143947368421049</v>
      </c>
      <c r="AL79" s="277">
        <f t="shared" si="80"/>
        <v>1.1371076144696155</v>
      </c>
      <c r="AM79" s="274">
        <f>IF(ISBLANK(AJ79),"",IF(ISERROR(AVERAGE(AJ$23:AJ79)),"",AVERAGE(AJ$23:AJ79)))</f>
        <v>20.830652173913041</v>
      </c>
      <c r="AN79" s="274">
        <f>IF(ISBLANK(AJ79),"",IF(ISERROR(STDEV(AJ$23:AJ79)),"",STDEV(AJ$23:AJ79)))</f>
        <v>2.0960877867259846</v>
      </c>
      <c r="AO79" s="192" t="str">
        <f t="shared" si="13"/>
        <v>conforme</v>
      </c>
      <c r="AP79" s="281">
        <f ca="1">IF(ISBLANK(AJ79),"",IF(ISERROR(AVERAGE(AJ$23:AJ79)-2*ECARTPE(AJ$23:AJ79)),(AVERAGE(AJ$23:AJ79)-2*STDEV(AJ$23:AJ79))))</f>
        <v>16.638476600461072</v>
      </c>
      <c r="AQ79" s="281">
        <f ca="1">IF(ISBLANK(AJ79),"",IF(ISERROR(AVERAGE(AJ$23:AJ79)+2*ECARTPE(AJ$23:AJ79)),(AVERAGE(AJ$23:AJ79)+2*STDEV(AJ$23:AJ79))))</f>
        <v>25.02282774736501</v>
      </c>
      <c r="AR79" s="235">
        <f t="shared" si="81"/>
        <v>18.869732139481819</v>
      </c>
      <c r="AS79" s="235">
        <f t="shared" si="82"/>
        <v>23.418162597360279</v>
      </c>
      <c r="AT79" s="171">
        <v>325</v>
      </c>
      <c r="AU79" s="277">
        <f t="shared" si="83"/>
        <v>339.71428571428572</v>
      </c>
      <c r="AV79" s="277">
        <f t="shared" si="84"/>
        <v>28.289024507095064</v>
      </c>
      <c r="AW79" s="274">
        <f>IF(ISBLANK(AT79),"",IF(ISERROR(AVERAGE(AT$23:AT79)),"",AVERAGE(AT$23:AT79)))</f>
        <v>314.2</v>
      </c>
      <c r="AX79" s="274">
        <f>IF(ISBLANK(AT79),"",IF(ISERROR(STDEV(AT$23:AT79)),"",STDEV(AT$23:AT79)))</f>
        <v>37.332970651615753</v>
      </c>
      <c r="AY79" s="192" t="str">
        <f t="shared" si="16"/>
        <v>conforme</v>
      </c>
      <c r="AZ79" s="281">
        <f ca="1">IF(ISBLANK(AT79),"",IF(ISERROR(AVERAGE(AT$23:AT79)-2*ECARTPE(AT$23:AT79)),(AVERAGE(AT$23:AT79)-2*STDEV(AT$23:AT79))))</f>
        <v>239.53405869676848</v>
      </c>
      <c r="BA79" s="281">
        <f ca="1">IF(ISBLANK(AT79),"",IF(ISERROR(AVERAGE(AT$23:AT79)+2*ECARTPE(AT$23:AT79)),(AVERAGE(AT$23:AT79)+2*STDEV(AT$23:AT79))))</f>
        <v>388.86594130323147</v>
      </c>
      <c r="BB79" s="235">
        <f t="shared" si="85"/>
        <v>283.13623670009559</v>
      </c>
      <c r="BC79" s="235">
        <f t="shared" si="86"/>
        <v>396.29233472847585</v>
      </c>
      <c r="BD79" s="207" t="str">
        <f>IF(AND(AND(AND(AND(COUNTIF(K79,"conforme"),COUNTIF(U79,"conforme")),COUNTIF(AE79,"conforme")),COUNTIF(AO79,"conforme")),COUNTIF(AY79,"conforme")),"conforme","non conforme")</f>
        <v>conforme</v>
      </c>
      <c r="BE79" s="180"/>
    </row>
    <row r="80" spans="1:57" x14ac:dyDescent="0.2">
      <c r="A80" s="141"/>
      <c r="D80" s="86" t="s">
        <v>162</v>
      </c>
      <c r="E80" s="86" t="s">
        <v>35</v>
      </c>
      <c r="F80" s="186">
        <v>3.86</v>
      </c>
      <c r="G80" s="277">
        <f t="shared" si="67"/>
        <v>3.801794871794872</v>
      </c>
      <c r="H80" s="277">
        <f t="shared" si="68"/>
        <v>0.52255884480964487</v>
      </c>
      <c r="I80" s="274">
        <f>IF(ISERROR(AVERAGE(F$23:F80)),"",AVERAGE(F$23:F80))</f>
        <v>3.7208163265306116</v>
      </c>
      <c r="J80" s="274">
        <f>IF(ISBLANK(F80),"",IF(ISERROR(STDEV(F$23:F80)),"",STDEV(F$23:F80)))</f>
        <v>0.30286023134094558</v>
      </c>
      <c r="K80" s="192" t="str">
        <f t="shared" si="2"/>
        <v>conforme</v>
      </c>
      <c r="L80" s="281">
        <f ca="1">IF(ISERROR(AVERAGE(F$23:F80)-2*ECARTPE(F$23:F80)),(AVERAGE(F$23:F80)-2*STDEV(F$23:F80)))</f>
        <v>3.1150958638487203</v>
      </c>
      <c r="M80" s="281">
        <f ca="1">IF(ISERROR(AVERAGE(F$23:F80)+2*ECARTPE(F$23:F80)),(AVERAGE(F$23:F80)+2*STDEV(F$23:F80)))</f>
        <v>4.3265367892125024</v>
      </c>
      <c r="N80" s="232">
        <f t="shared" si="69"/>
        <v>2.756677182175582</v>
      </c>
      <c r="O80" s="232">
        <f t="shared" si="70"/>
        <v>4.8469125614141619</v>
      </c>
      <c r="P80" s="225">
        <v>8.19</v>
      </c>
      <c r="Q80" s="277">
        <f t="shared" si="71"/>
        <v>7.6679487179487182</v>
      </c>
      <c r="R80" s="277">
        <f t="shared" si="72"/>
        <v>0.49071472840069286</v>
      </c>
      <c r="S80" s="274">
        <f>IF(ISBLANK(P80),"",IF(ISERROR(AVERAGE(P$23:P80)),"",AVERAGE(P$23:P80)))</f>
        <v>7.6220408163265301</v>
      </c>
      <c r="T80" s="274">
        <f>IF(ISBLANK(P80),"",IF(ISERROR(STDEV(P$23:P80)),"",STDEV(P$23:P80)))</f>
        <v>0.7657240026924319</v>
      </c>
      <c r="U80" s="192" t="str">
        <f t="shared" si="7"/>
        <v>conforme</v>
      </c>
      <c r="V80" s="281">
        <f ca="1">IF(ISBLANK(P80),"",IF(ISERROR(AVERAGE(P$23:P80)-2*ECARTPE(P$23:P80)),(AVERAGE(P$23:P80)-2*STDEV(P$23:P80))))</f>
        <v>6.0905928109416667</v>
      </c>
      <c r="W80" s="281">
        <f ca="1">IF(ISBLANK(P80),"",IF(ISERROR(AVERAGE(P$23:P80)+2*ECARTPE(P$23:P80)),(AVERAGE(P$23:P80)+2*STDEV(P$23:P80))))</f>
        <v>9.1534888217113934</v>
      </c>
      <c r="X80" s="235">
        <f t="shared" si="73"/>
        <v>6.6865192611473327</v>
      </c>
      <c r="Y80" s="235">
        <f t="shared" si="74"/>
        <v>8.6493781747501046</v>
      </c>
      <c r="Z80" s="191">
        <v>16.8</v>
      </c>
      <c r="AA80" s="277">
        <f t="shared" si="75"/>
        <v>15.927428571428573</v>
      </c>
      <c r="AB80" s="277">
        <f t="shared" si="76"/>
        <v>0.69108756088264445</v>
      </c>
      <c r="AC80" s="274">
        <f>IF(ISBLANK(Z80),"",IF(ISERROR(AVERAGE(Z$23:Z80)),"",AVERAGE(Z$23:Z80)))</f>
        <v>16.088048780487807</v>
      </c>
      <c r="AD80" s="274">
        <f>IF(ISBLANK(Z80),"",IF(ISERROR(STDEV(Z$23:Z80)),"",STDEV(Z$23:Z80)))</f>
        <v>1.3617180683096537</v>
      </c>
      <c r="AE80" s="192" t="str">
        <f t="shared" si="10"/>
        <v>conforme</v>
      </c>
      <c r="AF80" s="281">
        <f ca="1">IF(ISBLANK(Z80),"",IF(ISERROR(AVERAGE(Z$23:Z80)-2*ECARTPE(Z$23:Z80)),(AVERAGE(Z$23:Z80)-2*STDEV(Z$23:Z80))))</f>
        <v>13.364612643868499</v>
      </c>
      <c r="AG80" s="281">
        <f ca="1">IF(ISBLANK(Z80),"",IF(ISERROR(AVERAGE(Z$23:Z80)+2*ECARTPE(Z$23:Z80)),(AVERAGE(Z$23:Z80)+2*STDEV(Z$23:Z80))))</f>
        <v>18.811484917107116</v>
      </c>
      <c r="AH80" s="230">
        <f t="shared" si="77"/>
        <v>14.545253449663283</v>
      </c>
      <c r="AI80" s="230">
        <f t="shared" si="78"/>
        <v>17.309603693193861</v>
      </c>
      <c r="AJ80" s="191">
        <v>21.56</v>
      </c>
      <c r="AK80" s="277">
        <f t="shared" si="79"/>
        <v>21.143947368421049</v>
      </c>
      <c r="AL80" s="277">
        <f t="shared" si="80"/>
        <v>1.1371076144696155</v>
      </c>
      <c r="AM80" s="274">
        <f>IF(ISBLANK(AJ80),"",IF(ISERROR(AVERAGE(AJ$23:AJ80)),"",AVERAGE(AJ$23:AJ80)))</f>
        <v>20.846170212765955</v>
      </c>
      <c r="AN80" s="274">
        <f>IF(ISBLANK(AJ80),"",IF(ISERROR(STDEV(AJ$23:AJ80)),"",STDEV(AJ$23:AJ80)))</f>
        <v>2.0759068769340612</v>
      </c>
      <c r="AO80" s="192" t="str">
        <f t="shared" si="13"/>
        <v>conforme</v>
      </c>
      <c r="AP80" s="281">
        <f ca="1">IF(ISBLANK(AJ80),"",IF(ISERROR(AVERAGE(AJ$23:AJ80)-2*ECARTPE(AJ$23:AJ80)),(AVERAGE(AJ$23:AJ80)-2*STDEV(AJ$23:AJ80))))</f>
        <v>16.694356458897833</v>
      </c>
      <c r="AQ80" s="281">
        <f ca="1">IF(ISBLANK(AJ80),"",IF(ISERROR(AVERAGE(AJ$23:AJ80)+2*ECARTPE(AJ$23:AJ80)),(AVERAGE(AJ$23:AJ80)+2*STDEV(AJ$23:AJ80))))</f>
        <v>24.997983966634077</v>
      </c>
      <c r="AR80" s="235">
        <f t="shared" si="81"/>
        <v>18.869732139481819</v>
      </c>
      <c r="AS80" s="235">
        <f t="shared" si="82"/>
        <v>23.418162597360279</v>
      </c>
      <c r="AT80" s="171">
        <v>322</v>
      </c>
      <c r="AU80" s="277">
        <f t="shared" si="83"/>
        <v>339.71428571428572</v>
      </c>
      <c r="AV80" s="277">
        <f t="shared" si="84"/>
        <v>28.289024507095064</v>
      </c>
      <c r="AW80" s="274">
        <f>IF(ISBLANK(AT80),"",IF(ISERROR(AVERAGE(AT$23:AT80)),"",AVERAGE(AT$23:AT80)))</f>
        <v>314.37333333333333</v>
      </c>
      <c r="AX80" s="274">
        <f>IF(ISBLANK(AT80),"",IF(ISERROR(STDEV(AT$23:AT80)),"",STDEV(AT$23:AT80)))</f>
        <v>36.924606232897716</v>
      </c>
      <c r="AY80" s="192" t="str">
        <f t="shared" si="16"/>
        <v>conforme</v>
      </c>
      <c r="AZ80" s="281">
        <f ca="1">IF(ISBLANK(AT80),"",IF(ISERROR(AVERAGE(AT$23:AT80)-2*ECARTPE(AT$23:AT80)),(AVERAGE(AT$23:AT80)-2*STDEV(AT$23:AT80))))</f>
        <v>240.5241208675379</v>
      </c>
      <c r="BA80" s="281">
        <f ca="1">IF(ISBLANK(AT80),"",IF(ISERROR(AVERAGE(AT$23:AT80)+2*ECARTPE(AT$23:AT80)),(AVERAGE(AT$23:AT80)+2*STDEV(AT$23:AT80))))</f>
        <v>388.22254579912874</v>
      </c>
      <c r="BB80" s="235">
        <f t="shared" si="85"/>
        <v>283.13623670009559</v>
      </c>
      <c r="BC80" s="235">
        <f t="shared" si="86"/>
        <v>396.29233472847585</v>
      </c>
      <c r="BD80" s="207" t="str">
        <f>IF(AND(AND(AND(AND(COUNTIF(K80,"conforme"),COUNTIF(U80,"conforme")),COUNTIF(AE80,"conforme")),COUNTIF(AO80,"conforme")),COUNTIF(AY80,"conforme")),"conforme","non conforme")</f>
        <v>conforme</v>
      </c>
      <c r="BE80" s="180"/>
    </row>
    <row r="81" spans="1:57" x14ac:dyDescent="0.2">
      <c r="A81" s="140">
        <v>41333</v>
      </c>
      <c r="B81" s="13" t="s">
        <v>165</v>
      </c>
      <c r="C81" s="113">
        <v>41599</v>
      </c>
      <c r="D81" s="89" t="s">
        <v>163</v>
      </c>
      <c r="E81" s="89" t="s">
        <v>8</v>
      </c>
      <c r="F81" s="186">
        <v>3.52</v>
      </c>
      <c r="G81" s="277">
        <f t="shared" si="67"/>
        <v>3.801794871794872</v>
      </c>
      <c r="H81" s="277">
        <f t="shared" si="68"/>
        <v>0.52255884480964487</v>
      </c>
      <c r="I81" s="274">
        <f>IF(ISERROR(AVERAGE(F$23:F81)),"",AVERAGE(F$23:F81))</f>
        <v>3.7167999999999997</v>
      </c>
      <c r="J81" s="274">
        <f>IF(ISBLANK(F81),"",IF(ISERROR(STDEV(F$23:F81)),"",STDEV(F$23:F81)))</f>
        <v>0.30109622843122791</v>
      </c>
      <c r="K81" s="192" t="str">
        <f t="shared" si="2"/>
        <v>conforme</v>
      </c>
      <c r="L81" s="281">
        <f ca="1">IF(ISERROR(AVERAGE(F$23:F81)-2*ECARTPE(F$23:F81)),(AVERAGE(F$23:F81)-2*STDEV(F$23:F81)))</f>
        <v>3.1146075431375437</v>
      </c>
      <c r="M81" s="281">
        <f ca="1">IF(ISERROR(AVERAGE(F$23:F81)+2*ECARTPE(F$23:F81)),(AVERAGE(F$23:F81)+2*STDEV(F$23:F81)))</f>
        <v>4.3189924568624551</v>
      </c>
      <c r="N81" s="232">
        <f t="shared" si="69"/>
        <v>2.756677182175582</v>
      </c>
      <c r="O81" s="232">
        <f t="shared" si="70"/>
        <v>4.8469125614141619</v>
      </c>
      <c r="P81" s="225">
        <v>7.39</v>
      </c>
      <c r="Q81" s="277">
        <f t="shared" si="71"/>
        <v>7.6679487179487182</v>
      </c>
      <c r="R81" s="277">
        <f t="shared" si="72"/>
        <v>0.49071472840069286</v>
      </c>
      <c r="S81" s="274">
        <f>IF(ISBLANK(P81),"",IF(ISERROR(AVERAGE(P$23:P81)),"",AVERAGE(P$23:P81)))</f>
        <v>7.6173999999999991</v>
      </c>
      <c r="T81" s="274">
        <f>IF(ISBLANK(P81),"",IF(ISERROR(STDEV(P$23:P81)),"",STDEV(P$23:P81)))</f>
        <v>0.75858033355009902</v>
      </c>
      <c r="U81" s="192" t="str">
        <f t="shared" si="7"/>
        <v>conforme</v>
      </c>
      <c r="V81" s="281">
        <f ca="1">IF(ISBLANK(P81),"",IF(ISERROR(AVERAGE(P$23:P81)-2*ECARTPE(P$23:P81)),(AVERAGE(P$23:P81)-2*STDEV(P$23:P81))))</f>
        <v>6.1002393328998012</v>
      </c>
      <c r="W81" s="281">
        <f ca="1">IF(ISBLANK(P81),"",IF(ISERROR(AVERAGE(P$23:P81)+2*ECARTPE(P$23:P81)),(AVERAGE(P$23:P81)+2*STDEV(P$23:P81))))</f>
        <v>9.1345606671001978</v>
      </c>
      <c r="X81" s="235">
        <f t="shared" si="73"/>
        <v>6.6865192611473327</v>
      </c>
      <c r="Y81" s="235">
        <f t="shared" si="74"/>
        <v>8.6493781747501046</v>
      </c>
      <c r="Z81" s="191">
        <v>15.6</v>
      </c>
      <c r="AA81" s="277">
        <f t="shared" si="75"/>
        <v>15.927428571428573</v>
      </c>
      <c r="AB81" s="277">
        <f t="shared" si="76"/>
        <v>0.69108756088264445</v>
      </c>
      <c r="AC81" s="274">
        <f>IF(ISBLANK(Z81),"",IF(ISERROR(AVERAGE(Z$23:Z81)),"",AVERAGE(Z$23:Z81)))</f>
        <v>16.076428571428572</v>
      </c>
      <c r="AD81" s="274">
        <f>IF(ISBLANK(Z81),"",IF(ISERROR(STDEV(Z$23:Z81)),"",STDEV(Z$23:Z81)))</f>
        <v>1.3471158376841139</v>
      </c>
      <c r="AE81" s="192" t="str">
        <f t="shared" si="10"/>
        <v>conforme</v>
      </c>
      <c r="AF81" s="281">
        <f ca="1">IF(ISBLANK(Z81),"",IF(ISERROR(AVERAGE(Z$23:Z81)-2*ECARTPE(Z$23:Z81)),(AVERAGE(Z$23:Z81)-2*STDEV(Z$23:Z81))))</f>
        <v>13.382196896060345</v>
      </c>
      <c r="AG81" s="281">
        <f ca="1">IF(ISBLANK(Z81),"",IF(ISERROR(AVERAGE(Z$23:Z81)+2*ECARTPE(Z$23:Z81)),(AVERAGE(Z$23:Z81)+2*STDEV(Z$23:Z81))))</f>
        <v>18.770660246796801</v>
      </c>
      <c r="AH81" s="230">
        <f t="shared" si="77"/>
        <v>14.545253449663283</v>
      </c>
      <c r="AI81" s="230">
        <f t="shared" si="78"/>
        <v>17.309603693193861</v>
      </c>
      <c r="AJ81" s="191">
        <v>21.1</v>
      </c>
      <c r="AK81" s="277">
        <f t="shared" si="79"/>
        <v>21.143947368421049</v>
      </c>
      <c r="AL81" s="277">
        <f t="shared" si="80"/>
        <v>1.1371076144696155</v>
      </c>
      <c r="AM81" s="274">
        <f>IF(ISBLANK(AJ81),"",IF(ISERROR(AVERAGE(AJ$23:AJ81)),"",AVERAGE(AJ$23:AJ81)))</f>
        <v>20.85145833333333</v>
      </c>
      <c r="AN81" s="274">
        <f>IF(ISBLANK(AJ81),"",IF(ISERROR(STDEV(AJ$23:AJ81)),"",STDEV(AJ$23:AJ81)))</f>
        <v>2.0540307955007027</v>
      </c>
      <c r="AO81" s="192" t="str">
        <f t="shared" si="13"/>
        <v>conforme</v>
      </c>
      <c r="AP81" s="281">
        <f ca="1">IF(ISBLANK(AJ81),"",IF(ISERROR(AVERAGE(AJ$23:AJ81)-2*ECARTPE(AJ$23:AJ81)),(AVERAGE(AJ$23:AJ81)-2*STDEV(AJ$23:AJ81))))</f>
        <v>16.743396742331925</v>
      </c>
      <c r="AQ81" s="281">
        <f ca="1">IF(ISBLANK(AJ81),"",IF(ISERROR(AVERAGE(AJ$23:AJ81)+2*ECARTPE(AJ$23:AJ81)),(AVERAGE(AJ$23:AJ81)+2*STDEV(AJ$23:AJ81))))</f>
        <v>24.959519924334735</v>
      </c>
      <c r="AR81" s="235">
        <f t="shared" si="81"/>
        <v>18.869732139481819</v>
      </c>
      <c r="AS81" s="235">
        <f t="shared" si="82"/>
        <v>23.418162597360279</v>
      </c>
      <c r="AT81" s="171">
        <v>345</v>
      </c>
      <c r="AU81" s="277">
        <f t="shared" si="83"/>
        <v>339.71428571428572</v>
      </c>
      <c r="AV81" s="277">
        <f t="shared" si="84"/>
        <v>28.289024507095064</v>
      </c>
      <c r="AW81" s="274">
        <f>IF(ISBLANK(AT81),"",IF(ISERROR(AVERAGE(AT$23:AT81)),"",AVERAGE(AT$23:AT81)))</f>
        <v>315.03913043478258</v>
      </c>
      <c r="AX81" s="274">
        <f>IF(ISBLANK(AT81),"",IF(ISERROR(STDEV(AT$23:AT81)),"",STDEV(AT$23:AT81)))</f>
        <v>36.790206899003785</v>
      </c>
      <c r="AY81" s="192" t="str">
        <f t="shared" si="16"/>
        <v>conforme</v>
      </c>
      <c r="AZ81" s="281">
        <f ca="1">IF(ISBLANK(AT81),"",IF(ISERROR(AVERAGE(AT$23:AT81)-2*ECARTPE(AT$23:AT81)),(AVERAGE(AT$23:AT81)-2*STDEV(AT$23:AT81))))</f>
        <v>241.45871663677502</v>
      </c>
      <c r="BA81" s="281">
        <f ca="1">IF(ISBLANK(AT81),"",IF(ISERROR(AVERAGE(AT$23:AT81)+2*ECARTPE(AT$23:AT81)),(AVERAGE(AT$23:AT81)+2*STDEV(AT$23:AT81))))</f>
        <v>388.61954423279013</v>
      </c>
      <c r="BB81" s="235">
        <f t="shared" si="85"/>
        <v>283.13623670009559</v>
      </c>
      <c r="BC81" s="235">
        <f t="shared" si="86"/>
        <v>396.29233472847585</v>
      </c>
      <c r="BD81" s="207" t="str">
        <f>IF(AND(AND(AND(AND(COUNTIF(K81,"conforme"),COUNTIF(U81,"conforme")),COUNTIF(AE81,"conforme")),COUNTIF(AO81,"conforme")),COUNTIF(AY81,"conforme")),"conforme","non conforme")</f>
        <v>conforme</v>
      </c>
      <c r="BE81" s="180" t="s">
        <v>164</v>
      </c>
    </row>
    <row r="82" spans="1:57" x14ac:dyDescent="0.2">
      <c r="A82" s="140">
        <v>41333</v>
      </c>
      <c r="B82" s="13" t="s">
        <v>166</v>
      </c>
      <c r="C82" s="113">
        <v>41606</v>
      </c>
      <c r="D82" s="89" t="s">
        <v>167</v>
      </c>
      <c r="E82" s="89" t="s">
        <v>5</v>
      </c>
      <c r="F82" s="186">
        <v>3.89</v>
      </c>
      <c r="G82" s="277">
        <f t="shared" si="67"/>
        <v>3.801794871794872</v>
      </c>
      <c r="H82" s="277">
        <f t="shared" si="68"/>
        <v>0.52255884480964487</v>
      </c>
      <c r="I82" s="274">
        <f>IF(ISERROR(AVERAGE(F$23:F82)),"",AVERAGE(F$23:F82))</f>
        <v>3.7201960784313717</v>
      </c>
      <c r="J82" s="274">
        <f>IF(ISBLANK(F82),"",IF(ISERROR(STDEV(F$23:F82)),"",STDEV(F$23:F82)))</f>
        <v>0.29905511328902856</v>
      </c>
      <c r="K82" s="192" t="str">
        <f t="shared" si="2"/>
        <v>conforme</v>
      </c>
      <c r="L82" s="281">
        <f ca="1">IF(ISERROR(AVERAGE(F$23:F82)-2*ECARTPE(F$23:F82)),(AVERAGE(F$23:F82)-2*STDEV(F$23:F82)))</f>
        <v>3.1220858518533143</v>
      </c>
      <c r="M82" s="281">
        <f ca="1">IF(ISERROR(AVERAGE(F$23:F82)+2*ECARTPE(F$23:F82)),(AVERAGE(F$23:F82)+2*STDEV(F$23:F82)))</f>
        <v>4.318306305009429</v>
      </c>
      <c r="N82" s="232">
        <f t="shared" si="69"/>
        <v>2.756677182175582</v>
      </c>
      <c r="O82" s="232">
        <f t="shared" si="70"/>
        <v>4.8469125614141619</v>
      </c>
      <c r="P82" s="225">
        <v>8.07</v>
      </c>
      <c r="Q82" s="277">
        <f t="shared" si="71"/>
        <v>7.6679487179487182</v>
      </c>
      <c r="R82" s="277">
        <f t="shared" si="72"/>
        <v>0.49071472840069286</v>
      </c>
      <c r="S82" s="274">
        <f>IF(ISBLANK(P82),"",IF(ISERROR(AVERAGE(P$23:P82)),"",AVERAGE(P$23:P82)))</f>
        <v>7.6262745098039204</v>
      </c>
      <c r="T82" s="274">
        <f>IF(ISBLANK(P82),"",IF(ISERROR(STDEV(P$23:P82)),"",STDEV(P$23:P82)))</f>
        <v>0.75362579781829053</v>
      </c>
      <c r="U82" s="192" t="str">
        <f t="shared" si="7"/>
        <v>conforme</v>
      </c>
      <c r="V82" s="281">
        <f ca="1">IF(ISBLANK(P82),"",IF(ISERROR(AVERAGE(P$23:P82)-2*ECARTPE(P$23:P82)),(AVERAGE(P$23:P82)-2*STDEV(P$23:P82))))</f>
        <v>6.1190229141673393</v>
      </c>
      <c r="W82" s="281">
        <f ca="1">IF(ISBLANK(P82),"",IF(ISERROR(AVERAGE(P$23:P82)+2*ECARTPE(P$23:P82)),(AVERAGE(P$23:P82)+2*STDEV(P$23:P82))))</f>
        <v>9.1335261054405024</v>
      </c>
      <c r="X82" s="235">
        <f t="shared" si="73"/>
        <v>6.6865192611473327</v>
      </c>
      <c r="Y82" s="235">
        <f t="shared" si="74"/>
        <v>8.6493781747501046</v>
      </c>
      <c r="Z82" s="191">
        <v>16.5</v>
      </c>
      <c r="AA82" s="277">
        <f t="shared" si="75"/>
        <v>15.927428571428573</v>
      </c>
      <c r="AB82" s="277">
        <f t="shared" si="76"/>
        <v>0.69108756088264445</v>
      </c>
      <c r="AC82" s="274">
        <f>IF(ISBLANK(Z82),"",IF(ISERROR(AVERAGE(Z$23:Z82)),"",AVERAGE(Z$23:Z82)))</f>
        <v>16.086279069767443</v>
      </c>
      <c r="AD82" s="274">
        <f>IF(ISBLANK(Z82),"",IF(ISERROR(STDEV(Z$23:Z82)),"",STDEV(Z$23:Z82)))</f>
        <v>1.3325486201364989</v>
      </c>
      <c r="AE82" s="192" t="str">
        <f t="shared" si="10"/>
        <v>conforme</v>
      </c>
      <c r="AF82" s="281">
        <f ca="1">IF(ISBLANK(Z82),"",IF(ISERROR(AVERAGE(Z$23:Z82)-2*ECARTPE(Z$23:Z82)),(AVERAGE(Z$23:Z82)-2*STDEV(Z$23:Z82))))</f>
        <v>13.421181829494445</v>
      </c>
      <c r="AG82" s="281">
        <f ca="1">IF(ISBLANK(Z82),"",IF(ISERROR(AVERAGE(Z$23:Z82)+2*ECARTPE(Z$23:Z82)),(AVERAGE(Z$23:Z82)+2*STDEV(Z$23:Z82))))</f>
        <v>18.751376310040442</v>
      </c>
      <c r="AH82" s="230">
        <f t="shared" si="77"/>
        <v>14.545253449663283</v>
      </c>
      <c r="AI82" s="230">
        <f t="shared" si="78"/>
        <v>17.309603693193861</v>
      </c>
      <c r="AJ82" s="191">
        <v>22.6</v>
      </c>
      <c r="AK82" s="277">
        <f t="shared" si="79"/>
        <v>21.143947368421049</v>
      </c>
      <c r="AL82" s="277">
        <f t="shared" si="80"/>
        <v>1.1371076144696155</v>
      </c>
      <c r="AM82" s="274">
        <f>IF(ISBLANK(AJ82),"",IF(ISERROR(AVERAGE(AJ$23:AJ82)),"",AVERAGE(AJ$23:AJ82)))</f>
        <v>20.887142857142855</v>
      </c>
      <c r="AN82" s="274">
        <f>IF(ISBLANK(AJ82),"",IF(ISERROR(STDEV(AJ$23:AJ82)),"",STDEV(AJ$23:AJ82)))</f>
        <v>2.0478138750058967</v>
      </c>
      <c r="AO82" s="192" t="str">
        <f t="shared" si="13"/>
        <v>conforme</v>
      </c>
      <c r="AP82" s="281">
        <f ca="1">IF(ISBLANK(AJ82),"",IF(ISERROR(AVERAGE(AJ$23:AJ82)-2*ECARTPE(AJ$23:AJ82)),(AVERAGE(AJ$23:AJ82)-2*STDEV(AJ$23:AJ82))))</f>
        <v>16.791515107131062</v>
      </c>
      <c r="AQ82" s="281">
        <f ca="1">IF(ISBLANK(AJ82),"",IF(ISERROR(AVERAGE(AJ$23:AJ82)+2*ECARTPE(AJ$23:AJ82)),(AVERAGE(AJ$23:AJ82)+2*STDEV(AJ$23:AJ82))))</f>
        <v>24.982770607154649</v>
      </c>
      <c r="AR82" s="235">
        <f t="shared" si="81"/>
        <v>18.869732139481819</v>
      </c>
      <c r="AS82" s="235">
        <f t="shared" si="82"/>
        <v>23.418162597360279</v>
      </c>
      <c r="AT82" s="171">
        <v>357</v>
      </c>
      <c r="AU82" s="277">
        <f t="shared" si="83"/>
        <v>339.71428571428572</v>
      </c>
      <c r="AV82" s="277">
        <f t="shared" si="84"/>
        <v>28.289024507095064</v>
      </c>
      <c r="AW82" s="274">
        <f>IF(ISBLANK(AT82),"",IF(ISERROR(AVERAGE(AT$23:AT82)),"",AVERAGE(AT$23:AT82)))</f>
        <v>315.93191489361703</v>
      </c>
      <c r="AX82" s="274">
        <f>IF(ISBLANK(AT82),"",IF(ISERROR(STDEV(AT$23:AT82)),"",STDEV(AT$23:AT82)))</f>
        <v>36.899281873435008</v>
      </c>
      <c r="AY82" s="192" t="str">
        <f t="shared" si="16"/>
        <v>conforme</v>
      </c>
      <c r="AZ82" s="281">
        <f ca="1">IF(ISBLANK(AT82),"",IF(ISERROR(AVERAGE(AT$23:AT82)-2*ECARTPE(AT$23:AT82)),(AVERAGE(AT$23:AT82)-2*STDEV(AT$23:AT82))))</f>
        <v>242.13335114674703</v>
      </c>
      <c r="BA82" s="281">
        <f ca="1">IF(ISBLANK(AT82),"",IF(ISERROR(AVERAGE(AT$23:AT82)+2*ECARTPE(AT$23:AT82)),(AVERAGE(AT$23:AT82)+2*STDEV(AT$23:AT82))))</f>
        <v>389.73047864048704</v>
      </c>
      <c r="BB82" s="235">
        <f t="shared" si="85"/>
        <v>283.13623670009559</v>
      </c>
      <c r="BC82" s="235">
        <f t="shared" si="86"/>
        <v>396.29233472847585</v>
      </c>
      <c r="BD82" s="207" t="str">
        <f>IF(AND(AND(AND(AND(COUNTIF(K82,"conforme"),COUNTIF(U82,"conforme")),COUNTIF(AE82,"conforme")),COUNTIF(AO82,"conforme")),COUNTIF(AY82,"conforme")),"conforme","non conforme")</f>
        <v>conforme</v>
      </c>
      <c r="BE82" s="180" t="s">
        <v>168</v>
      </c>
    </row>
    <row r="83" spans="1:57" x14ac:dyDescent="0.2">
      <c r="A83" s="140">
        <v>41333</v>
      </c>
      <c r="B83" s="13" t="s">
        <v>170</v>
      </c>
      <c r="C83" s="113">
        <v>41605</v>
      </c>
      <c r="D83" s="8" t="s">
        <v>169</v>
      </c>
      <c r="E83" s="8" t="s">
        <v>35</v>
      </c>
      <c r="F83" s="186">
        <v>3.98</v>
      </c>
      <c r="G83" s="277">
        <f t="shared" si="67"/>
        <v>3.801794871794872</v>
      </c>
      <c r="H83" s="277">
        <f t="shared" si="68"/>
        <v>0.52255884480964487</v>
      </c>
      <c r="I83" s="274">
        <f>IF(ISERROR(AVERAGE(F$23:F83)),"",AVERAGE(F$23:F83))</f>
        <v>3.7251923076923066</v>
      </c>
      <c r="J83" s="274">
        <f>IF(ISBLANK(F83),"",IF(ISERROR(STDEV(F$23:F83)),"",STDEV(F$23:F83)))</f>
        <v>0.29829246330599496</v>
      </c>
      <c r="K83" s="192" t="str">
        <f t="shared" si="2"/>
        <v>conforme</v>
      </c>
      <c r="L83" s="281">
        <f ca="1">IF(ISERROR(AVERAGE(F$23:F83)-2*ECARTPE(F$23:F83)),(AVERAGE(F$23:F83)-2*STDEV(F$23:F83)))</f>
        <v>3.1286073810803168</v>
      </c>
      <c r="M83" s="281">
        <f ca="1">IF(ISERROR(AVERAGE(F$23:F83)+2*ECARTPE(F$23:F83)),(AVERAGE(F$23:F83)+2*STDEV(F$23:F83)))</f>
        <v>4.3217772343042968</v>
      </c>
      <c r="N83" s="232">
        <f t="shared" si="69"/>
        <v>2.756677182175582</v>
      </c>
      <c r="O83" s="232">
        <f t="shared" si="70"/>
        <v>4.8469125614141619</v>
      </c>
      <c r="P83" s="225">
        <v>7.88</v>
      </c>
      <c r="Q83" s="277">
        <f t="shared" si="71"/>
        <v>7.6679487179487182</v>
      </c>
      <c r="R83" s="277">
        <f t="shared" si="72"/>
        <v>0.49071472840069286</v>
      </c>
      <c r="S83" s="274">
        <f>IF(ISBLANK(P83),"",IF(ISERROR(AVERAGE(P$23:P83)),"",AVERAGE(P$23:P83)))</f>
        <v>7.6311538461538451</v>
      </c>
      <c r="T83" s="274">
        <f>IF(ISBLANK(P83),"",IF(ISERROR(STDEV(P$23:P83)),"",STDEV(P$23:P83)))</f>
        <v>0.74702981499717991</v>
      </c>
      <c r="U83" s="192" t="str">
        <f t="shared" si="7"/>
        <v>conforme</v>
      </c>
      <c r="V83" s="281">
        <f ca="1">IF(ISBLANK(P83),"",IF(ISERROR(AVERAGE(P$23:P83)-2*ECARTPE(P$23:P83)),(AVERAGE(P$23:P83)-2*STDEV(P$23:P83))))</f>
        <v>6.1370942161594852</v>
      </c>
      <c r="W83" s="281">
        <f ca="1">IF(ISBLANK(P83),"",IF(ISERROR(AVERAGE(P$23:P83)+2*ECARTPE(P$23:P83)),(AVERAGE(P$23:P83)+2*STDEV(P$23:P83))))</f>
        <v>9.125213476148204</v>
      </c>
      <c r="X83" s="235">
        <f t="shared" si="73"/>
        <v>6.6865192611473327</v>
      </c>
      <c r="Y83" s="235">
        <f t="shared" si="74"/>
        <v>8.6493781747501046</v>
      </c>
      <c r="Z83" s="191">
        <v>15.97</v>
      </c>
      <c r="AA83" s="277">
        <f t="shared" si="75"/>
        <v>15.927428571428573</v>
      </c>
      <c r="AB83" s="277">
        <f t="shared" si="76"/>
        <v>0.69108756088264445</v>
      </c>
      <c r="AC83" s="274">
        <f>IF(ISBLANK(Z83),"",IF(ISERROR(AVERAGE(Z$23:Z83)),"",AVERAGE(Z$23:Z83)))</f>
        <v>16.083636363636366</v>
      </c>
      <c r="AD83" s="274">
        <f>IF(ISBLANK(Z83),"",IF(ISERROR(STDEV(Z$23:Z83)),"",STDEV(Z$23:Z83)))</f>
        <v>1.3170793815300528</v>
      </c>
      <c r="AE83" s="192" t="str">
        <f t="shared" si="10"/>
        <v>conforme</v>
      </c>
      <c r="AF83" s="281">
        <f ca="1">IF(ISBLANK(Z83),"",IF(ISERROR(AVERAGE(Z$23:Z83)-2*ECARTPE(Z$23:Z83)),(AVERAGE(Z$23:Z83)-2*STDEV(Z$23:Z83))))</f>
        <v>13.449477600576261</v>
      </c>
      <c r="AG83" s="281">
        <f ca="1">IF(ISBLANK(Z83),"",IF(ISERROR(AVERAGE(Z$23:Z83)+2*ECARTPE(Z$23:Z83)),(AVERAGE(Z$23:Z83)+2*STDEV(Z$23:Z83))))</f>
        <v>18.717795126696473</v>
      </c>
      <c r="AH83" s="230">
        <f t="shared" si="77"/>
        <v>14.545253449663283</v>
      </c>
      <c r="AI83" s="230">
        <f t="shared" si="78"/>
        <v>17.309603693193861</v>
      </c>
      <c r="AJ83" s="191">
        <v>21.7</v>
      </c>
      <c r="AK83" s="277">
        <f t="shared" si="79"/>
        <v>21.143947368421049</v>
      </c>
      <c r="AL83" s="277">
        <f t="shared" si="80"/>
        <v>1.1371076144696155</v>
      </c>
      <c r="AM83" s="274">
        <f>IF(ISBLANK(AJ83),"",IF(ISERROR(AVERAGE(AJ$23:AJ83)),"",AVERAGE(AJ$23:AJ83)))</f>
        <v>20.903399999999998</v>
      </c>
      <c r="AN83" s="274">
        <f>IF(ISBLANK(AJ83),"",IF(ISERROR(STDEV(AJ$23:AJ83)),"",STDEV(AJ$23:AJ83)))</f>
        <v>2.0300674664570506</v>
      </c>
      <c r="AO83" s="192" t="str">
        <f t="shared" si="13"/>
        <v>conforme</v>
      </c>
      <c r="AP83" s="281">
        <f ca="1">IF(ISBLANK(AJ83),"",IF(ISERROR(AVERAGE(AJ$23:AJ83)-2*ECARTPE(AJ$23:AJ83)),(AVERAGE(AJ$23:AJ83)-2*STDEV(AJ$23:AJ83))))</f>
        <v>16.843265067085895</v>
      </c>
      <c r="AQ83" s="281">
        <f ca="1">IF(ISBLANK(AJ83),"",IF(ISERROR(AVERAGE(AJ$23:AJ83)+2*ECARTPE(AJ$23:AJ83)),(AVERAGE(AJ$23:AJ83)+2*STDEV(AJ$23:AJ83))))</f>
        <v>24.963534932914101</v>
      </c>
      <c r="AR83" s="235">
        <f t="shared" si="81"/>
        <v>18.869732139481819</v>
      </c>
      <c r="AS83" s="235">
        <f t="shared" si="82"/>
        <v>23.418162597360279</v>
      </c>
      <c r="AT83" s="171">
        <v>340</v>
      </c>
      <c r="AU83" s="277">
        <f t="shared" si="83"/>
        <v>339.71428571428572</v>
      </c>
      <c r="AV83" s="277">
        <f t="shared" si="84"/>
        <v>28.289024507095064</v>
      </c>
      <c r="AW83" s="274">
        <f>IF(ISBLANK(AT83),"",IF(ISERROR(AVERAGE(AT$23:AT83)),"",AVERAGE(AT$23:AT83)))</f>
        <v>316.43333333333334</v>
      </c>
      <c r="AX83" s="274">
        <f>IF(ISBLANK(AT83),"",IF(ISERROR(STDEV(AT$23:AT83)),"",STDEV(AT$23:AT83)))</f>
        <v>36.669549854406895</v>
      </c>
      <c r="AY83" s="192" t="str">
        <f t="shared" si="16"/>
        <v>conforme</v>
      </c>
      <c r="AZ83" s="281">
        <f ca="1">IF(ISBLANK(AT83),"",IF(ISERROR(AVERAGE(AT$23:AT83)-2*ECARTPE(AT$23:AT83)),(AVERAGE(AT$23:AT83)-2*STDEV(AT$23:AT83))))</f>
        <v>243.09423362451955</v>
      </c>
      <c r="BA83" s="281">
        <f ca="1">IF(ISBLANK(AT83),"",IF(ISERROR(AVERAGE(AT$23:AT83)+2*ECARTPE(AT$23:AT83)),(AVERAGE(AT$23:AT83)+2*STDEV(AT$23:AT83))))</f>
        <v>389.7724330421471</v>
      </c>
      <c r="BB83" s="235">
        <f t="shared" si="85"/>
        <v>283.13623670009559</v>
      </c>
      <c r="BC83" s="235">
        <f t="shared" si="86"/>
        <v>396.29233472847585</v>
      </c>
      <c r="BD83" s="207" t="str">
        <f>IF(AND(AND(AND(AND(COUNTIF(K83,"conforme"),COUNTIF(U83,"conforme")),COUNTIF(AE83,"conforme")),COUNTIF(AO83,"conforme")),COUNTIF(AY83,"conforme")),"conforme","non conforme")</f>
        <v>conforme</v>
      </c>
      <c r="BE83" s="180"/>
    </row>
    <row r="84" spans="1:57" x14ac:dyDescent="0.2">
      <c r="A84" s="140">
        <v>41333</v>
      </c>
      <c r="B84" s="13" t="s">
        <v>166</v>
      </c>
      <c r="C84" s="113">
        <v>41614</v>
      </c>
      <c r="D84" s="8"/>
      <c r="E84" s="8"/>
      <c r="F84" s="186">
        <v>3.97</v>
      </c>
      <c r="G84" s="277">
        <f t="shared" si="67"/>
        <v>3.801794871794872</v>
      </c>
      <c r="H84" s="277">
        <f t="shared" si="68"/>
        <v>0.52255884480964487</v>
      </c>
      <c r="I84" s="274">
        <f>IF(ISERROR(AVERAGE(F$23:F84)),"",AVERAGE(F$23:F84))</f>
        <v>3.7298113207547159</v>
      </c>
      <c r="J84" s="274">
        <f>IF(ISBLANK(F84),"",IF(ISERROR(STDEV(F$23:F84)),"",STDEV(F$23:F84)))</f>
        <v>0.2973180799053543</v>
      </c>
      <c r="K84" s="192" t="str">
        <f t="shared" si="2"/>
        <v>conforme</v>
      </c>
      <c r="L84" s="281">
        <f ca="1">IF(ISERROR(AVERAGE(F$23:F84)-2*ECARTPE(F$23:F84)),(AVERAGE(F$23:F84)-2*STDEV(F$23:F84)))</f>
        <v>3.1351751609440073</v>
      </c>
      <c r="M84" s="281">
        <f ca="1">IF(ISERROR(AVERAGE(F$23:F84)+2*ECARTPE(F$23:F84)),(AVERAGE(F$23:F84)+2*STDEV(F$23:F84)))</f>
        <v>4.3244474805654249</v>
      </c>
      <c r="N84" s="232">
        <f t="shared" si="69"/>
        <v>2.756677182175582</v>
      </c>
      <c r="O84" s="232">
        <f t="shared" si="70"/>
        <v>4.8469125614141619</v>
      </c>
      <c r="P84" s="225">
        <v>7.97</v>
      </c>
      <c r="Q84" s="277">
        <f t="shared" si="71"/>
        <v>7.6679487179487182</v>
      </c>
      <c r="R84" s="277">
        <f t="shared" si="72"/>
        <v>0.49071472840069286</v>
      </c>
      <c r="S84" s="274">
        <f>IF(ISBLANK(P84),"",IF(ISERROR(AVERAGE(P$23:P84)),"",AVERAGE(P$23:P84)))</f>
        <v>7.6375471698113202</v>
      </c>
      <c r="T84" s="274">
        <f>IF(ISBLANK(P84),"",IF(ISERROR(STDEV(P$23:P84)),"",STDEV(P$23:P84)))</f>
        <v>0.74127464457767545</v>
      </c>
      <c r="U84" s="192" t="str">
        <f t="shared" si="7"/>
        <v>conforme</v>
      </c>
      <c r="V84" s="281">
        <f ca="1">IF(ISBLANK(P84),"",IF(ISERROR(AVERAGE(P$23:P84)-2*ECARTPE(P$23:P84)),(AVERAGE(P$23:P84)-2*STDEV(P$23:P84))))</f>
        <v>6.1549978806559693</v>
      </c>
      <c r="W84" s="281">
        <f ca="1">IF(ISBLANK(P84),"",IF(ISERROR(AVERAGE(P$23:P84)+2*ECARTPE(P$23:P84)),(AVERAGE(P$23:P84)+2*STDEV(P$23:P84))))</f>
        <v>9.1200964589666711</v>
      </c>
      <c r="X84" s="235">
        <f t="shared" si="73"/>
        <v>6.6865192611473327</v>
      </c>
      <c r="Y84" s="235">
        <f t="shared" si="74"/>
        <v>8.6493781747501046</v>
      </c>
      <c r="Z84" s="191">
        <v>16.29</v>
      </c>
      <c r="AA84" s="277">
        <f t="shared" si="75"/>
        <v>15.927428571428573</v>
      </c>
      <c r="AB84" s="277">
        <f t="shared" si="76"/>
        <v>0.69108756088264445</v>
      </c>
      <c r="AC84" s="274">
        <f>IF(ISBLANK(Z84),"",IF(ISERROR(AVERAGE(Z$23:Z84)),"",AVERAGE(Z$23:Z84)))</f>
        <v>16.088222222222221</v>
      </c>
      <c r="AD84" s="274">
        <f>IF(ISBLANK(Z84),"",IF(ISERROR(STDEV(Z$23:Z84)),"",STDEV(Z$23:Z84)))</f>
        <v>1.3023899166338375</v>
      </c>
      <c r="AE84" s="192" t="str">
        <f t="shared" si="10"/>
        <v>conforme</v>
      </c>
      <c r="AF84" s="281">
        <f ca="1">IF(ISBLANK(Z84),"",IF(ISERROR(AVERAGE(Z$23:Z84)-2*ECARTPE(Z$23:Z84)),(AVERAGE(Z$23:Z84)-2*STDEV(Z$23:Z84))))</f>
        <v>13.483442388954547</v>
      </c>
      <c r="AG84" s="281">
        <f ca="1">IF(ISBLANK(Z84),"",IF(ISERROR(AVERAGE(Z$23:Z84)+2*ECARTPE(Z$23:Z84)),(AVERAGE(Z$23:Z84)+2*STDEV(Z$23:Z84))))</f>
        <v>18.693002055489895</v>
      </c>
      <c r="AH84" s="230">
        <f t="shared" si="77"/>
        <v>14.545253449663283</v>
      </c>
      <c r="AI84" s="230">
        <f t="shared" si="78"/>
        <v>17.309603693193861</v>
      </c>
      <c r="AJ84" s="191">
        <v>21.05</v>
      </c>
      <c r="AK84" s="277">
        <f t="shared" si="79"/>
        <v>21.143947368421049</v>
      </c>
      <c r="AL84" s="277">
        <f t="shared" si="80"/>
        <v>1.1371076144696155</v>
      </c>
      <c r="AM84" s="274">
        <f>IF(ISBLANK(AJ84),"",IF(ISERROR(AVERAGE(AJ$23:AJ84)),"",AVERAGE(AJ$23:AJ84)))</f>
        <v>20.906274509803918</v>
      </c>
      <c r="AN84" s="274">
        <f>IF(ISBLANK(AJ84),"",IF(ISERROR(STDEV(AJ$23:AJ84)),"",STDEV(AJ$23:AJ84)))</f>
        <v>2.0097691019461057</v>
      </c>
      <c r="AO84" s="192" t="str">
        <f t="shared" si="13"/>
        <v>conforme</v>
      </c>
      <c r="AP84" s="281">
        <f ca="1">IF(ISBLANK(AJ84),"",IF(ISERROR(AVERAGE(AJ$23:AJ84)-2*ECARTPE(AJ$23:AJ84)),(AVERAGE(AJ$23:AJ84)-2*STDEV(AJ$23:AJ84))))</f>
        <v>16.886736305911707</v>
      </c>
      <c r="AQ84" s="281">
        <f ca="1">IF(ISBLANK(AJ84),"",IF(ISERROR(AVERAGE(AJ$23:AJ84)+2*ECARTPE(AJ$23:AJ84)),(AVERAGE(AJ$23:AJ84)+2*STDEV(AJ$23:AJ84))))</f>
        <v>24.925812713696128</v>
      </c>
      <c r="AR84" s="235">
        <f t="shared" si="81"/>
        <v>18.869732139481819</v>
      </c>
      <c r="AS84" s="235">
        <f t="shared" si="82"/>
        <v>23.418162597360279</v>
      </c>
      <c r="AT84" s="171"/>
      <c r="AU84" s="277">
        <f t="shared" si="83"/>
        <v>339.71428571428572</v>
      </c>
      <c r="AV84" s="277">
        <f t="shared" si="84"/>
        <v>28.289024507095064</v>
      </c>
      <c r="AW84" s="274" t="str">
        <f>IF(ISBLANK(AT84),"",IF(ISERROR(AVERAGE(AT$23:AT84)),"",AVERAGE(AT$23:AT84)))</f>
        <v/>
      </c>
      <c r="AX84" s="274" t="str">
        <f>IF(ISBLANK(AT84),"",IF(ISERROR(STDEV(AT$23:AT84)),"",STDEV(AT$23:AT84)))</f>
        <v/>
      </c>
      <c r="AY84" s="192" t="str">
        <f t="shared" si="16"/>
        <v/>
      </c>
      <c r="AZ84" s="281" t="str">
        <f>IF(ISBLANK(AT84),"",IF(ISERROR(AVERAGE(AT$23:AT84)-2*ECARTPE(AT$23:AT84)),(AVERAGE(AT$23:AT84)-2*STDEV(AT$23:AT84))))</f>
        <v/>
      </c>
      <c r="BA84" s="281" t="str">
        <f>IF(ISBLANK(AT84),"",IF(ISERROR(AVERAGE(AT$23:AT84)+2*ECARTPE(AT$23:AT84)),(AVERAGE(AT$23:AT84)+2*STDEV(AT$23:AT84))))</f>
        <v/>
      </c>
      <c r="BB84" s="235">
        <f t="shared" si="85"/>
        <v>283.13623670009559</v>
      </c>
      <c r="BC84" s="235">
        <f t="shared" si="86"/>
        <v>396.29233472847585</v>
      </c>
      <c r="BD84" s="207"/>
      <c r="BE84" s="180" t="s">
        <v>160</v>
      </c>
    </row>
    <row r="85" spans="1:57" x14ac:dyDescent="0.2">
      <c r="A85" s="140">
        <v>41333</v>
      </c>
      <c r="B85" s="13" t="s">
        <v>173</v>
      </c>
      <c r="C85" s="113">
        <v>41570</v>
      </c>
      <c r="D85" s="8" t="s">
        <v>174</v>
      </c>
      <c r="E85" s="8" t="s">
        <v>141</v>
      </c>
      <c r="F85" s="186">
        <v>3.88</v>
      </c>
      <c r="G85" s="277">
        <f t="shared" si="67"/>
        <v>3.801794871794872</v>
      </c>
      <c r="H85" s="277">
        <f t="shared" si="68"/>
        <v>0.52255884480964487</v>
      </c>
      <c r="I85" s="274">
        <f>IF(ISERROR(AVERAGE(F$23:F85)),"",AVERAGE(F$23:F85))</f>
        <v>3.7325925925925918</v>
      </c>
      <c r="J85" s="274">
        <f>IF(ISBLANK(F85),"",IF(ISERROR(STDEV(F$23:F85)),"",STDEV(F$23:F85)))</f>
        <v>0.29520817844927721</v>
      </c>
      <c r="K85" s="192" t="str">
        <f t="shared" si="2"/>
        <v>conforme</v>
      </c>
      <c r="L85" s="281">
        <f ca="1">IF(ISERROR(AVERAGE(F$23:F85)-2*ECARTPE(F$23:F85)),(AVERAGE(F$23:F85)-2*STDEV(F$23:F85)))</f>
        <v>3.1421762356940373</v>
      </c>
      <c r="M85" s="281">
        <f ca="1">IF(ISERROR(AVERAGE(F$23:F85)+2*ECARTPE(F$23:F85)),(AVERAGE(F$23:F85)+2*STDEV(F$23:F85)))</f>
        <v>4.3230089494911459</v>
      </c>
      <c r="N85" s="232">
        <f t="shared" si="69"/>
        <v>2.756677182175582</v>
      </c>
      <c r="O85" s="232">
        <f t="shared" si="70"/>
        <v>4.8469125614141619</v>
      </c>
      <c r="P85" s="225">
        <v>7.9</v>
      </c>
      <c r="Q85" s="277">
        <f t="shared" si="71"/>
        <v>7.6679487179487182</v>
      </c>
      <c r="R85" s="277">
        <f t="shared" si="72"/>
        <v>0.49071472840069286</v>
      </c>
      <c r="S85" s="274">
        <f>IF(ISBLANK(P85),"",IF(ISERROR(AVERAGE(P$23:P85)),"",AVERAGE(P$23:P85)))</f>
        <v>7.642407407407406</v>
      </c>
      <c r="T85" s="274">
        <f>IF(ISBLANK(P85),"",IF(ISERROR(STDEV(P$23:P85)),"",STDEV(P$23:P85)))</f>
        <v>0.73511630496873581</v>
      </c>
      <c r="U85" s="192" t="str">
        <f t="shared" si="7"/>
        <v>conforme</v>
      </c>
      <c r="V85" s="281">
        <f ca="1">IF(ISBLANK(P85),"",IF(ISERROR(AVERAGE(P$23:P85)-2*ECARTPE(P$23:P85)),(AVERAGE(P$23:P85)-2*STDEV(P$23:P85))))</f>
        <v>6.1721747974699346</v>
      </c>
      <c r="W85" s="281">
        <f ca="1">IF(ISBLANK(P85),"",IF(ISERROR(AVERAGE(P$23:P85)+2*ECARTPE(P$23:P85)),(AVERAGE(P$23:P85)+2*STDEV(P$23:P85))))</f>
        <v>9.1126400173448783</v>
      </c>
      <c r="X85" s="235">
        <f t="shared" si="73"/>
        <v>6.6865192611473327</v>
      </c>
      <c r="Y85" s="235">
        <f t="shared" si="74"/>
        <v>8.6493781747501046</v>
      </c>
      <c r="Z85" s="191">
        <v>15.41</v>
      </c>
      <c r="AA85" s="277">
        <f t="shared" si="75"/>
        <v>15.927428571428573</v>
      </c>
      <c r="AB85" s="277">
        <f t="shared" si="76"/>
        <v>0.69108756088264445</v>
      </c>
      <c r="AC85" s="274">
        <f>IF(ISBLANK(Z85),"",IF(ISERROR(AVERAGE(Z$23:Z85)),"",AVERAGE(Z$23:Z85)))</f>
        <v>16.073478260869564</v>
      </c>
      <c r="AD85" s="274">
        <f>IF(ISBLANK(Z85),"",IF(ISERROR(STDEV(Z$23:Z85)),"",STDEV(Z$23:Z85)))</f>
        <v>1.2917141365751243</v>
      </c>
      <c r="AE85" s="192" t="str">
        <f t="shared" si="10"/>
        <v>conforme</v>
      </c>
      <c r="AF85" s="281">
        <f ca="1">IF(ISBLANK(Z85),"",IF(ISERROR(AVERAGE(Z$23:Z85)-2*ECARTPE(Z$23:Z85)),(AVERAGE(Z$23:Z85)-2*STDEV(Z$23:Z85))))</f>
        <v>13.490049987719315</v>
      </c>
      <c r="AG85" s="281">
        <f ca="1">IF(ISBLANK(Z85),"",IF(ISERROR(AVERAGE(Z$23:Z85)+2*ECARTPE(Z$23:Z85)),(AVERAGE(Z$23:Z85)+2*STDEV(Z$23:Z85))))</f>
        <v>18.656906534019811</v>
      </c>
      <c r="AH85" s="230">
        <f t="shared" si="77"/>
        <v>14.545253449663283</v>
      </c>
      <c r="AI85" s="230">
        <f t="shared" si="78"/>
        <v>17.309603693193861</v>
      </c>
      <c r="AJ85" s="191">
        <v>19.78</v>
      </c>
      <c r="AK85" s="277">
        <f t="shared" si="79"/>
        <v>21.143947368421049</v>
      </c>
      <c r="AL85" s="277">
        <f t="shared" si="80"/>
        <v>1.1371076144696155</v>
      </c>
      <c r="AM85" s="274">
        <f>IF(ISBLANK(AJ85),"",IF(ISERROR(AVERAGE(AJ$23:AJ85)),"",AVERAGE(AJ$23:AJ85)))</f>
        <v>20.88461538461538</v>
      </c>
      <c r="AN85" s="274">
        <f>IF(ISBLANK(AJ85),"",IF(ISERROR(STDEV(AJ$23:AJ85)),"",STDEV(AJ$23:AJ85)))</f>
        <v>1.9960878026372244</v>
      </c>
      <c r="AO85" s="192" t="str">
        <f t="shared" si="13"/>
        <v>conforme</v>
      </c>
      <c r="AP85" s="281">
        <f ca="1">IF(ISBLANK(AJ85),"",IF(ISERROR(AVERAGE(AJ$23:AJ85)-2*ECARTPE(AJ$23:AJ85)),(AVERAGE(AJ$23:AJ85)-2*STDEV(AJ$23:AJ85))))</f>
        <v>16.892439779340933</v>
      </c>
      <c r="AQ85" s="281">
        <f ca="1">IF(ISBLANK(AJ85),"",IF(ISERROR(AVERAGE(AJ$23:AJ85)+2*ECARTPE(AJ$23:AJ85)),(AVERAGE(AJ$23:AJ85)+2*STDEV(AJ$23:AJ85))))</f>
        <v>24.876790989889827</v>
      </c>
      <c r="AR85" s="235">
        <f t="shared" si="81"/>
        <v>18.869732139481819</v>
      </c>
      <c r="AS85" s="235">
        <f t="shared" si="82"/>
        <v>23.418162597360279</v>
      </c>
      <c r="AT85" s="171">
        <v>321</v>
      </c>
      <c r="AU85" s="277">
        <f t="shared" si="83"/>
        <v>339.71428571428572</v>
      </c>
      <c r="AV85" s="277">
        <f t="shared" si="84"/>
        <v>28.289024507095064</v>
      </c>
      <c r="AW85" s="274">
        <f>IF(ISBLANK(AT85),"",IF(ISERROR(AVERAGE(AT$23:AT85)),"",AVERAGE(AT$23:AT85)))</f>
        <v>316.52653061224487</v>
      </c>
      <c r="AX85" s="274">
        <f>IF(ISBLANK(AT85),"",IF(ISERROR(STDEV(AT$23:AT85)),"",STDEV(AT$23:AT85)))</f>
        <v>36.291429058790733</v>
      </c>
      <c r="AY85" s="192" t="str">
        <f t="shared" si="16"/>
        <v>conforme</v>
      </c>
      <c r="AZ85" s="281">
        <f ca="1">IF(ISBLANK(AT85),"",IF(ISERROR(AVERAGE(AT$23:AT85)-2*ECARTPE(AT$23:AT85)),(AVERAGE(AT$23:AT85)-2*STDEV(AT$23:AT85))))</f>
        <v>243.94367249466342</v>
      </c>
      <c r="BA85" s="281">
        <f ca="1">IF(ISBLANK(AT85),"",IF(ISERROR(AVERAGE(AT$23:AT85)+2*ECARTPE(AT$23:AT85)),(AVERAGE(AT$23:AT85)+2*STDEV(AT$23:AT85))))</f>
        <v>389.10938872982632</v>
      </c>
      <c r="BB85" s="235">
        <f t="shared" si="85"/>
        <v>283.13623670009559</v>
      </c>
      <c r="BC85" s="235">
        <f t="shared" si="86"/>
        <v>396.29233472847585</v>
      </c>
      <c r="BD85" s="207" t="str">
        <f t="shared" ref="BD85:BD101" si="87">IF(AND(AND(AND(AND(COUNTIF(K85,"conforme"),COUNTIF(U85,"conforme")),COUNTIF(AE85,"conforme")),COUNTIF(AO85,"conforme")),COUNTIF(AY85,"conforme")),"conforme","non conforme")</f>
        <v>conforme</v>
      </c>
      <c r="BE85" s="132"/>
    </row>
    <row r="86" spans="1:57" x14ac:dyDescent="0.2">
      <c r="A86" s="140">
        <v>41333</v>
      </c>
      <c r="B86" s="13" t="s">
        <v>173</v>
      </c>
      <c r="C86" s="113">
        <v>41570</v>
      </c>
      <c r="D86" s="8" t="s">
        <v>174</v>
      </c>
      <c r="E86" s="8" t="s">
        <v>141</v>
      </c>
      <c r="F86" s="186">
        <v>3.35</v>
      </c>
      <c r="G86" s="277">
        <f t="shared" si="67"/>
        <v>3.801794871794872</v>
      </c>
      <c r="H86" s="277">
        <f t="shared" si="68"/>
        <v>0.52255884480964487</v>
      </c>
      <c r="I86" s="274">
        <f>IF(ISERROR(AVERAGE(F$23:F86)),"",AVERAGE(F$23:F86))</f>
        <v>3.7256363636363625</v>
      </c>
      <c r="J86" s="274">
        <f>IF(ISBLANK(F86),"",IF(ISERROR(STDEV(F$23:F86)),"",STDEV(F$23:F86)))</f>
        <v>0.29697713864104225</v>
      </c>
      <c r="K86" s="192" t="str">
        <f t="shared" si="2"/>
        <v>conforme</v>
      </c>
      <c r="L86" s="281">
        <f ca="1">IF(ISERROR(AVERAGE(F$23:F86)-2*ECARTPE(F$23:F86)),(AVERAGE(F$23:F86)-2*STDEV(F$23:F86)))</f>
        <v>3.131682086354278</v>
      </c>
      <c r="M86" s="281">
        <f ca="1">IF(ISERROR(AVERAGE(F$23:F86)+2*ECARTPE(F$23:F86)),(AVERAGE(F$23:F86)+2*STDEV(F$23:F86)))</f>
        <v>4.319590640918447</v>
      </c>
      <c r="N86" s="232">
        <f t="shared" si="69"/>
        <v>2.756677182175582</v>
      </c>
      <c r="O86" s="232">
        <f t="shared" si="70"/>
        <v>4.8469125614141619</v>
      </c>
      <c r="P86" s="225">
        <v>6.9</v>
      </c>
      <c r="Q86" s="277">
        <f t="shared" si="71"/>
        <v>7.6679487179487182</v>
      </c>
      <c r="R86" s="277">
        <f t="shared" si="72"/>
        <v>0.49071472840069286</v>
      </c>
      <c r="S86" s="274">
        <f>IF(ISBLANK(P86),"",IF(ISERROR(AVERAGE(P$23:P86)),"",AVERAGE(P$23:P86)))</f>
        <v>7.6289090909090893</v>
      </c>
      <c r="T86" s="274">
        <f>IF(ISBLANK(P86),"",IF(ISERROR(STDEV(P$23:P86)),"",STDEV(P$23:P86)))</f>
        <v>0.73512577086502628</v>
      </c>
      <c r="U86" s="192" t="str">
        <f t="shared" si="7"/>
        <v>conforme</v>
      </c>
      <c r="V86" s="281">
        <f ca="1">IF(ISBLANK(P86),"",IF(ISERROR(AVERAGE(P$23:P86)-2*ECARTPE(P$23:P86)),(AVERAGE(P$23:P86)-2*STDEV(P$23:P86))))</f>
        <v>6.1586575491790363</v>
      </c>
      <c r="W86" s="281">
        <f ca="1">IF(ISBLANK(P86),"",IF(ISERROR(AVERAGE(P$23:P86)+2*ECARTPE(P$23:P86)),(AVERAGE(P$23:P86)+2*STDEV(P$23:P86))))</f>
        <v>9.0991606326391423</v>
      </c>
      <c r="X86" s="235">
        <f t="shared" si="73"/>
        <v>6.6865192611473327</v>
      </c>
      <c r="Y86" s="235">
        <f t="shared" si="74"/>
        <v>8.6493781747501046</v>
      </c>
      <c r="Z86" s="191">
        <v>14.38</v>
      </c>
      <c r="AA86" s="277">
        <f t="shared" si="75"/>
        <v>15.927428571428573</v>
      </c>
      <c r="AB86" s="277">
        <f t="shared" si="76"/>
        <v>0.69108756088264445</v>
      </c>
      <c r="AC86" s="274">
        <f>IF(ISBLANK(Z86),"",IF(ISERROR(AVERAGE(Z$23:Z86)),"",AVERAGE(Z$23:Z86)))</f>
        <v>16.037446808510637</v>
      </c>
      <c r="AD86" s="274">
        <f>IF(ISBLANK(Z86),"",IF(ISERROR(STDEV(Z$23:Z86)),"",STDEV(Z$23:Z86)))</f>
        <v>1.3012576994469731</v>
      </c>
      <c r="AE86" s="192" t="str">
        <f t="shared" si="10"/>
        <v>non conforme</v>
      </c>
      <c r="AF86" s="281">
        <f ca="1">IF(ISBLANK(Z86),"",IF(ISERROR(AVERAGE(Z$23:Z86)-2*ECARTPE(Z$23:Z86)),(AVERAGE(Z$23:Z86)-2*STDEV(Z$23:Z86))))</f>
        <v>13.434931409616691</v>
      </c>
      <c r="AG86" s="281">
        <f ca="1">IF(ISBLANK(Z86),"",IF(ISERROR(AVERAGE(Z$23:Z86)+2*ECARTPE(Z$23:Z86)),(AVERAGE(Z$23:Z86)+2*STDEV(Z$23:Z86))))</f>
        <v>18.639962207404583</v>
      </c>
      <c r="AH86" s="230">
        <f t="shared" si="77"/>
        <v>14.545253449663283</v>
      </c>
      <c r="AI86" s="230">
        <f t="shared" si="78"/>
        <v>17.309603693193861</v>
      </c>
      <c r="AJ86" s="191">
        <v>19.82</v>
      </c>
      <c r="AK86" s="277">
        <f t="shared" si="79"/>
        <v>21.143947368421049</v>
      </c>
      <c r="AL86" s="277">
        <f t="shared" si="80"/>
        <v>1.1371076144696155</v>
      </c>
      <c r="AM86" s="274">
        <f>IF(ISBLANK(AJ86),"",IF(ISERROR(AVERAGE(AJ$23:AJ86)),"",AVERAGE(AJ$23:AJ86)))</f>
        <v>20.864528301886786</v>
      </c>
      <c r="AN86" s="274">
        <f>IF(ISBLANK(AJ86),"",IF(ISERROR(STDEV(AJ$23:AJ86)),"",STDEV(AJ$23:AJ86)))</f>
        <v>1.982203092557657</v>
      </c>
      <c r="AO86" s="192" t="str">
        <f t="shared" si="13"/>
        <v>conforme</v>
      </c>
      <c r="AP86" s="281">
        <f ca="1">IF(ISBLANK(AJ86),"",IF(ISERROR(AVERAGE(AJ$23:AJ86)-2*ECARTPE(AJ$23:AJ86)),(AVERAGE(AJ$23:AJ86)-2*STDEV(AJ$23:AJ86))))</f>
        <v>16.90012211677147</v>
      </c>
      <c r="AQ86" s="281">
        <f ca="1">IF(ISBLANK(AJ86),"",IF(ISERROR(AVERAGE(AJ$23:AJ86)+2*ECARTPE(AJ$23:AJ86)),(AVERAGE(AJ$23:AJ86)+2*STDEV(AJ$23:AJ86))))</f>
        <v>24.828934487002101</v>
      </c>
      <c r="AR86" s="235">
        <f t="shared" si="81"/>
        <v>18.869732139481819</v>
      </c>
      <c r="AS86" s="235">
        <f t="shared" si="82"/>
        <v>23.418162597360279</v>
      </c>
      <c r="AT86" s="171">
        <v>360</v>
      </c>
      <c r="AU86" s="277">
        <f t="shared" si="83"/>
        <v>339.71428571428572</v>
      </c>
      <c r="AV86" s="277">
        <f t="shared" si="84"/>
        <v>28.289024507095064</v>
      </c>
      <c r="AW86" s="274">
        <f>IF(ISBLANK(AT86),"",IF(ISERROR(AVERAGE(AT$23:AT86)),"",AVERAGE(AT$23:AT86)))</f>
        <v>317.39599999999996</v>
      </c>
      <c r="AX86" s="274">
        <f>IF(ISBLANK(AT86),"",IF(ISERROR(STDEV(AT$23:AT86)),"",STDEV(AT$23:AT86)))</f>
        <v>36.441566085659758</v>
      </c>
      <c r="AY86" s="192" t="str">
        <f t="shared" si="16"/>
        <v>conforme</v>
      </c>
      <c r="AZ86" s="281">
        <f ca="1">IF(ISBLANK(AT86),"",IF(ISERROR(AVERAGE(AT$23:AT86)-2*ECARTPE(AT$23:AT86)),(AVERAGE(AT$23:AT86)-2*STDEV(AT$23:AT86))))</f>
        <v>244.51286782868044</v>
      </c>
      <c r="BA86" s="281">
        <f ca="1">IF(ISBLANK(AT86),"",IF(ISERROR(AVERAGE(AT$23:AT86)+2*ECARTPE(AT$23:AT86)),(AVERAGE(AT$23:AT86)+2*STDEV(AT$23:AT86))))</f>
        <v>390.27913217131947</v>
      </c>
      <c r="BB86" s="235">
        <f t="shared" si="85"/>
        <v>283.13623670009559</v>
      </c>
      <c r="BC86" s="235">
        <f t="shared" si="86"/>
        <v>396.29233472847585</v>
      </c>
      <c r="BD86" s="207" t="str">
        <f t="shared" si="87"/>
        <v>non conforme</v>
      </c>
      <c r="BE86" s="132"/>
    </row>
    <row r="87" spans="1:57" x14ac:dyDescent="0.2">
      <c r="A87" s="140">
        <v>41333</v>
      </c>
      <c r="B87" s="13" t="s">
        <v>173</v>
      </c>
      <c r="C87" s="113">
        <v>41570</v>
      </c>
      <c r="D87" s="8" t="s">
        <v>174</v>
      </c>
      <c r="E87" s="8" t="s">
        <v>141</v>
      </c>
      <c r="F87" s="186">
        <v>3.3</v>
      </c>
      <c r="G87" s="277">
        <f t="shared" si="67"/>
        <v>3.801794871794872</v>
      </c>
      <c r="H87" s="277">
        <f t="shared" si="68"/>
        <v>0.52255884480964487</v>
      </c>
      <c r="I87" s="274">
        <f>IF(ISERROR(AVERAGE(F$23:F87)),"",AVERAGE(F$23:F87))</f>
        <v>3.7180357142857132</v>
      </c>
      <c r="J87" s="274">
        <f>IF(ISBLANK(F87),"",IF(ISERROR(STDEV(F$23:F87)),"",STDEV(F$23:F87)))</f>
        <v>0.29971149547436526</v>
      </c>
      <c r="K87" s="192" t="str">
        <f t="shared" si="2"/>
        <v>conforme</v>
      </c>
      <c r="L87" s="281">
        <f ca="1">IF(ISERROR(AVERAGE(F$23:F87)-2*ECARTPE(F$23:F87)),(AVERAGE(F$23:F87)-2*STDEV(F$23:F87)))</f>
        <v>3.1186127233369829</v>
      </c>
      <c r="M87" s="281">
        <f ca="1">IF(ISERROR(AVERAGE(F$23:F87)+2*ECARTPE(F$23:F87)),(AVERAGE(F$23:F87)+2*STDEV(F$23:F87)))</f>
        <v>4.3174587052344435</v>
      </c>
      <c r="N87" s="232">
        <f t="shared" si="69"/>
        <v>2.756677182175582</v>
      </c>
      <c r="O87" s="232">
        <f t="shared" si="70"/>
        <v>4.8469125614141619</v>
      </c>
      <c r="P87" s="225">
        <v>6.68</v>
      </c>
      <c r="Q87" s="277">
        <f t="shared" si="71"/>
        <v>7.6679487179487182</v>
      </c>
      <c r="R87" s="277">
        <f t="shared" si="72"/>
        <v>0.49071472840069286</v>
      </c>
      <c r="S87" s="274">
        <f>IF(ISBLANK(P87),"",IF(ISERROR(AVERAGE(P$23:P87)),"",AVERAGE(P$23:P87)))</f>
        <v>7.6119642857142846</v>
      </c>
      <c r="T87" s="274">
        <f>IF(ISBLANK(P87),"",IF(ISERROR(STDEV(P$23:P87)),"",STDEV(P$23:P87)))</f>
        <v>0.73936685356854082</v>
      </c>
      <c r="U87" s="192" t="str">
        <f t="shared" si="7"/>
        <v>non conforme</v>
      </c>
      <c r="V87" s="281">
        <f ca="1">IF(ISBLANK(P87),"",IF(ISERROR(AVERAGE(P$23:P87)-2*ECARTPE(P$23:P87)),(AVERAGE(P$23:P87)-2*STDEV(P$23:P87))))</f>
        <v>6.1332305785772032</v>
      </c>
      <c r="W87" s="281">
        <f ca="1">IF(ISBLANK(P87),"",IF(ISERROR(AVERAGE(P$23:P87)+2*ECARTPE(P$23:P87)),(AVERAGE(P$23:P87)+2*STDEV(P$23:P87))))</f>
        <v>9.090697992851366</v>
      </c>
      <c r="X87" s="235">
        <f t="shared" si="73"/>
        <v>6.6865192611473327</v>
      </c>
      <c r="Y87" s="235">
        <f t="shared" si="74"/>
        <v>8.6493781747501046</v>
      </c>
      <c r="Z87" s="191">
        <v>14.23</v>
      </c>
      <c r="AA87" s="277">
        <f t="shared" si="75"/>
        <v>15.927428571428573</v>
      </c>
      <c r="AB87" s="277">
        <f t="shared" si="76"/>
        <v>0.69108756088264445</v>
      </c>
      <c r="AC87" s="274">
        <f>IF(ISBLANK(Z87),"",IF(ISERROR(AVERAGE(Z$23:Z87)),"",AVERAGE(Z$23:Z87)))</f>
        <v>15.999791666666667</v>
      </c>
      <c r="AD87" s="274">
        <f>IF(ISBLANK(Z87),"",IF(ISERROR(STDEV(Z$23:Z87)),"",STDEV(Z$23:Z87)))</f>
        <v>1.3135083596966211</v>
      </c>
      <c r="AE87" s="192" t="str">
        <f t="shared" si="10"/>
        <v>non conforme</v>
      </c>
      <c r="AF87" s="281">
        <f ca="1">IF(ISBLANK(Z87),"",IF(ISERROR(AVERAGE(Z$23:Z87)-2*ECARTPE(Z$23:Z87)),(AVERAGE(Z$23:Z87)-2*STDEV(Z$23:Z87))))</f>
        <v>13.372774947273424</v>
      </c>
      <c r="AG87" s="281">
        <f ca="1">IF(ISBLANK(Z87),"",IF(ISERROR(AVERAGE(Z$23:Z87)+2*ECARTPE(Z$23:Z87)),(AVERAGE(Z$23:Z87)+2*STDEV(Z$23:Z87))))</f>
        <v>18.62680838605991</v>
      </c>
      <c r="AH87" s="230">
        <f t="shared" si="77"/>
        <v>14.545253449663283</v>
      </c>
      <c r="AI87" s="230">
        <f t="shared" si="78"/>
        <v>17.309603693193861</v>
      </c>
      <c r="AJ87" s="191">
        <v>20.61</v>
      </c>
      <c r="AK87" s="277">
        <f t="shared" si="79"/>
        <v>21.143947368421049</v>
      </c>
      <c r="AL87" s="277">
        <f t="shared" si="80"/>
        <v>1.1371076144696155</v>
      </c>
      <c r="AM87" s="274">
        <f>IF(ISBLANK(AJ87),"",IF(ISERROR(AVERAGE(AJ$23:AJ87)),"",AVERAGE(AJ$23:AJ87)))</f>
        <v>20.859814814814808</v>
      </c>
      <c r="AN87" s="274">
        <f>IF(ISBLANK(AJ87),"",IF(ISERROR(STDEV(AJ$23:AJ87)),"",STDEV(AJ$23:AJ87)))</f>
        <v>1.9637195076390217</v>
      </c>
      <c r="AO87" s="192" t="str">
        <f t="shared" si="13"/>
        <v>conforme</v>
      </c>
      <c r="AP87" s="281">
        <f ca="1">IF(ISBLANK(AJ87),"",IF(ISERROR(AVERAGE(AJ$23:AJ87)-2*ECARTPE(AJ$23:AJ87)),(AVERAGE(AJ$23:AJ87)-2*STDEV(AJ$23:AJ87))))</f>
        <v>16.932375799536764</v>
      </c>
      <c r="AQ87" s="281">
        <f ca="1">IF(ISBLANK(AJ87),"",IF(ISERROR(AVERAGE(AJ$23:AJ87)+2*ECARTPE(AJ$23:AJ87)),(AVERAGE(AJ$23:AJ87)+2*STDEV(AJ$23:AJ87))))</f>
        <v>24.787253830092851</v>
      </c>
      <c r="AR87" s="235">
        <f t="shared" si="81"/>
        <v>18.869732139481819</v>
      </c>
      <c r="AS87" s="235">
        <f t="shared" si="82"/>
        <v>23.418162597360279</v>
      </c>
      <c r="AT87" s="171">
        <v>339</v>
      </c>
      <c r="AU87" s="277">
        <f t="shared" si="83"/>
        <v>339.71428571428572</v>
      </c>
      <c r="AV87" s="277">
        <f t="shared" si="84"/>
        <v>28.289024507095064</v>
      </c>
      <c r="AW87" s="274">
        <f>IF(ISBLANK(AT87),"",IF(ISERROR(AVERAGE(AT$23:AT87)),"",AVERAGE(AT$23:AT87)))</f>
        <v>317.81960784313725</v>
      </c>
      <c r="AX87" s="274">
        <f>IF(ISBLANK(AT87),"",IF(ISERROR(STDEV(AT$23:AT87)),"",STDEV(AT$23:AT87)))</f>
        <v>36.201928233771497</v>
      </c>
      <c r="AY87" s="192" t="str">
        <f t="shared" si="16"/>
        <v>conforme</v>
      </c>
      <c r="AZ87" s="281">
        <f ca="1">IF(ISBLANK(AT87),"",IF(ISERROR(AVERAGE(AT$23:AT87)-2*ECARTPE(AT$23:AT87)),(AVERAGE(AT$23:AT87)-2*STDEV(AT$23:AT87))))</f>
        <v>245.41575137559425</v>
      </c>
      <c r="BA87" s="281">
        <f ca="1">IF(ISBLANK(AT87),"",IF(ISERROR(AVERAGE(AT$23:AT87)+2*ECARTPE(AT$23:AT87)),(AVERAGE(AT$23:AT87)+2*STDEV(AT$23:AT87))))</f>
        <v>390.22346431068024</v>
      </c>
      <c r="BB87" s="235">
        <f t="shared" si="85"/>
        <v>283.13623670009559</v>
      </c>
      <c r="BC87" s="235">
        <f t="shared" si="86"/>
        <v>396.29233472847585</v>
      </c>
      <c r="BD87" s="207" t="str">
        <f t="shared" si="87"/>
        <v>non conforme</v>
      </c>
      <c r="BE87" s="132"/>
    </row>
    <row r="88" spans="1:57" x14ac:dyDescent="0.2">
      <c r="A88" s="140">
        <v>41333</v>
      </c>
      <c r="B88" s="13" t="s">
        <v>173</v>
      </c>
      <c r="C88" s="113">
        <v>41570</v>
      </c>
      <c r="D88" s="8" t="s">
        <v>174</v>
      </c>
      <c r="E88" s="8" t="s">
        <v>141</v>
      </c>
      <c r="F88" s="186">
        <v>3.66</v>
      </c>
      <c r="G88" s="277">
        <f t="shared" si="67"/>
        <v>3.801794871794872</v>
      </c>
      <c r="H88" s="277">
        <f t="shared" si="68"/>
        <v>0.52255884480964487</v>
      </c>
      <c r="I88" s="274">
        <f>IF(ISERROR(AVERAGE(F$23:F88)),"",AVERAGE(F$23:F88))</f>
        <v>3.7170175438596482</v>
      </c>
      <c r="J88" s="274">
        <f>IF(ISBLANK(F88),"",IF(ISERROR(STDEV(F$23:F88)),"",STDEV(F$23:F88)))</f>
        <v>0.29712289972982503</v>
      </c>
      <c r="K88" s="192" t="str">
        <f t="shared" ref="K88:K151" si="88">IF(ISBLANK(F88),"",IF(AND(F88&gt;=(G88-2*H88),F88&lt;=(G88+2*H88)),"conforme","non conforme"))</f>
        <v>conforme</v>
      </c>
      <c r="L88" s="281">
        <f ca="1">IF(ISERROR(AVERAGE(F$23:F88)-2*ECARTPE(F$23:F88)),(AVERAGE(F$23:F88)-2*STDEV(F$23:F88)))</f>
        <v>3.1227717443999983</v>
      </c>
      <c r="M88" s="281">
        <f ca="1">IF(ISERROR(AVERAGE(F$23:F88)+2*ECARTPE(F$23:F88)),(AVERAGE(F$23:F88)+2*STDEV(F$23:F88)))</f>
        <v>4.3112633433192986</v>
      </c>
      <c r="N88" s="232">
        <f t="shared" si="69"/>
        <v>2.756677182175582</v>
      </c>
      <c r="O88" s="232">
        <f t="shared" si="70"/>
        <v>4.8469125614141619</v>
      </c>
      <c r="P88" s="225">
        <v>7.39</v>
      </c>
      <c r="Q88" s="277">
        <f t="shared" si="71"/>
        <v>7.6679487179487182</v>
      </c>
      <c r="R88" s="277">
        <f t="shared" si="72"/>
        <v>0.49071472840069286</v>
      </c>
      <c r="S88" s="274">
        <f>IF(ISBLANK(P88),"",IF(ISERROR(AVERAGE(P$23:P88)),"",AVERAGE(P$23:P88)))</f>
        <v>7.6080701754385949</v>
      </c>
      <c r="T88" s="274">
        <f>IF(ISBLANK(P88),"",IF(ISERROR(STDEV(P$23:P88)),"",STDEV(P$23:P88)))</f>
        <v>0.73332520216499175</v>
      </c>
      <c r="U88" s="192" t="str">
        <f t="shared" ref="U88:U151" si="89">IF(ISBLANK(P88),"",IF(AND(P88&gt;=(Q88-2*R88),P88&lt;=(Q88+2*R88)),"conforme","non conforme"))</f>
        <v>conforme</v>
      </c>
      <c r="V88" s="281">
        <f ca="1">IF(ISBLANK(P88),"",IF(ISERROR(AVERAGE(P$23:P88)-2*ECARTPE(P$23:P88)),(AVERAGE(P$23:P88)-2*STDEV(P$23:P88))))</f>
        <v>6.1414197711086116</v>
      </c>
      <c r="W88" s="281">
        <f ca="1">IF(ISBLANK(P88),"",IF(ISERROR(AVERAGE(P$23:P88)+2*ECARTPE(P$23:P88)),(AVERAGE(P$23:P88)+2*STDEV(P$23:P88))))</f>
        <v>9.074720579768579</v>
      </c>
      <c r="X88" s="235">
        <f t="shared" si="73"/>
        <v>6.6865192611473327</v>
      </c>
      <c r="Y88" s="235">
        <f t="shared" si="74"/>
        <v>8.6493781747501046</v>
      </c>
      <c r="Z88" s="191">
        <v>14.7</v>
      </c>
      <c r="AA88" s="277">
        <f t="shared" si="75"/>
        <v>15.927428571428573</v>
      </c>
      <c r="AB88" s="277">
        <f t="shared" si="76"/>
        <v>0.69108756088264445</v>
      </c>
      <c r="AC88" s="274">
        <f>IF(ISBLANK(Z88),"",IF(ISERROR(AVERAGE(Z$23:Z88)),"",AVERAGE(Z$23:Z88)))</f>
        <v>15.97326530612245</v>
      </c>
      <c r="AD88" s="274">
        <f>IF(ISBLANK(Z88),"",IF(ISERROR(STDEV(Z$23:Z88)),"",STDEV(Z$23:Z88)))</f>
        <v>1.3129505381568107</v>
      </c>
      <c r="AE88" s="192" t="str">
        <f t="shared" ref="AE88:AE151" si="90">IF(ISBLANK(Z88),"",IF(AND(Z88&gt;=(AA88-2*AB88),Z88&lt;=(AA88+2*AB88)),"conforme","non conforme"))</f>
        <v>conforme</v>
      </c>
      <c r="AF88" s="281">
        <f ca="1">IF(ISBLANK(Z88),"",IF(ISERROR(AVERAGE(Z$23:Z88)-2*ECARTPE(Z$23:Z88)),(AVERAGE(Z$23:Z88)-2*STDEV(Z$23:Z88))))</f>
        <v>13.347364229808829</v>
      </c>
      <c r="AG88" s="281">
        <f ca="1">IF(ISBLANK(Z88),"",IF(ISERROR(AVERAGE(Z$23:Z88)+2*ECARTPE(Z$23:Z88)),(AVERAGE(Z$23:Z88)+2*STDEV(Z$23:Z88))))</f>
        <v>18.599166382436071</v>
      </c>
      <c r="AH88" s="230">
        <f t="shared" si="77"/>
        <v>14.545253449663283</v>
      </c>
      <c r="AI88" s="230">
        <f t="shared" si="78"/>
        <v>17.309603693193861</v>
      </c>
      <c r="AJ88" s="191">
        <v>19.66</v>
      </c>
      <c r="AK88" s="277">
        <f t="shared" si="79"/>
        <v>21.143947368421049</v>
      </c>
      <c r="AL88" s="277">
        <f t="shared" si="80"/>
        <v>1.1371076144696155</v>
      </c>
      <c r="AM88" s="274">
        <f>IF(ISBLANK(AJ88),"",IF(ISERROR(AVERAGE(AJ$23:AJ88)),"",AVERAGE(AJ$23:AJ88)))</f>
        <v>20.837999999999994</v>
      </c>
      <c r="AN88" s="274">
        <f>IF(ISBLANK(AJ88),"",IF(ISERROR(STDEV(AJ$23:AJ88)),"",STDEV(AJ$23:AJ88)))</f>
        <v>1.952167266664677</v>
      </c>
      <c r="AO88" s="192" t="str">
        <f t="shared" ref="AO88:AO151" si="91">IF(ISBLANK(AJ88),"",IF(AND(AJ88&gt;=(AK88-2*AL88),AJ88&lt;=(AK88+2*AL88)),"conforme","non conforme"))</f>
        <v>conforme</v>
      </c>
      <c r="AP88" s="281">
        <f ca="1">IF(ISBLANK(AJ88),"",IF(ISERROR(AVERAGE(AJ$23:AJ88)-2*ECARTPE(AJ$23:AJ88)),(AVERAGE(AJ$23:AJ88)-2*STDEV(AJ$23:AJ88))))</f>
        <v>16.933665466670639</v>
      </c>
      <c r="AQ88" s="281">
        <f ca="1">IF(ISBLANK(AJ88),"",IF(ISERROR(AVERAGE(AJ$23:AJ88)+2*ECARTPE(AJ$23:AJ88)),(AVERAGE(AJ$23:AJ88)+2*STDEV(AJ$23:AJ88))))</f>
        <v>24.742334533329348</v>
      </c>
      <c r="AR88" s="235">
        <f t="shared" si="81"/>
        <v>18.869732139481819</v>
      </c>
      <c r="AS88" s="235">
        <f t="shared" si="82"/>
        <v>23.418162597360279</v>
      </c>
      <c r="AT88" s="171">
        <v>354</v>
      </c>
      <c r="AU88" s="277">
        <f t="shared" si="83"/>
        <v>339.71428571428572</v>
      </c>
      <c r="AV88" s="277">
        <f t="shared" si="84"/>
        <v>28.289024507095064</v>
      </c>
      <c r="AW88" s="274">
        <f>IF(ISBLANK(AT88),"",IF(ISERROR(AVERAGE(AT$23:AT88)),"",AVERAGE(AT$23:AT88)))</f>
        <v>318.51538461538462</v>
      </c>
      <c r="AX88" s="274">
        <f>IF(ISBLANK(AT88),"",IF(ISERROR(STDEV(AT$23:AT88)),"",STDEV(AT$23:AT88)))</f>
        <v>36.194688076390527</v>
      </c>
      <c r="AY88" s="192" t="str">
        <f t="shared" ref="AY88:AY151" si="92">IF(ISBLANK(AT88),"",IF(AND(AT88&gt;=(AU88-2*AV88),AT88&lt;=(AU88+2*AV88)),"conforme","non conforme"))</f>
        <v>conforme</v>
      </c>
      <c r="AZ88" s="281">
        <f ca="1">IF(ISBLANK(AT88),"",IF(ISERROR(AVERAGE(AT$23:AT88)-2*ECARTPE(AT$23:AT88)),(AVERAGE(AT$23:AT88)-2*STDEV(AT$23:AT88))))</f>
        <v>246.12600846260358</v>
      </c>
      <c r="BA88" s="281">
        <f ca="1">IF(ISBLANK(AT88),"",IF(ISERROR(AVERAGE(AT$23:AT88)+2*ECARTPE(AT$23:AT88)),(AVERAGE(AT$23:AT88)+2*STDEV(AT$23:AT88))))</f>
        <v>390.90476076816566</v>
      </c>
      <c r="BB88" s="235">
        <f t="shared" si="85"/>
        <v>283.13623670009559</v>
      </c>
      <c r="BC88" s="235">
        <f t="shared" si="86"/>
        <v>396.29233472847585</v>
      </c>
      <c r="BD88" s="207" t="str">
        <f t="shared" si="87"/>
        <v>conforme</v>
      </c>
      <c r="BE88" s="132"/>
    </row>
    <row r="89" spans="1:57" x14ac:dyDescent="0.2">
      <c r="A89" s="140">
        <v>41333</v>
      </c>
      <c r="B89" s="13" t="s">
        <v>173</v>
      </c>
      <c r="C89" s="113">
        <v>41570</v>
      </c>
      <c r="D89" s="8" t="s">
        <v>174</v>
      </c>
      <c r="E89" s="8" t="s">
        <v>141</v>
      </c>
      <c r="F89" s="186">
        <v>3.64</v>
      </c>
      <c r="G89" s="277">
        <f t="shared" si="67"/>
        <v>3.801794871794872</v>
      </c>
      <c r="H89" s="277">
        <f t="shared" si="68"/>
        <v>0.52255884480964487</v>
      </c>
      <c r="I89" s="274">
        <f>IF(ISERROR(AVERAGE(F$23:F89)),"",AVERAGE(F$23:F89))</f>
        <v>3.7156896551724126</v>
      </c>
      <c r="J89" s="274">
        <f>IF(ISBLANK(F89),"",IF(ISERROR(STDEV(F$23:F89)),"",STDEV(F$23:F89)))</f>
        <v>0.29467860618602532</v>
      </c>
      <c r="K89" s="192" t="str">
        <f t="shared" si="88"/>
        <v>conforme</v>
      </c>
      <c r="L89" s="281">
        <f ca="1">IF(ISERROR(AVERAGE(F$23:F89)-2*ECARTPE(F$23:F89)),(AVERAGE(F$23:F89)-2*STDEV(F$23:F89)))</f>
        <v>3.1263324428003618</v>
      </c>
      <c r="M89" s="281">
        <f ca="1">IF(ISERROR(AVERAGE(F$23:F89)+2*ECARTPE(F$23:F89)),(AVERAGE(F$23:F89)+2*STDEV(F$23:F89)))</f>
        <v>4.3050468675444629</v>
      </c>
      <c r="N89" s="232">
        <f t="shared" si="69"/>
        <v>2.756677182175582</v>
      </c>
      <c r="O89" s="232">
        <f t="shared" si="70"/>
        <v>4.8469125614141619</v>
      </c>
      <c r="P89" s="225">
        <v>7.37</v>
      </c>
      <c r="Q89" s="277">
        <f t="shared" si="71"/>
        <v>7.6679487179487182</v>
      </c>
      <c r="R89" s="277">
        <f t="shared" si="72"/>
        <v>0.49071472840069286</v>
      </c>
      <c r="S89" s="274">
        <f>IF(ISBLANK(P89),"",IF(ISERROR(AVERAGE(P$23:P89)),"",AVERAGE(P$23:P89)))</f>
        <v>7.6039655172413783</v>
      </c>
      <c r="T89" s="274">
        <f>IF(ISBLANK(P89),"",IF(ISERROR(STDEV(P$23:P89)),"",STDEV(P$23:P89)))</f>
        <v>0.72753595113477887</v>
      </c>
      <c r="U89" s="192" t="str">
        <f t="shared" si="89"/>
        <v>conforme</v>
      </c>
      <c r="V89" s="281">
        <f ca="1">IF(ISBLANK(P89),"",IF(ISERROR(AVERAGE(P$23:P89)-2*ECARTPE(P$23:P89)),(AVERAGE(P$23:P89)-2*STDEV(P$23:P89))))</f>
        <v>6.1488936149718203</v>
      </c>
      <c r="W89" s="281">
        <f ca="1">IF(ISBLANK(P89),"",IF(ISERROR(AVERAGE(P$23:P89)+2*ECARTPE(P$23:P89)),(AVERAGE(P$23:P89)+2*STDEV(P$23:P89))))</f>
        <v>9.0590374195109362</v>
      </c>
      <c r="X89" s="235">
        <f t="shared" si="73"/>
        <v>6.6865192611473327</v>
      </c>
      <c r="Y89" s="235">
        <f t="shared" si="74"/>
        <v>8.6493781747501046</v>
      </c>
      <c r="Z89" s="191">
        <v>14.98</v>
      </c>
      <c r="AA89" s="277">
        <f t="shared" si="75"/>
        <v>15.927428571428573</v>
      </c>
      <c r="AB89" s="277">
        <f t="shared" si="76"/>
        <v>0.69108756088264445</v>
      </c>
      <c r="AC89" s="274">
        <f>IF(ISBLANK(Z89),"",IF(ISERROR(AVERAGE(Z$23:Z89)),"",AVERAGE(Z$23:Z89)))</f>
        <v>15.953400000000002</v>
      </c>
      <c r="AD89" s="274">
        <f>IF(ISBLANK(Z89),"",IF(ISERROR(STDEV(Z$23:Z89)),"",STDEV(Z$23:Z89)))</f>
        <v>1.3070540328915092</v>
      </c>
      <c r="AE89" s="192" t="str">
        <f t="shared" si="90"/>
        <v>conforme</v>
      </c>
      <c r="AF89" s="281">
        <f ca="1">IF(ISBLANK(Z89),"",IF(ISERROR(AVERAGE(Z$23:Z89)-2*ECARTPE(Z$23:Z89)),(AVERAGE(Z$23:Z89)-2*STDEV(Z$23:Z89))))</f>
        <v>13.339291934216984</v>
      </c>
      <c r="AG89" s="281">
        <f ca="1">IF(ISBLANK(Z89),"",IF(ISERROR(AVERAGE(Z$23:Z89)+2*ECARTPE(Z$23:Z89)),(AVERAGE(Z$23:Z89)+2*STDEV(Z$23:Z89))))</f>
        <v>18.56750806578302</v>
      </c>
      <c r="AH89" s="230">
        <f t="shared" si="77"/>
        <v>14.545253449663283</v>
      </c>
      <c r="AI89" s="230">
        <f t="shared" si="78"/>
        <v>17.309603693193861</v>
      </c>
      <c r="AJ89" s="191">
        <v>20.18</v>
      </c>
      <c r="AK89" s="277">
        <f t="shared" si="79"/>
        <v>21.143947368421049</v>
      </c>
      <c r="AL89" s="277">
        <f t="shared" si="80"/>
        <v>1.1371076144696155</v>
      </c>
      <c r="AM89" s="274">
        <f>IF(ISBLANK(AJ89),"",IF(ISERROR(AVERAGE(AJ$23:AJ89)),"",AVERAGE(AJ$23:AJ89)))</f>
        <v>20.826249999999995</v>
      </c>
      <c r="AN89" s="274">
        <f>IF(ISBLANK(AJ89),"",IF(ISERROR(STDEV(AJ$23:AJ89)),"",STDEV(AJ$23:AJ89)))</f>
        <v>1.936336336768721</v>
      </c>
      <c r="AO89" s="192" t="str">
        <f t="shared" si="91"/>
        <v>conforme</v>
      </c>
      <c r="AP89" s="281">
        <f ca="1">IF(ISBLANK(AJ89),"",IF(ISERROR(AVERAGE(AJ$23:AJ89)-2*ECARTPE(AJ$23:AJ89)),(AVERAGE(AJ$23:AJ89)-2*STDEV(AJ$23:AJ89))))</f>
        <v>16.953577326462554</v>
      </c>
      <c r="AQ89" s="281">
        <f ca="1">IF(ISBLANK(AJ89),"",IF(ISERROR(AVERAGE(AJ$23:AJ89)+2*ECARTPE(AJ$23:AJ89)),(AVERAGE(AJ$23:AJ89)+2*STDEV(AJ$23:AJ89))))</f>
        <v>24.698922673537435</v>
      </c>
      <c r="AR89" s="235">
        <f t="shared" si="81"/>
        <v>18.869732139481819</v>
      </c>
      <c r="AS89" s="235">
        <f t="shared" si="82"/>
        <v>23.418162597360279</v>
      </c>
      <c r="AT89" s="171">
        <v>354</v>
      </c>
      <c r="AU89" s="277">
        <f t="shared" si="83"/>
        <v>339.71428571428572</v>
      </c>
      <c r="AV89" s="277">
        <f t="shared" si="84"/>
        <v>28.289024507095064</v>
      </c>
      <c r="AW89" s="274">
        <f>IF(ISBLANK(AT89),"",IF(ISERROR(AVERAGE(AT$23:AT89)),"",AVERAGE(AT$23:AT89)))</f>
        <v>319.18490566037735</v>
      </c>
      <c r="AX89" s="274">
        <f>IF(ISBLANK(AT89),"",IF(ISERROR(STDEV(AT$23:AT89)),"",STDEV(AT$23:AT89)))</f>
        <v>36.174849934441951</v>
      </c>
      <c r="AY89" s="192" t="str">
        <f t="shared" si="92"/>
        <v>conforme</v>
      </c>
      <c r="AZ89" s="281">
        <f ca="1">IF(ISBLANK(AT89),"",IF(ISERROR(AVERAGE(AT$23:AT89)-2*ECARTPE(AT$23:AT89)),(AVERAGE(AT$23:AT89)-2*STDEV(AT$23:AT89))))</f>
        <v>246.83520579149345</v>
      </c>
      <c r="BA89" s="281">
        <f ca="1">IF(ISBLANK(AT89),"",IF(ISERROR(AVERAGE(AT$23:AT89)+2*ECARTPE(AT$23:AT89)),(AVERAGE(AT$23:AT89)+2*STDEV(AT$23:AT89))))</f>
        <v>391.53460552926128</v>
      </c>
      <c r="BB89" s="235">
        <f t="shared" si="85"/>
        <v>283.13623670009559</v>
      </c>
      <c r="BC89" s="235">
        <f t="shared" si="86"/>
        <v>396.29233472847585</v>
      </c>
      <c r="BD89" s="207" t="str">
        <f t="shared" si="87"/>
        <v>conforme</v>
      </c>
      <c r="BE89" s="132"/>
    </row>
    <row r="90" spans="1:57" x14ac:dyDescent="0.2">
      <c r="A90" s="140">
        <v>41333</v>
      </c>
      <c r="B90" s="13" t="s">
        <v>176</v>
      </c>
      <c r="C90" s="113">
        <v>41571</v>
      </c>
      <c r="D90" s="8" t="s">
        <v>174</v>
      </c>
      <c r="E90" s="8" t="s">
        <v>141</v>
      </c>
      <c r="F90" s="186">
        <v>3.49</v>
      </c>
      <c r="G90" s="277">
        <f t="shared" si="67"/>
        <v>3.801794871794872</v>
      </c>
      <c r="H90" s="277">
        <f t="shared" si="68"/>
        <v>0.52255884480964487</v>
      </c>
      <c r="I90" s="274">
        <f>IF(ISERROR(AVERAGE(F$23:F90)),"",AVERAGE(F$23:F90))</f>
        <v>3.71186440677966</v>
      </c>
      <c r="J90" s="274">
        <f>IF(ISBLANK(F90),"",IF(ISERROR(STDEV(F$23:F90)),"",STDEV(F$23:F90)))</f>
        <v>0.29360115202413734</v>
      </c>
      <c r="K90" s="192" t="str">
        <f t="shared" si="88"/>
        <v>conforme</v>
      </c>
      <c r="L90" s="281">
        <f ca="1">IF(ISERROR(AVERAGE(F$23:F90)-2*ECARTPE(F$23:F90)),(AVERAGE(F$23:F90)-2*STDEV(F$23:F90)))</f>
        <v>3.1246621027313854</v>
      </c>
      <c r="M90" s="281">
        <f ca="1">IF(ISERROR(AVERAGE(F$23:F90)+2*ECARTPE(F$23:F90)),(AVERAGE(F$23:F90)+2*STDEV(F$23:F90)))</f>
        <v>4.299066710827935</v>
      </c>
      <c r="N90" s="232">
        <f t="shared" si="69"/>
        <v>2.756677182175582</v>
      </c>
      <c r="O90" s="232">
        <f t="shared" si="70"/>
        <v>4.8469125614141619</v>
      </c>
      <c r="P90" s="225">
        <v>7.19</v>
      </c>
      <c r="Q90" s="277">
        <f t="shared" si="71"/>
        <v>7.6679487179487182</v>
      </c>
      <c r="R90" s="277">
        <f t="shared" si="72"/>
        <v>0.49071472840069286</v>
      </c>
      <c r="S90" s="274">
        <f>IF(ISBLANK(P90),"",IF(ISERROR(AVERAGE(P$23:P90)),"",AVERAGE(P$23:P90)))</f>
        <v>7.5969491525423711</v>
      </c>
      <c r="T90" s="274">
        <f>IF(ISBLANK(P90),"",IF(ISERROR(STDEV(P$23:P90)),"",STDEV(P$23:P90)))</f>
        <v>0.72324759493333657</v>
      </c>
      <c r="U90" s="192" t="str">
        <f t="shared" si="89"/>
        <v>conforme</v>
      </c>
      <c r="V90" s="281">
        <f ca="1">IF(ISBLANK(P90),"",IF(ISERROR(AVERAGE(P$23:P90)-2*ECARTPE(P$23:P90)),(AVERAGE(P$23:P90)-2*STDEV(P$23:P90))))</f>
        <v>6.150453962675698</v>
      </c>
      <c r="W90" s="281">
        <f ca="1">IF(ISBLANK(P90),"",IF(ISERROR(AVERAGE(P$23:P90)+2*ECARTPE(P$23:P90)),(AVERAGE(P$23:P90)+2*STDEV(P$23:P90))))</f>
        <v>9.0434443424090443</v>
      </c>
      <c r="X90" s="235">
        <f t="shared" si="73"/>
        <v>6.6865192611473327</v>
      </c>
      <c r="Y90" s="235">
        <f t="shared" si="74"/>
        <v>8.6493781747501046</v>
      </c>
      <c r="Z90" s="191">
        <v>15.17</v>
      </c>
      <c r="AA90" s="277">
        <f t="shared" si="75"/>
        <v>15.927428571428573</v>
      </c>
      <c r="AB90" s="277">
        <f t="shared" si="76"/>
        <v>0.69108756088264445</v>
      </c>
      <c r="AC90" s="274">
        <f>IF(ISBLANK(Z90),"",IF(ISERROR(AVERAGE(Z$23:Z90)),"",AVERAGE(Z$23:Z90)))</f>
        <v>15.938039215686276</v>
      </c>
      <c r="AD90" s="274">
        <f>IF(ISBLANK(Z90),"",IF(ISERROR(STDEV(Z$23:Z90)),"",STDEV(Z$23:Z90)))</f>
        <v>1.2985592317762686</v>
      </c>
      <c r="AE90" s="192" t="str">
        <f t="shared" si="90"/>
        <v>conforme</v>
      </c>
      <c r="AF90" s="281">
        <f ca="1">IF(ISBLANK(Z90),"",IF(ISERROR(AVERAGE(Z$23:Z90)-2*ECARTPE(Z$23:Z90)),(AVERAGE(Z$23:Z90)-2*STDEV(Z$23:Z90))))</f>
        <v>13.340920752133739</v>
      </c>
      <c r="AG90" s="281">
        <f ca="1">IF(ISBLANK(Z90),"",IF(ISERROR(AVERAGE(Z$23:Z90)+2*ECARTPE(Z$23:Z90)),(AVERAGE(Z$23:Z90)+2*STDEV(Z$23:Z90))))</f>
        <v>18.535157679238814</v>
      </c>
      <c r="AH90" s="230">
        <f t="shared" si="77"/>
        <v>14.545253449663283</v>
      </c>
      <c r="AI90" s="230">
        <f t="shared" si="78"/>
        <v>17.309603693193861</v>
      </c>
      <c r="AJ90" s="191">
        <v>21.28</v>
      </c>
      <c r="AK90" s="277">
        <f t="shared" si="79"/>
        <v>21.143947368421049</v>
      </c>
      <c r="AL90" s="277">
        <f t="shared" si="80"/>
        <v>1.1371076144696155</v>
      </c>
      <c r="AM90" s="274">
        <f>IF(ISBLANK(AJ90),"",IF(ISERROR(AVERAGE(AJ$23:AJ90)),"",AVERAGE(AJ$23:AJ90)))</f>
        <v>20.834210526315786</v>
      </c>
      <c r="AN90" s="274">
        <f>IF(ISBLANK(AJ90),"",IF(ISERROR(STDEV(AJ$23:AJ90)),"",STDEV(AJ$23:AJ90)))</f>
        <v>1.9199106632568137</v>
      </c>
      <c r="AO90" s="192" t="str">
        <f t="shared" si="91"/>
        <v>conforme</v>
      </c>
      <c r="AP90" s="281">
        <f ca="1">IF(ISBLANK(AJ90),"",IF(ISERROR(AVERAGE(AJ$23:AJ90)-2*ECARTPE(AJ$23:AJ90)),(AVERAGE(AJ$23:AJ90)-2*STDEV(AJ$23:AJ90))))</f>
        <v>16.994389199802157</v>
      </c>
      <c r="AQ90" s="281">
        <f ca="1">IF(ISBLANK(AJ90),"",IF(ISERROR(AVERAGE(AJ$23:AJ90)+2*ECARTPE(AJ$23:AJ90)),(AVERAGE(AJ$23:AJ90)+2*STDEV(AJ$23:AJ90))))</f>
        <v>24.674031852829415</v>
      </c>
      <c r="AR90" s="235">
        <f t="shared" si="81"/>
        <v>18.869732139481819</v>
      </c>
      <c r="AS90" s="235">
        <f t="shared" si="82"/>
        <v>23.418162597360279</v>
      </c>
      <c r="AT90" s="171">
        <v>362</v>
      </c>
      <c r="AU90" s="277">
        <f t="shared" si="83"/>
        <v>339.71428571428572</v>
      </c>
      <c r="AV90" s="277">
        <f t="shared" si="84"/>
        <v>28.289024507095064</v>
      </c>
      <c r="AW90" s="274">
        <f>IF(ISBLANK(AT90),"",IF(ISERROR(AVERAGE(AT$23:AT90)),"",AVERAGE(AT$23:AT90)))</f>
        <v>319.97777777777776</v>
      </c>
      <c r="AX90" s="274">
        <f>IF(ISBLANK(AT90),"",IF(ISERROR(STDEV(AT$23:AT90)),"",STDEV(AT$23:AT90)))</f>
        <v>36.302558081634352</v>
      </c>
      <c r="AY90" s="192" t="str">
        <f t="shared" si="92"/>
        <v>conforme</v>
      </c>
      <c r="AZ90" s="281">
        <f ca="1">IF(ISBLANK(AT90),"",IF(ISERROR(AVERAGE(AT$23:AT90)-2*ECARTPE(AT$23:AT90)),(AVERAGE(AT$23:AT90)-2*STDEV(AT$23:AT90))))</f>
        <v>247.37266161450907</v>
      </c>
      <c r="BA90" s="281">
        <f ca="1">IF(ISBLANK(AT90),"",IF(ISERROR(AVERAGE(AT$23:AT90)+2*ECARTPE(AT$23:AT90)),(AVERAGE(AT$23:AT90)+2*STDEV(AT$23:AT90))))</f>
        <v>392.58289394104645</v>
      </c>
      <c r="BB90" s="235">
        <f t="shared" si="85"/>
        <v>283.13623670009559</v>
      </c>
      <c r="BC90" s="235">
        <f t="shared" si="86"/>
        <v>396.29233472847585</v>
      </c>
      <c r="BD90" s="207" t="str">
        <f t="shared" si="87"/>
        <v>conforme</v>
      </c>
      <c r="BE90" s="132"/>
    </row>
    <row r="91" spans="1:57" x14ac:dyDescent="0.2">
      <c r="A91" s="141"/>
      <c r="B91" s="13" t="s">
        <v>176</v>
      </c>
      <c r="C91" s="113">
        <v>41571</v>
      </c>
      <c r="D91" s="8" t="s">
        <v>174</v>
      </c>
      <c r="E91" s="8" t="s">
        <v>141</v>
      </c>
      <c r="F91" s="186">
        <v>3.73</v>
      </c>
      <c r="G91" s="277">
        <f t="shared" si="67"/>
        <v>3.801794871794872</v>
      </c>
      <c r="H91" s="277">
        <f t="shared" si="68"/>
        <v>0.52255884480964487</v>
      </c>
      <c r="I91" s="274">
        <f>IF(ISERROR(AVERAGE(F$23:F91)),"",AVERAGE(F$23:F91))</f>
        <v>3.7121666666666657</v>
      </c>
      <c r="J91" s="274">
        <f>IF(ISBLANK(F91),"",IF(ISERROR(STDEV(F$23:F91)),"",STDEV(F$23:F91)))</f>
        <v>0.29111178857326897</v>
      </c>
      <c r="K91" s="192" t="str">
        <f t="shared" si="88"/>
        <v>conforme</v>
      </c>
      <c r="L91" s="281">
        <f ca="1">IF(ISERROR(AVERAGE(F$23:F91)-2*ECARTPE(F$23:F91)),(AVERAGE(F$23:F91)-2*STDEV(F$23:F91)))</f>
        <v>3.1299430895201277</v>
      </c>
      <c r="M91" s="281">
        <f ca="1">IF(ISERROR(AVERAGE(F$23:F91)+2*ECARTPE(F$23:F91)),(AVERAGE(F$23:F91)+2*STDEV(F$23:F91)))</f>
        <v>4.2943902438132033</v>
      </c>
      <c r="N91" s="232">
        <f t="shared" si="69"/>
        <v>2.756677182175582</v>
      </c>
      <c r="O91" s="232">
        <f t="shared" si="70"/>
        <v>4.8469125614141619</v>
      </c>
      <c r="P91" s="225">
        <v>7.42</v>
      </c>
      <c r="Q91" s="277">
        <f t="shared" si="71"/>
        <v>7.6679487179487182</v>
      </c>
      <c r="R91" s="277">
        <f t="shared" si="72"/>
        <v>0.49071472840069286</v>
      </c>
      <c r="S91" s="274">
        <f>IF(ISBLANK(P91),"",IF(ISERROR(AVERAGE(P$23:P91)),"",AVERAGE(P$23:P91)))</f>
        <v>7.5939999999999985</v>
      </c>
      <c r="T91" s="274">
        <f>IF(ISBLANK(P91),"",IF(ISERROR(STDEV(P$23:P91)),"",STDEV(P$23:P91)))</f>
        <v>0.71745595742697532</v>
      </c>
      <c r="U91" s="192" t="str">
        <f t="shared" si="89"/>
        <v>conforme</v>
      </c>
      <c r="V91" s="281">
        <f ca="1">IF(ISBLANK(P91),"",IF(ISERROR(AVERAGE(P$23:P91)-2*ECARTPE(P$23:P91)),(AVERAGE(P$23:P91)-2*STDEV(P$23:P91))))</f>
        <v>6.1590880851460481</v>
      </c>
      <c r="W91" s="281">
        <f ca="1">IF(ISBLANK(P91),"",IF(ISERROR(AVERAGE(P$23:P91)+2*ECARTPE(P$23:P91)),(AVERAGE(P$23:P91)+2*STDEV(P$23:P91))))</f>
        <v>9.0289119148539498</v>
      </c>
      <c r="X91" s="235">
        <f t="shared" si="73"/>
        <v>6.6865192611473327</v>
      </c>
      <c r="Y91" s="235">
        <f t="shared" si="74"/>
        <v>8.6493781747501046</v>
      </c>
      <c r="Z91" s="191">
        <v>15.5</v>
      </c>
      <c r="AA91" s="277">
        <f t="shared" si="75"/>
        <v>15.927428571428573</v>
      </c>
      <c r="AB91" s="277">
        <f t="shared" si="76"/>
        <v>0.69108756088264445</v>
      </c>
      <c r="AC91" s="274">
        <f>IF(ISBLANK(Z91),"",IF(ISERROR(AVERAGE(Z$23:Z91)),"",AVERAGE(Z$23:Z91)))</f>
        <v>15.929615384615385</v>
      </c>
      <c r="AD91" s="274">
        <f>IF(ISBLANK(Z91),"",IF(ISERROR(STDEV(Z$23:Z91)),"",STDEV(Z$23:Z91)))</f>
        <v>1.2871993637784371</v>
      </c>
      <c r="AE91" s="192" t="str">
        <f t="shared" si="90"/>
        <v>conforme</v>
      </c>
      <c r="AF91" s="281">
        <f ca="1">IF(ISBLANK(Z91),"",IF(ISERROR(AVERAGE(Z$23:Z91)-2*ECARTPE(Z$23:Z91)),(AVERAGE(Z$23:Z91)-2*STDEV(Z$23:Z91))))</f>
        <v>13.355216657058511</v>
      </c>
      <c r="AG91" s="281">
        <f ca="1">IF(ISBLANK(Z91),"",IF(ISERROR(AVERAGE(Z$23:Z91)+2*ECARTPE(Z$23:Z91)),(AVERAGE(Z$23:Z91)+2*STDEV(Z$23:Z91))))</f>
        <v>18.504014112172261</v>
      </c>
      <c r="AH91" s="230">
        <f t="shared" si="77"/>
        <v>14.545253449663283</v>
      </c>
      <c r="AI91" s="230">
        <f t="shared" si="78"/>
        <v>17.309603693193861</v>
      </c>
      <c r="AJ91" s="191">
        <v>21.4</v>
      </c>
      <c r="AK91" s="277">
        <f t="shared" si="79"/>
        <v>21.143947368421049</v>
      </c>
      <c r="AL91" s="277">
        <f t="shared" si="80"/>
        <v>1.1371076144696155</v>
      </c>
      <c r="AM91" s="274">
        <f>IF(ISBLANK(AJ91),"",IF(ISERROR(AVERAGE(AJ$23:AJ91)),"",AVERAGE(AJ$23:AJ91)))</f>
        <v>20.843965517241376</v>
      </c>
      <c r="AN91" s="274">
        <f>IF(ISBLANK(AJ91),"",IF(ISERROR(STDEV(AJ$23:AJ91)),"",STDEV(AJ$23:AJ91)))</f>
        <v>1.9044444229731641</v>
      </c>
      <c r="AO91" s="192" t="str">
        <f t="shared" si="91"/>
        <v>conforme</v>
      </c>
      <c r="AP91" s="281">
        <f ca="1">IF(ISBLANK(AJ91),"",IF(ISERROR(AVERAGE(AJ$23:AJ91)-2*ECARTPE(AJ$23:AJ91)),(AVERAGE(AJ$23:AJ91)-2*STDEV(AJ$23:AJ91))))</f>
        <v>17.035076671295048</v>
      </c>
      <c r="AQ91" s="281">
        <f ca="1">IF(ISBLANK(AJ91),"",IF(ISERROR(AVERAGE(AJ$23:AJ91)+2*ECARTPE(AJ$23:AJ91)),(AVERAGE(AJ$23:AJ91)+2*STDEV(AJ$23:AJ91))))</f>
        <v>24.652854363187704</v>
      </c>
      <c r="AR91" s="235">
        <f t="shared" si="81"/>
        <v>18.869732139481819</v>
      </c>
      <c r="AS91" s="235">
        <f t="shared" si="82"/>
        <v>23.418162597360279</v>
      </c>
      <c r="AT91" s="171">
        <v>356</v>
      </c>
      <c r="AU91" s="277">
        <f t="shared" si="83"/>
        <v>339.71428571428572</v>
      </c>
      <c r="AV91" s="277">
        <f t="shared" si="84"/>
        <v>28.289024507095064</v>
      </c>
      <c r="AW91" s="274">
        <f>IF(ISBLANK(AT91),"",IF(ISERROR(AVERAGE(AT$23:AT91)),"",AVERAGE(AT$23:AT91)))</f>
        <v>320.63272727272727</v>
      </c>
      <c r="AX91" s="274">
        <f>IF(ISBLANK(AT91),"",IF(ISERROR(STDEV(AT$23:AT91)),"",STDEV(AT$23:AT91)))</f>
        <v>36.291367479544732</v>
      </c>
      <c r="AY91" s="192" t="str">
        <f t="shared" si="92"/>
        <v>conforme</v>
      </c>
      <c r="AZ91" s="281">
        <f ca="1">IF(ISBLANK(AT91),"",IF(ISERROR(AVERAGE(AT$23:AT91)-2*ECARTPE(AT$23:AT91)),(AVERAGE(AT$23:AT91)-2*STDEV(AT$23:AT91))))</f>
        <v>248.0499923136378</v>
      </c>
      <c r="BA91" s="281">
        <f ca="1">IF(ISBLANK(AT91),"",IF(ISERROR(AVERAGE(AT$23:AT91)+2*ECARTPE(AT$23:AT91)),(AVERAGE(AT$23:AT91)+2*STDEV(AT$23:AT91))))</f>
        <v>393.21546223181673</v>
      </c>
      <c r="BB91" s="235">
        <f t="shared" si="85"/>
        <v>283.13623670009559</v>
      </c>
      <c r="BC91" s="235">
        <f t="shared" si="86"/>
        <v>396.29233472847585</v>
      </c>
      <c r="BD91" s="207" t="str">
        <f t="shared" si="87"/>
        <v>conforme</v>
      </c>
      <c r="BE91" s="132"/>
    </row>
    <row r="92" spans="1:57" x14ac:dyDescent="0.2">
      <c r="A92" s="141"/>
      <c r="B92" s="13" t="s">
        <v>176</v>
      </c>
      <c r="C92" s="113">
        <v>41571</v>
      </c>
      <c r="D92" s="8" t="s">
        <v>174</v>
      </c>
      <c r="E92" s="8" t="s">
        <v>141</v>
      </c>
      <c r="F92" s="186">
        <v>6.63</v>
      </c>
      <c r="G92" s="277">
        <f t="shared" si="67"/>
        <v>3.801794871794872</v>
      </c>
      <c r="H92" s="277">
        <f t="shared" si="68"/>
        <v>0.52255884480964487</v>
      </c>
      <c r="I92" s="274">
        <f>IF(ISERROR(AVERAGE(F$23:F92)),"",AVERAGE(F$23:F92))</f>
        <v>3.7599999999999989</v>
      </c>
      <c r="J92" s="274">
        <f>IF(ISBLANK(F92),"",IF(ISERROR(STDEV(F$23:F92)),"",STDEV(F$23:F92)))</f>
        <v>0.47212639550584184</v>
      </c>
      <c r="K92" s="192" t="str">
        <f t="shared" si="88"/>
        <v>non conforme</v>
      </c>
      <c r="L92" s="281">
        <f ca="1">IF(ISERROR(AVERAGE(F$23:F92)-2*ECARTPE(F$23:F92)),(AVERAGE(F$23:F92)-2*STDEV(F$23:F92)))</f>
        <v>2.8157472089883151</v>
      </c>
      <c r="M92" s="281">
        <f ca="1">IF(ISERROR(AVERAGE(F$23:F92)+2*ECARTPE(F$23:F92)),(AVERAGE(F$23:F92)+2*STDEV(F$23:F92)))</f>
        <v>4.7042527910116823</v>
      </c>
      <c r="N92" s="232">
        <f t="shared" si="69"/>
        <v>2.756677182175582</v>
      </c>
      <c r="O92" s="232">
        <f t="shared" si="70"/>
        <v>4.8469125614141619</v>
      </c>
      <c r="P92" s="225">
        <v>7.55</v>
      </c>
      <c r="Q92" s="277">
        <f t="shared" si="71"/>
        <v>7.6679487179487182</v>
      </c>
      <c r="R92" s="277">
        <f t="shared" si="72"/>
        <v>0.49071472840069286</v>
      </c>
      <c r="S92" s="274">
        <f>IF(ISBLANK(P92),"",IF(ISERROR(AVERAGE(P$23:P92)),"",AVERAGE(P$23:P92)))</f>
        <v>7.5932786885245891</v>
      </c>
      <c r="T92" s="274">
        <f>IF(ISBLANK(P92),"",IF(ISERROR(STDEV(P$23:P92)),"",STDEV(P$23:P92)))</f>
        <v>0.71147434086193007</v>
      </c>
      <c r="U92" s="192" t="str">
        <f t="shared" si="89"/>
        <v>conforme</v>
      </c>
      <c r="V92" s="281">
        <f ca="1">IF(ISBLANK(P92),"",IF(ISERROR(AVERAGE(P$23:P92)-2*ECARTPE(P$23:P92)),(AVERAGE(P$23:P92)-2*STDEV(P$23:P92))))</f>
        <v>6.1703300068007287</v>
      </c>
      <c r="W92" s="281">
        <f ca="1">IF(ISBLANK(P92),"",IF(ISERROR(AVERAGE(P$23:P92)+2*ECARTPE(P$23:P92)),(AVERAGE(P$23:P92)+2*STDEV(P$23:P92))))</f>
        <v>9.0162273702484494</v>
      </c>
      <c r="X92" s="235">
        <f t="shared" si="73"/>
        <v>6.6865192611473327</v>
      </c>
      <c r="Y92" s="235">
        <f t="shared" si="74"/>
        <v>8.6493781747501046</v>
      </c>
      <c r="Z92" s="191">
        <v>15.36</v>
      </c>
      <c r="AA92" s="277">
        <f t="shared" si="75"/>
        <v>15.927428571428573</v>
      </c>
      <c r="AB92" s="277">
        <f t="shared" si="76"/>
        <v>0.69108756088264445</v>
      </c>
      <c r="AC92" s="274">
        <f>IF(ISBLANK(Z92),"",IF(ISERROR(AVERAGE(Z$23:Z92)),"",AVERAGE(Z$23:Z92)))</f>
        <v>15.918867924528303</v>
      </c>
      <c r="AD92" s="274">
        <f>IF(ISBLANK(Z92),"",IF(ISERROR(STDEV(Z$23:Z92)),"",STDEV(Z$23:Z92)))</f>
        <v>1.277161305963886</v>
      </c>
      <c r="AE92" s="192" t="str">
        <f t="shared" si="90"/>
        <v>conforme</v>
      </c>
      <c r="AF92" s="281">
        <f ca="1">IF(ISBLANK(Z92),"",IF(ISERROR(AVERAGE(Z$23:Z92)-2*ECARTPE(Z$23:Z92)),(AVERAGE(Z$23:Z92)-2*STDEV(Z$23:Z92))))</f>
        <v>13.364545312600532</v>
      </c>
      <c r="AG92" s="281">
        <f ca="1">IF(ISBLANK(Z92),"",IF(ISERROR(AVERAGE(Z$23:Z92)+2*ECARTPE(Z$23:Z92)),(AVERAGE(Z$23:Z92)+2*STDEV(Z$23:Z92))))</f>
        <v>18.473190536456077</v>
      </c>
      <c r="AH92" s="230">
        <f t="shared" si="77"/>
        <v>14.545253449663283</v>
      </c>
      <c r="AI92" s="230">
        <f t="shared" si="78"/>
        <v>17.309603693193861</v>
      </c>
      <c r="AJ92" s="191">
        <v>20.67</v>
      </c>
      <c r="AK92" s="277">
        <f t="shared" si="79"/>
        <v>21.143947368421049</v>
      </c>
      <c r="AL92" s="277">
        <f t="shared" si="80"/>
        <v>1.1371076144696155</v>
      </c>
      <c r="AM92" s="274">
        <f>IF(ISBLANK(AJ92),"",IF(ISERROR(AVERAGE(AJ$23:AJ92)),"",AVERAGE(AJ$23:AJ92)))</f>
        <v>20.841016949152539</v>
      </c>
      <c r="AN92" s="274">
        <f>IF(ISBLANK(AJ92),"",IF(ISERROR(STDEV(AJ$23:AJ92)),"",STDEV(AJ$23:AJ92)))</f>
        <v>1.8880912592234649</v>
      </c>
      <c r="AO92" s="192" t="str">
        <f t="shared" si="91"/>
        <v>conforme</v>
      </c>
      <c r="AP92" s="281">
        <f ca="1">IF(ISBLANK(AJ92),"",IF(ISERROR(AVERAGE(AJ$23:AJ92)-2*ECARTPE(AJ$23:AJ92)),(AVERAGE(AJ$23:AJ92)-2*STDEV(AJ$23:AJ92))))</f>
        <v>17.064834430705609</v>
      </c>
      <c r="AQ92" s="281">
        <f ca="1">IF(ISBLANK(AJ92),"",IF(ISERROR(AVERAGE(AJ$23:AJ92)+2*ECARTPE(AJ$23:AJ92)),(AVERAGE(AJ$23:AJ92)+2*STDEV(AJ$23:AJ92))))</f>
        <v>24.61719946759947</v>
      </c>
      <c r="AR92" s="235">
        <f t="shared" si="81"/>
        <v>18.869732139481819</v>
      </c>
      <c r="AS92" s="235">
        <f t="shared" si="82"/>
        <v>23.418162597360279</v>
      </c>
      <c r="AT92" s="171">
        <v>342</v>
      </c>
      <c r="AU92" s="277">
        <f t="shared" si="83"/>
        <v>339.71428571428572</v>
      </c>
      <c r="AV92" s="277">
        <f t="shared" si="84"/>
        <v>28.289024507095064</v>
      </c>
      <c r="AW92" s="274">
        <f>IF(ISBLANK(AT92),"",IF(ISERROR(AVERAGE(AT$23:AT92)),"",AVERAGE(AT$23:AT92)))</f>
        <v>321.01428571428568</v>
      </c>
      <c r="AX92" s="274">
        <f>IF(ISBLANK(AT92),"",IF(ISERROR(STDEV(AT$23:AT92)),"",STDEV(AT$23:AT92)))</f>
        <v>36.073114786355916</v>
      </c>
      <c r="AY92" s="192" t="str">
        <f t="shared" si="92"/>
        <v>conforme</v>
      </c>
      <c r="AZ92" s="281">
        <f ca="1">IF(ISBLANK(AT92),"",IF(ISERROR(AVERAGE(AT$23:AT92)-2*ECARTPE(AT$23:AT92)),(AVERAGE(AT$23:AT92)-2*STDEV(AT$23:AT92))))</f>
        <v>248.86805614157385</v>
      </c>
      <c r="BA92" s="281">
        <f ca="1">IF(ISBLANK(AT92),"",IF(ISERROR(AVERAGE(AT$23:AT92)+2*ECARTPE(AT$23:AT92)),(AVERAGE(AT$23:AT92)+2*STDEV(AT$23:AT92))))</f>
        <v>393.16051528699751</v>
      </c>
      <c r="BB92" s="235">
        <f t="shared" si="85"/>
        <v>283.13623670009559</v>
      </c>
      <c r="BC92" s="235">
        <f t="shared" si="86"/>
        <v>396.29233472847585</v>
      </c>
      <c r="BD92" s="207" t="str">
        <f t="shared" si="87"/>
        <v>non conforme</v>
      </c>
      <c r="BE92" s="132"/>
    </row>
    <row r="93" spans="1:57" x14ac:dyDescent="0.2">
      <c r="A93" s="141"/>
      <c r="B93" s="13" t="s">
        <v>176</v>
      </c>
      <c r="C93" s="113">
        <v>41571</v>
      </c>
      <c r="D93" s="8" t="s">
        <v>174</v>
      </c>
      <c r="E93" s="8" t="s">
        <v>141</v>
      </c>
      <c r="F93" s="186">
        <v>3.78</v>
      </c>
      <c r="G93" s="277">
        <f t="shared" si="67"/>
        <v>3.801794871794872</v>
      </c>
      <c r="H93" s="277">
        <f t="shared" si="68"/>
        <v>0.52255884480964487</v>
      </c>
      <c r="I93" s="274">
        <f>IF(ISERROR(AVERAGE(F$23:F93)),"",AVERAGE(F$23:F93))</f>
        <v>3.7603225806451603</v>
      </c>
      <c r="J93" s="274">
        <f>IF(ISBLANK(F93),"",IF(ISERROR(STDEV(F$23:F93)),"",STDEV(F$23:F93)))</f>
        <v>0.46824740462791453</v>
      </c>
      <c r="K93" s="192" t="str">
        <f t="shared" si="88"/>
        <v>conforme</v>
      </c>
      <c r="L93" s="281">
        <f ca="1">IF(ISERROR(AVERAGE(F$23:F93)-2*ECARTPE(F$23:F93)),(AVERAGE(F$23:F93)-2*STDEV(F$23:F93)))</f>
        <v>2.8238277713893312</v>
      </c>
      <c r="M93" s="281">
        <f ca="1">IF(ISERROR(AVERAGE(F$23:F93)+2*ECARTPE(F$23:F93)),(AVERAGE(F$23:F93)+2*STDEV(F$23:F93)))</f>
        <v>4.6968173899009891</v>
      </c>
      <c r="N93" s="232">
        <f t="shared" si="69"/>
        <v>2.756677182175582</v>
      </c>
      <c r="O93" s="232">
        <f t="shared" si="70"/>
        <v>4.8469125614141619</v>
      </c>
      <c r="P93" s="225">
        <v>7.7</v>
      </c>
      <c r="Q93" s="277">
        <f t="shared" si="71"/>
        <v>7.6679487179487182</v>
      </c>
      <c r="R93" s="277">
        <f t="shared" si="72"/>
        <v>0.49071472840069286</v>
      </c>
      <c r="S93" s="274">
        <f>IF(ISBLANK(P93),"",IF(ISERROR(AVERAGE(P$23:P93)),"",AVERAGE(P$23:P93)))</f>
        <v>7.5949999999999989</v>
      </c>
      <c r="T93" s="274">
        <f>IF(ISBLANK(P93),"",IF(ISERROR(STDEV(P$23:P93)),"",STDEV(P$23:P93)))</f>
        <v>0.70574864331501463</v>
      </c>
      <c r="U93" s="192" t="str">
        <f t="shared" si="89"/>
        <v>conforme</v>
      </c>
      <c r="V93" s="281">
        <f ca="1">IF(ISBLANK(P93),"",IF(ISERROR(AVERAGE(P$23:P93)-2*ECARTPE(P$23:P93)),(AVERAGE(P$23:P93)-2*STDEV(P$23:P93))))</f>
        <v>6.18350271336997</v>
      </c>
      <c r="W93" s="281">
        <f ca="1">IF(ISBLANK(P93),"",IF(ISERROR(AVERAGE(P$23:P93)+2*ECARTPE(P$23:P93)),(AVERAGE(P$23:P93)+2*STDEV(P$23:P93))))</f>
        <v>9.0064972866300277</v>
      </c>
      <c r="X93" s="235">
        <f t="shared" si="73"/>
        <v>6.6865192611473327</v>
      </c>
      <c r="Y93" s="235">
        <f t="shared" si="74"/>
        <v>8.6493781747501046</v>
      </c>
      <c r="Z93" s="191">
        <v>15.8</v>
      </c>
      <c r="AA93" s="277">
        <f t="shared" si="75"/>
        <v>15.927428571428573</v>
      </c>
      <c r="AB93" s="277">
        <f t="shared" si="76"/>
        <v>0.69108756088264445</v>
      </c>
      <c r="AC93" s="274">
        <f>IF(ISBLANK(Z93),"",IF(ISERROR(AVERAGE(Z$23:Z93)),"",AVERAGE(Z$23:Z93)))</f>
        <v>15.916666666666666</v>
      </c>
      <c r="AD93" s="274">
        <f>IF(ISBLANK(Z93),"",IF(ISERROR(STDEV(Z$23:Z93)),"",STDEV(Z$23:Z93)))</f>
        <v>1.265158652143809</v>
      </c>
      <c r="AE93" s="192" t="str">
        <f t="shared" si="90"/>
        <v>conforme</v>
      </c>
      <c r="AF93" s="281">
        <f ca="1">IF(ISBLANK(Z93),"",IF(ISERROR(AVERAGE(Z$23:Z93)-2*ECARTPE(Z$23:Z93)),(AVERAGE(Z$23:Z93)-2*STDEV(Z$23:Z93))))</f>
        <v>13.386349362379049</v>
      </c>
      <c r="AG93" s="281">
        <f ca="1">IF(ISBLANK(Z93),"",IF(ISERROR(AVERAGE(Z$23:Z93)+2*ECARTPE(Z$23:Z93)),(AVERAGE(Z$23:Z93)+2*STDEV(Z$23:Z93))))</f>
        <v>18.446983970954285</v>
      </c>
      <c r="AH93" s="230">
        <f t="shared" si="77"/>
        <v>14.545253449663283</v>
      </c>
      <c r="AI93" s="230">
        <f t="shared" si="78"/>
        <v>17.309603693193861</v>
      </c>
      <c r="AJ93" s="191">
        <v>21.4</v>
      </c>
      <c r="AK93" s="277">
        <f t="shared" si="79"/>
        <v>21.143947368421049</v>
      </c>
      <c r="AL93" s="277">
        <f t="shared" si="80"/>
        <v>1.1371076144696155</v>
      </c>
      <c r="AM93" s="274">
        <f>IF(ISBLANK(AJ93),"",IF(ISERROR(AVERAGE(AJ$23:AJ93)),"",AVERAGE(AJ$23:AJ93)))</f>
        <v>20.850333333333332</v>
      </c>
      <c r="AN93" s="274">
        <f>IF(ISBLANK(AJ93),"",IF(ISERROR(STDEV(AJ$23:AJ93)),"",STDEV(AJ$23:AJ93)))</f>
        <v>1.8734125181808832</v>
      </c>
      <c r="AO93" s="192" t="str">
        <f t="shared" si="91"/>
        <v>conforme</v>
      </c>
      <c r="AP93" s="281">
        <f ca="1">IF(ISBLANK(AJ93),"",IF(ISERROR(AVERAGE(AJ$23:AJ93)-2*ECARTPE(AJ$23:AJ93)),(AVERAGE(AJ$23:AJ93)-2*STDEV(AJ$23:AJ93))))</f>
        <v>17.103508296971565</v>
      </c>
      <c r="AQ93" s="281">
        <f ca="1">IF(ISBLANK(AJ93),"",IF(ISERROR(AVERAGE(AJ$23:AJ93)+2*ECARTPE(AJ$23:AJ93)),(AVERAGE(AJ$23:AJ93)+2*STDEV(AJ$23:AJ93))))</f>
        <v>24.597158369695098</v>
      </c>
      <c r="AR93" s="235">
        <f t="shared" si="81"/>
        <v>18.869732139481819</v>
      </c>
      <c r="AS93" s="235">
        <f t="shared" si="82"/>
        <v>23.418162597360279</v>
      </c>
      <c r="AT93" s="171">
        <v>343</v>
      </c>
      <c r="AU93" s="277">
        <f t="shared" si="83"/>
        <v>339.71428571428572</v>
      </c>
      <c r="AV93" s="277">
        <f t="shared" si="84"/>
        <v>28.289024507095064</v>
      </c>
      <c r="AW93" s="274">
        <f>IF(ISBLANK(AT93),"",IF(ISERROR(AVERAGE(AT$23:AT93)),"",AVERAGE(AT$23:AT93)))</f>
        <v>321.39999999999998</v>
      </c>
      <c r="AX93" s="274">
        <f>IF(ISBLANK(AT93),"",IF(ISERROR(STDEV(AT$23:AT93)),"",STDEV(AT$23:AT93)))</f>
        <v>35.867992098009232</v>
      </c>
      <c r="AY93" s="192" t="str">
        <f t="shared" si="92"/>
        <v>conforme</v>
      </c>
      <c r="AZ93" s="281">
        <f ca="1">IF(ISBLANK(AT93),"",IF(ISERROR(AVERAGE(AT$23:AT93)-2*ECARTPE(AT$23:AT93)),(AVERAGE(AT$23:AT93)-2*STDEV(AT$23:AT93))))</f>
        <v>249.6640158039815</v>
      </c>
      <c r="BA93" s="281">
        <f ca="1">IF(ISBLANK(AT93),"",IF(ISERROR(AVERAGE(AT$23:AT93)+2*ECARTPE(AT$23:AT93)),(AVERAGE(AT$23:AT93)+2*STDEV(AT$23:AT93))))</f>
        <v>393.13598419601846</v>
      </c>
      <c r="BB93" s="235">
        <f t="shared" si="85"/>
        <v>283.13623670009559</v>
      </c>
      <c r="BC93" s="235">
        <f t="shared" si="86"/>
        <v>396.29233472847585</v>
      </c>
      <c r="BD93" s="207" t="str">
        <f t="shared" si="87"/>
        <v>conforme</v>
      </c>
      <c r="BE93" s="132"/>
    </row>
    <row r="94" spans="1:57" x14ac:dyDescent="0.2">
      <c r="A94" s="141"/>
      <c r="B94" s="13" t="s">
        <v>176</v>
      </c>
      <c r="C94" s="113">
        <v>41571</v>
      </c>
      <c r="D94" s="8" t="s">
        <v>174</v>
      </c>
      <c r="E94" s="8" t="s">
        <v>141</v>
      </c>
      <c r="F94" s="186">
        <v>3.9</v>
      </c>
      <c r="G94" s="277">
        <f t="shared" si="67"/>
        <v>3.801794871794872</v>
      </c>
      <c r="H94" s="277">
        <f t="shared" si="68"/>
        <v>0.52255884480964487</v>
      </c>
      <c r="I94" s="274">
        <f>IF(ISERROR(AVERAGE(F$23:F94)),"",AVERAGE(F$23:F94))</f>
        <v>3.7625396825396815</v>
      </c>
      <c r="J94" s="274">
        <f>IF(ISBLANK(F94),"",IF(ISERROR(STDEV(F$23:F94)),"",STDEV(F$23:F94)))</f>
        <v>0.4647891240675906</v>
      </c>
      <c r="K94" s="192" t="str">
        <f t="shared" si="88"/>
        <v>conforme</v>
      </c>
      <c r="L94" s="281">
        <f ca="1">IF(ISERROR(AVERAGE(F$23:F94)-2*ECARTPE(F$23:F94)),(AVERAGE(F$23:F94)-2*STDEV(F$23:F94)))</f>
        <v>2.8329614344045004</v>
      </c>
      <c r="M94" s="281">
        <f ca="1">IF(ISERROR(AVERAGE(F$23:F94)+2*ECARTPE(F$23:F94)),(AVERAGE(F$23:F94)+2*STDEV(F$23:F94)))</f>
        <v>4.692117930674863</v>
      </c>
      <c r="N94" s="232">
        <f t="shared" si="69"/>
        <v>2.756677182175582</v>
      </c>
      <c r="O94" s="232">
        <f t="shared" si="70"/>
        <v>4.8469125614141619</v>
      </c>
      <c r="P94" s="225">
        <v>7.97</v>
      </c>
      <c r="Q94" s="277">
        <f t="shared" si="71"/>
        <v>7.6679487179487182</v>
      </c>
      <c r="R94" s="277">
        <f t="shared" si="72"/>
        <v>0.49071472840069286</v>
      </c>
      <c r="S94" s="274">
        <f>IF(ISBLANK(P94),"",IF(ISERROR(AVERAGE(P$23:P94)),"",AVERAGE(P$23:P94)))</f>
        <v>7.6009523809523802</v>
      </c>
      <c r="T94" s="274">
        <f>IF(ISBLANK(P94),"",IF(ISERROR(STDEV(P$23:P94)),"",STDEV(P$23:P94)))</f>
        <v>0.70162648432218122</v>
      </c>
      <c r="U94" s="192" t="str">
        <f t="shared" si="89"/>
        <v>conforme</v>
      </c>
      <c r="V94" s="281">
        <f ca="1">IF(ISBLANK(P94),"",IF(ISERROR(AVERAGE(P$23:P94)-2*ECARTPE(P$23:P94)),(AVERAGE(P$23:P94)-2*STDEV(P$23:P94))))</f>
        <v>6.197699412308018</v>
      </c>
      <c r="W94" s="281">
        <f ca="1">IF(ISBLANK(P94),"",IF(ISERROR(AVERAGE(P$23:P94)+2*ECARTPE(P$23:P94)),(AVERAGE(P$23:P94)+2*STDEV(P$23:P94))))</f>
        <v>9.0042053495967433</v>
      </c>
      <c r="X94" s="235">
        <f t="shared" si="73"/>
        <v>6.6865192611473327</v>
      </c>
      <c r="Y94" s="235">
        <f t="shared" si="74"/>
        <v>8.6493781747501046</v>
      </c>
      <c r="Z94" s="191">
        <v>16.190000000000001</v>
      </c>
      <c r="AA94" s="277">
        <f t="shared" si="75"/>
        <v>15.927428571428573</v>
      </c>
      <c r="AB94" s="277">
        <f t="shared" si="76"/>
        <v>0.69108756088264445</v>
      </c>
      <c r="AC94" s="274">
        <f>IF(ISBLANK(Z94),"",IF(ISERROR(AVERAGE(Z$23:Z94)),"",AVERAGE(Z$23:Z94)))</f>
        <v>15.921636363636365</v>
      </c>
      <c r="AD94" s="274">
        <f>IF(ISBLANK(Z94),"",IF(ISERROR(STDEV(Z$23:Z94)),"",STDEV(Z$23:Z94)))</f>
        <v>1.2539312457322245</v>
      </c>
      <c r="AE94" s="192" t="str">
        <f t="shared" si="90"/>
        <v>conforme</v>
      </c>
      <c r="AF94" s="281">
        <f ca="1">IF(ISBLANK(Z94),"",IF(ISERROR(AVERAGE(Z$23:Z94)-2*ECARTPE(Z$23:Z94)),(AVERAGE(Z$23:Z94)-2*STDEV(Z$23:Z94))))</f>
        <v>13.413773872171916</v>
      </c>
      <c r="AG94" s="281">
        <f ca="1">IF(ISBLANK(Z94),"",IF(ISERROR(AVERAGE(Z$23:Z94)+2*ECARTPE(Z$23:Z94)),(AVERAGE(Z$23:Z94)+2*STDEV(Z$23:Z94))))</f>
        <v>18.429498855100814</v>
      </c>
      <c r="AH94" s="230">
        <f t="shared" si="77"/>
        <v>14.545253449663283</v>
      </c>
      <c r="AI94" s="230">
        <f t="shared" si="78"/>
        <v>17.309603693193861</v>
      </c>
      <c r="AJ94" s="191">
        <v>21.46</v>
      </c>
      <c r="AK94" s="277">
        <f t="shared" si="79"/>
        <v>21.143947368421049</v>
      </c>
      <c r="AL94" s="277">
        <f t="shared" si="80"/>
        <v>1.1371076144696155</v>
      </c>
      <c r="AM94" s="274">
        <f>IF(ISBLANK(AJ94),"",IF(ISERROR(AVERAGE(AJ$23:AJ94)),"",AVERAGE(AJ$23:AJ94)))</f>
        <v>20.860327868852458</v>
      </c>
      <c r="AN94" s="274">
        <f>IF(ISBLANK(AJ94),"",IF(ISERROR(STDEV(AJ$23:AJ94)),"",STDEV(AJ$23:AJ94)))</f>
        <v>1.8593744173898152</v>
      </c>
      <c r="AO94" s="192" t="str">
        <f t="shared" si="91"/>
        <v>conforme</v>
      </c>
      <c r="AP94" s="281">
        <f ca="1">IF(ISBLANK(AJ94),"",IF(ISERROR(AVERAGE(AJ$23:AJ94)-2*ECARTPE(AJ$23:AJ94)),(AVERAGE(AJ$23:AJ94)-2*STDEV(AJ$23:AJ94))))</f>
        <v>17.141579034072826</v>
      </c>
      <c r="AQ94" s="281">
        <f ca="1">IF(ISBLANK(AJ94),"",IF(ISERROR(AVERAGE(AJ$23:AJ94)+2*ECARTPE(AJ$23:AJ94)),(AVERAGE(AJ$23:AJ94)+2*STDEV(AJ$23:AJ94))))</f>
        <v>24.57907670363209</v>
      </c>
      <c r="AR94" s="235">
        <f t="shared" si="81"/>
        <v>18.869732139481819</v>
      </c>
      <c r="AS94" s="235">
        <f t="shared" si="82"/>
        <v>23.418162597360279</v>
      </c>
      <c r="AT94" s="171">
        <v>351</v>
      </c>
      <c r="AU94" s="277">
        <f t="shared" si="83"/>
        <v>339.71428571428572</v>
      </c>
      <c r="AV94" s="277">
        <f t="shared" si="84"/>
        <v>28.289024507095064</v>
      </c>
      <c r="AW94" s="274">
        <f>IF(ISBLANK(AT94),"",IF(ISERROR(AVERAGE(AT$23:AT94)),"",AVERAGE(AT$23:AT94)))</f>
        <v>321.91034482758619</v>
      </c>
      <c r="AX94" s="274">
        <f>IF(ISBLANK(AT94),"",IF(ISERROR(STDEV(AT$23:AT94)),"",STDEV(AT$23:AT94)))</f>
        <v>35.763789830454179</v>
      </c>
      <c r="AY94" s="192" t="str">
        <f t="shared" si="92"/>
        <v>conforme</v>
      </c>
      <c r="AZ94" s="281">
        <f ca="1">IF(ISBLANK(AT94),"",IF(ISERROR(AVERAGE(AT$23:AT94)-2*ECARTPE(AT$23:AT94)),(AVERAGE(AT$23:AT94)-2*STDEV(AT$23:AT94))))</f>
        <v>250.38276516667781</v>
      </c>
      <c r="BA94" s="281">
        <f ca="1">IF(ISBLANK(AT94),"",IF(ISERROR(AVERAGE(AT$23:AT94)+2*ECARTPE(AT$23:AT94)),(AVERAGE(AT$23:AT94)+2*STDEV(AT$23:AT94))))</f>
        <v>393.43792448849456</v>
      </c>
      <c r="BB94" s="235">
        <f t="shared" si="85"/>
        <v>283.13623670009559</v>
      </c>
      <c r="BC94" s="235">
        <f t="shared" si="86"/>
        <v>396.29233472847585</v>
      </c>
      <c r="BD94" s="207" t="str">
        <f t="shared" si="87"/>
        <v>conforme</v>
      </c>
      <c r="BE94" s="132"/>
    </row>
    <row r="95" spans="1:57" x14ac:dyDescent="0.2">
      <c r="A95" s="141"/>
      <c r="B95" s="13" t="s">
        <v>175</v>
      </c>
      <c r="C95" s="113">
        <v>41572</v>
      </c>
      <c r="D95" s="8" t="s">
        <v>174</v>
      </c>
      <c r="E95" s="8" t="s">
        <v>141</v>
      </c>
      <c r="F95" s="186">
        <v>3.94</v>
      </c>
      <c r="G95" s="277">
        <f t="shared" si="67"/>
        <v>3.801794871794872</v>
      </c>
      <c r="H95" s="277">
        <f t="shared" si="68"/>
        <v>0.52255884480964487</v>
      </c>
      <c r="I95" s="274">
        <f>IF(ISERROR(AVERAGE(F$23:F95)),"",AVERAGE(F$23:F95))</f>
        <v>3.765312499999999</v>
      </c>
      <c r="J95" s="274">
        <f>IF(ISBLANK(F95),"",IF(ISERROR(STDEV(F$23:F95)),"",STDEV(F$23:F95)))</f>
        <v>0.46161885174429401</v>
      </c>
      <c r="K95" s="192" t="str">
        <f t="shared" si="88"/>
        <v>conforme</v>
      </c>
      <c r="L95" s="281">
        <f ca="1">IF(ISERROR(AVERAGE(F$23:F95)-2*ECARTPE(F$23:F95)),(AVERAGE(F$23:F95)-2*STDEV(F$23:F95)))</f>
        <v>2.8420747965114108</v>
      </c>
      <c r="M95" s="281">
        <f ca="1">IF(ISERROR(AVERAGE(F$23:F95)+2*ECARTPE(F$23:F95)),(AVERAGE(F$23:F95)+2*STDEV(F$23:F95)))</f>
        <v>4.6885502034885871</v>
      </c>
      <c r="N95" s="232">
        <f t="shared" si="69"/>
        <v>2.756677182175582</v>
      </c>
      <c r="O95" s="232">
        <f t="shared" si="70"/>
        <v>4.8469125614141619</v>
      </c>
      <c r="P95" s="225">
        <v>8.16</v>
      </c>
      <c r="Q95" s="277">
        <f t="shared" si="71"/>
        <v>7.6679487179487182</v>
      </c>
      <c r="R95" s="277">
        <f t="shared" si="72"/>
        <v>0.49071472840069286</v>
      </c>
      <c r="S95" s="274">
        <f>IF(ISBLANK(P95),"",IF(ISERROR(AVERAGE(P$23:P95)),"",AVERAGE(P$23:P95)))</f>
        <v>7.6096874999999997</v>
      </c>
      <c r="T95" s="274">
        <f>IF(ISBLANK(P95),"",IF(ISERROR(STDEV(P$23:P95)),"",STDEV(P$23:P95)))</f>
        <v>0.69953492203238676</v>
      </c>
      <c r="U95" s="192" t="str">
        <f t="shared" si="89"/>
        <v>conforme</v>
      </c>
      <c r="V95" s="281">
        <f ca="1">IF(ISBLANK(P95),"",IF(ISERROR(AVERAGE(P$23:P95)-2*ECARTPE(P$23:P95)),(AVERAGE(P$23:P95)-2*STDEV(P$23:P95))))</f>
        <v>6.2106176559352262</v>
      </c>
      <c r="W95" s="281">
        <f ca="1">IF(ISBLANK(P95),"",IF(ISERROR(AVERAGE(P$23:P95)+2*ECARTPE(P$23:P95)),(AVERAGE(P$23:P95)+2*STDEV(P$23:P95))))</f>
        <v>9.0087573440647724</v>
      </c>
      <c r="X95" s="235">
        <f t="shared" si="73"/>
        <v>6.6865192611473327</v>
      </c>
      <c r="Y95" s="235">
        <f t="shared" si="74"/>
        <v>8.6493781747501046</v>
      </c>
      <c r="Z95" s="191">
        <v>16.670000000000002</v>
      </c>
      <c r="AA95" s="277">
        <f t="shared" si="75"/>
        <v>15.927428571428573</v>
      </c>
      <c r="AB95" s="277">
        <f t="shared" si="76"/>
        <v>0.69108756088264445</v>
      </c>
      <c r="AC95" s="274">
        <f>IF(ISBLANK(Z95),"",IF(ISERROR(AVERAGE(Z$23:Z95)),"",AVERAGE(Z$23:Z95)))</f>
        <v>15.935</v>
      </c>
      <c r="AD95" s="274">
        <f>IF(ISBLANK(Z95),"",IF(ISERROR(STDEV(Z$23:Z95)),"",STDEV(Z$23:Z95)))</f>
        <v>1.2464976388410707</v>
      </c>
      <c r="AE95" s="192" t="str">
        <f t="shared" si="90"/>
        <v>conforme</v>
      </c>
      <c r="AF95" s="281">
        <f ca="1">IF(ISBLANK(Z95),"",IF(ISERROR(AVERAGE(Z$23:Z95)-2*ECARTPE(Z$23:Z95)),(AVERAGE(Z$23:Z95)-2*STDEV(Z$23:Z95))))</f>
        <v>13.44200472231786</v>
      </c>
      <c r="AG95" s="281">
        <f ca="1">IF(ISBLANK(Z95),"",IF(ISERROR(AVERAGE(Z$23:Z95)+2*ECARTPE(Z$23:Z95)),(AVERAGE(Z$23:Z95)+2*STDEV(Z$23:Z95))))</f>
        <v>18.427995277682143</v>
      </c>
      <c r="AH95" s="230">
        <f t="shared" si="77"/>
        <v>14.545253449663283</v>
      </c>
      <c r="AI95" s="230">
        <f t="shared" si="78"/>
        <v>17.309603693193861</v>
      </c>
      <c r="AJ95" s="191">
        <v>22.24</v>
      </c>
      <c r="AK95" s="277">
        <f t="shared" si="79"/>
        <v>21.143947368421049</v>
      </c>
      <c r="AL95" s="277">
        <f t="shared" si="80"/>
        <v>1.1371076144696155</v>
      </c>
      <c r="AM95" s="274">
        <f>IF(ISBLANK(AJ95),"",IF(ISERROR(AVERAGE(AJ$23:AJ95)),"",AVERAGE(AJ$23:AJ95)))</f>
        <v>20.882580645161291</v>
      </c>
      <c r="AN95" s="274">
        <f>IF(ISBLANK(AJ95),"",IF(ISERROR(STDEV(AJ$23:AJ95)),"",STDEV(AJ$23:AJ95)))</f>
        <v>1.8523763519132515</v>
      </c>
      <c r="AO95" s="192" t="str">
        <f t="shared" si="91"/>
        <v>conforme</v>
      </c>
      <c r="AP95" s="281">
        <f ca="1">IF(ISBLANK(AJ95),"",IF(ISERROR(AVERAGE(AJ$23:AJ95)-2*ECARTPE(AJ$23:AJ95)),(AVERAGE(AJ$23:AJ95)-2*STDEV(AJ$23:AJ95))))</f>
        <v>17.177827941334787</v>
      </c>
      <c r="AQ95" s="281">
        <f ca="1">IF(ISBLANK(AJ95),"",IF(ISERROR(AVERAGE(AJ$23:AJ95)+2*ECARTPE(AJ$23:AJ95)),(AVERAGE(AJ$23:AJ95)+2*STDEV(AJ$23:AJ95))))</f>
        <v>24.587333348987794</v>
      </c>
      <c r="AR95" s="235">
        <f t="shared" si="81"/>
        <v>18.869732139481819</v>
      </c>
      <c r="AS95" s="235">
        <f t="shared" si="82"/>
        <v>23.418162597360279</v>
      </c>
      <c r="AT95" s="171">
        <v>348</v>
      </c>
      <c r="AU95" s="277">
        <f t="shared" si="83"/>
        <v>339.71428571428572</v>
      </c>
      <c r="AV95" s="277">
        <f t="shared" si="84"/>
        <v>28.289024507095064</v>
      </c>
      <c r="AW95" s="274">
        <f>IF(ISBLANK(AT95),"",IF(ISERROR(AVERAGE(AT$23:AT95)),"",AVERAGE(AT$23:AT95)))</f>
        <v>322.35254237288132</v>
      </c>
      <c r="AX95" s="274">
        <f>IF(ISBLANK(AT95),"",IF(ISERROR(STDEV(AT$23:AT95)),"",STDEV(AT$23:AT95)))</f>
        <v>35.61646924325774</v>
      </c>
      <c r="AY95" s="192" t="str">
        <f t="shared" si="92"/>
        <v>conforme</v>
      </c>
      <c r="AZ95" s="281">
        <f ca="1">IF(ISBLANK(AT95),"",IF(ISERROR(AVERAGE(AT$23:AT95)-2*ECARTPE(AT$23:AT95)),(AVERAGE(AT$23:AT95)-2*STDEV(AT$23:AT95))))</f>
        <v>251.11960388636584</v>
      </c>
      <c r="BA95" s="281">
        <f ca="1">IF(ISBLANK(AT95),"",IF(ISERROR(AVERAGE(AT$23:AT95)+2*ECARTPE(AT$23:AT95)),(AVERAGE(AT$23:AT95)+2*STDEV(AT$23:AT95))))</f>
        <v>393.5854808593968</v>
      </c>
      <c r="BB95" s="235">
        <f t="shared" si="85"/>
        <v>283.13623670009559</v>
      </c>
      <c r="BC95" s="235">
        <f t="shared" si="86"/>
        <v>396.29233472847585</v>
      </c>
      <c r="BD95" s="207" t="str">
        <f t="shared" si="87"/>
        <v>conforme</v>
      </c>
      <c r="BE95" s="132"/>
    </row>
    <row r="96" spans="1:57" x14ac:dyDescent="0.2">
      <c r="A96" s="141"/>
      <c r="B96" s="13" t="s">
        <v>175</v>
      </c>
      <c r="C96" s="113">
        <v>41572</v>
      </c>
      <c r="D96" s="8" t="s">
        <v>174</v>
      </c>
      <c r="E96" s="8" t="s">
        <v>141</v>
      </c>
      <c r="F96" s="186">
        <v>3.82</v>
      </c>
      <c r="G96" s="277">
        <f t="shared" si="67"/>
        <v>3.801794871794872</v>
      </c>
      <c r="H96" s="277">
        <f t="shared" si="68"/>
        <v>0.52255884480964487</v>
      </c>
      <c r="I96" s="274">
        <f>IF(ISERROR(AVERAGE(F$23:F96)),"",AVERAGE(F$23:F96))</f>
        <v>3.7661538461538449</v>
      </c>
      <c r="J96" s="274">
        <f>IF(ISBLANK(F96),"",IF(ISERROR(STDEV(F$23:F96)),"",STDEV(F$23:F96)))</f>
        <v>0.45804848374549256</v>
      </c>
      <c r="K96" s="192" t="str">
        <f t="shared" si="88"/>
        <v>conforme</v>
      </c>
      <c r="L96" s="281">
        <f ca="1">IF(ISERROR(AVERAGE(F$23:F96)-2*ECARTPE(F$23:F96)),(AVERAGE(F$23:F96)-2*STDEV(F$23:F96)))</f>
        <v>2.8500568786628597</v>
      </c>
      <c r="M96" s="281">
        <f ca="1">IF(ISERROR(AVERAGE(F$23:F96)+2*ECARTPE(F$23:F96)),(AVERAGE(F$23:F96)+2*STDEV(F$23:F96)))</f>
        <v>4.6822508136448295</v>
      </c>
      <c r="N96" s="232">
        <f t="shared" si="69"/>
        <v>2.756677182175582</v>
      </c>
      <c r="O96" s="232">
        <f t="shared" si="70"/>
        <v>4.8469125614141619</v>
      </c>
      <c r="P96" s="225">
        <v>7.94</v>
      </c>
      <c r="Q96" s="277">
        <f t="shared" si="71"/>
        <v>7.6679487179487182</v>
      </c>
      <c r="R96" s="277">
        <f t="shared" si="72"/>
        <v>0.49071472840069286</v>
      </c>
      <c r="S96" s="274">
        <f>IF(ISBLANK(P96),"",IF(ISERROR(AVERAGE(P$23:P96)),"",AVERAGE(P$23:P96)))</f>
        <v>7.6147692307692303</v>
      </c>
      <c r="T96" s="274">
        <f>IF(ISBLANK(P96),"",IF(ISERROR(STDEV(P$23:P96)),"",STDEV(P$23:P96)))</f>
        <v>0.69525648974925902</v>
      </c>
      <c r="U96" s="192" t="str">
        <f t="shared" si="89"/>
        <v>conforme</v>
      </c>
      <c r="V96" s="281">
        <f ca="1">IF(ISBLANK(P96),"",IF(ISERROR(AVERAGE(P$23:P96)-2*ECARTPE(P$23:P96)),(AVERAGE(P$23:P96)-2*STDEV(P$23:P96))))</f>
        <v>6.2242562512707122</v>
      </c>
      <c r="W96" s="281">
        <f ca="1">IF(ISBLANK(P96),"",IF(ISERROR(AVERAGE(P$23:P96)+2*ECARTPE(P$23:P96)),(AVERAGE(P$23:P96)+2*STDEV(P$23:P96))))</f>
        <v>9.0052822102677474</v>
      </c>
      <c r="X96" s="235">
        <f t="shared" si="73"/>
        <v>6.6865192611473327</v>
      </c>
      <c r="Y96" s="235">
        <f t="shared" si="74"/>
        <v>8.6493781747501046</v>
      </c>
      <c r="Z96" s="191">
        <v>16.690000000000001</v>
      </c>
      <c r="AA96" s="277">
        <f t="shared" si="75"/>
        <v>15.927428571428573</v>
      </c>
      <c r="AB96" s="277">
        <f t="shared" si="76"/>
        <v>0.69108756088264445</v>
      </c>
      <c r="AC96" s="274">
        <f>IF(ISBLANK(Z96),"",IF(ISERROR(AVERAGE(Z$23:Z96)),"",AVERAGE(Z$23:Z96)))</f>
        <v>15.948245614035089</v>
      </c>
      <c r="AD96" s="274">
        <f>IF(ISBLANK(Z96),"",IF(ISERROR(STDEV(Z$23:Z96)),"",STDEV(Z$23:Z96)))</f>
        <v>1.2393591702497728</v>
      </c>
      <c r="AE96" s="192" t="str">
        <f t="shared" si="90"/>
        <v>conforme</v>
      </c>
      <c r="AF96" s="281">
        <f ca="1">IF(ISBLANK(Z96),"",IF(ISERROR(AVERAGE(Z$23:Z96)-2*ECARTPE(Z$23:Z96)),(AVERAGE(Z$23:Z96)-2*STDEV(Z$23:Z96))))</f>
        <v>13.469527273535544</v>
      </c>
      <c r="AG96" s="281">
        <f ca="1">IF(ISBLANK(Z96),"",IF(ISERROR(AVERAGE(Z$23:Z96)+2*ECARTPE(Z$23:Z96)),(AVERAGE(Z$23:Z96)+2*STDEV(Z$23:Z96))))</f>
        <v>18.426963954534635</v>
      </c>
      <c r="AH96" s="230">
        <f t="shared" si="77"/>
        <v>14.545253449663283</v>
      </c>
      <c r="AI96" s="230">
        <f t="shared" si="78"/>
        <v>17.309603693193861</v>
      </c>
      <c r="AJ96" s="191">
        <v>22.28</v>
      </c>
      <c r="AK96" s="277">
        <f t="shared" si="79"/>
        <v>21.143947368421049</v>
      </c>
      <c r="AL96" s="277">
        <f t="shared" si="80"/>
        <v>1.1371076144696155</v>
      </c>
      <c r="AM96" s="274">
        <f>IF(ISBLANK(AJ96),"",IF(ISERROR(AVERAGE(AJ$23:AJ96)),"",AVERAGE(AJ$23:AJ96)))</f>
        <v>20.904761904761905</v>
      </c>
      <c r="AN96" s="274">
        <f>IF(ISBLANK(AJ96),"",IF(ISERROR(STDEV(AJ$23:AJ96)),"",STDEV(AJ$23:AJ96)))</f>
        <v>1.8457928247974451</v>
      </c>
      <c r="AO96" s="192" t="str">
        <f t="shared" si="91"/>
        <v>conforme</v>
      </c>
      <c r="AP96" s="281">
        <f ca="1">IF(ISBLANK(AJ96),"",IF(ISERROR(AVERAGE(AJ$23:AJ96)-2*ECARTPE(AJ$23:AJ96)),(AVERAGE(AJ$23:AJ96)-2*STDEV(AJ$23:AJ96))))</f>
        <v>17.213176255167014</v>
      </c>
      <c r="AQ96" s="281">
        <f ca="1">IF(ISBLANK(AJ96),"",IF(ISERROR(AVERAGE(AJ$23:AJ96)+2*ECARTPE(AJ$23:AJ96)),(AVERAGE(AJ$23:AJ96)+2*STDEV(AJ$23:AJ96))))</f>
        <v>24.596347554356797</v>
      </c>
      <c r="AR96" s="235">
        <f t="shared" si="81"/>
        <v>18.869732139481819</v>
      </c>
      <c r="AS96" s="235">
        <f t="shared" si="82"/>
        <v>23.418162597360279</v>
      </c>
      <c r="AT96" s="171">
        <v>344</v>
      </c>
      <c r="AU96" s="277">
        <f t="shared" si="83"/>
        <v>339.71428571428572</v>
      </c>
      <c r="AV96" s="277">
        <f t="shared" si="84"/>
        <v>28.289024507095064</v>
      </c>
      <c r="AW96" s="274">
        <f>IF(ISBLANK(AT96),"",IF(ISERROR(AVERAGE(AT$23:AT96)),"",AVERAGE(AT$23:AT96)))</f>
        <v>322.71333333333331</v>
      </c>
      <c r="AX96" s="274">
        <f>IF(ISBLANK(AT96),"",IF(ISERROR(STDEV(AT$23:AT96)),"",STDEV(AT$23:AT96)))</f>
        <v>35.423756591776709</v>
      </c>
      <c r="AY96" s="192" t="str">
        <f t="shared" si="92"/>
        <v>conforme</v>
      </c>
      <c r="AZ96" s="281">
        <f ca="1">IF(ISBLANK(AT96),"",IF(ISERROR(AVERAGE(AT$23:AT96)-2*ECARTPE(AT$23:AT96)),(AVERAGE(AT$23:AT96)-2*STDEV(AT$23:AT96))))</f>
        <v>251.86582014977989</v>
      </c>
      <c r="BA96" s="281">
        <f ca="1">IF(ISBLANK(AT96),"",IF(ISERROR(AVERAGE(AT$23:AT96)+2*ECARTPE(AT$23:AT96)),(AVERAGE(AT$23:AT96)+2*STDEV(AT$23:AT96))))</f>
        <v>393.56084651688673</v>
      </c>
      <c r="BB96" s="235">
        <f t="shared" si="85"/>
        <v>283.13623670009559</v>
      </c>
      <c r="BC96" s="235">
        <f t="shared" si="86"/>
        <v>396.29233472847585</v>
      </c>
      <c r="BD96" s="207" t="str">
        <f t="shared" si="87"/>
        <v>conforme</v>
      </c>
      <c r="BE96" s="132"/>
    </row>
    <row r="97" spans="1:57" x14ac:dyDescent="0.2">
      <c r="A97" s="141"/>
      <c r="B97" s="13" t="s">
        <v>175</v>
      </c>
      <c r="C97" s="113">
        <v>41572</v>
      </c>
      <c r="D97" s="8" t="s">
        <v>174</v>
      </c>
      <c r="E97" s="8" t="s">
        <v>141</v>
      </c>
      <c r="F97" s="186">
        <v>3.59</v>
      </c>
      <c r="G97" s="277">
        <f t="shared" si="67"/>
        <v>3.801794871794872</v>
      </c>
      <c r="H97" s="277">
        <f t="shared" si="68"/>
        <v>0.52255884480964487</v>
      </c>
      <c r="I97" s="274">
        <f>IF(ISERROR(AVERAGE(F$23:F97)),"",AVERAGE(F$23:F97))</f>
        <v>3.7634848484848473</v>
      </c>
      <c r="J97" s="274">
        <f>IF(ISBLANK(F97),"",IF(ISERROR(STDEV(F$23:F97)),"",STDEV(F$23:F97)))</f>
        <v>0.45502829134104666</v>
      </c>
      <c r="K97" s="192" t="str">
        <f t="shared" si="88"/>
        <v>conforme</v>
      </c>
      <c r="L97" s="281">
        <f ca="1">IF(ISERROR(AVERAGE(F$23:F97)-2*ECARTPE(F$23:F97)),(AVERAGE(F$23:F97)-2*STDEV(F$23:F97)))</f>
        <v>2.8534282658027541</v>
      </c>
      <c r="M97" s="281">
        <f ca="1">IF(ISERROR(AVERAGE(F$23:F97)+2*ECARTPE(F$23:F97)),(AVERAGE(F$23:F97)+2*STDEV(F$23:F97)))</f>
        <v>4.6735414311669405</v>
      </c>
      <c r="N97" s="232">
        <f t="shared" si="69"/>
        <v>2.756677182175582</v>
      </c>
      <c r="O97" s="232">
        <f t="shared" si="70"/>
        <v>4.8469125614141619</v>
      </c>
      <c r="P97" s="225">
        <v>7.53</v>
      </c>
      <c r="Q97" s="277">
        <f t="shared" si="71"/>
        <v>7.6679487179487182</v>
      </c>
      <c r="R97" s="277">
        <f t="shared" si="72"/>
        <v>0.49071472840069286</v>
      </c>
      <c r="S97" s="274">
        <f>IF(ISBLANK(P97),"",IF(ISERROR(AVERAGE(P$23:P97)),"",AVERAGE(P$23:P97)))</f>
        <v>7.6134848484848474</v>
      </c>
      <c r="T97" s="274">
        <f>IF(ISBLANK(P97),"",IF(ISERROR(STDEV(P$23:P97)),"",STDEV(P$23:P97)))</f>
        <v>0.68996653748121939</v>
      </c>
      <c r="U97" s="192" t="str">
        <f t="shared" si="89"/>
        <v>conforme</v>
      </c>
      <c r="V97" s="281">
        <f ca="1">IF(ISBLANK(P97),"",IF(ISERROR(AVERAGE(P$23:P97)-2*ECARTPE(P$23:P97)),(AVERAGE(P$23:P97)-2*STDEV(P$23:P97))))</f>
        <v>6.2335517735224091</v>
      </c>
      <c r="W97" s="281">
        <f ca="1">IF(ISBLANK(P97),"",IF(ISERROR(AVERAGE(P$23:P97)+2*ECARTPE(P$23:P97)),(AVERAGE(P$23:P97)+2*STDEV(P$23:P97))))</f>
        <v>8.9934179234472857</v>
      </c>
      <c r="X97" s="235">
        <f t="shared" si="73"/>
        <v>6.6865192611473327</v>
      </c>
      <c r="Y97" s="235">
        <f t="shared" si="74"/>
        <v>8.6493781747501046</v>
      </c>
      <c r="Z97" s="191">
        <v>16.12</v>
      </c>
      <c r="AA97" s="277">
        <f t="shared" si="75"/>
        <v>15.927428571428573</v>
      </c>
      <c r="AB97" s="277">
        <f t="shared" si="76"/>
        <v>0.69108756088264445</v>
      </c>
      <c r="AC97" s="274">
        <f>IF(ISBLANK(Z97),"",IF(ISERROR(AVERAGE(Z$23:Z97)),"",AVERAGE(Z$23:Z97)))</f>
        <v>15.951206896551726</v>
      </c>
      <c r="AD97" s="274">
        <f>IF(ISBLANK(Z97),"",IF(ISERROR(STDEV(Z$23:Z97)),"",STDEV(Z$23:Z97)))</f>
        <v>1.2286464918994666</v>
      </c>
      <c r="AE97" s="192" t="str">
        <f t="shared" si="90"/>
        <v>conforme</v>
      </c>
      <c r="AF97" s="281">
        <f ca="1">IF(ISBLANK(Z97),"",IF(ISERROR(AVERAGE(Z$23:Z97)-2*ECARTPE(Z$23:Z97)),(AVERAGE(Z$23:Z97)-2*STDEV(Z$23:Z97))))</f>
        <v>13.493913912752793</v>
      </c>
      <c r="AG97" s="281">
        <f ca="1">IF(ISBLANK(Z97),"",IF(ISERROR(AVERAGE(Z$23:Z97)+2*ECARTPE(Z$23:Z97)),(AVERAGE(Z$23:Z97)+2*STDEV(Z$23:Z97))))</f>
        <v>18.408499880350661</v>
      </c>
      <c r="AH97" s="230">
        <f t="shared" si="77"/>
        <v>14.545253449663283</v>
      </c>
      <c r="AI97" s="230">
        <f t="shared" si="78"/>
        <v>17.309603693193861</v>
      </c>
      <c r="AJ97" s="191">
        <v>22.57</v>
      </c>
      <c r="AK97" s="277">
        <f t="shared" si="79"/>
        <v>21.143947368421049</v>
      </c>
      <c r="AL97" s="277">
        <f t="shared" si="80"/>
        <v>1.1371076144696155</v>
      </c>
      <c r="AM97" s="274">
        <f>IF(ISBLANK(AJ97),"",IF(ISERROR(AVERAGE(AJ$23:AJ97)),"",AVERAGE(AJ$23:AJ97)))</f>
        <v>20.930781249999999</v>
      </c>
      <c r="AN97" s="274">
        <f>IF(ISBLANK(AJ97),"",IF(ISERROR(STDEV(AJ$23:AJ97)),"",STDEV(AJ$23:AJ97)))</f>
        <v>1.8428784461439409</v>
      </c>
      <c r="AO97" s="192" t="str">
        <f t="shared" si="91"/>
        <v>conforme</v>
      </c>
      <c r="AP97" s="281">
        <f ca="1">IF(ISBLANK(AJ97),"",IF(ISERROR(AVERAGE(AJ$23:AJ97)-2*ECARTPE(AJ$23:AJ97)),(AVERAGE(AJ$23:AJ97)-2*STDEV(AJ$23:AJ97))))</f>
        <v>17.245024357712119</v>
      </c>
      <c r="AQ97" s="281">
        <f ca="1">IF(ISBLANK(AJ97),"",IF(ISERROR(AVERAGE(AJ$23:AJ97)+2*ECARTPE(AJ$23:AJ97)),(AVERAGE(AJ$23:AJ97)+2*STDEV(AJ$23:AJ97))))</f>
        <v>24.61653814228788</v>
      </c>
      <c r="AR97" s="235">
        <f t="shared" si="81"/>
        <v>18.869732139481819</v>
      </c>
      <c r="AS97" s="235">
        <f t="shared" si="82"/>
        <v>23.418162597360279</v>
      </c>
      <c r="AT97" s="171">
        <v>374</v>
      </c>
      <c r="AU97" s="277">
        <f t="shared" si="83"/>
        <v>339.71428571428572</v>
      </c>
      <c r="AV97" s="277">
        <f t="shared" si="84"/>
        <v>28.289024507095064</v>
      </c>
      <c r="AW97" s="274">
        <f>IF(ISBLANK(AT97),"",IF(ISERROR(AVERAGE(AT$23:AT97)),"",AVERAGE(AT$23:AT97)))</f>
        <v>323.5540983606557</v>
      </c>
      <c r="AX97" s="274">
        <f>IF(ISBLANK(AT97),"",IF(ISERROR(STDEV(AT$23:AT97)),"",STDEV(AT$23:AT97)))</f>
        <v>35.735815711834007</v>
      </c>
      <c r="AY97" s="192" t="str">
        <f t="shared" si="92"/>
        <v>conforme</v>
      </c>
      <c r="AZ97" s="281">
        <f ca="1">IF(ISBLANK(AT97),"",IF(ISERROR(AVERAGE(AT$23:AT97)-2*ECARTPE(AT$23:AT97)),(AVERAGE(AT$23:AT97)-2*STDEV(AT$23:AT97))))</f>
        <v>252.08246693698769</v>
      </c>
      <c r="BA97" s="281">
        <f ca="1">IF(ISBLANK(AT97),"",IF(ISERROR(AVERAGE(AT$23:AT97)+2*ECARTPE(AT$23:AT97)),(AVERAGE(AT$23:AT97)+2*STDEV(AT$23:AT97))))</f>
        <v>395.02572978432374</v>
      </c>
      <c r="BB97" s="235">
        <f t="shared" si="85"/>
        <v>283.13623670009559</v>
      </c>
      <c r="BC97" s="235">
        <f t="shared" si="86"/>
        <v>396.29233472847585</v>
      </c>
      <c r="BD97" s="207" t="str">
        <f t="shared" si="87"/>
        <v>conforme</v>
      </c>
      <c r="BE97" s="132"/>
    </row>
    <row r="98" spans="1:57" x14ac:dyDescent="0.2">
      <c r="A98" s="141"/>
      <c r="B98" s="13" t="s">
        <v>175</v>
      </c>
      <c r="C98" s="113">
        <v>41572</v>
      </c>
      <c r="D98" s="8" t="s">
        <v>174</v>
      </c>
      <c r="E98" s="8" t="s">
        <v>141</v>
      </c>
      <c r="F98" s="186">
        <v>3.96</v>
      </c>
      <c r="G98" s="277">
        <f t="shared" si="67"/>
        <v>3.801794871794872</v>
      </c>
      <c r="H98" s="277">
        <f t="shared" si="68"/>
        <v>0.52255884480964487</v>
      </c>
      <c r="I98" s="274">
        <f>IF(ISERROR(AVERAGE(F$23:F98)),"",AVERAGE(F$23:F98))</f>
        <v>3.7664179104477604</v>
      </c>
      <c r="J98" s="274">
        <f>IF(ISBLANK(F98),"",IF(ISERROR(STDEV(F$23:F98)),"",STDEV(F$23:F98)))</f>
        <v>0.45220571040494978</v>
      </c>
      <c r="K98" s="192" t="str">
        <f t="shared" si="88"/>
        <v>conforme</v>
      </c>
      <c r="L98" s="281">
        <f ca="1">IF(ISERROR(AVERAGE(F$23:F98)-2*ECARTPE(F$23:F98)),(AVERAGE(F$23:F98)-2*STDEV(F$23:F98)))</f>
        <v>2.862006489637861</v>
      </c>
      <c r="M98" s="281">
        <f ca="1">IF(ISERROR(AVERAGE(F$23:F98)+2*ECARTPE(F$23:F98)),(AVERAGE(F$23:F98)+2*STDEV(F$23:F98)))</f>
        <v>4.6708293312576599</v>
      </c>
      <c r="N98" s="232">
        <f t="shared" si="69"/>
        <v>2.756677182175582</v>
      </c>
      <c r="O98" s="232">
        <f t="shared" si="70"/>
        <v>4.8469125614141619</v>
      </c>
      <c r="P98" s="225">
        <v>8.2200000000000006</v>
      </c>
      <c r="Q98" s="277">
        <f t="shared" si="71"/>
        <v>7.6679487179487182</v>
      </c>
      <c r="R98" s="277">
        <f t="shared" si="72"/>
        <v>0.49071472840069286</v>
      </c>
      <c r="S98" s="274">
        <f>IF(ISBLANK(P98),"",IF(ISERROR(AVERAGE(P$23:P98)),"",AVERAGE(P$23:P98)))</f>
        <v>7.6225373134328356</v>
      </c>
      <c r="T98" s="274">
        <f>IF(ISBLANK(P98),"",IF(ISERROR(STDEV(P$23:P98)),"",STDEV(P$23:P98)))</f>
        <v>0.68871717220030326</v>
      </c>
      <c r="U98" s="192" t="str">
        <f t="shared" si="89"/>
        <v>conforme</v>
      </c>
      <c r="V98" s="281">
        <f ca="1">IF(ISBLANK(P98),"",IF(ISERROR(AVERAGE(P$23:P98)-2*ECARTPE(P$23:P98)),(AVERAGE(P$23:P98)-2*STDEV(P$23:P98))))</f>
        <v>6.2451029690322288</v>
      </c>
      <c r="W98" s="281">
        <f ca="1">IF(ISBLANK(P98),"",IF(ISERROR(AVERAGE(P$23:P98)+2*ECARTPE(P$23:P98)),(AVERAGE(P$23:P98)+2*STDEV(P$23:P98))))</f>
        <v>8.9999716578334414</v>
      </c>
      <c r="X98" s="235">
        <f t="shared" si="73"/>
        <v>6.6865192611473327</v>
      </c>
      <c r="Y98" s="235">
        <f t="shared" si="74"/>
        <v>8.6493781747501046</v>
      </c>
      <c r="Z98" s="191">
        <v>16.78</v>
      </c>
      <c r="AA98" s="277">
        <f t="shared" si="75"/>
        <v>15.927428571428573</v>
      </c>
      <c r="AB98" s="277">
        <f t="shared" si="76"/>
        <v>0.69108756088264445</v>
      </c>
      <c r="AC98" s="274">
        <f>IF(ISBLANK(Z98),"",IF(ISERROR(AVERAGE(Z$23:Z98)),"",AVERAGE(Z$23:Z98)))</f>
        <v>15.965254237288136</v>
      </c>
      <c r="AD98" s="274">
        <f>IF(ISBLANK(Z98),"",IF(ISERROR(STDEV(Z$23:Z98)),"",STDEV(Z$23:Z98)))</f>
        <v>1.2227785712257873</v>
      </c>
      <c r="AE98" s="192" t="str">
        <f t="shared" si="90"/>
        <v>conforme</v>
      </c>
      <c r="AF98" s="281">
        <f ca="1">IF(ISBLANK(Z98),"",IF(ISERROR(AVERAGE(Z$23:Z98)-2*ECARTPE(Z$23:Z98)),(AVERAGE(Z$23:Z98)-2*STDEV(Z$23:Z98))))</f>
        <v>13.519697094836561</v>
      </c>
      <c r="AG98" s="281">
        <f ca="1">IF(ISBLANK(Z98),"",IF(ISERROR(AVERAGE(Z$23:Z98)+2*ECARTPE(Z$23:Z98)),(AVERAGE(Z$23:Z98)+2*STDEV(Z$23:Z98))))</f>
        <v>18.410811379739709</v>
      </c>
      <c r="AH98" s="230">
        <f t="shared" si="77"/>
        <v>14.545253449663283</v>
      </c>
      <c r="AI98" s="230">
        <f t="shared" si="78"/>
        <v>17.309603693193861</v>
      </c>
      <c r="AJ98" s="191">
        <v>21.04</v>
      </c>
      <c r="AK98" s="277">
        <f t="shared" si="79"/>
        <v>21.143947368421049</v>
      </c>
      <c r="AL98" s="277">
        <f t="shared" si="80"/>
        <v>1.1371076144696155</v>
      </c>
      <c r="AM98" s="274">
        <f>IF(ISBLANK(AJ98),"",IF(ISERROR(AVERAGE(AJ$23:AJ98)),"",AVERAGE(AJ$23:AJ98)))</f>
        <v>20.932461538461538</v>
      </c>
      <c r="AN98" s="274">
        <f>IF(ISBLANK(AJ98),"",IF(ISERROR(STDEV(AJ$23:AJ98)),"",STDEV(AJ$23:AJ98)))</f>
        <v>1.8284744587097319</v>
      </c>
      <c r="AO98" s="192" t="str">
        <f t="shared" si="91"/>
        <v>conforme</v>
      </c>
      <c r="AP98" s="281">
        <f ca="1">IF(ISBLANK(AJ98),"",IF(ISERROR(AVERAGE(AJ$23:AJ98)-2*ECARTPE(AJ$23:AJ98)),(AVERAGE(AJ$23:AJ98)-2*STDEV(AJ$23:AJ98))))</f>
        <v>17.275512621042076</v>
      </c>
      <c r="AQ98" s="281">
        <f ca="1">IF(ISBLANK(AJ98),"",IF(ISERROR(AVERAGE(AJ$23:AJ98)+2*ECARTPE(AJ$23:AJ98)),(AVERAGE(AJ$23:AJ98)+2*STDEV(AJ$23:AJ98))))</f>
        <v>24.589410455881001</v>
      </c>
      <c r="AR98" s="235">
        <f t="shared" si="81"/>
        <v>18.869732139481819</v>
      </c>
      <c r="AS98" s="235">
        <f t="shared" si="82"/>
        <v>23.418162597360279</v>
      </c>
      <c r="AT98" s="171">
        <v>307</v>
      </c>
      <c r="AU98" s="277">
        <f t="shared" si="83"/>
        <v>339.71428571428572</v>
      </c>
      <c r="AV98" s="277">
        <f t="shared" si="84"/>
        <v>28.289024507095064</v>
      </c>
      <c r="AW98" s="274">
        <f>IF(ISBLANK(AT98),"",IF(ISERROR(AVERAGE(AT$23:AT98)),"",AVERAGE(AT$23:AT98)))</f>
        <v>323.28709677419351</v>
      </c>
      <c r="AX98" s="274">
        <f>IF(ISBLANK(AT98),"",IF(ISERROR(STDEV(AT$23:AT98)),"",STDEV(AT$23:AT98)))</f>
        <v>35.503989542026282</v>
      </c>
      <c r="AY98" s="192" t="str">
        <f t="shared" si="92"/>
        <v>conforme</v>
      </c>
      <c r="AZ98" s="281">
        <f ca="1">IF(ISBLANK(AT98),"",IF(ISERROR(AVERAGE(AT$23:AT98)-2*ECARTPE(AT$23:AT98)),(AVERAGE(AT$23:AT98)-2*STDEV(AT$23:AT98))))</f>
        <v>252.27911769014094</v>
      </c>
      <c r="BA98" s="281">
        <f ca="1">IF(ISBLANK(AT98),"",IF(ISERROR(AVERAGE(AT$23:AT98)+2*ECARTPE(AT$23:AT98)),(AVERAGE(AT$23:AT98)+2*STDEV(AT$23:AT98))))</f>
        <v>394.29507585824609</v>
      </c>
      <c r="BB98" s="235">
        <f t="shared" si="85"/>
        <v>283.13623670009559</v>
      </c>
      <c r="BC98" s="235">
        <f t="shared" si="86"/>
        <v>396.29233472847585</v>
      </c>
      <c r="BD98" s="207" t="str">
        <f t="shared" si="87"/>
        <v>conforme</v>
      </c>
      <c r="BE98" s="132"/>
    </row>
    <row r="99" spans="1:57" x14ac:dyDescent="0.2">
      <c r="A99" s="141"/>
      <c r="B99" s="13" t="s">
        <v>175</v>
      </c>
      <c r="C99" s="113">
        <v>41572</v>
      </c>
      <c r="D99" s="8" t="s">
        <v>174</v>
      </c>
      <c r="E99" s="8" t="s">
        <v>141</v>
      </c>
      <c r="F99" s="186">
        <v>4.08</v>
      </c>
      <c r="G99" s="277">
        <f t="shared" si="67"/>
        <v>3.801794871794872</v>
      </c>
      <c r="H99" s="277">
        <f t="shared" si="68"/>
        <v>0.52255884480964487</v>
      </c>
      <c r="I99" s="274">
        <f>IF(ISERROR(AVERAGE(F$23:F99)),"",AVERAGE(F$23:F99))</f>
        <v>3.771029411764705</v>
      </c>
      <c r="J99" s="274">
        <f>IF(ISBLANK(F99),"",IF(ISERROR(STDEV(F$23:F99)),"",STDEV(F$23:F99)))</f>
        <v>0.45042646361203253</v>
      </c>
      <c r="K99" s="192" t="str">
        <f t="shared" si="88"/>
        <v>conforme</v>
      </c>
      <c r="L99" s="281">
        <f ca="1">IF(ISERROR(AVERAGE(F$23:F99)-2*ECARTPE(F$23:F99)),(AVERAGE(F$23:F99)-2*STDEV(F$23:F99)))</f>
        <v>2.8701764845406399</v>
      </c>
      <c r="M99" s="281">
        <f ca="1">IF(ISERROR(AVERAGE(F$23:F99)+2*ECARTPE(F$23:F99)),(AVERAGE(F$23:F99)+2*STDEV(F$23:F99)))</f>
        <v>4.6718823389887696</v>
      </c>
      <c r="N99" s="232">
        <f t="shared" si="69"/>
        <v>2.756677182175582</v>
      </c>
      <c r="O99" s="232">
        <f t="shared" si="70"/>
        <v>4.8469125614141619</v>
      </c>
      <c r="P99" s="225">
        <v>8.36</v>
      </c>
      <c r="Q99" s="277">
        <f t="shared" si="71"/>
        <v>7.6679487179487182</v>
      </c>
      <c r="R99" s="277">
        <f t="shared" si="72"/>
        <v>0.49071472840069286</v>
      </c>
      <c r="S99" s="274">
        <f>IF(ISBLANK(P99),"",IF(ISERROR(AVERAGE(P$23:P99)),"",AVERAGE(P$23:P99)))</f>
        <v>7.633382352941176</v>
      </c>
      <c r="T99" s="274">
        <f>IF(ISBLANK(P99),"",IF(ISERROR(STDEV(P$23:P99)),"",STDEV(P$23:P99)))</f>
        <v>0.68938348034132313</v>
      </c>
      <c r="U99" s="192" t="str">
        <f t="shared" si="89"/>
        <v>conforme</v>
      </c>
      <c r="V99" s="281">
        <f ca="1">IF(ISBLANK(P99),"",IF(ISERROR(AVERAGE(P$23:P99)-2*ECARTPE(P$23:P99)),(AVERAGE(P$23:P99)-2*STDEV(P$23:P99))))</f>
        <v>6.2546153922585299</v>
      </c>
      <c r="W99" s="281">
        <f ca="1">IF(ISBLANK(P99),"",IF(ISERROR(AVERAGE(P$23:P99)+2*ECARTPE(P$23:P99)),(AVERAGE(P$23:P99)+2*STDEV(P$23:P99))))</f>
        <v>9.0121493136238229</v>
      </c>
      <c r="X99" s="235">
        <f t="shared" si="73"/>
        <v>6.6865192611473327</v>
      </c>
      <c r="Y99" s="235">
        <f t="shared" si="74"/>
        <v>8.6493781747501046</v>
      </c>
      <c r="Z99" s="191">
        <v>16.68</v>
      </c>
      <c r="AA99" s="277">
        <f t="shared" si="75"/>
        <v>15.927428571428573</v>
      </c>
      <c r="AB99" s="277">
        <f t="shared" si="76"/>
        <v>0.69108756088264445</v>
      </c>
      <c r="AC99" s="274">
        <f>IF(ISBLANK(Z99),"",IF(ISERROR(AVERAGE(Z$23:Z99)),"",AVERAGE(Z$23:Z99)))</f>
        <v>15.977166666666667</v>
      </c>
      <c r="AD99" s="274">
        <f>IF(ISBLANK(Z99),"",IF(ISERROR(STDEV(Z$23:Z99)),"",STDEV(Z$23:Z99)))</f>
        <v>1.2158781323670405</v>
      </c>
      <c r="AE99" s="192" t="str">
        <f t="shared" si="90"/>
        <v>conforme</v>
      </c>
      <c r="AF99" s="281">
        <f ca="1">IF(ISBLANK(Z99),"",IF(ISERROR(AVERAGE(Z$23:Z99)-2*ECARTPE(Z$23:Z99)),(AVERAGE(Z$23:Z99)-2*STDEV(Z$23:Z99))))</f>
        <v>13.545410401932585</v>
      </c>
      <c r="AG99" s="281">
        <f ca="1">IF(ISBLANK(Z99),"",IF(ISERROR(AVERAGE(Z$23:Z99)+2*ECARTPE(Z$23:Z99)),(AVERAGE(Z$23:Z99)+2*STDEV(Z$23:Z99))))</f>
        <v>18.408922931400749</v>
      </c>
      <c r="AH99" s="230">
        <f t="shared" si="77"/>
        <v>14.545253449663283</v>
      </c>
      <c r="AI99" s="230">
        <f t="shared" si="78"/>
        <v>17.309603693193861</v>
      </c>
      <c r="AJ99" s="191">
        <v>20.85</v>
      </c>
      <c r="AK99" s="277">
        <f t="shared" si="79"/>
        <v>21.143947368421049</v>
      </c>
      <c r="AL99" s="277">
        <f t="shared" si="80"/>
        <v>1.1371076144696155</v>
      </c>
      <c r="AM99" s="274">
        <f>IF(ISBLANK(AJ99),"",IF(ISERROR(AVERAGE(AJ$23:AJ99)),"",AVERAGE(AJ$23:AJ99)))</f>
        <v>20.93121212121212</v>
      </c>
      <c r="AN99" s="274">
        <f>IF(ISBLANK(AJ99),"",IF(ISERROR(STDEV(AJ$23:AJ99)),"",STDEV(AJ$23:AJ99)))</f>
        <v>1.8143831459937561</v>
      </c>
      <c r="AO99" s="192" t="str">
        <f t="shared" si="91"/>
        <v>conforme</v>
      </c>
      <c r="AP99" s="281">
        <f ca="1">IF(ISBLANK(AJ99),"",IF(ISERROR(AVERAGE(AJ$23:AJ99)-2*ECARTPE(AJ$23:AJ99)),(AVERAGE(AJ$23:AJ99)-2*STDEV(AJ$23:AJ99))))</f>
        <v>17.302445829224609</v>
      </c>
      <c r="AQ99" s="281">
        <f ca="1">IF(ISBLANK(AJ99),"",IF(ISERROR(AVERAGE(AJ$23:AJ99)+2*ECARTPE(AJ$23:AJ99)),(AVERAGE(AJ$23:AJ99)+2*STDEV(AJ$23:AJ99))))</f>
        <v>24.55997841319963</v>
      </c>
      <c r="AR99" s="235">
        <f t="shared" si="81"/>
        <v>18.869732139481819</v>
      </c>
      <c r="AS99" s="235">
        <f t="shared" si="82"/>
        <v>23.418162597360279</v>
      </c>
      <c r="AT99" s="171">
        <v>306</v>
      </c>
      <c r="AU99" s="277">
        <f t="shared" si="83"/>
        <v>339.71428571428572</v>
      </c>
      <c r="AV99" s="277">
        <f t="shared" si="84"/>
        <v>28.289024507095064</v>
      </c>
      <c r="AW99" s="274">
        <f>IF(ISBLANK(AT99),"",IF(ISERROR(AVERAGE(AT$23:AT99)),"",AVERAGE(AT$23:AT99)))</f>
        <v>323.0126984126984</v>
      </c>
      <c r="AX99" s="274">
        <f>IF(ISBLANK(AT99),"",IF(ISERROR(STDEV(AT$23:AT99)),"",STDEV(AT$23:AT99)))</f>
        <v>35.28378724855267</v>
      </c>
      <c r="AY99" s="192" t="str">
        <f t="shared" si="92"/>
        <v>conforme</v>
      </c>
      <c r="AZ99" s="281">
        <f ca="1">IF(ISBLANK(AT99),"",IF(ISERROR(AVERAGE(AT$23:AT99)-2*ECARTPE(AT$23:AT99)),(AVERAGE(AT$23:AT99)-2*STDEV(AT$23:AT99))))</f>
        <v>252.44512391559306</v>
      </c>
      <c r="BA99" s="281">
        <f ca="1">IF(ISBLANK(AT99),"",IF(ISERROR(AVERAGE(AT$23:AT99)+2*ECARTPE(AT$23:AT99)),(AVERAGE(AT$23:AT99)+2*STDEV(AT$23:AT99))))</f>
        <v>393.58027290980374</v>
      </c>
      <c r="BB99" s="235">
        <f t="shared" si="85"/>
        <v>283.13623670009559</v>
      </c>
      <c r="BC99" s="235">
        <f t="shared" si="86"/>
        <v>396.29233472847585</v>
      </c>
      <c r="BD99" s="207" t="str">
        <f t="shared" si="87"/>
        <v>conforme</v>
      </c>
      <c r="BE99" s="132"/>
    </row>
    <row r="100" spans="1:57" x14ac:dyDescent="0.2">
      <c r="A100" s="141"/>
      <c r="B100" s="13" t="s">
        <v>213</v>
      </c>
      <c r="C100" s="113">
        <v>41575</v>
      </c>
      <c r="D100" s="8" t="s">
        <v>212</v>
      </c>
      <c r="E100" s="8" t="s">
        <v>141</v>
      </c>
      <c r="F100" s="186">
        <v>3.97</v>
      </c>
      <c r="G100" s="277">
        <f t="shared" si="67"/>
        <v>3.801794871794872</v>
      </c>
      <c r="H100" s="277">
        <f t="shared" si="68"/>
        <v>0.52255884480964487</v>
      </c>
      <c r="I100" s="274">
        <f>IF(ISERROR(AVERAGE(F$23:F100)),"",AVERAGE(F$23:F100))</f>
        <v>3.7739130434782604</v>
      </c>
      <c r="J100" s="274">
        <f>IF(ISBLANK(F100),"",IF(ISERROR(STDEV(F$23:F100)),"",STDEV(F$23:F100)))</f>
        <v>0.44774341848647431</v>
      </c>
      <c r="K100" s="192" t="str">
        <f t="shared" si="88"/>
        <v>conforme</v>
      </c>
      <c r="L100" s="281">
        <f ca="1">IF(ISERROR(AVERAGE(F$23:F100)-2*ECARTPE(F$23:F100)),(AVERAGE(F$23:F100)-2*STDEV(F$23:F100)))</f>
        <v>2.8784262065053117</v>
      </c>
      <c r="M100" s="281">
        <f ca="1">IF(ISERROR(AVERAGE(F$23:F100)+2*ECARTPE(F$23:F100)),(AVERAGE(F$23:F100)+2*STDEV(F$23:F100)))</f>
        <v>4.6693998804512091</v>
      </c>
      <c r="N100" s="232">
        <f t="shared" si="69"/>
        <v>2.756677182175582</v>
      </c>
      <c r="O100" s="232">
        <f t="shared" si="70"/>
        <v>4.8469125614141619</v>
      </c>
      <c r="P100" s="225">
        <v>8.0500000000000007</v>
      </c>
      <c r="Q100" s="277">
        <f t="shared" si="71"/>
        <v>7.6679487179487182</v>
      </c>
      <c r="R100" s="277">
        <f t="shared" si="72"/>
        <v>0.49071472840069286</v>
      </c>
      <c r="S100" s="274">
        <f>IF(ISBLANK(P100),"",IF(ISERROR(AVERAGE(P$23:P100)),"",AVERAGE(P$23:P100)))</f>
        <v>7.6394202898550709</v>
      </c>
      <c r="T100" s="274">
        <f>IF(ISBLANK(P100),"",IF(ISERROR(STDEV(P$23:P100)),"",STDEV(P$23:P100)))</f>
        <v>0.68613127722198164</v>
      </c>
      <c r="U100" s="192" t="str">
        <f t="shared" si="89"/>
        <v>conforme</v>
      </c>
      <c r="V100" s="281">
        <f ca="1">IF(ISBLANK(P100),"",IF(ISERROR(AVERAGE(P$23:P100)-2*ECARTPE(P$23:P100)),(AVERAGE(P$23:P100)-2*STDEV(P$23:P100))))</f>
        <v>6.2671577354111072</v>
      </c>
      <c r="W100" s="281">
        <f ca="1">IF(ISBLANK(P100),"",IF(ISERROR(AVERAGE(P$23:P100)+2*ECARTPE(P$23:P100)),(AVERAGE(P$23:P100)+2*STDEV(P$23:P100))))</f>
        <v>9.0116828442990347</v>
      </c>
      <c r="X100" s="235">
        <f t="shared" si="73"/>
        <v>6.6865192611473327</v>
      </c>
      <c r="Y100" s="235">
        <f t="shared" si="74"/>
        <v>8.6493781747501046</v>
      </c>
      <c r="Z100" s="191">
        <v>15.93</v>
      </c>
      <c r="AA100" s="277">
        <f t="shared" si="75"/>
        <v>15.927428571428573</v>
      </c>
      <c r="AB100" s="277">
        <f t="shared" si="76"/>
        <v>0.69108756088264445</v>
      </c>
      <c r="AC100" s="274">
        <f>IF(ISBLANK(Z100),"",IF(ISERROR(AVERAGE(Z$23:Z100)),"",AVERAGE(Z$23:Z100)))</f>
        <v>15.97639344262295</v>
      </c>
      <c r="AD100" s="274">
        <f>IF(ISBLANK(Z100),"",IF(ISERROR(STDEV(Z$23:Z100)),"",STDEV(Z$23:Z100)))</f>
        <v>1.2057183651069947</v>
      </c>
      <c r="AE100" s="192" t="str">
        <f t="shared" si="90"/>
        <v>conforme</v>
      </c>
      <c r="AF100" s="281">
        <f ca="1">IF(ISBLANK(Z100),"",IF(ISERROR(AVERAGE(Z$23:Z100)-2*ECARTPE(Z$23:Z100)),(AVERAGE(Z$23:Z100)-2*STDEV(Z$23:Z100))))</f>
        <v>13.564956712408961</v>
      </c>
      <c r="AG100" s="281">
        <f ca="1">IF(ISBLANK(Z100),"",IF(ISERROR(AVERAGE(Z$23:Z100)+2*ECARTPE(Z$23:Z100)),(AVERAGE(Z$23:Z100)+2*STDEV(Z$23:Z100))))</f>
        <v>18.387830172836939</v>
      </c>
      <c r="AH100" s="230">
        <f t="shared" si="77"/>
        <v>14.545253449663283</v>
      </c>
      <c r="AI100" s="230">
        <f t="shared" si="78"/>
        <v>17.309603693193861</v>
      </c>
      <c r="AJ100" s="191">
        <v>20.55</v>
      </c>
      <c r="AK100" s="277">
        <f t="shared" si="79"/>
        <v>21.143947368421049</v>
      </c>
      <c r="AL100" s="277">
        <f t="shared" si="80"/>
        <v>1.1371076144696155</v>
      </c>
      <c r="AM100" s="274">
        <f>IF(ISBLANK(AJ100),"",IF(ISERROR(AVERAGE(AJ$23:AJ100)),"",AVERAGE(AJ$23:AJ100)))</f>
        <v>20.925522388059697</v>
      </c>
      <c r="AN100" s="274">
        <f>IF(ISBLANK(AJ100),"",IF(ISERROR(STDEV(AJ$23:AJ100)),"",STDEV(AJ$23:AJ100)))</f>
        <v>1.8011875573952381</v>
      </c>
      <c r="AO100" s="192" t="str">
        <f t="shared" si="91"/>
        <v>conforme</v>
      </c>
      <c r="AP100" s="281">
        <f ca="1">IF(ISBLANK(AJ100),"",IF(ISERROR(AVERAGE(AJ$23:AJ100)-2*ECARTPE(AJ$23:AJ100)),(AVERAGE(AJ$23:AJ100)-2*STDEV(AJ$23:AJ100))))</f>
        <v>17.323147273269221</v>
      </c>
      <c r="AQ100" s="281">
        <f ca="1">IF(ISBLANK(AJ100),"",IF(ISERROR(AVERAGE(AJ$23:AJ100)+2*ECARTPE(AJ$23:AJ100)),(AVERAGE(AJ$23:AJ100)+2*STDEV(AJ$23:AJ100))))</f>
        <v>24.527897502850173</v>
      </c>
      <c r="AR100" s="235">
        <f t="shared" si="81"/>
        <v>18.869732139481819</v>
      </c>
      <c r="AS100" s="235">
        <f t="shared" si="82"/>
        <v>23.418162597360279</v>
      </c>
      <c r="AT100" s="171">
        <v>337</v>
      </c>
      <c r="AU100" s="277">
        <f t="shared" si="83"/>
        <v>339.71428571428572</v>
      </c>
      <c r="AV100" s="277">
        <f t="shared" si="84"/>
        <v>28.289024507095064</v>
      </c>
      <c r="AW100" s="274">
        <f>IF(ISBLANK(AT100),"",IF(ISERROR(AVERAGE(AT$23:AT100)),"",AVERAGE(AT$23:AT100)))</f>
        <v>323.23124999999999</v>
      </c>
      <c r="AX100" s="274">
        <f>IF(ISBLANK(AT100),"",IF(ISERROR(STDEV(AT$23:AT100)),"",STDEV(AT$23:AT100)))</f>
        <v>35.04627722910169</v>
      </c>
      <c r="AY100" s="192" t="str">
        <f t="shared" si="92"/>
        <v>conforme</v>
      </c>
      <c r="AZ100" s="281">
        <f ca="1">IF(ISBLANK(AT100),"",IF(ISERROR(AVERAGE(AT$23:AT100)-2*ECARTPE(AT$23:AT100)),(AVERAGE(AT$23:AT100)-2*STDEV(AT$23:AT100))))</f>
        <v>253.13869554179661</v>
      </c>
      <c r="BA100" s="281">
        <f ca="1">IF(ISBLANK(AT100),"",IF(ISERROR(AVERAGE(AT$23:AT100)+2*ECARTPE(AT$23:AT100)),(AVERAGE(AT$23:AT100)+2*STDEV(AT$23:AT100))))</f>
        <v>393.32380445820337</v>
      </c>
      <c r="BB100" s="235">
        <f t="shared" si="85"/>
        <v>283.13623670009559</v>
      </c>
      <c r="BC100" s="235">
        <f t="shared" si="86"/>
        <v>396.29233472847585</v>
      </c>
      <c r="BD100" s="207" t="str">
        <f t="shared" si="87"/>
        <v>conforme</v>
      </c>
      <c r="BE100" s="132"/>
    </row>
    <row r="101" spans="1:57" x14ac:dyDescent="0.2">
      <c r="A101" s="141"/>
      <c r="B101" s="13" t="s">
        <v>213</v>
      </c>
      <c r="C101" s="113">
        <v>41582</v>
      </c>
      <c r="D101" s="8" t="s">
        <v>212</v>
      </c>
      <c r="E101" s="8" t="s">
        <v>141</v>
      </c>
      <c r="F101" s="186">
        <v>3.89</v>
      </c>
      <c r="G101" s="277">
        <f t="shared" si="67"/>
        <v>3.801794871794872</v>
      </c>
      <c r="H101" s="277">
        <f t="shared" si="68"/>
        <v>0.52255884480964487</v>
      </c>
      <c r="I101" s="274">
        <f>IF(ISERROR(AVERAGE(F$23:F101)),"",AVERAGE(F$23:F101))</f>
        <v>3.7755714285714279</v>
      </c>
      <c r="J101" s="274">
        <f>IF(ISBLANK(F101),"",IF(ISERROR(STDEV(F$23:F101)),"",STDEV(F$23:F101)))</f>
        <v>0.44470356749183221</v>
      </c>
      <c r="K101" s="192" t="str">
        <f t="shared" si="88"/>
        <v>conforme</v>
      </c>
      <c r="L101" s="281">
        <f ca="1">IF(ISERROR(AVERAGE(F$23:F101)-2*ECARTPE(F$23:F101)),(AVERAGE(F$23:F101)-2*STDEV(F$23:F101)))</f>
        <v>2.8861642935877634</v>
      </c>
      <c r="M101" s="281">
        <f ca="1">IF(ISERROR(AVERAGE(F$23:F101)+2*ECARTPE(F$23:F101)),(AVERAGE(F$23:F101)+2*STDEV(F$23:F101)))</f>
        <v>4.664978563555092</v>
      </c>
      <c r="N101" s="232">
        <f t="shared" si="69"/>
        <v>2.756677182175582</v>
      </c>
      <c r="O101" s="232">
        <f t="shared" si="70"/>
        <v>4.8469125614141619</v>
      </c>
      <c r="P101" s="225">
        <v>7.92</v>
      </c>
      <c r="Q101" s="277">
        <f t="shared" si="71"/>
        <v>7.6679487179487182</v>
      </c>
      <c r="R101" s="277">
        <f t="shared" si="72"/>
        <v>0.49071472840069286</v>
      </c>
      <c r="S101" s="274">
        <f>IF(ISBLANK(P101),"",IF(ISERROR(AVERAGE(P$23:P101)),"",AVERAGE(P$23:P101)))</f>
        <v>7.6434285714285695</v>
      </c>
      <c r="T101" s="274">
        <f>IF(ISBLANK(P101),"",IF(ISERROR(STDEV(P$23:P101)),"",STDEV(P$23:P101)))</f>
        <v>0.68196622321536216</v>
      </c>
      <c r="U101" s="192" t="str">
        <f t="shared" si="89"/>
        <v>conforme</v>
      </c>
      <c r="V101" s="281">
        <f ca="1">IF(ISBLANK(P101),"",IF(ISERROR(AVERAGE(P$23:P101)-2*ECARTPE(P$23:P101)),(AVERAGE(P$23:P101)-2*STDEV(P$23:P101))))</f>
        <v>6.2794961249978449</v>
      </c>
      <c r="W101" s="281">
        <f ca="1">IF(ISBLANK(P101),"",IF(ISERROR(AVERAGE(P$23:P101)+2*ECARTPE(P$23:P101)),(AVERAGE(P$23:P101)+2*STDEV(P$23:P101))))</f>
        <v>9.007361017859294</v>
      </c>
      <c r="X101" s="235">
        <f t="shared" si="73"/>
        <v>6.6865192611473327</v>
      </c>
      <c r="Y101" s="235">
        <f t="shared" si="74"/>
        <v>8.6493781747501046</v>
      </c>
      <c r="Z101" s="191">
        <v>16.03</v>
      </c>
      <c r="AA101" s="277">
        <f t="shared" si="75"/>
        <v>15.927428571428573</v>
      </c>
      <c r="AB101" s="277">
        <f t="shared" si="76"/>
        <v>0.69108756088264445</v>
      </c>
      <c r="AC101" s="274">
        <f>IF(ISBLANK(Z101),"",IF(ISERROR(AVERAGE(Z$23:Z101)),"",AVERAGE(Z$23:Z101)))</f>
        <v>15.977258064516128</v>
      </c>
      <c r="AD101" s="274">
        <f>IF(ISBLANK(Z101),"",IF(ISERROR(STDEV(Z$23:Z101)),"",STDEV(Z$23:Z101)))</f>
        <v>1.1958139684186018</v>
      </c>
      <c r="AE101" s="192" t="str">
        <f t="shared" si="90"/>
        <v>conforme</v>
      </c>
      <c r="AF101" s="281">
        <f ca="1">IF(ISBLANK(Z101),"",IF(ISERROR(AVERAGE(Z$23:Z101)-2*ECARTPE(Z$23:Z101)),(AVERAGE(Z$23:Z101)-2*STDEV(Z$23:Z101))))</f>
        <v>13.585630127678925</v>
      </c>
      <c r="AG101" s="281">
        <f ca="1">IF(ISBLANK(Z101),"",IF(ISERROR(AVERAGE(Z$23:Z101)+2*ECARTPE(Z$23:Z101)),(AVERAGE(Z$23:Z101)+2*STDEV(Z$23:Z101))))</f>
        <v>18.368886001353331</v>
      </c>
      <c r="AH101" s="230">
        <f t="shared" si="77"/>
        <v>14.545253449663283</v>
      </c>
      <c r="AI101" s="230">
        <f t="shared" si="78"/>
        <v>17.309603693193861</v>
      </c>
      <c r="AJ101" s="191">
        <v>21.29</v>
      </c>
      <c r="AK101" s="277">
        <f t="shared" si="79"/>
        <v>21.143947368421049</v>
      </c>
      <c r="AL101" s="277">
        <f t="shared" si="80"/>
        <v>1.1371076144696155</v>
      </c>
      <c r="AM101" s="274">
        <f>IF(ISBLANK(AJ101),"",IF(ISERROR(AVERAGE(AJ$23:AJ101)),"",AVERAGE(AJ$23:AJ101)))</f>
        <v>20.930882352941172</v>
      </c>
      <c r="AN101" s="274">
        <f>IF(ISBLANK(AJ101),"",IF(ISERROR(STDEV(AJ$23:AJ101)),"",STDEV(AJ$23:AJ101)))</f>
        <v>1.7882416405668073</v>
      </c>
      <c r="AO101" s="192" t="str">
        <f t="shared" si="91"/>
        <v>conforme</v>
      </c>
      <c r="AP101" s="281">
        <f ca="1">IF(ISBLANK(AJ101),"",IF(ISERROR(AVERAGE(AJ$23:AJ101)-2*ECARTPE(AJ$23:AJ101)),(AVERAGE(AJ$23:AJ101)-2*STDEV(AJ$23:AJ101))))</f>
        <v>17.354399071807556</v>
      </c>
      <c r="AQ101" s="281">
        <f ca="1">IF(ISBLANK(AJ101),"",IF(ISERROR(AVERAGE(AJ$23:AJ101)+2*ECARTPE(AJ$23:AJ101)),(AVERAGE(AJ$23:AJ101)+2*STDEV(AJ$23:AJ101))))</f>
        <v>24.507365634074787</v>
      </c>
      <c r="AR101" s="235">
        <f t="shared" si="81"/>
        <v>18.869732139481819</v>
      </c>
      <c r="AS101" s="235">
        <f t="shared" si="82"/>
        <v>23.418162597360279</v>
      </c>
      <c r="AT101" s="171">
        <v>334</v>
      </c>
      <c r="AU101" s="277">
        <f>AVERAGE($AT$63:$AT$101)</f>
        <v>339.71428571428572</v>
      </c>
      <c r="AV101" s="277">
        <f t="shared" si="84"/>
        <v>28.289024507095064</v>
      </c>
      <c r="AW101" s="274">
        <f>IF(ISBLANK(AT101),"",IF(ISERROR(AVERAGE(AT$23:AT101)),"",AVERAGE(AT$23:AT101)))</f>
        <v>323.39692307692309</v>
      </c>
      <c r="AX101" s="274">
        <f>IF(ISBLANK(AT101),"",IF(ISERROR(STDEV(AT$23:AT101)),"",STDEV(AT$23:AT101)))</f>
        <v>34.79704535423388</v>
      </c>
      <c r="AY101" s="192" t="str">
        <f t="shared" si="92"/>
        <v>conforme</v>
      </c>
      <c r="AZ101" s="281">
        <f ca="1">IF(ISBLANK(AT101),"",IF(ISERROR(AVERAGE(AT$23:AT101)-2*ECARTPE(AT$23:AT101)),(AVERAGE(AT$23:AT101)-2*STDEV(AT$23:AT101))))</f>
        <v>253.80283236845531</v>
      </c>
      <c r="BA101" s="281">
        <f ca="1">IF(ISBLANK(AT101),"",IF(ISERROR(AVERAGE(AT$23:AT101)+2*ECARTPE(AT$23:AT101)),(AVERAGE(AT$23:AT101)+2*STDEV(AT$23:AT101))))</f>
        <v>392.99101378539086</v>
      </c>
      <c r="BB101" s="235">
        <f t="shared" si="85"/>
        <v>283.13623670009559</v>
      </c>
      <c r="BC101" s="235">
        <f t="shared" si="86"/>
        <v>396.29233472847585</v>
      </c>
      <c r="BD101" s="207" t="str">
        <f t="shared" si="87"/>
        <v>conforme</v>
      </c>
      <c r="BE101" s="132"/>
    </row>
    <row r="102" spans="1:57" x14ac:dyDescent="0.2">
      <c r="A102" s="141"/>
      <c r="B102" s="13"/>
      <c r="C102" s="113"/>
      <c r="D102" s="8"/>
      <c r="E102" s="8"/>
      <c r="F102" s="186"/>
      <c r="G102" s="277"/>
      <c r="H102" s="277"/>
      <c r="I102" s="274">
        <f>IF(ISERROR(AVERAGE(F$23:F102)),"",AVERAGE(F$23:F102))</f>
        <v>3.7755714285714279</v>
      </c>
      <c r="J102" s="274" t="str">
        <f>IF(ISBLANK(F102),"",IF(ISERROR(STDEV(F$23:F102)),"",STDEV(F$23:F102)))</f>
        <v/>
      </c>
      <c r="K102" s="192" t="str">
        <f t="shared" si="88"/>
        <v/>
      </c>
      <c r="L102" s="281">
        <f ca="1">IF(ISERROR(AVERAGE(F$23:F102)-2*ECARTPE(F$23:F102)),(AVERAGE(F$23:F102)-2*STDEV(F$23:F102)))</f>
        <v>2.8861642935877634</v>
      </c>
      <c r="M102" s="281">
        <f ca="1">IF(ISERROR(AVERAGE(F$23:F102)+2*ECARTPE(F$23:F102)),(AVERAGE(F$23:F102)+2*STDEV(F$23:F102)))</f>
        <v>4.664978563555092</v>
      </c>
      <c r="N102" s="217"/>
      <c r="O102" s="217"/>
      <c r="P102" s="219"/>
      <c r="Q102" s="278"/>
      <c r="R102" s="278"/>
      <c r="S102" s="274" t="str">
        <f>IF(ISBLANK(P102),"",IF(ISERROR(AVERAGE(P$23:P102)),"",AVERAGE(P$23:P102)))</f>
        <v/>
      </c>
      <c r="T102" s="274" t="str">
        <f>IF(ISBLANK(P102),"",IF(ISERROR(STDEV(P$23:P102)),"",STDEV(P$23:P102)))</f>
        <v/>
      </c>
      <c r="U102" s="192" t="str">
        <f t="shared" si="89"/>
        <v/>
      </c>
      <c r="V102" s="281" t="str">
        <f>IF(ISBLANK(P102),"",IF(ISERROR(AVERAGE(P$23:P102)-2*ECARTPE(P$23:P102)),(AVERAGE(P$23:P102)-2*STDEV(P$23:P102))))</f>
        <v/>
      </c>
      <c r="W102" s="281" t="str">
        <f>IF(ISBLANK(P102),"",IF(ISERROR(AVERAGE(P$23:P102)+2*ECARTPE(P$23:P102)),(AVERAGE(P$23:P102)+2*STDEV(P$23:P102))))</f>
        <v/>
      </c>
      <c r="X102" s="165"/>
      <c r="Y102" s="165"/>
      <c r="Z102" s="161"/>
      <c r="AA102" s="277"/>
      <c r="AB102" s="277"/>
      <c r="AC102" s="274" t="str">
        <f>IF(ISBLANK(Z102),"",IF(ISERROR(AVERAGE(Z$23:Z102)),"",AVERAGE(Z$23:Z102)))</f>
        <v/>
      </c>
      <c r="AD102" s="274" t="str">
        <f>IF(ISBLANK(Z102),"",IF(ISERROR(STDEV(Z$23:Z102)),"",STDEV(Z$23:Z102)))</f>
        <v/>
      </c>
      <c r="AE102" s="192" t="str">
        <f t="shared" si="90"/>
        <v/>
      </c>
      <c r="AF102" s="281" t="str">
        <f>IF(ISBLANK(Z102),"",IF(ISERROR(AVERAGE(Z$23:Z102)-2*ECARTPE(Z$23:Z102)),(AVERAGE(Z$23:Z102)-2*STDEV(Z$23:Z102))))</f>
        <v/>
      </c>
      <c r="AG102" s="281" t="str">
        <f>IF(ISBLANK(Z102),"",IF(ISERROR(AVERAGE(Z$23:Z102)+2*ECARTPE(Z$23:Z102)),(AVERAGE(Z$23:Z102)+2*STDEV(Z$23:Z102))))</f>
        <v/>
      </c>
      <c r="AH102" s="165"/>
      <c r="AI102" s="165"/>
      <c r="AJ102" s="161"/>
      <c r="AK102" s="165"/>
      <c r="AL102" s="165"/>
      <c r="AM102" s="274" t="str">
        <f>IF(ISBLANK(AJ102),"",IF(ISERROR(AVERAGE(AJ$23:AJ102)),"",AVERAGE(AJ$23:AJ102)))</f>
        <v/>
      </c>
      <c r="AN102" s="274" t="str">
        <f>IF(ISBLANK(AJ102),"",IF(ISERROR(STDEV(AJ$23:AJ102)),"",STDEV(AJ$23:AJ102)))</f>
        <v/>
      </c>
      <c r="AO102" s="192" t="str">
        <f t="shared" si="91"/>
        <v/>
      </c>
      <c r="AP102" s="281" t="str">
        <f>IF(ISBLANK(AJ102),"",IF(ISERROR(AVERAGE(AJ$23:AJ102)-2*ECARTPE(AJ$23:AJ102)),(AVERAGE(AJ$23:AJ102)-2*STDEV(AJ$23:AJ102))))</f>
        <v/>
      </c>
      <c r="AQ102" s="281" t="str">
        <f>IF(ISBLANK(AJ102),"",IF(ISERROR(AVERAGE(AJ$23:AJ102)+2*ECARTPE(AJ$23:AJ102)),(AVERAGE(AJ$23:AJ102)+2*STDEV(AJ$23:AJ102))))</f>
        <v/>
      </c>
      <c r="AR102" s="165"/>
      <c r="AS102" s="165"/>
      <c r="AT102" s="170"/>
      <c r="AU102" s="277"/>
      <c r="AV102" s="277"/>
      <c r="AW102" s="274" t="str">
        <f>IF(ISBLANK(AT102),"",IF(ISERROR(AVERAGE(AT$23:AT102)),"",AVERAGE(AT$23:AT102)))</f>
        <v/>
      </c>
      <c r="AX102" s="274" t="str">
        <f>IF(ISBLANK(AT102),"",IF(ISERROR(STDEV(AT$23:AT102)),"",STDEV(AT$23:AT102)))</f>
        <v/>
      </c>
      <c r="AY102" s="192" t="str">
        <f t="shared" si="92"/>
        <v/>
      </c>
      <c r="AZ102" s="281" t="str">
        <f>IF(ISBLANK(AT102),"",IF(ISERROR(AVERAGE(AT$23:AT102)-2*ECARTPE(AT$23:AT102)),(AVERAGE(AT$23:AT102)-2*STDEV(AT$23:AT102))))</f>
        <v/>
      </c>
      <c r="BA102" s="281" t="str">
        <f>IF(ISBLANK(AT102),"",IF(ISERROR(AVERAGE(AT$23:AT102)+2*ECARTPE(AT$23:AT102)),(AVERAGE(AT$23:AT102)+2*STDEV(AT$23:AT102))))</f>
        <v/>
      </c>
      <c r="BB102" s="165"/>
      <c r="BC102" s="165"/>
      <c r="BD102" s="207"/>
      <c r="BE102" s="132"/>
    </row>
    <row r="103" spans="1:57" x14ac:dyDescent="0.2">
      <c r="A103" s="141"/>
      <c r="B103" s="13"/>
      <c r="C103" s="113"/>
      <c r="D103" s="8"/>
      <c r="E103" s="8"/>
      <c r="F103" s="186"/>
      <c r="G103" s="277"/>
      <c r="H103" s="277"/>
      <c r="I103" s="274">
        <f>IF(ISERROR(AVERAGE(F$23:F103)),"",AVERAGE(F$23:F103))</f>
        <v>3.7755714285714279</v>
      </c>
      <c r="J103" s="274" t="str">
        <f>IF(ISBLANK(F103),"",IF(ISERROR(STDEV(F$23:F103)),"",STDEV(F$23:F103)))</f>
        <v/>
      </c>
      <c r="K103" s="192" t="str">
        <f t="shared" si="88"/>
        <v/>
      </c>
      <c r="L103" s="281">
        <f ca="1">IF(ISERROR(AVERAGE(F$23:F103)-2*ECARTPE(F$23:F103)),(AVERAGE(F$23:F103)-2*STDEV(F$23:F103)))</f>
        <v>2.8861642935877634</v>
      </c>
      <c r="M103" s="281">
        <f ca="1">IF(ISERROR(AVERAGE(F$23:F103)+2*ECARTPE(F$23:F103)),(AVERAGE(F$23:F103)+2*STDEV(F$23:F103)))</f>
        <v>4.664978563555092</v>
      </c>
      <c r="N103" s="217"/>
      <c r="O103" s="217"/>
      <c r="P103" s="219"/>
      <c r="Q103" s="278"/>
      <c r="R103" s="278"/>
      <c r="S103" s="274" t="str">
        <f>IF(ISBLANK(P103),"",IF(ISERROR(AVERAGE(P$23:P103)),"",AVERAGE(P$23:P103)))</f>
        <v/>
      </c>
      <c r="T103" s="274" t="str">
        <f>IF(ISBLANK(P103),"",IF(ISERROR(STDEV(P$23:P103)),"",STDEV(P$23:P103)))</f>
        <v/>
      </c>
      <c r="U103" s="192" t="str">
        <f t="shared" si="89"/>
        <v/>
      </c>
      <c r="V103" s="281" t="str">
        <f>IF(ISBLANK(P103),"",IF(ISERROR(AVERAGE(P$23:P103)-2*ECARTPE(P$23:P103)),(AVERAGE(P$23:P103)-2*STDEV(P$23:P103))))</f>
        <v/>
      </c>
      <c r="W103" s="281" t="str">
        <f>IF(ISBLANK(P103),"",IF(ISERROR(AVERAGE(P$23:P103)+2*ECARTPE(P$23:P103)),(AVERAGE(P$23:P103)+2*STDEV(P$23:P103))))</f>
        <v/>
      </c>
      <c r="X103" s="165"/>
      <c r="Y103" s="165"/>
      <c r="Z103" s="161"/>
      <c r="AA103" s="277"/>
      <c r="AB103" s="277"/>
      <c r="AC103" s="274" t="str">
        <f>IF(ISBLANK(Z103),"",IF(ISERROR(AVERAGE(Z$23:Z103)),"",AVERAGE(Z$23:Z103)))</f>
        <v/>
      </c>
      <c r="AD103" s="274" t="str">
        <f>IF(ISBLANK(Z103),"",IF(ISERROR(STDEV(Z$23:Z103)),"",STDEV(Z$23:Z103)))</f>
        <v/>
      </c>
      <c r="AE103" s="192" t="str">
        <f t="shared" si="90"/>
        <v/>
      </c>
      <c r="AF103" s="281" t="str">
        <f>IF(ISBLANK(Z103),"",IF(ISERROR(AVERAGE(Z$23:Z103)-2*ECARTPE(Z$23:Z103)),(AVERAGE(Z$23:Z103)-2*STDEV(Z$23:Z103))))</f>
        <v/>
      </c>
      <c r="AG103" s="281" t="str">
        <f>IF(ISBLANK(Z103),"",IF(ISERROR(AVERAGE(Z$23:Z103)+2*ECARTPE(Z$23:Z103)),(AVERAGE(Z$23:Z103)+2*STDEV(Z$23:Z103))))</f>
        <v/>
      </c>
      <c r="AH103" s="165"/>
      <c r="AI103" s="165"/>
      <c r="AJ103" s="161"/>
      <c r="AK103" s="165"/>
      <c r="AL103" s="165"/>
      <c r="AM103" s="274" t="str">
        <f>IF(ISBLANK(AJ103),"",IF(ISERROR(AVERAGE(AJ$23:AJ103)),"",AVERAGE(AJ$23:AJ103)))</f>
        <v/>
      </c>
      <c r="AN103" s="274" t="str">
        <f>IF(ISBLANK(AJ103),"",IF(ISERROR(STDEV(AJ$23:AJ103)),"",STDEV(AJ$23:AJ103)))</f>
        <v/>
      </c>
      <c r="AO103" s="192" t="str">
        <f t="shared" si="91"/>
        <v/>
      </c>
      <c r="AP103" s="281" t="str">
        <f>IF(ISBLANK(AJ103),"",IF(ISERROR(AVERAGE(AJ$23:AJ103)-2*ECARTPE(AJ$23:AJ103)),(AVERAGE(AJ$23:AJ103)-2*STDEV(AJ$23:AJ103))))</f>
        <v/>
      </c>
      <c r="AQ103" s="281" t="str">
        <f>IF(ISBLANK(AJ103),"",IF(ISERROR(AVERAGE(AJ$23:AJ103)+2*ECARTPE(AJ$23:AJ103)),(AVERAGE(AJ$23:AJ103)+2*STDEV(AJ$23:AJ103))))</f>
        <v/>
      </c>
      <c r="AR103" s="165"/>
      <c r="AS103" s="165"/>
      <c r="AT103" s="170"/>
      <c r="AU103" s="277"/>
      <c r="AV103" s="277"/>
      <c r="AW103" s="274" t="str">
        <f>IF(ISBLANK(AT103),"",IF(ISERROR(AVERAGE(AT$23:AT103)),"",AVERAGE(AT$23:AT103)))</f>
        <v/>
      </c>
      <c r="AX103" s="274" t="str">
        <f>IF(ISBLANK(AT103),"",IF(ISERROR(STDEV(AT$23:AT103)),"",STDEV(AT$23:AT103)))</f>
        <v/>
      </c>
      <c r="AY103" s="192" t="str">
        <f t="shared" si="92"/>
        <v/>
      </c>
      <c r="AZ103" s="281" t="str">
        <f>IF(ISBLANK(AT103),"",IF(ISERROR(AVERAGE(AT$23:AT103)-2*ECARTPE(AT$23:AT103)),(AVERAGE(AT$23:AT103)-2*STDEV(AT$23:AT103))))</f>
        <v/>
      </c>
      <c r="BA103" s="281" t="str">
        <f>IF(ISBLANK(AT103),"",IF(ISERROR(AVERAGE(AT$23:AT103)+2*ECARTPE(AT$23:AT103)),(AVERAGE(AT$23:AT103)+2*STDEV(AT$23:AT103))))</f>
        <v/>
      </c>
      <c r="BB103" s="165"/>
      <c r="BC103" s="165"/>
      <c r="BD103" s="207"/>
      <c r="BE103" s="132"/>
    </row>
    <row r="104" spans="1:57" ht="24" x14ac:dyDescent="0.2">
      <c r="A104" s="142" t="s">
        <v>137</v>
      </c>
      <c r="B104" s="133" t="s">
        <v>218</v>
      </c>
      <c r="C104" s="133"/>
      <c r="D104" s="147"/>
      <c r="E104" s="147" t="s">
        <v>138</v>
      </c>
      <c r="F104" s="202"/>
      <c r="G104" s="202"/>
      <c r="H104" s="202"/>
      <c r="I104" s="274">
        <f>IF(ISERROR(AVERAGE(F$23:F104)),"",AVERAGE(F$23:F104))</f>
        <v>3.7755714285714279</v>
      </c>
      <c r="J104" s="274" t="str">
        <f>IF(ISBLANK(F104),"",IF(ISERROR(STDEV(F$23:F104)),"",STDEV(F$23:F104)))</f>
        <v/>
      </c>
      <c r="K104" s="192" t="str">
        <f t="shared" si="88"/>
        <v/>
      </c>
      <c r="L104" s="281">
        <f ca="1">IF(ISERROR(AVERAGE(F$23:F104)-2*ECARTPE(F$23:F104)),(AVERAGE(F$23:F104)-2*STDEV(F$23:F104)))</f>
        <v>2.8861642935877634</v>
      </c>
      <c r="M104" s="281">
        <f ca="1">IF(ISERROR(AVERAGE(F$23:F104)+2*ECARTPE(F$23:F104)),(AVERAGE(F$23:F104)+2*STDEV(F$23:F104)))</f>
        <v>4.664978563555092</v>
      </c>
      <c r="N104" s="218"/>
      <c r="O104" s="218"/>
      <c r="P104" s="226"/>
      <c r="Q104" s="218"/>
      <c r="R104" s="218"/>
      <c r="S104" s="274" t="str">
        <f>IF(ISBLANK(P104),"",IF(ISERROR(AVERAGE(P$23:P104)),"",AVERAGE(P$23:P104)))</f>
        <v/>
      </c>
      <c r="T104" s="274" t="str">
        <f>IF(ISBLANK(P104),"",IF(ISERROR(STDEV(P$23:P104)),"",STDEV(P$23:P104)))</f>
        <v/>
      </c>
      <c r="U104" s="192" t="str">
        <f t="shared" si="89"/>
        <v/>
      </c>
      <c r="V104" s="281" t="str">
        <f>IF(ISBLANK(P104),"",IF(ISERROR(AVERAGE(P$23:P104)-2*ECARTPE(P$23:P104)),(AVERAGE(P$23:P104)-2*STDEV(P$23:P104))))</f>
        <v/>
      </c>
      <c r="W104" s="281" t="str">
        <f>IF(ISBLANK(P104),"",IF(ISERROR(AVERAGE(P$23:P104)+2*ECARTPE(P$23:P104)),(AVERAGE(P$23:P104)+2*STDEV(P$23:P104))))</f>
        <v/>
      </c>
      <c r="X104" s="200"/>
      <c r="Y104" s="200"/>
      <c r="Z104" s="200"/>
      <c r="AA104" s="202"/>
      <c r="AB104" s="202"/>
      <c r="AC104" s="274" t="str">
        <f>IF(ISBLANK(Z104),"",IF(ISERROR(AVERAGE(Z$23:Z104)),"",AVERAGE(Z$23:Z104)))</f>
        <v/>
      </c>
      <c r="AD104" s="274" t="str">
        <f>IF(ISBLANK(Z104),"",IF(ISERROR(STDEV(Z$23:Z104)),"",STDEV(Z$23:Z104)))</f>
        <v/>
      </c>
      <c r="AE104" s="192" t="str">
        <f t="shared" si="90"/>
        <v/>
      </c>
      <c r="AF104" s="281" t="str">
        <f>IF(ISBLANK(Z104),"",IF(ISERROR(AVERAGE(Z$23:Z104)-2*ECARTPE(Z$23:Z104)),(AVERAGE(Z$23:Z104)-2*STDEV(Z$23:Z104))))</f>
        <v/>
      </c>
      <c r="AG104" s="281" t="str">
        <f>IF(ISBLANK(Z104),"",IF(ISERROR(AVERAGE(Z$23:Z104)+2*ECARTPE(Z$23:Z104)),(AVERAGE(Z$23:Z104)+2*STDEV(Z$23:Z104))))</f>
        <v/>
      </c>
      <c r="AH104" s="200"/>
      <c r="AI104" s="200"/>
      <c r="AJ104" s="200">
        <v>21.7</v>
      </c>
      <c r="AK104" s="202"/>
      <c r="AL104" s="202"/>
      <c r="AM104" s="274">
        <f>IF(ISBLANK(AJ104),"",IF(ISERROR(AVERAGE(AJ$23:AJ104)),"",AVERAGE(AJ$23:AJ104)))</f>
        <v>20.942028985507243</v>
      </c>
      <c r="AN104" s="274">
        <f>IF(ISBLANK(AJ104),"",IF(ISERROR(STDEV(AJ$23:AJ104)),"",STDEV(AJ$23:AJ104)))</f>
        <v>1.7774573542581291</v>
      </c>
      <c r="AO104" s="192" t="str">
        <f t="shared" si="91"/>
        <v>non conforme</v>
      </c>
      <c r="AP104" s="281">
        <f ca="1">IF(ISBLANK(AJ104),"",IF(ISERROR(AVERAGE(AJ$23:AJ104)-2*ECARTPE(AJ$23:AJ104)),(AVERAGE(AJ$23:AJ104)-2*STDEV(AJ$23:AJ104))))</f>
        <v>17.387114276990985</v>
      </c>
      <c r="AQ104" s="281">
        <f ca="1">IF(ISBLANK(AJ104),"",IF(ISERROR(AVERAGE(AJ$23:AJ104)+2*ECARTPE(AJ$23:AJ104)),(AVERAGE(AJ$23:AJ104)+2*STDEV(AJ$23:AJ104))))</f>
        <v>24.4969436940235</v>
      </c>
      <c r="AR104" s="203"/>
      <c r="AS104" s="203"/>
      <c r="AT104" s="200">
        <v>374</v>
      </c>
      <c r="AU104" s="202"/>
      <c r="AV104" s="202"/>
      <c r="AW104" s="274">
        <f>IF(ISBLANK(AT104),"",IF(ISERROR(AVERAGE(AT$23:AT104)),"",AVERAGE(AT$23:AT104)))</f>
        <v>324.16363636363633</v>
      </c>
      <c r="AX104" s="274">
        <f>IF(ISBLANK(AT104),"",IF(ISERROR(STDEV(AT$23:AT104)),"",STDEV(AT$23:AT104)))</f>
        <v>35.085669379451659</v>
      </c>
      <c r="AY104" s="192" t="str">
        <f t="shared" si="92"/>
        <v>non conforme</v>
      </c>
      <c r="AZ104" s="281">
        <f ca="1">IF(ISBLANK(AT104),"",IF(ISERROR(AVERAGE(AT$23:AT104)-2*ECARTPE(AT$23:AT104)),(AVERAGE(AT$23:AT104)-2*STDEV(AT$23:AT104))))</f>
        <v>253.99229760473301</v>
      </c>
      <c r="BA104" s="281">
        <f ca="1">IF(ISBLANK(AT104),"",IF(ISERROR(AVERAGE(AT$23:AT104)+2*ECARTPE(AT$23:AT104)),(AVERAGE(AT$23:AT104)+2*STDEV(AT$23:AT104))))</f>
        <v>394.33497512253962</v>
      </c>
      <c r="BB104" s="203"/>
      <c r="BC104" s="203"/>
      <c r="BD104" s="207"/>
      <c r="BE104" s="205"/>
    </row>
    <row r="105" spans="1:57" x14ac:dyDescent="0.2">
      <c r="A105" s="135">
        <v>41628</v>
      </c>
      <c r="B105" s="14" t="s">
        <v>171</v>
      </c>
      <c r="D105" s="86" t="s">
        <v>172</v>
      </c>
      <c r="E105" s="86" t="s">
        <v>141</v>
      </c>
      <c r="F105" s="186">
        <v>4.3</v>
      </c>
      <c r="G105" s="277">
        <f>AVERAGE($F$105:$F$132)</f>
        <v>3.8174999999999999</v>
      </c>
      <c r="H105" s="277">
        <f>STDEV($F$105:$F$132)</f>
        <v>0.20840887519311471</v>
      </c>
      <c r="I105" s="274">
        <f>IF(ISERROR(AVERAGE(F$23:F105)),"",AVERAGE(F$23:F105))</f>
        <v>3.7829577464788731</v>
      </c>
      <c r="J105" s="274">
        <f>IF(ISBLANK(F105),"",IF(ISERROR(STDEV(F$23:F105)),"",STDEV(F$23:F105)))</f>
        <v>0.44588081164043714</v>
      </c>
      <c r="K105" s="192" t="str">
        <f t="shared" si="88"/>
        <v>non conforme</v>
      </c>
      <c r="L105" s="281">
        <f ca="1">IF(ISERROR(AVERAGE(F$23:F105)-2*ECARTPE(F$23:F105)),(AVERAGE(F$23:F105)-2*STDEV(F$23:F105)))</f>
        <v>2.8911961231979988</v>
      </c>
      <c r="M105" s="281">
        <f ca="1">IF(ISERROR(AVERAGE(F$23:F105)+2*ECARTPE(F$23:F105)),(AVERAGE(F$23:F105)+2*STDEV(F$23:F105)))</f>
        <v>4.6747193697597478</v>
      </c>
      <c r="N105" s="232">
        <f>AVERAGE($F$105:$F$132)-2*STDEV($F$105:$F$132)</f>
        <v>3.4006822496137703</v>
      </c>
      <c r="O105" s="232">
        <f>AVERAGE($F$105:$F$132)+2*STDEV($F$105:$F$132)</f>
        <v>4.2343177503862295</v>
      </c>
      <c r="P105" s="227">
        <v>9.08</v>
      </c>
      <c r="Q105" s="277">
        <f>AVERAGE($P$105:$P$132)</f>
        <v>7.8521428571428569</v>
      </c>
      <c r="R105" s="277">
        <f>STDEV($P$105:$P$132)</f>
        <v>0.41194531408785545</v>
      </c>
      <c r="S105" s="274">
        <f>IF(ISBLANK(P105),"",IF(ISERROR(AVERAGE(P$23:P105)),"",AVERAGE(P$23:P105)))</f>
        <v>7.663661971830984</v>
      </c>
      <c r="T105" s="274">
        <f>IF(ISBLANK(P105),"",IF(ISERROR(STDEV(P$23:P105)),"",STDEV(P$23:P105)))</f>
        <v>0.69821249208577441</v>
      </c>
      <c r="U105" s="192" t="str">
        <f t="shared" si="89"/>
        <v>non conforme</v>
      </c>
      <c r="V105" s="281">
        <f ca="1">IF(ISBLANK(P105),"",IF(ISERROR(AVERAGE(P$23:P105)-2*ECARTPE(P$23:P105)),(AVERAGE(P$23:P105)-2*STDEV(P$23:P105))))</f>
        <v>6.2672369876594356</v>
      </c>
      <c r="W105" s="281">
        <f ca="1">IF(ISBLANK(P105),"",IF(ISERROR(AVERAGE(P$23:P105)+2*ECARTPE(P$23:P105)),(AVERAGE(P$23:P105)+2*STDEV(P$23:P105))))</f>
        <v>9.0600869560025323</v>
      </c>
      <c r="X105" s="235">
        <f>AVERAGE($P$105:$P$132)-2*STDEV($P$105:$P$132)</f>
        <v>7.0282522289671459</v>
      </c>
      <c r="Y105" s="235">
        <f>AVERAGE($P$105:$P$132)+2*STDEV($P$105:$P$132)</f>
        <v>8.6760334853185679</v>
      </c>
      <c r="Z105" s="171">
        <v>17.96</v>
      </c>
      <c r="AA105" s="277">
        <f>AVERAGE($Z$105:$Z$132)</f>
        <v>16.019047619047619</v>
      </c>
      <c r="AB105" s="277">
        <f>STDEV($Z$105:$Z$132)</f>
        <v>0.6046892157290783</v>
      </c>
      <c r="AC105" s="274">
        <f>IF(ISBLANK(Z105),"",IF(ISERROR(AVERAGE(Z$23:Z105)),"",AVERAGE(Z$23:Z105)))</f>
        <v>16.00873015873016</v>
      </c>
      <c r="AD105" s="274">
        <f>IF(ISBLANK(Z105),"",IF(ISERROR(STDEV(Z$23:Z105)),"",STDEV(Z$23:Z105)))</f>
        <v>1.2121501717668859</v>
      </c>
      <c r="AE105" s="192" t="str">
        <f t="shared" si="90"/>
        <v>non conforme</v>
      </c>
      <c r="AF105" s="281">
        <f ca="1">IF(ISBLANK(Z105),"",IF(ISERROR(AVERAGE(Z$23:Z105)-2*ECARTPE(Z$23:Z105)),(AVERAGE(Z$23:Z105)-2*STDEV(Z$23:Z105))))</f>
        <v>13.584429815196387</v>
      </c>
      <c r="AG105" s="281">
        <f ca="1">IF(ISBLANK(Z105),"",IF(ISERROR(AVERAGE(Z$23:Z105)+2*ECARTPE(Z$23:Z105)),(AVERAGE(Z$23:Z105)+2*STDEV(Z$23:Z105))))</f>
        <v>18.433030502263932</v>
      </c>
      <c r="AH105" s="235">
        <f>AVERAGE($Z$105:$Z$132)-2*STDEV($Z$105:$Z$132)</f>
        <v>14.809669187589462</v>
      </c>
      <c r="AI105" s="235">
        <f>AVERAGE($Z$105:$Z$132)+2*STDEV($Z$105:$Z$132)</f>
        <v>17.228426050505774</v>
      </c>
      <c r="AJ105" s="171">
        <v>23.08</v>
      </c>
      <c r="AK105" s="277">
        <f>AVERAGE($AJ$105:$AJ$132)</f>
        <v>21.253636363636364</v>
      </c>
      <c r="AL105" s="277">
        <f>STDEV($AJ$105:$AJ$132)</f>
        <v>0.69563636816224328</v>
      </c>
      <c r="AM105" s="274">
        <f>IF(ISBLANK(AJ105),"",IF(ISERROR(AVERAGE(AJ$23:AJ105)),"",AVERAGE(AJ$23:AJ105)))</f>
        <v>20.972571428571424</v>
      </c>
      <c r="AN105" s="274">
        <f>IF(ISBLANK(AJ105),"",IF(ISERROR(STDEV(AJ$23:AJ105)),"",STDEV(AJ$23:AJ105)))</f>
        <v>1.7829373953376997</v>
      </c>
      <c r="AO105" s="192" t="str">
        <f t="shared" si="91"/>
        <v>non conforme</v>
      </c>
      <c r="AP105" s="281">
        <f ca="1">IF(ISBLANK(AJ105),"",IF(ISERROR(AVERAGE(AJ$23:AJ105)-2*ECARTPE(AJ$23:AJ105)),(AVERAGE(AJ$23:AJ105)-2*STDEV(AJ$23:AJ105))))</f>
        <v>17.406696637896026</v>
      </c>
      <c r="AQ105" s="281">
        <f ca="1">IF(ISBLANK(AJ105),"",IF(ISERROR(AVERAGE(AJ$23:AJ105)+2*ECARTPE(AJ$23:AJ105)),(AVERAGE(AJ$23:AJ105)+2*STDEV(AJ$23:AJ105))))</f>
        <v>24.538446219246822</v>
      </c>
      <c r="AR105" s="235">
        <f>AVERAGE($AJ$105:$AJ$132)-2*STDEV($AJ$105:$AJ$132)</f>
        <v>19.862363627311879</v>
      </c>
      <c r="AS105" s="235">
        <f>AVERAGE($AJ$105:$AJ$132)+2*STDEV($AJ$105:$AJ$132)</f>
        <v>22.644909099960849</v>
      </c>
      <c r="AT105" s="171">
        <v>331</v>
      </c>
      <c r="AU105" s="277">
        <f>AVERAGE($AT$105:$AT$132)</f>
        <v>332.33157894736837</v>
      </c>
      <c r="AV105" s="277">
        <f>STDEV($AT$105:$AT$132)</f>
        <v>16.060754535740525</v>
      </c>
      <c r="AW105" s="274">
        <f>IF(ISBLANK(AT105),"",IF(ISERROR(AVERAGE(AT$23:AT105)),"",AVERAGE(AT$23:AT105)))</f>
        <v>324.26567164179102</v>
      </c>
      <c r="AX105" s="274">
        <f>IF(ISBLANK(AT105),"",IF(ISERROR(STDEV(AT$23:AT105)),"",STDEV(AT$23:AT105)))</f>
        <v>34.828869739701418</v>
      </c>
      <c r="AY105" s="192" t="str">
        <f t="shared" si="92"/>
        <v>conforme</v>
      </c>
      <c r="AZ105" s="281">
        <f ca="1">IF(ISBLANK(AT105),"",IF(ISERROR(AVERAGE(AT$23:AT105)-2*ECARTPE(AT$23:AT105)),(AVERAGE(AT$23:AT105)-2*STDEV(AT$23:AT105))))</f>
        <v>254.60793216238818</v>
      </c>
      <c r="BA105" s="281">
        <f ca="1">IF(ISBLANK(AT105),"",IF(ISERROR(AVERAGE(AT$23:AT105)+2*ECARTPE(AT$23:AT105)),(AVERAGE(AT$23:AT105)+2*STDEV(AT$23:AT105))))</f>
        <v>393.92341112119385</v>
      </c>
      <c r="BB105" s="243">
        <f>AVERAGE($AT$105:$AT$132)-2*STDEV($AT$105:$AT$132)</f>
        <v>300.21006987588731</v>
      </c>
      <c r="BC105" s="243">
        <f>AVERAGE($AT$105:$AT$132)+2*STDEV($AT$105:$AT$132)</f>
        <v>364.45308801884943</v>
      </c>
      <c r="BD105" s="207" t="str">
        <f>IF(AND(AND(AND(AND(COUNTIF(K105,"conforme"),COUNTIF(U105,"conforme")),COUNTIF(AE105,"conforme")),COUNTIF(AO105,"conforme")),COUNTIF(AY105,"conforme")),"conforme","non conforme")</f>
        <v>non conforme</v>
      </c>
      <c r="BE105" s="132"/>
    </row>
    <row r="106" spans="1:57" x14ac:dyDescent="0.2">
      <c r="A106" s="135">
        <v>41628</v>
      </c>
      <c r="B106" s="13" t="s">
        <v>149</v>
      </c>
      <c r="C106" s="113">
        <v>41649</v>
      </c>
      <c r="D106" s="89" t="s">
        <v>177</v>
      </c>
      <c r="E106" s="89" t="s">
        <v>35</v>
      </c>
      <c r="F106" s="186">
        <v>3.63</v>
      </c>
      <c r="G106" s="277">
        <f t="shared" ref="G106:G132" si="93">AVERAGE($F$105:$F$132)</f>
        <v>3.8174999999999999</v>
      </c>
      <c r="H106" s="277">
        <f t="shared" ref="H106:H132" si="94">STDEV($F$105:$F$132)</f>
        <v>0.20840887519311471</v>
      </c>
      <c r="I106" s="274">
        <f>IF(ISERROR(AVERAGE(F$23:F106)),"",AVERAGE(F$23:F106))</f>
        <v>3.7808333333333328</v>
      </c>
      <c r="J106" s="274">
        <f>IF(ISBLANK(F106),"",IF(ISERROR(STDEV(F$23:F106)),"",STDEV(F$23:F106)))</f>
        <v>0.44309649856691125</v>
      </c>
      <c r="K106" s="192" t="str">
        <f t="shared" si="88"/>
        <v>conforme</v>
      </c>
      <c r="L106" s="281">
        <f ca="1">IF(ISERROR(AVERAGE(F$23:F106)-2*ECARTPE(F$23:F106)),(AVERAGE(F$23:F106)-2*STDEV(F$23:F106)))</f>
        <v>2.8946403361995103</v>
      </c>
      <c r="M106" s="281">
        <f ca="1">IF(ISERROR(AVERAGE(F$23:F106)+2*ECARTPE(F$23:F106)),(AVERAGE(F$23:F106)+2*STDEV(F$23:F106)))</f>
        <v>4.6670263304671558</v>
      </c>
      <c r="N106" s="232">
        <f t="shared" ref="N106:N132" si="95">AVERAGE($F$105:$F$132)-2*STDEV($F$105:$F$132)</f>
        <v>3.4006822496137703</v>
      </c>
      <c r="O106" s="232">
        <f t="shared" ref="O106:O132" si="96">AVERAGE($F$105:$F$132)+2*STDEV($F$105:$F$132)</f>
        <v>4.2343177503862295</v>
      </c>
      <c r="P106" s="227">
        <v>7.66</v>
      </c>
      <c r="Q106" s="277">
        <f t="shared" ref="Q106:Q132" si="97">AVERAGE($P$105:$P$132)</f>
        <v>7.8521428571428569</v>
      </c>
      <c r="R106" s="277">
        <f t="shared" ref="R106:R132" si="98">STDEV($P$105:$P$132)</f>
        <v>0.41194531408785545</v>
      </c>
      <c r="S106" s="274">
        <f>IF(ISBLANK(P106),"",IF(ISERROR(AVERAGE(P$23:P106)),"",AVERAGE(P$23:P106)))</f>
        <v>7.6636111111111092</v>
      </c>
      <c r="T106" s="274">
        <f>IF(ISBLANK(P106),"",IF(ISERROR(STDEV(P$23:P106)),"",STDEV(P$23:P106)))</f>
        <v>0.69327820067904644</v>
      </c>
      <c r="U106" s="192" t="str">
        <f t="shared" si="89"/>
        <v>conforme</v>
      </c>
      <c r="V106" s="281">
        <f ca="1">IF(ISBLANK(P106),"",IF(ISERROR(AVERAGE(P$23:P106)-2*ECARTPE(P$23:P106)),(AVERAGE(P$23:P106)-2*STDEV(P$23:P106))))</f>
        <v>6.277054709753016</v>
      </c>
      <c r="W106" s="281">
        <f ca="1">IF(ISBLANK(P106),"",IF(ISERROR(AVERAGE(P$23:P106)+2*ECARTPE(P$23:P106)),(AVERAGE(P$23:P106)+2*STDEV(P$23:P106))))</f>
        <v>9.0501675124692014</v>
      </c>
      <c r="X106" s="235">
        <f t="shared" ref="X106:X132" si="99">AVERAGE($P$105:$P$132)-2*STDEV($P$105:$P$132)</f>
        <v>7.0282522289671459</v>
      </c>
      <c r="Y106" s="235">
        <f t="shared" ref="Y106:Y132" si="100">AVERAGE($P$105:$P$132)+2*STDEV($P$105:$P$132)</f>
        <v>8.6760334853185679</v>
      </c>
      <c r="Z106" s="171"/>
      <c r="AA106" s="277">
        <f t="shared" ref="AA106:AA132" si="101">AVERAGE($Z$105:$Z$132)</f>
        <v>16.019047619047619</v>
      </c>
      <c r="AB106" s="277">
        <f t="shared" ref="AB106:AB132" si="102">STDEV($Z$105:$Z$132)</f>
        <v>0.6046892157290783</v>
      </c>
      <c r="AC106" s="274" t="str">
        <f>IF(ISBLANK(Z106),"",IF(ISERROR(AVERAGE(Z$23:Z106)),"",AVERAGE(Z$23:Z106)))</f>
        <v/>
      </c>
      <c r="AD106" s="274" t="str">
        <f>IF(ISBLANK(Z106),"",IF(ISERROR(STDEV(Z$23:Z106)),"",STDEV(Z$23:Z106)))</f>
        <v/>
      </c>
      <c r="AE106" s="192" t="str">
        <f t="shared" si="90"/>
        <v/>
      </c>
      <c r="AF106" s="281" t="str">
        <f>IF(ISBLANK(Z106),"",IF(ISERROR(AVERAGE(Z$23:Z106)-2*ECARTPE(Z$23:Z106)),(AVERAGE(Z$23:Z106)-2*STDEV(Z$23:Z106))))</f>
        <v/>
      </c>
      <c r="AG106" s="281" t="str">
        <f>IF(ISBLANK(Z106),"",IF(ISERROR(AVERAGE(Z$23:Z106)+2*ECARTPE(Z$23:Z106)),(AVERAGE(Z$23:Z106)+2*STDEV(Z$23:Z106))))</f>
        <v/>
      </c>
      <c r="AH106" s="235">
        <f t="shared" ref="AH106:AH132" si="103">AVERAGE($Z$105:$Z$132)-2*STDEV($Z$105:$Z$132)</f>
        <v>14.809669187589462</v>
      </c>
      <c r="AI106" s="235">
        <f t="shared" ref="AI106:AI132" si="104">AVERAGE($Z$105:$Z$132)+2*STDEV($Z$105:$Z$132)</f>
        <v>17.228426050505774</v>
      </c>
      <c r="AJ106" s="171"/>
      <c r="AK106" s="277">
        <f t="shared" ref="AK106:AK132" si="105">AVERAGE($AJ$105:$AJ$132)</f>
        <v>21.253636363636364</v>
      </c>
      <c r="AL106" s="277">
        <f t="shared" ref="AL106:AL132" si="106">STDEV($AJ$105:$AJ$132)</f>
        <v>0.69563636816224328</v>
      </c>
      <c r="AM106" s="274" t="str">
        <f>IF(ISBLANK(AJ106),"",IF(ISERROR(AVERAGE(AJ$23:AJ106)),"",AVERAGE(AJ$23:AJ106)))</f>
        <v/>
      </c>
      <c r="AN106" s="274" t="str">
        <f>IF(ISBLANK(AJ106),"",IF(ISERROR(STDEV(AJ$23:AJ106)),"",STDEV(AJ$23:AJ106)))</f>
        <v/>
      </c>
      <c r="AO106" s="192" t="str">
        <f t="shared" si="91"/>
        <v/>
      </c>
      <c r="AP106" s="281" t="str">
        <f>IF(ISBLANK(AJ106),"",IF(ISERROR(AVERAGE(AJ$23:AJ106)-2*ECARTPE(AJ$23:AJ106)),(AVERAGE(AJ$23:AJ106)-2*STDEV(AJ$23:AJ106))))</f>
        <v/>
      </c>
      <c r="AQ106" s="281" t="str">
        <f>IF(ISBLANK(AJ106),"",IF(ISERROR(AVERAGE(AJ$23:AJ106)+2*ECARTPE(AJ$23:AJ106)),(AVERAGE(AJ$23:AJ106)+2*STDEV(AJ$23:AJ106))))</f>
        <v/>
      </c>
      <c r="AR106" s="235">
        <f t="shared" ref="AR106:AR132" si="107">AVERAGE($AJ$105:$AJ$132)-2*STDEV($AJ$105:$AJ$132)</f>
        <v>19.862363627311879</v>
      </c>
      <c r="AS106" s="235">
        <f t="shared" ref="AS106:AS132" si="108">AVERAGE($AJ$105:$AJ$132)+2*STDEV($AJ$105:$AJ$132)</f>
        <v>22.644909099960849</v>
      </c>
      <c r="AT106" s="171"/>
      <c r="AU106" s="277">
        <f t="shared" ref="AU106:AU132" si="109">AVERAGE($AT$105:$AT$132)</f>
        <v>332.33157894736837</v>
      </c>
      <c r="AV106" s="277">
        <f t="shared" ref="AV106:AV132" si="110">STDEV($AT$105:$AT$132)</f>
        <v>16.060754535740525</v>
      </c>
      <c r="AW106" s="274" t="str">
        <f>IF(ISBLANK(AT106),"",IF(ISERROR(AVERAGE(AT$23:AT106)),"",AVERAGE(AT$23:AT106)))</f>
        <v/>
      </c>
      <c r="AX106" s="274" t="str">
        <f>IF(ISBLANK(AT106),"",IF(ISERROR(STDEV(AT$23:AT106)),"",STDEV(AT$23:AT106)))</f>
        <v/>
      </c>
      <c r="AY106" s="192" t="str">
        <f t="shared" si="92"/>
        <v/>
      </c>
      <c r="AZ106" s="281" t="str">
        <f>IF(ISBLANK(AT106),"",IF(ISERROR(AVERAGE(AT$23:AT106)-2*ECARTPE(AT$23:AT106)),(AVERAGE(AT$23:AT106)-2*STDEV(AT$23:AT106))))</f>
        <v/>
      </c>
      <c r="BA106" s="281" t="str">
        <f>IF(ISBLANK(AT106),"",IF(ISERROR(AVERAGE(AT$23:AT106)+2*ECARTPE(AT$23:AT106)),(AVERAGE(AT$23:AT106)+2*STDEV(AT$23:AT106))))</f>
        <v/>
      </c>
      <c r="BB106" s="243">
        <f t="shared" ref="BB106:BB132" si="111">AVERAGE($AT$105:$AT$132)-2*STDEV($AT$105:$AT$132)</f>
        <v>300.21006987588731</v>
      </c>
      <c r="BC106" s="243">
        <f t="shared" ref="BC106:BC132" si="112">AVERAGE($AT$105:$AT$132)+2*STDEV($AT$105:$AT$132)</f>
        <v>364.45308801884943</v>
      </c>
      <c r="BD106" s="207"/>
      <c r="BE106" s="132"/>
    </row>
    <row r="107" spans="1:57" x14ac:dyDescent="0.2">
      <c r="A107" s="135">
        <v>41628</v>
      </c>
      <c r="B107" s="14" t="s">
        <v>171</v>
      </c>
      <c r="C107" s="13" t="s">
        <v>179</v>
      </c>
      <c r="D107" s="86" t="s">
        <v>178</v>
      </c>
      <c r="E107" s="86" t="s">
        <v>141</v>
      </c>
      <c r="F107" s="186">
        <v>3.5</v>
      </c>
      <c r="G107" s="277">
        <f t="shared" si="93"/>
        <v>3.8174999999999999</v>
      </c>
      <c r="H107" s="277">
        <f t="shared" si="94"/>
        <v>0.20840887519311471</v>
      </c>
      <c r="I107" s="274">
        <f>IF(ISERROR(AVERAGE(F$23:F107)),"",AVERAGE(F$23:F107))</f>
        <v>3.7769863013698628</v>
      </c>
      <c r="J107" s="274">
        <f>IF(ISBLANK(F107),"",IF(ISERROR(STDEV(F$23:F107)),"",STDEV(F$23:F107)))</f>
        <v>0.44123464698347303</v>
      </c>
      <c r="K107" s="192" t="str">
        <f t="shared" si="88"/>
        <v>conforme</v>
      </c>
      <c r="L107" s="281">
        <f ca="1">IF(ISERROR(AVERAGE(F$23:F107)-2*ECARTPE(F$23:F107)),(AVERAGE(F$23:F107)-2*STDEV(F$23:F107)))</f>
        <v>2.894517007402917</v>
      </c>
      <c r="M107" s="281">
        <f ca="1">IF(ISERROR(AVERAGE(F$23:F107)+2*ECARTPE(F$23:F107)),(AVERAGE(F$23:F107)+2*STDEV(F$23:F107)))</f>
        <v>4.6594555953368086</v>
      </c>
      <c r="N107" s="232">
        <f t="shared" si="95"/>
        <v>3.4006822496137703</v>
      </c>
      <c r="O107" s="232">
        <f t="shared" si="96"/>
        <v>4.2343177503862295</v>
      </c>
      <c r="P107" s="227">
        <v>7.34</v>
      </c>
      <c r="Q107" s="277">
        <f t="shared" si="97"/>
        <v>7.8521428571428569</v>
      </c>
      <c r="R107" s="277">
        <f t="shared" si="98"/>
        <v>0.41194531408785545</v>
      </c>
      <c r="S107" s="274">
        <f>IF(ISBLANK(P107),"",IF(ISERROR(AVERAGE(P$23:P107)),"",AVERAGE(P$23:P107)))</f>
        <v>7.6591780821917794</v>
      </c>
      <c r="T107" s="274">
        <f>IF(ISBLANK(P107),"",IF(ISERROR(STDEV(P$23:P107)),"",STDEV(P$23:P107)))</f>
        <v>0.68948804160256294</v>
      </c>
      <c r="U107" s="192" t="str">
        <f t="shared" si="89"/>
        <v>conforme</v>
      </c>
      <c r="V107" s="281">
        <f ca="1">IF(ISBLANK(P107),"",IF(ISERROR(AVERAGE(P$23:P107)-2*ECARTPE(P$23:P107)),(AVERAGE(P$23:P107)-2*STDEV(P$23:P107))))</f>
        <v>6.2802019989866533</v>
      </c>
      <c r="W107" s="281">
        <f ca="1">IF(ISBLANK(P107),"",IF(ISERROR(AVERAGE(P$23:P107)+2*ECARTPE(P$23:P107)),(AVERAGE(P$23:P107)+2*STDEV(P$23:P107))))</f>
        <v>9.0381541653969055</v>
      </c>
      <c r="X107" s="235">
        <f t="shared" si="99"/>
        <v>7.0282522289671459</v>
      </c>
      <c r="Y107" s="235">
        <f t="shared" si="100"/>
        <v>8.6760334853185679</v>
      </c>
      <c r="Z107" s="171">
        <v>15.37</v>
      </c>
      <c r="AA107" s="277">
        <f t="shared" si="101"/>
        <v>16.019047619047619</v>
      </c>
      <c r="AB107" s="277">
        <f t="shared" si="102"/>
        <v>0.6046892157290783</v>
      </c>
      <c r="AC107" s="274">
        <f>IF(ISBLANK(Z107),"",IF(ISERROR(AVERAGE(Z$23:Z107)),"",AVERAGE(Z$23:Z107)))</f>
        <v>15.998749999999999</v>
      </c>
      <c r="AD107" s="274">
        <f>IF(ISBLANK(Z107),"",IF(ISERROR(STDEV(Z$23:Z107)),"",STDEV(Z$23:Z107)))</f>
        <v>1.2051391278438841</v>
      </c>
      <c r="AE107" s="192" t="str">
        <f t="shared" si="90"/>
        <v>conforme</v>
      </c>
      <c r="AF107" s="281">
        <f ca="1">IF(ISBLANK(Z107),"",IF(ISERROR(AVERAGE(Z$23:Z107)-2*ECARTPE(Z$23:Z107)),(AVERAGE(Z$23:Z107)-2*STDEV(Z$23:Z107))))</f>
        <v>13.588471744312232</v>
      </c>
      <c r="AG107" s="281">
        <f ca="1">IF(ISBLANK(Z107),"",IF(ISERROR(AVERAGE(Z$23:Z107)+2*ECARTPE(Z$23:Z107)),(AVERAGE(Z$23:Z107)+2*STDEV(Z$23:Z107))))</f>
        <v>18.409028255687769</v>
      </c>
      <c r="AH107" s="235">
        <f t="shared" si="103"/>
        <v>14.809669187589462</v>
      </c>
      <c r="AI107" s="235">
        <f t="shared" si="104"/>
        <v>17.228426050505774</v>
      </c>
      <c r="AJ107" s="171">
        <v>21.71</v>
      </c>
      <c r="AK107" s="277">
        <f t="shared" si="105"/>
        <v>21.253636363636364</v>
      </c>
      <c r="AL107" s="277">
        <f t="shared" si="106"/>
        <v>0.69563636816224328</v>
      </c>
      <c r="AM107" s="274">
        <f>IF(ISBLANK(AJ107),"",IF(ISERROR(AVERAGE(AJ$23:AJ107)),"",AVERAGE(AJ$23:AJ107)))</f>
        <v>20.982957746478871</v>
      </c>
      <c r="AN107" s="274">
        <f>IF(ISBLANK(AJ107),"",IF(ISERROR(STDEV(AJ$23:AJ107)),"",STDEV(AJ$23:AJ107)))</f>
        <v>1.7723184125128284</v>
      </c>
      <c r="AO107" s="192" t="str">
        <f t="shared" si="91"/>
        <v>conforme</v>
      </c>
      <c r="AP107" s="281">
        <f ca="1">IF(ISBLANK(AJ107),"",IF(ISERROR(AVERAGE(AJ$23:AJ107)-2*ECARTPE(AJ$23:AJ107)),(AVERAGE(AJ$23:AJ107)-2*STDEV(AJ$23:AJ107))))</f>
        <v>17.438320921453215</v>
      </c>
      <c r="AQ107" s="281">
        <f ca="1">IF(ISBLANK(AJ107),"",IF(ISERROR(AVERAGE(AJ$23:AJ107)+2*ECARTPE(AJ$23:AJ107)),(AVERAGE(AJ$23:AJ107)+2*STDEV(AJ$23:AJ107))))</f>
        <v>24.527594571504526</v>
      </c>
      <c r="AR107" s="235">
        <f t="shared" si="107"/>
        <v>19.862363627311879</v>
      </c>
      <c r="AS107" s="235">
        <f t="shared" si="108"/>
        <v>22.644909099960849</v>
      </c>
      <c r="AT107" s="171">
        <v>357</v>
      </c>
      <c r="AU107" s="277">
        <f t="shared" si="109"/>
        <v>332.33157894736837</v>
      </c>
      <c r="AV107" s="277">
        <f t="shared" si="110"/>
        <v>16.060754535740525</v>
      </c>
      <c r="AW107" s="274">
        <f>IF(ISBLANK(AT107),"",IF(ISERROR(AVERAGE(AT$23:AT107)),"",AVERAGE(AT$23:AT107)))</f>
        <v>324.74705882352941</v>
      </c>
      <c r="AX107" s="274">
        <f>IF(ISBLANK(AT107),"",IF(ISERROR(STDEV(AT$23:AT107)),"",STDEV(AT$23:AT107)))</f>
        <v>34.795155223698309</v>
      </c>
      <c r="AY107" s="192" t="str">
        <f t="shared" si="92"/>
        <v>conforme</v>
      </c>
      <c r="AZ107" s="281">
        <f ca="1">IF(ISBLANK(AT107),"",IF(ISERROR(AVERAGE(AT$23:AT107)-2*ECARTPE(AT$23:AT107)),(AVERAGE(AT$23:AT107)-2*STDEV(AT$23:AT107))))</f>
        <v>255.15674837613278</v>
      </c>
      <c r="BA107" s="281">
        <f ca="1">IF(ISBLANK(AT107),"",IF(ISERROR(AVERAGE(AT$23:AT107)+2*ECARTPE(AT$23:AT107)),(AVERAGE(AT$23:AT107)+2*STDEV(AT$23:AT107))))</f>
        <v>394.33736927092605</v>
      </c>
      <c r="BB107" s="243">
        <f t="shared" si="111"/>
        <v>300.21006987588731</v>
      </c>
      <c r="BC107" s="243">
        <f t="shared" si="112"/>
        <v>364.45308801884943</v>
      </c>
      <c r="BD107" s="207" t="str">
        <f>IF(AND(AND(AND(AND(COUNTIF(K107,"conforme"),COUNTIF(U107,"conforme")),COUNTIF(AE107,"conforme")),COUNTIF(AO107,"conforme")),COUNTIF(AY107,"conforme")),"conforme","non conforme")</f>
        <v>conforme</v>
      </c>
      <c r="BE107" s="132"/>
    </row>
    <row r="108" spans="1:57" x14ac:dyDescent="0.2">
      <c r="A108" s="135">
        <v>41628</v>
      </c>
      <c r="B108" s="13" t="s">
        <v>180</v>
      </c>
      <c r="C108" s="113">
        <v>41609</v>
      </c>
      <c r="D108" s="89" t="s">
        <v>181</v>
      </c>
      <c r="E108" s="89" t="s">
        <v>8</v>
      </c>
      <c r="F108" s="189">
        <v>3.67</v>
      </c>
      <c r="G108" s="277">
        <f t="shared" si="93"/>
        <v>3.8174999999999999</v>
      </c>
      <c r="H108" s="277">
        <f t="shared" si="94"/>
        <v>0.20840887519311471</v>
      </c>
      <c r="I108" s="274">
        <f>IF(ISERROR(AVERAGE(F$23:F108)),"",AVERAGE(F$23:F108))</f>
        <v>3.7755405405405402</v>
      </c>
      <c r="J108" s="274">
        <f>IF(ISBLANK(F108),"",IF(ISERROR(STDEV(F$23:F108)),"",STDEV(F$23:F108)))</f>
        <v>0.43837852503363267</v>
      </c>
      <c r="K108" s="192" t="str">
        <f t="shared" si="88"/>
        <v>conforme</v>
      </c>
      <c r="L108" s="281">
        <f ca="1">IF(ISERROR(AVERAGE(F$23:F108)-2*ECARTPE(F$23:F108)),(AVERAGE(F$23:F108)-2*STDEV(F$23:F108)))</f>
        <v>2.8987834904732748</v>
      </c>
      <c r="M108" s="281">
        <f ca="1">IF(ISERROR(AVERAGE(F$23:F108)+2*ECARTPE(F$23:F108)),(AVERAGE(F$23:F108)+2*STDEV(F$23:F108)))</f>
        <v>4.6522975906078052</v>
      </c>
      <c r="N108" s="232">
        <f t="shared" si="95"/>
        <v>3.4006822496137703</v>
      </c>
      <c r="O108" s="232">
        <f t="shared" si="96"/>
        <v>4.2343177503862295</v>
      </c>
      <c r="P108" s="228">
        <v>7.51</v>
      </c>
      <c r="Q108" s="277">
        <f t="shared" si="97"/>
        <v>7.8521428571428569</v>
      </c>
      <c r="R108" s="277">
        <f t="shared" si="98"/>
        <v>0.41194531408785545</v>
      </c>
      <c r="S108" s="274">
        <f>IF(ISBLANK(P108),"",IF(ISERROR(AVERAGE(P$23:P108)),"",AVERAGE(P$23:P108)))</f>
        <v>7.6571621621621606</v>
      </c>
      <c r="T108" s="274">
        <f>IF(ISBLANK(P108),"",IF(ISERROR(STDEV(P$23:P108)),"",STDEV(P$23:P108)))</f>
        <v>0.68496879295031321</v>
      </c>
      <c r="U108" s="192" t="str">
        <f t="shared" si="89"/>
        <v>conforme</v>
      </c>
      <c r="V108" s="281">
        <f ca="1">IF(ISBLANK(P108),"",IF(ISERROR(AVERAGE(P$23:P108)-2*ECARTPE(P$23:P108)),(AVERAGE(P$23:P108)-2*STDEV(P$23:P108))))</f>
        <v>6.2872245762615346</v>
      </c>
      <c r="W108" s="281">
        <f ca="1">IF(ISBLANK(P108),"",IF(ISERROR(AVERAGE(P$23:P108)+2*ECARTPE(P$23:P108)),(AVERAGE(P$23:P108)+2*STDEV(P$23:P108))))</f>
        <v>9.0270997480627866</v>
      </c>
      <c r="X108" s="235">
        <f t="shared" si="99"/>
        <v>7.0282522289671459</v>
      </c>
      <c r="Y108" s="235">
        <f t="shared" si="100"/>
        <v>8.6760334853185679</v>
      </c>
      <c r="Z108" s="171">
        <v>15.3</v>
      </c>
      <c r="AA108" s="277">
        <f t="shared" si="101"/>
        <v>16.019047619047619</v>
      </c>
      <c r="AB108" s="277">
        <f t="shared" si="102"/>
        <v>0.6046892157290783</v>
      </c>
      <c r="AC108" s="274">
        <f>IF(ISBLANK(Z108),"",IF(ISERROR(AVERAGE(Z$23:Z108)),"",AVERAGE(Z$23:Z108)))</f>
        <v>15.988</v>
      </c>
      <c r="AD108" s="274">
        <f>IF(ISBLANK(Z108),"",IF(ISERROR(STDEV(Z$23:Z108)),"",STDEV(Z$23:Z108)))</f>
        <v>1.1988239028314378</v>
      </c>
      <c r="AE108" s="192" t="str">
        <f t="shared" si="90"/>
        <v>conforme</v>
      </c>
      <c r="AF108" s="281">
        <f ca="1">IF(ISBLANK(Z108),"",IF(ISERROR(AVERAGE(Z$23:Z108)-2*ECARTPE(Z$23:Z108)),(AVERAGE(Z$23:Z108)-2*STDEV(Z$23:Z108))))</f>
        <v>13.590352194337123</v>
      </c>
      <c r="AG108" s="281">
        <f ca="1">IF(ISBLANK(Z108),"",IF(ISERROR(AVERAGE(Z$23:Z108)+2*ECARTPE(Z$23:Z108)),(AVERAGE(Z$23:Z108)+2*STDEV(Z$23:Z108))))</f>
        <v>18.385647805662874</v>
      </c>
      <c r="AH108" s="235">
        <f t="shared" si="103"/>
        <v>14.809669187589462</v>
      </c>
      <c r="AI108" s="235">
        <f t="shared" si="104"/>
        <v>17.228426050505774</v>
      </c>
      <c r="AJ108" s="171">
        <v>20.100000000000001</v>
      </c>
      <c r="AK108" s="277">
        <f t="shared" si="105"/>
        <v>21.253636363636364</v>
      </c>
      <c r="AL108" s="277">
        <f t="shared" si="106"/>
        <v>0.69563636816224328</v>
      </c>
      <c r="AM108" s="274">
        <f>IF(ISBLANK(AJ108),"",IF(ISERROR(AVERAGE(AJ$23:AJ108)),"",AVERAGE(AJ$23:AJ108)))</f>
        <v>20.97069444444444</v>
      </c>
      <c r="AN108" s="274">
        <f>IF(ISBLANK(AJ108),"",IF(ISERROR(STDEV(AJ$23:AJ108)),"",STDEV(AJ$23:AJ108)))</f>
        <v>1.7628668443630722</v>
      </c>
      <c r="AO108" s="192" t="str">
        <f t="shared" si="91"/>
        <v>conforme</v>
      </c>
      <c r="AP108" s="281">
        <f ca="1">IF(ISBLANK(AJ108),"",IF(ISERROR(AVERAGE(AJ$23:AJ108)-2*ECARTPE(AJ$23:AJ108)),(AVERAGE(AJ$23:AJ108)-2*STDEV(AJ$23:AJ108))))</f>
        <v>17.444960755718295</v>
      </c>
      <c r="AQ108" s="281">
        <f ca="1">IF(ISBLANK(AJ108),"",IF(ISERROR(AVERAGE(AJ$23:AJ108)+2*ECARTPE(AJ$23:AJ108)),(AVERAGE(AJ$23:AJ108)+2*STDEV(AJ$23:AJ108))))</f>
        <v>24.496428133170586</v>
      </c>
      <c r="AR108" s="235">
        <f t="shared" si="107"/>
        <v>19.862363627311879</v>
      </c>
      <c r="AS108" s="235">
        <f t="shared" si="108"/>
        <v>22.644909099960849</v>
      </c>
      <c r="AT108" s="171"/>
      <c r="AU108" s="277">
        <f t="shared" si="109"/>
        <v>332.33157894736837</v>
      </c>
      <c r="AV108" s="277">
        <f t="shared" si="110"/>
        <v>16.060754535740525</v>
      </c>
      <c r="AW108" s="274" t="str">
        <f>IF(ISBLANK(AT108),"",IF(ISERROR(AVERAGE(AT$23:AT108)),"",AVERAGE(AT$23:AT108)))</f>
        <v/>
      </c>
      <c r="AX108" s="274" t="str">
        <f>IF(ISBLANK(AT108),"",IF(ISERROR(STDEV(AT$23:AT108)),"",STDEV(AT$23:AT108)))</f>
        <v/>
      </c>
      <c r="AY108" s="192" t="str">
        <f t="shared" si="92"/>
        <v/>
      </c>
      <c r="AZ108" s="281" t="str">
        <f>IF(ISBLANK(AT108),"",IF(ISERROR(AVERAGE(AT$23:AT108)-2*ECARTPE(AT$23:AT108)),(AVERAGE(AT$23:AT108)-2*STDEV(AT$23:AT108))))</f>
        <v/>
      </c>
      <c r="BA108" s="281" t="str">
        <f>IF(ISBLANK(AT108),"",IF(ISERROR(AVERAGE(AT$23:AT108)+2*ECARTPE(AT$23:AT108)),(AVERAGE(AT$23:AT108)+2*STDEV(AT$23:AT108))))</f>
        <v/>
      </c>
      <c r="BB108" s="243">
        <f t="shared" si="111"/>
        <v>300.21006987588731</v>
      </c>
      <c r="BC108" s="243">
        <f t="shared" si="112"/>
        <v>364.45308801884943</v>
      </c>
      <c r="BD108" s="207"/>
      <c r="BE108" s="132"/>
    </row>
    <row r="109" spans="1:57" x14ac:dyDescent="0.2">
      <c r="A109" s="135">
        <v>41628</v>
      </c>
      <c r="B109" s="13" t="s">
        <v>182</v>
      </c>
      <c r="C109" s="14" t="s">
        <v>183</v>
      </c>
      <c r="D109" s="86" t="s">
        <v>184</v>
      </c>
      <c r="E109" s="86" t="s">
        <v>141</v>
      </c>
      <c r="F109" s="186">
        <v>4.12</v>
      </c>
      <c r="G109" s="277">
        <f t="shared" si="93"/>
        <v>3.8174999999999999</v>
      </c>
      <c r="H109" s="277">
        <f t="shared" si="94"/>
        <v>0.20840887519311471</v>
      </c>
      <c r="I109" s="274">
        <f>IF(ISERROR(AVERAGE(F$23:F109)),"",AVERAGE(F$23:F109))</f>
        <v>3.7801333333333331</v>
      </c>
      <c r="J109" s="274">
        <f>IF(ISBLANK(F109),"",IF(ISERROR(STDEV(F$23:F109)),"",STDEV(F$23:F109)))</f>
        <v>0.43721938748504247</v>
      </c>
      <c r="K109" s="192" t="str">
        <f t="shared" si="88"/>
        <v>conforme</v>
      </c>
      <c r="L109" s="281">
        <f ca="1">IF(ISERROR(AVERAGE(F$23:F109)-2*ECARTPE(F$23:F109)),(AVERAGE(F$23:F109)-2*STDEV(F$23:F109)))</f>
        <v>2.9056945583632481</v>
      </c>
      <c r="M109" s="281">
        <f ca="1">IF(ISERROR(AVERAGE(F$23:F109)+2*ECARTPE(F$23:F109)),(AVERAGE(F$23:F109)+2*STDEV(F$23:F109)))</f>
        <v>4.6545721083034177</v>
      </c>
      <c r="N109" s="232">
        <f t="shared" si="95"/>
        <v>3.4006822496137703</v>
      </c>
      <c r="O109" s="232">
        <f t="shared" si="96"/>
        <v>4.2343177503862295</v>
      </c>
      <c r="P109" s="227">
        <v>8.15</v>
      </c>
      <c r="Q109" s="277">
        <f t="shared" si="97"/>
        <v>7.8521428571428569</v>
      </c>
      <c r="R109" s="277">
        <f t="shared" si="98"/>
        <v>0.41194531408785545</v>
      </c>
      <c r="S109" s="274">
        <f>IF(ISBLANK(P109),"",IF(ISERROR(AVERAGE(P$23:P109)),"",AVERAGE(P$23:P109)))</f>
        <v>7.6637333333333313</v>
      </c>
      <c r="T109" s="274">
        <f>IF(ISBLANK(P109),"",IF(ISERROR(STDEV(P$23:P109)),"",STDEV(P$23:P109)))</f>
        <v>0.68270086309339661</v>
      </c>
      <c r="U109" s="192" t="str">
        <f t="shared" si="89"/>
        <v>conforme</v>
      </c>
      <c r="V109" s="281">
        <f ca="1">IF(ISBLANK(P109),"",IF(ISERROR(AVERAGE(P$23:P109)-2*ECARTPE(P$23:P109)),(AVERAGE(P$23:P109)-2*STDEV(P$23:P109))))</f>
        <v>6.2983316071465385</v>
      </c>
      <c r="W109" s="281">
        <f ca="1">IF(ISBLANK(P109),"",IF(ISERROR(AVERAGE(P$23:P109)+2*ECARTPE(P$23:P109)),(AVERAGE(P$23:P109)+2*STDEV(P$23:P109))))</f>
        <v>9.0291350595201241</v>
      </c>
      <c r="X109" s="235">
        <f t="shared" si="99"/>
        <v>7.0282522289671459</v>
      </c>
      <c r="Y109" s="235">
        <f t="shared" si="100"/>
        <v>8.6760334853185679</v>
      </c>
      <c r="Z109" s="171">
        <v>16.47</v>
      </c>
      <c r="AA109" s="277">
        <f t="shared" si="101"/>
        <v>16.019047619047619</v>
      </c>
      <c r="AB109" s="277">
        <f t="shared" si="102"/>
        <v>0.6046892157290783</v>
      </c>
      <c r="AC109" s="274">
        <f>IF(ISBLANK(Z109),"",IF(ISERROR(AVERAGE(Z$23:Z109)),"",AVERAGE(Z$23:Z109)))</f>
        <v>15.995303030303031</v>
      </c>
      <c r="AD109" s="274">
        <f>IF(ISBLANK(Z109),"",IF(ISERROR(STDEV(Z$23:Z109)),"",STDEV(Z$23:Z109)))</f>
        <v>1.1910450739994554</v>
      </c>
      <c r="AE109" s="192" t="str">
        <f t="shared" si="90"/>
        <v>conforme</v>
      </c>
      <c r="AF109" s="281">
        <f ca="1">IF(ISBLANK(Z109),"",IF(ISERROR(AVERAGE(Z$23:Z109)-2*ECARTPE(Z$23:Z109)),(AVERAGE(Z$23:Z109)-2*STDEV(Z$23:Z109))))</f>
        <v>13.61321288230412</v>
      </c>
      <c r="AG109" s="281">
        <f ca="1">IF(ISBLANK(Z109),"",IF(ISERROR(AVERAGE(Z$23:Z109)+2*ECARTPE(Z$23:Z109)),(AVERAGE(Z$23:Z109)+2*STDEV(Z$23:Z109))))</f>
        <v>18.377393178301944</v>
      </c>
      <c r="AH109" s="235">
        <f t="shared" si="103"/>
        <v>14.809669187589462</v>
      </c>
      <c r="AI109" s="235">
        <f t="shared" si="104"/>
        <v>17.228426050505774</v>
      </c>
      <c r="AJ109" s="171">
        <v>22.02</v>
      </c>
      <c r="AK109" s="277">
        <f t="shared" si="105"/>
        <v>21.253636363636364</v>
      </c>
      <c r="AL109" s="277">
        <f t="shared" si="106"/>
        <v>0.69563636816224328</v>
      </c>
      <c r="AM109" s="274">
        <f>IF(ISBLANK(AJ109),"",IF(ISERROR(AVERAGE(AJ$23:AJ109)),"",AVERAGE(AJ$23:AJ109)))</f>
        <v>20.985068493150681</v>
      </c>
      <c r="AN109" s="274">
        <f>IF(ISBLANK(AJ109),"",IF(ISERROR(STDEV(AJ$23:AJ109)),"",STDEV(AJ$23:AJ109)))</f>
        <v>1.7548845508779769</v>
      </c>
      <c r="AO109" s="192" t="str">
        <f t="shared" si="91"/>
        <v>conforme</v>
      </c>
      <c r="AP109" s="281">
        <f ca="1">IF(ISBLANK(AJ109),"",IF(ISERROR(AVERAGE(AJ$23:AJ109)-2*ECARTPE(AJ$23:AJ109)),(AVERAGE(AJ$23:AJ109)-2*STDEV(AJ$23:AJ109))))</f>
        <v>17.475299391394728</v>
      </c>
      <c r="AQ109" s="281">
        <f ca="1">IF(ISBLANK(AJ109),"",IF(ISERROR(AVERAGE(AJ$23:AJ109)+2*ECARTPE(AJ$23:AJ109)),(AVERAGE(AJ$23:AJ109)+2*STDEV(AJ$23:AJ109))))</f>
        <v>24.494837594906635</v>
      </c>
      <c r="AR109" s="235">
        <f t="shared" si="107"/>
        <v>19.862363627311879</v>
      </c>
      <c r="AS109" s="235">
        <f t="shared" si="108"/>
        <v>22.644909099960849</v>
      </c>
      <c r="AT109" s="171">
        <v>341</v>
      </c>
      <c r="AU109" s="277">
        <f t="shared" si="109"/>
        <v>332.33157894736837</v>
      </c>
      <c r="AV109" s="277">
        <f t="shared" si="110"/>
        <v>16.060754535740525</v>
      </c>
      <c r="AW109" s="274">
        <f>IF(ISBLANK(AT109),"",IF(ISERROR(AVERAGE(AT$23:AT109)),"",AVERAGE(AT$23:AT109)))</f>
        <v>324.98260869565217</v>
      </c>
      <c r="AX109" s="274">
        <f>IF(ISBLANK(AT109),"",IF(ISERROR(STDEV(AT$23:AT109)),"",STDEV(AT$23:AT109)))</f>
        <v>34.593738623024905</v>
      </c>
      <c r="AY109" s="192" t="str">
        <f t="shared" si="92"/>
        <v>conforme</v>
      </c>
      <c r="AZ109" s="281">
        <f ca="1">IF(ISBLANK(AT109),"",IF(ISERROR(AVERAGE(AT$23:AT109)-2*ECARTPE(AT$23:AT109)),(AVERAGE(AT$23:AT109)-2*STDEV(AT$23:AT109))))</f>
        <v>255.79513144960237</v>
      </c>
      <c r="BA109" s="281">
        <f ca="1">IF(ISBLANK(AT109),"",IF(ISERROR(AVERAGE(AT$23:AT109)+2*ECARTPE(AT$23:AT109)),(AVERAGE(AT$23:AT109)+2*STDEV(AT$23:AT109))))</f>
        <v>394.17008594170198</v>
      </c>
      <c r="BB109" s="243">
        <f t="shared" si="111"/>
        <v>300.21006987588731</v>
      </c>
      <c r="BC109" s="243">
        <f t="shared" si="112"/>
        <v>364.45308801884943</v>
      </c>
      <c r="BD109" s="207" t="str">
        <f>IF(AND(AND(AND(AND(COUNTIF(K109,"conforme"),COUNTIF(U109,"conforme")),COUNTIF(AE109,"conforme")),COUNTIF(AO109,"conforme")),COUNTIF(AY109,"conforme")),"conforme","non conforme")</f>
        <v>conforme</v>
      </c>
      <c r="BE109" s="132"/>
    </row>
    <row r="110" spans="1:57" x14ac:dyDescent="0.2">
      <c r="A110" s="135">
        <v>41628</v>
      </c>
      <c r="B110" s="14" t="s">
        <v>186</v>
      </c>
      <c r="C110" s="113">
        <v>41683</v>
      </c>
      <c r="D110" s="86" t="s">
        <v>185</v>
      </c>
      <c r="E110" s="86" t="s">
        <v>35</v>
      </c>
      <c r="F110" s="186">
        <v>3.9</v>
      </c>
      <c r="G110" s="277">
        <f t="shared" si="93"/>
        <v>3.8174999999999999</v>
      </c>
      <c r="H110" s="277">
        <f t="shared" si="94"/>
        <v>0.20840887519311471</v>
      </c>
      <c r="I110" s="274">
        <f>IF(ISERROR(AVERAGE(F$23:F110)),"",AVERAGE(F$23:F110))</f>
        <v>3.7817105263157891</v>
      </c>
      <c r="J110" s="274">
        <f>IF(ISBLANK(F110),"",IF(ISERROR(STDEV(F$23:F110)),"",STDEV(F$23:F110)))</f>
        <v>0.43451241074073316</v>
      </c>
      <c r="K110" s="192" t="str">
        <f t="shared" si="88"/>
        <v>conforme</v>
      </c>
      <c r="L110" s="281">
        <f ca="1">IF(ISERROR(AVERAGE(F$23:F110)-2*ECARTPE(F$23:F110)),(AVERAGE(F$23:F110)-2*STDEV(F$23:F110)))</f>
        <v>2.9126857048343227</v>
      </c>
      <c r="M110" s="281">
        <f ca="1">IF(ISERROR(AVERAGE(F$23:F110)+2*ECARTPE(F$23:F110)),(AVERAGE(F$23:F110)+2*STDEV(F$23:F110)))</f>
        <v>4.6507353477972551</v>
      </c>
      <c r="N110" s="232">
        <f t="shared" si="95"/>
        <v>3.4006822496137703</v>
      </c>
      <c r="O110" s="232">
        <f t="shared" si="96"/>
        <v>4.2343177503862295</v>
      </c>
      <c r="P110" s="227">
        <v>8.0299999999999994</v>
      </c>
      <c r="Q110" s="277">
        <f t="shared" si="97"/>
        <v>7.8521428571428569</v>
      </c>
      <c r="R110" s="277">
        <f t="shared" si="98"/>
        <v>0.41194531408785545</v>
      </c>
      <c r="S110" s="274">
        <f>IF(ISBLANK(P110),"",IF(ISERROR(AVERAGE(P$23:P110)),"",AVERAGE(P$23:P110)))</f>
        <v>7.6685526315789447</v>
      </c>
      <c r="T110" s="274">
        <f>IF(ISBLANK(P110),"",IF(ISERROR(STDEV(P$23:P110)),"",STDEV(P$23:P110)))</f>
        <v>0.67943447846449168</v>
      </c>
      <c r="U110" s="192" t="str">
        <f t="shared" si="89"/>
        <v>conforme</v>
      </c>
      <c r="V110" s="281">
        <f ca="1">IF(ISBLANK(P110),"",IF(ISERROR(AVERAGE(P$23:P110)-2*ECARTPE(P$23:P110)),(AVERAGE(P$23:P110)-2*STDEV(P$23:P110))))</f>
        <v>6.3096836746499614</v>
      </c>
      <c r="W110" s="281">
        <f ca="1">IF(ISBLANK(P110),"",IF(ISERROR(AVERAGE(P$23:P110)+2*ECARTPE(P$23:P110)),(AVERAGE(P$23:P110)+2*STDEV(P$23:P110))))</f>
        <v>9.0274215885079272</v>
      </c>
      <c r="X110" s="235">
        <f t="shared" si="99"/>
        <v>7.0282522289671459</v>
      </c>
      <c r="Y110" s="235">
        <f t="shared" si="100"/>
        <v>8.6760334853185679</v>
      </c>
      <c r="Z110" s="171">
        <v>16.48</v>
      </c>
      <c r="AA110" s="277">
        <f t="shared" si="101"/>
        <v>16.019047619047619</v>
      </c>
      <c r="AB110" s="277">
        <f t="shared" si="102"/>
        <v>0.6046892157290783</v>
      </c>
      <c r="AC110" s="274">
        <f>IF(ISBLANK(Z110),"",IF(ISERROR(AVERAGE(Z$23:Z110)),"",AVERAGE(Z$23:Z110)))</f>
        <v>16.002537313432835</v>
      </c>
      <c r="AD110" s="274">
        <f>IF(ISBLANK(Z110),"",IF(ISERROR(STDEV(Z$23:Z110)),"",STDEV(Z$23:Z110)))</f>
        <v>1.1834699152294827</v>
      </c>
      <c r="AE110" s="192" t="str">
        <f t="shared" si="90"/>
        <v>conforme</v>
      </c>
      <c r="AF110" s="281">
        <f ca="1">IF(ISBLANK(Z110),"",IF(ISERROR(AVERAGE(Z$23:Z110)-2*ECARTPE(Z$23:Z110)),(AVERAGE(Z$23:Z110)-2*STDEV(Z$23:Z110))))</f>
        <v>13.63559748297387</v>
      </c>
      <c r="AG110" s="281">
        <f ca="1">IF(ISBLANK(Z110),"",IF(ISERROR(AVERAGE(Z$23:Z110)+2*ECARTPE(Z$23:Z110)),(AVERAGE(Z$23:Z110)+2*STDEV(Z$23:Z110))))</f>
        <v>18.3694771438918</v>
      </c>
      <c r="AH110" s="235">
        <f t="shared" si="103"/>
        <v>14.809669187589462</v>
      </c>
      <c r="AI110" s="235">
        <f t="shared" si="104"/>
        <v>17.228426050505774</v>
      </c>
      <c r="AJ110" s="171"/>
      <c r="AK110" s="277">
        <f t="shared" si="105"/>
        <v>21.253636363636364</v>
      </c>
      <c r="AL110" s="277">
        <f t="shared" si="106"/>
        <v>0.69563636816224328</v>
      </c>
      <c r="AM110" s="274" t="str">
        <f>IF(ISBLANK(AJ110),"",IF(ISERROR(AVERAGE(AJ$23:AJ110)),"",AVERAGE(AJ$23:AJ110)))</f>
        <v/>
      </c>
      <c r="AN110" s="274" t="str">
        <f>IF(ISBLANK(AJ110),"",IF(ISERROR(STDEV(AJ$23:AJ110)),"",STDEV(AJ$23:AJ110)))</f>
        <v/>
      </c>
      <c r="AO110" s="192" t="str">
        <f t="shared" si="91"/>
        <v/>
      </c>
      <c r="AP110" s="281" t="str">
        <f>IF(ISBLANK(AJ110),"",IF(ISERROR(AVERAGE(AJ$23:AJ110)-2*ECARTPE(AJ$23:AJ110)),(AVERAGE(AJ$23:AJ110)-2*STDEV(AJ$23:AJ110))))</f>
        <v/>
      </c>
      <c r="AQ110" s="281" t="str">
        <f>IF(ISBLANK(AJ110),"",IF(ISERROR(AVERAGE(AJ$23:AJ110)+2*ECARTPE(AJ$23:AJ110)),(AVERAGE(AJ$23:AJ110)+2*STDEV(AJ$23:AJ110))))</f>
        <v/>
      </c>
      <c r="AR110" s="235">
        <f t="shared" si="107"/>
        <v>19.862363627311879</v>
      </c>
      <c r="AS110" s="235">
        <f t="shared" si="108"/>
        <v>22.644909099960849</v>
      </c>
      <c r="AT110" s="171"/>
      <c r="AU110" s="277">
        <f t="shared" si="109"/>
        <v>332.33157894736837</v>
      </c>
      <c r="AV110" s="277">
        <f t="shared" si="110"/>
        <v>16.060754535740525</v>
      </c>
      <c r="AW110" s="274" t="str">
        <f>IF(ISBLANK(AT110),"",IF(ISERROR(AVERAGE(AT$23:AT110)),"",AVERAGE(AT$23:AT110)))</f>
        <v/>
      </c>
      <c r="AX110" s="274" t="str">
        <f>IF(ISBLANK(AT110),"",IF(ISERROR(STDEV(AT$23:AT110)),"",STDEV(AT$23:AT110)))</f>
        <v/>
      </c>
      <c r="AY110" s="192" t="str">
        <f t="shared" si="92"/>
        <v/>
      </c>
      <c r="AZ110" s="281" t="str">
        <f>IF(ISBLANK(AT110),"",IF(ISERROR(AVERAGE(AT$23:AT110)-2*ECARTPE(AT$23:AT110)),(AVERAGE(AT$23:AT110)-2*STDEV(AT$23:AT110))))</f>
        <v/>
      </c>
      <c r="BA110" s="281" t="str">
        <f>IF(ISBLANK(AT110),"",IF(ISERROR(AVERAGE(AT$23:AT110)+2*ECARTPE(AT$23:AT110)),(AVERAGE(AT$23:AT110)+2*STDEV(AT$23:AT110))))</f>
        <v/>
      </c>
      <c r="BB110" s="243">
        <f t="shared" si="111"/>
        <v>300.21006987588731</v>
      </c>
      <c r="BC110" s="243">
        <f t="shared" si="112"/>
        <v>364.45308801884943</v>
      </c>
      <c r="BD110" s="207"/>
      <c r="BE110" s="132" t="s">
        <v>160</v>
      </c>
    </row>
    <row r="111" spans="1:57" x14ac:dyDescent="0.2">
      <c r="A111" s="135">
        <v>41628</v>
      </c>
      <c r="B111" s="13" t="s">
        <v>187</v>
      </c>
      <c r="C111" s="113">
        <v>41688</v>
      </c>
      <c r="D111" s="89" t="s">
        <v>188</v>
      </c>
      <c r="E111" s="89" t="s">
        <v>8</v>
      </c>
      <c r="F111" s="186">
        <v>3.69</v>
      </c>
      <c r="G111" s="277">
        <f t="shared" si="93"/>
        <v>3.8174999999999999</v>
      </c>
      <c r="H111" s="277">
        <f t="shared" si="94"/>
        <v>0.20840887519311471</v>
      </c>
      <c r="I111" s="274">
        <f>IF(ISERROR(AVERAGE(F$23:F111)),"",AVERAGE(F$23:F111))</f>
        <v>3.7805194805194802</v>
      </c>
      <c r="J111" s="274">
        <f>IF(ISBLANK(F111),"",IF(ISERROR(STDEV(F$23:F111)),"",STDEV(F$23:F111)))</f>
        <v>0.43177082159251862</v>
      </c>
      <c r="K111" s="192" t="str">
        <f t="shared" si="88"/>
        <v>conforme</v>
      </c>
      <c r="L111" s="281">
        <f ca="1">IF(ISERROR(AVERAGE(F$23:F111)-2*ECARTPE(F$23:F111)),(AVERAGE(F$23:F111)-2*STDEV(F$23:F111)))</f>
        <v>2.9169778373344428</v>
      </c>
      <c r="M111" s="281">
        <f ca="1">IF(ISERROR(AVERAGE(F$23:F111)+2*ECARTPE(F$23:F111)),(AVERAGE(F$23:F111)+2*STDEV(F$23:F111)))</f>
        <v>4.6440611237045175</v>
      </c>
      <c r="N111" s="232">
        <f t="shared" si="95"/>
        <v>3.4006822496137703</v>
      </c>
      <c r="O111" s="232">
        <f t="shared" si="96"/>
        <v>4.2343177503862295</v>
      </c>
      <c r="P111" s="227">
        <v>7.64</v>
      </c>
      <c r="Q111" s="277">
        <f t="shared" si="97"/>
        <v>7.8521428571428569</v>
      </c>
      <c r="R111" s="277">
        <f t="shared" si="98"/>
        <v>0.41194531408785545</v>
      </c>
      <c r="S111" s="274">
        <f>IF(ISBLANK(P111),"",IF(ISERROR(AVERAGE(P$23:P111)),"",AVERAGE(P$23:P111)))</f>
        <v>7.6681818181818162</v>
      </c>
      <c r="T111" s="274">
        <f>IF(ISBLANK(P111),"",IF(ISERROR(STDEV(P$23:P111)),"",STDEV(P$23:P111)))</f>
        <v>0.67495755670211022</v>
      </c>
      <c r="U111" s="192" t="str">
        <f t="shared" si="89"/>
        <v>conforme</v>
      </c>
      <c r="V111" s="281">
        <f ca="1">IF(ISBLANK(P111),"",IF(ISERROR(AVERAGE(P$23:P111)-2*ECARTPE(P$23:P111)),(AVERAGE(P$23:P111)-2*STDEV(P$23:P111))))</f>
        <v>6.3182667047775958</v>
      </c>
      <c r="W111" s="281">
        <f ca="1">IF(ISBLANK(P111),"",IF(ISERROR(AVERAGE(P$23:P111)+2*ECARTPE(P$23:P111)),(AVERAGE(P$23:P111)+2*STDEV(P$23:P111))))</f>
        <v>9.0180969315860366</v>
      </c>
      <c r="X111" s="235">
        <f t="shared" si="99"/>
        <v>7.0282522289671459</v>
      </c>
      <c r="Y111" s="235">
        <f t="shared" si="100"/>
        <v>8.6760334853185679</v>
      </c>
      <c r="Z111" s="171">
        <v>15.61</v>
      </c>
      <c r="AA111" s="277">
        <f t="shared" si="101"/>
        <v>16.019047619047619</v>
      </c>
      <c r="AB111" s="277">
        <f t="shared" si="102"/>
        <v>0.6046892157290783</v>
      </c>
      <c r="AC111" s="274">
        <f>IF(ISBLANK(Z111),"",IF(ISERROR(AVERAGE(Z$23:Z111)),"",AVERAGE(Z$23:Z111)))</f>
        <v>15.996764705882352</v>
      </c>
      <c r="AD111" s="274">
        <f>IF(ISBLANK(Z111),"",IF(ISERROR(STDEV(Z$23:Z111)),"",STDEV(Z$23:Z111)))</f>
        <v>1.1755690158278835</v>
      </c>
      <c r="AE111" s="192" t="str">
        <f t="shared" si="90"/>
        <v>conforme</v>
      </c>
      <c r="AF111" s="281">
        <f ca="1">IF(ISBLANK(Z111),"",IF(ISERROR(AVERAGE(Z$23:Z111)-2*ECARTPE(Z$23:Z111)),(AVERAGE(Z$23:Z111)-2*STDEV(Z$23:Z111))))</f>
        <v>13.645626674226586</v>
      </c>
      <c r="AG111" s="281">
        <f ca="1">IF(ISBLANK(Z111),"",IF(ISERROR(AVERAGE(Z$23:Z111)+2*ECARTPE(Z$23:Z111)),(AVERAGE(Z$23:Z111)+2*STDEV(Z$23:Z111))))</f>
        <v>18.347902737538121</v>
      </c>
      <c r="AH111" s="235">
        <f t="shared" si="103"/>
        <v>14.809669187589462</v>
      </c>
      <c r="AI111" s="235">
        <f t="shared" si="104"/>
        <v>17.228426050505774</v>
      </c>
      <c r="AJ111" s="171">
        <v>20.9</v>
      </c>
      <c r="AK111" s="277">
        <f t="shared" si="105"/>
        <v>21.253636363636364</v>
      </c>
      <c r="AL111" s="277">
        <f t="shared" si="106"/>
        <v>0.69563636816224328</v>
      </c>
      <c r="AM111" s="274">
        <f>IF(ISBLANK(AJ111),"",IF(ISERROR(AVERAGE(AJ$23:AJ111)),"",AVERAGE(AJ$23:AJ111)))</f>
        <v>20.983918918918913</v>
      </c>
      <c r="AN111" s="274">
        <f>IF(ISBLANK(AJ111),"",IF(ISERROR(STDEV(AJ$23:AJ111)),"",STDEV(AJ$23:AJ111)))</f>
        <v>1.7428514013060414</v>
      </c>
      <c r="AO111" s="192" t="str">
        <f t="shared" si="91"/>
        <v>conforme</v>
      </c>
      <c r="AP111" s="281">
        <f ca="1">IF(ISBLANK(AJ111),"",IF(ISERROR(AVERAGE(AJ$23:AJ111)-2*ECARTPE(AJ$23:AJ111)),(AVERAGE(AJ$23:AJ111)-2*STDEV(AJ$23:AJ111))))</f>
        <v>17.498216116306832</v>
      </c>
      <c r="AQ111" s="281">
        <f ca="1">IF(ISBLANK(AJ111),"",IF(ISERROR(AVERAGE(AJ$23:AJ111)+2*ECARTPE(AJ$23:AJ111)),(AVERAGE(AJ$23:AJ111)+2*STDEV(AJ$23:AJ111))))</f>
        <v>24.469621721530995</v>
      </c>
      <c r="AR111" s="235">
        <f t="shared" si="107"/>
        <v>19.862363627311879</v>
      </c>
      <c r="AS111" s="235">
        <f t="shared" si="108"/>
        <v>22.644909099960849</v>
      </c>
      <c r="AT111" s="171">
        <v>351</v>
      </c>
      <c r="AU111" s="277">
        <f t="shared" si="109"/>
        <v>332.33157894736837</v>
      </c>
      <c r="AV111" s="277">
        <f t="shared" si="110"/>
        <v>16.060754535740525</v>
      </c>
      <c r="AW111" s="274">
        <f>IF(ISBLANK(AT111),"",IF(ISERROR(AVERAGE(AT$23:AT111)),"",AVERAGE(AT$23:AT111)))</f>
        <v>325.35428571428571</v>
      </c>
      <c r="AX111" s="274">
        <f>IF(ISBLANK(AT111),"",IF(ISERROR(STDEV(AT$23:AT111)),"",STDEV(AT$23:AT111)))</f>
        <v>34.482647119688458</v>
      </c>
      <c r="AY111" s="192" t="str">
        <f t="shared" si="92"/>
        <v>conforme</v>
      </c>
      <c r="AZ111" s="281">
        <f ca="1">IF(ISBLANK(AT111),"",IF(ISERROR(AVERAGE(AT$23:AT111)-2*ECARTPE(AT$23:AT111)),(AVERAGE(AT$23:AT111)-2*STDEV(AT$23:AT111))))</f>
        <v>256.38899147490878</v>
      </c>
      <c r="BA111" s="281">
        <f ca="1">IF(ISBLANK(AT111),"",IF(ISERROR(AVERAGE(AT$23:AT111)+2*ECARTPE(AT$23:AT111)),(AVERAGE(AT$23:AT111)+2*STDEV(AT$23:AT111))))</f>
        <v>394.31957995366264</v>
      </c>
      <c r="BB111" s="243">
        <f t="shared" si="111"/>
        <v>300.21006987588731</v>
      </c>
      <c r="BC111" s="243">
        <f t="shared" si="112"/>
        <v>364.45308801884943</v>
      </c>
      <c r="BD111" s="207" t="str">
        <f t="shared" ref="BD111:BD117" si="113">IF(AND(AND(AND(AND(COUNTIF(K111,"conforme"),COUNTIF(U111,"conforme")),COUNTIF(AE111,"conforme")),COUNTIF(AO111,"conforme")),COUNTIF(AY111,"conforme")),"conforme","non conforme")</f>
        <v>conforme</v>
      </c>
      <c r="BE111" s="132" t="s">
        <v>190</v>
      </c>
    </row>
    <row r="112" spans="1:57" x14ac:dyDescent="0.2">
      <c r="A112" s="135">
        <v>41629</v>
      </c>
      <c r="B112" s="13" t="s">
        <v>187</v>
      </c>
      <c r="C112" s="113">
        <v>41689</v>
      </c>
      <c r="D112" s="89" t="s">
        <v>189</v>
      </c>
      <c r="E112" s="89" t="s">
        <v>8</v>
      </c>
      <c r="F112" s="186">
        <v>3.6</v>
      </c>
      <c r="G112" s="277">
        <f t="shared" si="93"/>
        <v>3.8174999999999999</v>
      </c>
      <c r="H112" s="277">
        <f t="shared" si="94"/>
        <v>0.20840887519311471</v>
      </c>
      <c r="I112" s="274">
        <f>IF(ISERROR(AVERAGE(F$23:F112)),"",AVERAGE(F$23:F112))</f>
        <v>3.7782051282051281</v>
      </c>
      <c r="J112" s="274">
        <f>IF(ISBLANK(F112),"",IF(ISERROR(STDEV(F$23:F112)),"",STDEV(F$23:F112)))</f>
        <v>0.42944465373632423</v>
      </c>
      <c r="K112" s="192" t="str">
        <f t="shared" si="88"/>
        <v>conforme</v>
      </c>
      <c r="L112" s="281">
        <f ca="1">IF(ISERROR(AVERAGE(F$23:F112)-2*ECARTPE(F$23:F112)),(AVERAGE(F$23:F112)-2*STDEV(F$23:F112)))</f>
        <v>2.9193158207324794</v>
      </c>
      <c r="M112" s="281">
        <f ca="1">IF(ISERROR(AVERAGE(F$23:F112)+2*ECARTPE(F$23:F112)),(AVERAGE(F$23:F112)+2*STDEV(F$23:F112)))</f>
        <v>4.6370944356777768</v>
      </c>
      <c r="N112" s="232">
        <f t="shared" si="95"/>
        <v>3.4006822496137703</v>
      </c>
      <c r="O112" s="232">
        <f t="shared" si="96"/>
        <v>4.2343177503862295</v>
      </c>
      <c r="P112" s="227">
        <v>7.27</v>
      </c>
      <c r="Q112" s="277">
        <f t="shared" si="97"/>
        <v>7.8521428571428569</v>
      </c>
      <c r="R112" s="277">
        <f t="shared" si="98"/>
        <v>0.41194531408785545</v>
      </c>
      <c r="S112" s="274">
        <f>IF(ISBLANK(P112),"",IF(ISERROR(AVERAGE(P$23:P112)),"",AVERAGE(P$23:P112)))</f>
        <v>7.6630769230769209</v>
      </c>
      <c r="T112" s="274">
        <f>IF(ISBLANK(P112),"",IF(ISERROR(STDEV(P$23:P112)),"",STDEV(P$23:P112)))</f>
        <v>0.67207433821260865</v>
      </c>
      <c r="U112" s="192" t="str">
        <f t="shared" si="89"/>
        <v>conforme</v>
      </c>
      <c r="V112" s="281">
        <f ca="1">IF(ISBLANK(P112),"",IF(ISERROR(AVERAGE(P$23:P112)-2*ECARTPE(P$23:P112)),(AVERAGE(P$23:P112)-2*STDEV(P$23:P112))))</f>
        <v>6.3189282466517032</v>
      </c>
      <c r="W112" s="281">
        <f ca="1">IF(ISBLANK(P112),"",IF(ISERROR(AVERAGE(P$23:P112)+2*ECARTPE(P$23:P112)),(AVERAGE(P$23:P112)+2*STDEV(P$23:P112))))</f>
        <v>9.0072255995021386</v>
      </c>
      <c r="X112" s="235">
        <f t="shared" si="99"/>
        <v>7.0282522289671459</v>
      </c>
      <c r="Y112" s="235">
        <f t="shared" si="100"/>
        <v>8.6760334853185679</v>
      </c>
      <c r="Z112" s="171">
        <v>15.06</v>
      </c>
      <c r="AA112" s="277">
        <f t="shared" si="101"/>
        <v>16.019047619047619</v>
      </c>
      <c r="AB112" s="277">
        <f t="shared" si="102"/>
        <v>0.6046892157290783</v>
      </c>
      <c r="AC112" s="274">
        <f>IF(ISBLANK(Z112),"",IF(ISERROR(AVERAGE(Z$23:Z112)),"",AVERAGE(Z$23:Z112)))</f>
        <v>15.983188405797101</v>
      </c>
      <c r="AD112" s="274">
        <f>IF(ISBLANK(Z112),"",IF(ISERROR(STDEV(Z$23:Z112)),"",STDEV(Z$23:Z112)))</f>
        <v>1.1723298732132965</v>
      </c>
      <c r="AE112" s="192" t="str">
        <f t="shared" si="90"/>
        <v>conforme</v>
      </c>
      <c r="AF112" s="281">
        <f ca="1">IF(ISBLANK(Z112),"",IF(ISERROR(AVERAGE(Z$23:Z112)-2*ECARTPE(Z$23:Z112)),(AVERAGE(Z$23:Z112)-2*STDEV(Z$23:Z112))))</f>
        <v>13.638528659370508</v>
      </c>
      <c r="AG112" s="281">
        <f ca="1">IF(ISBLANK(Z112),"",IF(ISERROR(AVERAGE(Z$23:Z112)+2*ECARTPE(Z$23:Z112)),(AVERAGE(Z$23:Z112)+2*STDEV(Z$23:Z112))))</f>
        <v>18.327848152223694</v>
      </c>
      <c r="AH112" s="235">
        <f t="shared" si="103"/>
        <v>14.809669187589462</v>
      </c>
      <c r="AI112" s="235">
        <f t="shared" si="104"/>
        <v>17.228426050505774</v>
      </c>
      <c r="AJ112" s="171">
        <v>20.5</v>
      </c>
      <c r="AK112" s="277">
        <f t="shared" si="105"/>
        <v>21.253636363636364</v>
      </c>
      <c r="AL112" s="277">
        <f t="shared" si="106"/>
        <v>0.69563636816224328</v>
      </c>
      <c r="AM112" s="274">
        <f>IF(ISBLANK(AJ112),"",IF(ISERROR(AVERAGE(AJ$23:AJ112)),"",AVERAGE(AJ$23:AJ112)))</f>
        <v>20.977466666666661</v>
      </c>
      <c r="AN112" s="274">
        <f>IF(ISBLANK(AJ112),"",IF(ISERROR(STDEV(AJ$23:AJ112)),"",STDEV(AJ$23:AJ112)))</f>
        <v>1.7319369669989888</v>
      </c>
      <c r="AO112" s="192" t="str">
        <f t="shared" si="91"/>
        <v>conforme</v>
      </c>
      <c r="AP112" s="281">
        <f ca="1">IF(ISBLANK(AJ112),"",IF(ISERROR(AVERAGE(AJ$23:AJ112)-2*ECARTPE(AJ$23:AJ112)),(AVERAGE(AJ$23:AJ112)-2*STDEV(AJ$23:AJ112))))</f>
        <v>17.513592732668684</v>
      </c>
      <c r="AQ112" s="281">
        <f ca="1">IF(ISBLANK(AJ112),"",IF(ISERROR(AVERAGE(AJ$23:AJ112)+2*ECARTPE(AJ$23:AJ112)),(AVERAGE(AJ$23:AJ112)+2*STDEV(AJ$23:AJ112))))</f>
        <v>24.441340600664638</v>
      </c>
      <c r="AR112" s="235">
        <f t="shared" si="107"/>
        <v>19.862363627311879</v>
      </c>
      <c r="AS112" s="235">
        <f t="shared" si="108"/>
        <v>22.644909099960849</v>
      </c>
      <c r="AT112" s="171">
        <v>340</v>
      </c>
      <c r="AU112" s="277">
        <f t="shared" si="109"/>
        <v>332.33157894736837</v>
      </c>
      <c r="AV112" s="277">
        <f t="shared" si="110"/>
        <v>16.060754535740525</v>
      </c>
      <c r="AW112" s="274">
        <f>IF(ISBLANK(AT112),"",IF(ISERROR(AVERAGE(AT$23:AT112)),"",AVERAGE(AT$23:AT112)))</f>
        <v>325.56056338028168</v>
      </c>
      <c r="AX112" s="274">
        <f>IF(ISBLANK(AT112),"",IF(ISERROR(STDEV(AT$23:AT112)),"",STDEV(AT$23:AT112)))</f>
        <v>34.279550250730374</v>
      </c>
      <c r="AY112" s="192" t="str">
        <f t="shared" si="92"/>
        <v>conforme</v>
      </c>
      <c r="AZ112" s="281">
        <f ca="1">IF(ISBLANK(AT112),"",IF(ISERROR(AVERAGE(AT$23:AT112)-2*ECARTPE(AT$23:AT112)),(AVERAGE(AT$23:AT112)-2*STDEV(AT$23:AT112))))</f>
        <v>257.00146287882092</v>
      </c>
      <c r="BA112" s="281">
        <f ca="1">IF(ISBLANK(AT112),"",IF(ISERROR(AVERAGE(AT$23:AT112)+2*ECARTPE(AT$23:AT112)),(AVERAGE(AT$23:AT112)+2*STDEV(AT$23:AT112))))</f>
        <v>394.11966388174244</v>
      </c>
      <c r="BB112" s="243">
        <f t="shared" si="111"/>
        <v>300.21006987588731</v>
      </c>
      <c r="BC112" s="243">
        <f t="shared" si="112"/>
        <v>364.45308801884943</v>
      </c>
      <c r="BD112" s="207" t="str">
        <f t="shared" si="113"/>
        <v>conforme</v>
      </c>
      <c r="BE112" s="132" t="s">
        <v>191</v>
      </c>
    </row>
    <row r="113" spans="1:67" x14ac:dyDescent="0.2">
      <c r="A113" s="135">
        <v>41628</v>
      </c>
      <c r="B113" s="13" t="s">
        <v>182</v>
      </c>
      <c r="C113" s="113">
        <v>41695</v>
      </c>
      <c r="D113" s="86" t="s">
        <v>192</v>
      </c>
      <c r="E113" s="86" t="s">
        <v>141</v>
      </c>
      <c r="F113" s="186">
        <v>3.54</v>
      </c>
      <c r="G113" s="277">
        <f t="shared" si="93"/>
        <v>3.8174999999999999</v>
      </c>
      <c r="H113" s="277">
        <f t="shared" si="94"/>
        <v>0.20840887519311471</v>
      </c>
      <c r="I113" s="274">
        <f>IF(ISERROR(AVERAGE(F$23:F113)),"",AVERAGE(F$23:F113))</f>
        <v>3.7751898734177218</v>
      </c>
      <c r="J113" s="274">
        <f>IF(ISBLANK(F113),"",IF(ISERROR(STDEV(F$23:F113)),"",STDEV(F$23:F113)))</f>
        <v>0.42752376080164456</v>
      </c>
      <c r="K113" s="192" t="str">
        <f t="shared" si="88"/>
        <v>conforme</v>
      </c>
      <c r="L113" s="281">
        <f ca="1">IF(ISERROR(AVERAGE(F$23:F113)-2*ECARTPE(F$23:F113)),(AVERAGE(F$23:F113)-2*STDEV(F$23:F113)))</f>
        <v>2.9201423518144329</v>
      </c>
      <c r="M113" s="281">
        <f ca="1">IF(ISERROR(AVERAGE(F$23:F113)+2*ECARTPE(F$23:F113)),(AVERAGE(F$23:F113)+2*STDEV(F$23:F113)))</f>
        <v>4.6302373950210107</v>
      </c>
      <c r="N113" s="232">
        <f t="shared" si="95"/>
        <v>3.4006822496137703</v>
      </c>
      <c r="O113" s="232">
        <f t="shared" si="96"/>
        <v>4.2343177503862295</v>
      </c>
      <c r="P113" s="220">
        <v>7.45</v>
      </c>
      <c r="Q113" s="277">
        <f t="shared" si="97"/>
        <v>7.8521428571428569</v>
      </c>
      <c r="R113" s="277">
        <f t="shared" si="98"/>
        <v>0.41194531408785545</v>
      </c>
      <c r="S113" s="274">
        <f>IF(ISBLANK(P113),"",IF(ISERROR(AVERAGE(P$23:P113)),"",AVERAGE(P$23:P113)))</f>
        <v>7.6603797468354413</v>
      </c>
      <c r="T113" s="274">
        <f>IF(ISBLANK(P113),"",IF(ISERROR(STDEV(P$23:P113)),"",STDEV(P$23:P113)))</f>
        <v>0.66818246210258581</v>
      </c>
      <c r="U113" s="192" t="str">
        <f t="shared" si="89"/>
        <v>conforme</v>
      </c>
      <c r="V113" s="281">
        <f ca="1">IF(ISBLANK(P113),"",IF(ISERROR(AVERAGE(P$23:P113)-2*ECARTPE(P$23:P113)),(AVERAGE(P$23:P113)-2*STDEV(P$23:P113))))</f>
        <v>6.3240148226302697</v>
      </c>
      <c r="W113" s="281">
        <f ca="1">IF(ISBLANK(P113),"",IF(ISERROR(AVERAGE(P$23:P113)+2*ECARTPE(P$23:P113)),(AVERAGE(P$23:P113)+2*STDEV(P$23:P113))))</f>
        <v>8.9967446710406129</v>
      </c>
      <c r="X113" s="235">
        <f t="shared" si="99"/>
        <v>7.0282522289671459</v>
      </c>
      <c r="Y113" s="235">
        <f t="shared" si="100"/>
        <v>8.6760334853185679</v>
      </c>
      <c r="Z113" s="186">
        <v>15.81</v>
      </c>
      <c r="AA113" s="277">
        <f t="shared" si="101"/>
        <v>16.019047619047619</v>
      </c>
      <c r="AB113" s="277">
        <f t="shared" si="102"/>
        <v>0.6046892157290783</v>
      </c>
      <c r="AC113" s="274">
        <f>IF(ISBLANK(Z113),"",IF(ISERROR(AVERAGE(Z$23:Z113)),"",AVERAGE(Z$23:Z113)))</f>
        <v>15.980714285714283</v>
      </c>
      <c r="AD113" s="274">
        <f>IF(ISBLANK(Z113),"",IF(ISERROR(STDEV(Z$23:Z113)),"",STDEV(Z$23:Z113)))</f>
        <v>1.1639877999118744</v>
      </c>
      <c r="AE113" s="192" t="str">
        <f t="shared" si="90"/>
        <v>conforme</v>
      </c>
      <c r="AF113" s="281">
        <f ca="1">IF(ISBLANK(Z113),"",IF(ISERROR(AVERAGE(Z$23:Z113)-2*ECARTPE(Z$23:Z113)),(AVERAGE(Z$23:Z113)-2*STDEV(Z$23:Z113))))</f>
        <v>13.652738685890535</v>
      </c>
      <c r="AG113" s="281">
        <f ca="1">IF(ISBLANK(Z113),"",IF(ISERROR(AVERAGE(Z$23:Z113)+2*ECARTPE(Z$23:Z113)),(AVERAGE(Z$23:Z113)+2*STDEV(Z$23:Z113))))</f>
        <v>18.308689885538033</v>
      </c>
      <c r="AH113" s="235">
        <f t="shared" si="103"/>
        <v>14.809669187589462</v>
      </c>
      <c r="AI113" s="235">
        <f t="shared" si="104"/>
        <v>17.228426050505774</v>
      </c>
      <c r="AJ113" s="186">
        <v>20.89</v>
      </c>
      <c r="AK113" s="277">
        <f t="shared" si="105"/>
        <v>21.253636363636364</v>
      </c>
      <c r="AL113" s="277">
        <f t="shared" si="106"/>
        <v>0.69563636816224328</v>
      </c>
      <c r="AM113" s="274">
        <f>IF(ISBLANK(AJ113),"",IF(ISERROR(AVERAGE(AJ$23:AJ113)),"",AVERAGE(AJ$23:AJ113)))</f>
        <v>20.976315789473681</v>
      </c>
      <c r="AN113" s="274">
        <f>IF(ISBLANK(AJ113),"",IF(ISERROR(STDEV(AJ$23:AJ113)),"",STDEV(AJ$23:AJ113)))</f>
        <v>1.7203812307007329</v>
      </c>
      <c r="AO113" s="192" t="str">
        <f t="shared" si="91"/>
        <v>conforme</v>
      </c>
      <c r="AP113" s="281">
        <f ca="1">IF(ISBLANK(AJ113),"",IF(ISERROR(AVERAGE(AJ$23:AJ113)-2*ECARTPE(AJ$23:AJ113)),(AVERAGE(AJ$23:AJ113)-2*STDEV(AJ$23:AJ113))))</f>
        <v>17.535553328072215</v>
      </c>
      <c r="AQ113" s="281">
        <f ca="1">IF(ISBLANK(AJ113),"",IF(ISERROR(AVERAGE(AJ$23:AJ113)+2*ECARTPE(AJ$23:AJ113)),(AVERAGE(AJ$23:AJ113)+2*STDEV(AJ$23:AJ113))))</f>
        <v>24.417078250875146</v>
      </c>
      <c r="AR113" s="235">
        <f t="shared" si="107"/>
        <v>19.862363627311879</v>
      </c>
      <c r="AS113" s="235">
        <f t="shared" si="108"/>
        <v>22.644909099960849</v>
      </c>
      <c r="AT113" s="199">
        <v>337.6</v>
      </c>
      <c r="AU113" s="277">
        <f t="shared" si="109"/>
        <v>332.33157894736837</v>
      </c>
      <c r="AV113" s="277">
        <f t="shared" si="110"/>
        <v>16.060754535740525</v>
      </c>
      <c r="AW113" s="274">
        <f>IF(ISBLANK(AT113),"",IF(ISERROR(AVERAGE(AT$23:AT113)),"",AVERAGE(AT$23:AT113)))</f>
        <v>325.72777777777776</v>
      </c>
      <c r="AX113" s="274">
        <f>IF(ISBLANK(AT113),"",IF(ISERROR(STDEV(AT$23:AT113)),"",STDEV(AT$23:AT113)))</f>
        <v>34.066849038954111</v>
      </c>
      <c r="AY113" s="192" t="str">
        <f t="shared" si="92"/>
        <v>conforme</v>
      </c>
      <c r="AZ113" s="281">
        <f ca="1">IF(ISBLANK(AT113),"",IF(ISERROR(AVERAGE(AT$23:AT113)-2*ECARTPE(AT$23:AT113)),(AVERAGE(AT$23:AT113)-2*STDEV(AT$23:AT113))))</f>
        <v>257.59407969986955</v>
      </c>
      <c r="BA113" s="281">
        <f ca="1">IF(ISBLANK(AT113),"",IF(ISERROR(AVERAGE(AT$23:AT113)+2*ECARTPE(AT$23:AT113)),(AVERAGE(AT$23:AT113)+2*STDEV(AT$23:AT113))))</f>
        <v>393.86147585568597</v>
      </c>
      <c r="BB113" s="243">
        <f t="shared" si="111"/>
        <v>300.21006987588731</v>
      </c>
      <c r="BC113" s="243">
        <f t="shared" si="112"/>
        <v>364.45308801884943</v>
      </c>
      <c r="BD113" s="207" t="str">
        <f t="shared" si="113"/>
        <v>conforme</v>
      </c>
      <c r="BE113" s="132"/>
    </row>
    <row r="114" spans="1:67" x14ac:dyDescent="0.2">
      <c r="A114" s="135">
        <v>41628</v>
      </c>
      <c r="B114" s="13" t="s">
        <v>182</v>
      </c>
      <c r="C114" s="113">
        <v>41695</v>
      </c>
      <c r="D114" s="86" t="s">
        <v>192</v>
      </c>
      <c r="E114" s="86" t="s">
        <v>141</v>
      </c>
      <c r="F114" s="186">
        <v>3.8</v>
      </c>
      <c r="G114" s="277">
        <f t="shared" si="93"/>
        <v>3.8174999999999999</v>
      </c>
      <c r="H114" s="277">
        <f t="shared" si="94"/>
        <v>0.20840887519311471</v>
      </c>
      <c r="I114" s="274">
        <f>IF(ISERROR(AVERAGE(F$23:F114)),"",AVERAGE(F$23:F114))</f>
        <v>3.7755000000000001</v>
      </c>
      <c r="J114" s="274">
        <f>IF(ISBLANK(F114),"",IF(ISERROR(STDEV(F$23:F114)),"",STDEV(F$23:F114)))</f>
        <v>0.42481835284200375</v>
      </c>
      <c r="K114" s="192" t="str">
        <f t="shared" si="88"/>
        <v>conforme</v>
      </c>
      <c r="L114" s="281">
        <f ca="1">IF(ISERROR(AVERAGE(F$23:F114)-2*ECARTPE(F$23:F114)),(AVERAGE(F$23:F114)-2*STDEV(F$23:F114)))</f>
        <v>2.9258632943159926</v>
      </c>
      <c r="M114" s="281">
        <f ca="1">IF(ISERROR(AVERAGE(F$23:F114)+2*ECARTPE(F$23:F114)),(AVERAGE(F$23:F114)+2*STDEV(F$23:F114)))</f>
        <v>4.6251367056840076</v>
      </c>
      <c r="N114" s="232">
        <f t="shared" si="95"/>
        <v>3.4006822496137703</v>
      </c>
      <c r="O114" s="232">
        <f t="shared" si="96"/>
        <v>4.2343177503862295</v>
      </c>
      <c r="P114" s="220">
        <v>7.79</v>
      </c>
      <c r="Q114" s="277">
        <f t="shared" si="97"/>
        <v>7.8521428571428569</v>
      </c>
      <c r="R114" s="277">
        <f t="shared" si="98"/>
        <v>0.41194531408785545</v>
      </c>
      <c r="S114" s="274">
        <f>IF(ISBLANK(P114),"",IF(ISERROR(AVERAGE(P$23:P114)),"",AVERAGE(P$23:P114)))</f>
        <v>7.6619999999999973</v>
      </c>
      <c r="T114" s="274">
        <f>IF(ISBLANK(P114),"",IF(ISERROR(STDEV(P$23:P114)),"",STDEV(P$23:P114)))</f>
        <v>0.66409813214157154</v>
      </c>
      <c r="U114" s="192" t="str">
        <f t="shared" si="89"/>
        <v>conforme</v>
      </c>
      <c r="V114" s="281">
        <f ca="1">IF(ISBLANK(P114),"",IF(ISERROR(AVERAGE(P$23:P114)-2*ECARTPE(P$23:P114)),(AVERAGE(P$23:P114)-2*STDEV(P$23:P114))))</f>
        <v>6.3338037357168542</v>
      </c>
      <c r="W114" s="281">
        <f ca="1">IF(ISBLANK(P114),"",IF(ISERROR(AVERAGE(P$23:P114)+2*ECARTPE(P$23:P114)),(AVERAGE(P$23:P114)+2*STDEV(P$23:P114))))</f>
        <v>8.9901962642831403</v>
      </c>
      <c r="X114" s="235">
        <f t="shared" si="99"/>
        <v>7.0282522289671459</v>
      </c>
      <c r="Y114" s="235">
        <f t="shared" si="100"/>
        <v>8.6760334853185679</v>
      </c>
      <c r="Z114" s="186">
        <v>15.9</v>
      </c>
      <c r="AA114" s="277">
        <f t="shared" si="101"/>
        <v>16.019047619047619</v>
      </c>
      <c r="AB114" s="277">
        <f t="shared" si="102"/>
        <v>0.6046892157290783</v>
      </c>
      <c r="AC114" s="274">
        <f>IF(ISBLANK(Z114),"",IF(ISERROR(AVERAGE(Z$23:Z114)),"",AVERAGE(Z$23:Z114)))</f>
        <v>15.979577464788731</v>
      </c>
      <c r="AD114" s="274">
        <f>IF(ISBLANK(Z114),"",IF(ISERROR(STDEV(Z$23:Z114)),"",STDEV(Z$23:Z114)))</f>
        <v>1.1556833929012593</v>
      </c>
      <c r="AE114" s="192" t="str">
        <f t="shared" si="90"/>
        <v>conforme</v>
      </c>
      <c r="AF114" s="281">
        <f ca="1">IF(ISBLANK(Z114),"",IF(ISERROR(AVERAGE(Z$23:Z114)-2*ECARTPE(Z$23:Z114)),(AVERAGE(Z$23:Z114)-2*STDEV(Z$23:Z114))))</f>
        <v>13.668210678986213</v>
      </c>
      <c r="AG114" s="281">
        <f ca="1">IF(ISBLANK(Z114),"",IF(ISERROR(AVERAGE(Z$23:Z114)+2*ECARTPE(Z$23:Z114)),(AVERAGE(Z$23:Z114)+2*STDEV(Z$23:Z114))))</f>
        <v>18.290944250591249</v>
      </c>
      <c r="AH114" s="235">
        <f t="shared" si="103"/>
        <v>14.809669187589462</v>
      </c>
      <c r="AI114" s="235">
        <f t="shared" si="104"/>
        <v>17.228426050505774</v>
      </c>
      <c r="AJ114" s="186">
        <v>20.86</v>
      </c>
      <c r="AK114" s="277">
        <f t="shared" si="105"/>
        <v>21.253636363636364</v>
      </c>
      <c r="AL114" s="277">
        <f t="shared" si="106"/>
        <v>0.69563636816224328</v>
      </c>
      <c r="AM114" s="274">
        <f>IF(ISBLANK(AJ114),"",IF(ISERROR(AVERAGE(AJ$23:AJ114)),"",AVERAGE(AJ$23:AJ114)))</f>
        <v>20.974805194805192</v>
      </c>
      <c r="AN114" s="274">
        <f>IF(ISBLANK(AJ114),"",IF(ISERROR(STDEV(AJ$23:AJ114)),"",STDEV(AJ$23:AJ114)))</f>
        <v>1.7090768594629107</v>
      </c>
      <c r="AO114" s="192" t="str">
        <f t="shared" si="91"/>
        <v>conforme</v>
      </c>
      <c r="AP114" s="281">
        <f ca="1">IF(ISBLANK(AJ114),"",IF(ISERROR(AVERAGE(AJ$23:AJ114)-2*ECARTPE(AJ$23:AJ114)),(AVERAGE(AJ$23:AJ114)-2*STDEV(AJ$23:AJ114))))</f>
        <v>17.55665147587937</v>
      </c>
      <c r="AQ114" s="281">
        <f ca="1">IF(ISBLANK(AJ114),"",IF(ISERROR(AVERAGE(AJ$23:AJ114)+2*ECARTPE(AJ$23:AJ114)),(AVERAGE(AJ$23:AJ114)+2*STDEV(AJ$23:AJ114))))</f>
        <v>24.392958913731015</v>
      </c>
      <c r="AR114" s="235">
        <f t="shared" si="107"/>
        <v>19.862363627311879</v>
      </c>
      <c r="AS114" s="235">
        <f t="shared" si="108"/>
        <v>22.644909099960849</v>
      </c>
      <c r="AT114" s="199">
        <v>324.10000000000002</v>
      </c>
      <c r="AU114" s="277">
        <f t="shared" si="109"/>
        <v>332.33157894736837</v>
      </c>
      <c r="AV114" s="277">
        <f t="shared" si="110"/>
        <v>16.060754535740525</v>
      </c>
      <c r="AW114" s="274">
        <f>IF(ISBLANK(AT114),"",IF(ISERROR(AVERAGE(AT$23:AT114)),"",AVERAGE(AT$23:AT114)))</f>
        <v>325.70547945205476</v>
      </c>
      <c r="AX114" s="274">
        <f>IF(ISBLANK(AT114),"",IF(ISERROR(STDEV(AT$23:AT114)),"",STDEV(AT$23:AT114)))</f>
        <v>33.829982963879587</v>
      </c>
      <c r="AY114" s="192" t="str">
        <f t="shared" si="92"/>
        <v>conforme</v>
      </c>
      <c r="AZ114" s="281">
        <f ca="1">IF(ISBLANK(AT114),"",IF(ISERROR(AVERAGE(AT$23:AT114)-2*ECARTPE(AT$23:AT114)),(AVERAGE(AT$23:AT114)-2*STDEV(AT$23:AT114))))</f>
        <v>258.04551352429559</v>
      </c>
      <c r="BA114" s="281">
        <f ca="1">IF(ISBLANK(AT114),"",IF(ISERROR(AVERAGE(AT$23:AT114)+2*ECARTPE(AT$23:AT114)),(AVERAGE(AT$23:AT114)+2*STDEV(AT$23:AT114))))</f>
        <v>393.36544537981393</v>
      </c>
      <c r="BB114" s="243">
        <f t="shared" si="111"/>
        <v>300.21006987588731</v>
      </c>
      <c r="BC114" s="243">
        <f t="shared" si="112"/>
        <v>364.45308801884943</v>
      </c>
      <c r="BD114" s="207" t="str">
        <f t="shared" si="113"/>
        <v>conforme</v>
      </c>
      <c r="BE114" s="132"/>
    </row>
    <row r="115" spans="1:67" x14ac:dyDescent="0.2">
      <c r="A115" s="135">
        <v>41628</v>
      </c>
      <c r="B115" s="13" t="s">
        <v>182</v>
      </c>
      <c r="C115" s="113">
        <v>41695</v>
      </c>
      <c r="D115" s="86" t="s">
        <v>192</v>
      </c>
      <c r="E115" s="86" t="s">
        <v>141</v>
      </c>
      <c r="F115" s="186">
        <v>3.78</v>
      </c>
      <c r="G115" s="277">
        <f t="shared" si="93"/>
        <v>3.8174999999999999</v>
      </c>
      <c r="H115" s="277">
        <f t="shared" si="94"/>
        <v>0.20840887519311471</v>
      </c>
      <c r="I115" s="274">
        <f>IF(ISERROR(AVERAGE(F$23:F115)),"",AVERAGE(F$23:F115))</f>
        <v>3.7755555555555556</v>
      </c>
      <c r="J115" s="274">
        <f>IF(ISBLANK(F115),"",IF(ISERROR(STDEV(F$23:F115)),"",STDEV(F$23:F115)))</f>
        <v>0.42215518473660862</v>
      </c>
      <c r="K115" s="192" t="str">
        <f t="shared" si="88"/>
        <v>conforme</v>
      </c>
      <c r="L115" s="281">
        <f ca="1">IF(ISERROR(AVERAGE(F$23:F115)-2*ECARTPE(F$23:F115)),(AVERAGE(F$23:F115)-2*STDEV(F$23:F115)))</f>
        <v>2.9312451860823385</v>
      </c>
      <c r="M115" s="281">
        <f ca="1">IF(ISERROR(AVERAGE(F$23:F115)+2*ECARTPE(F$23:F115)),(AVERAGE(F$23:F115)+2*STDEV(F$23:F115)))</f>
        <v>4.6198659250287726</v>
      </c>
      <c r="N115" s="232">
        <f t="shared" si="95"/>
        <v>3.4006822496137703</v>
      </c>
      <c r="O115" s="232">
        <f t="shared" si="96"/>
        <v>4.2343177503862295</v>
      </c>
      <c r="P115" s="220">
        <v>7.77</v>
      </c>
      <c r="Q115" s="277">
        <f t="shared" si="97"/>
        <v>7.8521428571428569</v>
      </c>
      <c r="R115" s="277">
        <f t="shared" si="98"/>
        <v>0.41194531408785545</v>
      </c>
      <c r="S115" s="274">
        <f>IF(ISBLANK(P115),"",IF(ISERROR(AVERAGE(P$23:P115)),"",AVERAGE(P$23:P115)))</f>
        <v>7.6633333333333304</v>
      </c>
      <c r="T115" s="274">
        <f>IF(ISBLANK(P115),"",IF(ISERROR(STDEV(P$23:P115)),"",STDEV(P$23:P115)))</f>
        <v>0.66004355916863566</v>
      </c>
      <c r="U115" s="192" t="str">
        <f t="shared" si="89"/>
        <v>conforme</v>
      </c>
      <c r="V115" s="281">
        <f ca="1">IF(ISBLANK(P115),"",IF(ISERROR(AVERAGE(P$23:P115)-2*ECARTPE(P$23:P115)),(AVERAGE(P$23:P115)-2*STDEV(P$23:P115))))</f>
        <v>6.3432462149960589</v>
      </c>
      <c r="W115" s="281">
        <f ca="1">IF(ISBLANK(P115),"",IF(ISERROR(AVERAGE(P$23:P115)+2*ECARTPE(P$23:P115)),(AVERAGE(P$23:P115)+2*STDEV(P$23:P115))))</f>
        <v>8.983420451670602</v>
      </c>
      <c r="X115" s="235">
        <f t="shared" si="99"/>
        <v>7.0282522289671459</v>
      </c>
      <c r="Y115" s="235">
        <f t="shared" si="100"/>
        <v>8.6760334853185679</v>
      </c>
      <c r="Z115" s="186">
        <v>15.89</v>
      </c>
      <c r="AA115" s="277">
        <f t="shared" si="101"/>
        <v>16.019047619047619</v>
      </c>
      <c r="AB115" s="277">
        <f t="shared" si="102"/>
        <v>0.6046892157290783</v>
      </c>
      <c r="AC115" s="274">
        <f>IF(ISBLANK(Z115),"",IF(ISERROR(AVERAGE(Z$23:Z115)),"",AVERAGE(Z$23:Z115)))</f>
        <v>15.978333333333333</v>
      </c>
      <c r="AD115" s="274">
        <f>IF(ISBLANK(Z115),"",IF(ISERROR(STDEV(Z$23:Z115)),"",STDEV(Z$23:Z115)))</f>
        <v>1.1475644754662429</v>
      </c>
      <c r="AE115" s="192" t="str">
        <f t="shared" si="90"/>
        <v>conforme</v>
      </c>
      <c r="AF115" s="281">
        <f ca="1">IF(ISBLANK(Z115),"",IF(ISERROR(AVERAGE(Z$23:Z115)-2*ECARTPE(Z$23:Z115)),(AVERAGE(Z$23:Z115)-2*STDEV(Z$23:Z115))))</f>
        <v>13.683204382400849</v>
      </c>
      <c r="AG115" s="281">
        <f ca="1">IF(ISBLANK(Z115),"",IF(ISERROR(AVERAGE(Z$23:Z115)+2*ECARTPE(Z$23:Z115)),(AVERAGE(Z$23:Z115)+2*STDEV(Z$23:Z115))))</f>
        <v>18.273462284265818</v>
      </c>
      <c r="AH115" s="235">
        <f t="shared" si="103"/>
        <v>14.809669187589462</v>
      </c>
      <c r="AI115" s="235">
        <f t="shared" si="104"/>
        <v>17.228426050505774</v>
      </c>
      <c r="AJ115" s="186">
        <v>20.440000000000001</v>
      </c>
      <c r="AK115" s="277">
        <f t="shared" si="105"/>
        <v>21.253636363636364</v>
      </c>
      <c r="AL115" s="277">
        <f t="shared" si="106"/>
        <v>0.69563636816224328</v>
      </c>
      <c r="AM115" s="274">
        <f>IF(ISBLANK(AJ115),"",IF(ISERROR(AVERAGE(AJ$23:AJ115)),"",AVERAGE(AJ$23:AJ115)))</f>
        <v>20.967948717948715</v>
      </c>
      <c r="AN115" s="274">
        <f>IF(ISBLANK(AJ115),"",IF(ISERROR(STDEV(AJ$23:AJ115)),"",STDEV(AJ$23:AJ115)))</f>
        <v>1.6990221473177616</v>
      </c>
      <c r="AO115" s="192" t="str">
        <f t="shared" si="91"/>
        <v>conforme</v>
      </c>
      <c r="AP115" s="281">
        <f ca="1">IF(ISBLANK(AJ115),"",IF(ISERROR(AVERAGE(AJ$23:AJ115)-2*ECARTPE(AJ$23:AJ115)),(AVERAGE(AJ$23:AJ115)-2*STDEV(AJ$23:AJ115))))</f>
        <v>17.569904423313194</v>
      </c>
      <c r="AQ115" s="281">
        <f ca="1">IF(ISBLANK(AJ115),"",IF(ISERROR(AVERAGE(AJ$23:AJ115)+2*ECARTPE(AJ$23:AJ115)),(AVERAGE(AJ$23:AJ115)+2*STDEV(AJ$23:AJ115))))</f>
        <v>24.365993012584237</v>
      </c>
      <c r="AR115" s="235">
        <f t="shared" si="107"/>
        <v>19.862363627311879</v>
      </c>
      <c r="AS115" s="235">
        <f t="shared" si="108"/>
        <v>22.644909099960849</v>
      </c>
      <c r="AT115" s="199">
        <v>306.10000000000002</v>
      </c>
      <c r="AU115" s="277">
        <f t="shared" si="109"/>
        <v>332.33157894736837</v>
      </c>
      <c r="AV115" s="277">
        <f t="shared" si="110"/>
        <v>16.060754535740525</v>
      </c>
      <c r="AW115" s="274">
        <f>IF(ISBLANK(AT115),"",IF(ISERROR(AVERAGE(AT$23:AT115)),"",AVERAGE(AT$23:AT115)))</f>
        <v>325.4405405405405</v>
      </c>
      <c r="AX115" s="274">
        <f>IF(ISBLANK(AT115),"",IF(ISERROR(STDEV(AT$23:AT115)),"",STDEV(AT$23:AT115)))</f>
        <v>33.674684279851512</v>
      </c>
      <c r="AY115" s="192" t="str">
        <f t="shared" si="92"/>
        <v>conforme</v>
      </c>
      <c r="AZ115" s="281">
        <f ca="1">IF(ISBLANK(AT115),"",IF(ISERROR(AVERAGE(AT$23:AT115)-2*ECARTPE(AT$23:AT115)),(AVERAGE(AT$23:AT115)-2*STDEV(AT$23:AT115))))</f>
        <v>258.09117198083749</v>
      </c>
      <c r="BA115" s="281">
        <f ca="1">IF(ISBLANK(AT115),"",IF(ISERROR(AVERAGE(AT$23:AT115)+2*ECARTPE(AT$23:AT115)),(AVERAGE(AT$23:AT115)+2*STDEV(AT$23:AT115))))</f>
        <v>392.78990910024351</v>
      </c>
      <c r="BB115" s="243">
        <f t="shared" si="111"/>
        <v>300.21006987588731</v>
      </c>
      <c r="BC115" s="243">
        <f t="shared" si="112"/>
        <v>364.45308801884943</v>
      </c>
      <c r="BD115" s="207" t="str">
        <f t="shared" si="113"/>
        <v>conforme</v>
      </c>
      <c r="BE115" s="132"/>
    </row>
    <row r="116" spans="1:67" s="130" customFormat="1" x14ac:dyDescent="0.2">
      <c r="A116" s="135">
        <v>41628</v>
      </c>
      <c r="B116" s="13" t="s">
        <v>182</v>
      </c>
      <c r="C116" s="113">
        <v>41695</v>
      </c>
      <c r="D116" s="86" t="s">
        <v>192</v>
      </c>
      <c r="E116" s="86" t="s">
        <v>141</v>
      </c>
      <c r="F116" s="186">
        <v>3.78</v>
      </c>
      <c r="G116" s="277">
        <f t="shared" si="93"/>
        <v>3.8174999999999999</v>
      </c>
      <c r="H116" s="277">
        <f t="shared" si="94"/>
        <v>0.20840887519311471</v>
      </c>
      <c r="I116" s="274">
        <f>IF(ISERROR(AVERAGE(F$23:F116)),"",AVERAGE(F$23:F116))</f>
        <v>3.7756097560975608</v>
      </c>
      <c r="J116" s="274">
        <f>IF(ISBLANK(F116),"",IF(ISERROR(STDEV(F$23:F116)),"",STDEV(F$23:F116)))</f>
        <v>0.41954148270000247</v>
      </c>
      <c r="K116" s="192" t="str">
        <f t="shared" si="88"/>
        <v>conforme</v>
      </c>
      <c r="L116" s="281">
        <f ca="1">IF(ISERROR(AVERAGE(F$23:F116)-2*ECARTPE(F$23:F116)),(AVERAGE(F$23:F116)-2*STDEV(F$23:F116)))</f>
        <v>2.9365267906975561</v>
      </c>
      <c r="M116" s="281">
        <f ca="1">IF(ISERROR(AVERAGE(F$23:F116)+2*ECARTPE(F$23:F116)),(AVERAGE(F$23:F116)+2*STDEV(F$23:F116)))</f>
        <v>4.6146927214975655</v>
      </c>
      <c r="N116" s="232">
        <f t="shared" si="95"/>
        <v>3.4006822496137703</v>
      </c>
      <c r="O116" s="232">
        <f t="shared" si="96"/>
        <v>4.2343177503862295</v>
      </c>
      <c r="P116" s="220">
        <v>7.65</v>
      </c>
      <c r="Q116" s="277">
        <f t="shared" si="97"/>
        <v>7.8521428571428569</v>
      </c>
      <c r="R116" s="277">
        <f t="shared" si="98"/>
        <v>0.41194531408785545</v>
      </c>
      <c r="S116" s="274">
        <f>IF(ISBLANK(P116),"",IF(ISERROR(AVERAGE(P$23:P116)),"",AVERAGE(P$23:P116)))</f>
        <v>7.6631707317073143</v>
      </c>
      <c r="T116" s="274">
        <f>IF(ISBLANK(P116),"",IF(ISERROR(STDEV(P$23:P116)),"",STDEV(P$23:P116)))</f>
        <v>0.65595821541265797</v>
      </c>
      <c r="U116" s="192" t="str">
        <f t="shared" si="89"/>
        <v>conforme</v>
      </c>
      <c r="V116" s="281">
        <f ca="1">IF(ISBLANK(P116),"",IF(ISERROR(AVERAGE(P$23:P116)-2*ECARTPE(P$23:P116)),(AVERAGE(P$23:P116)-2*STDEV(P$23:P116))))</f>
        <v>6.3512543008819984</v>
      </c>
      <c r="W116" s="281">
        <f ca="1">IF(ISBLANK(P116),"",IF(ISERROR(AVERAGE(P$23:P116)+2*ECARTPE(P$23:P116)),(AVERAGE(P$23:P116)+2*STDEV(P$23:P116))))</f>
        <v>8.9750871625326312</v>
      </c>
      <c r="X116" s="235">
        <f t="shared" si="99"/>
        <v>7.0282522289671459</v>
      </c>
      <c r="Y116" s="235">
        <f t="shared" si="100"/>
        <v>8.6760334853185679</v>
      </c>
      <c r="Z116" s="186">
        <v>15.68</v>
      </c>
      <c r="AA116" s="277">
        <f t="shared" si="101"/>
        <v>16.019047619047619</v>
      </c>
      <c r="AB116" s="277">
        <f t="shared" si="102"/>
        <v>0.6046892157290783</v>
      </c>
      <c r="AC116" s="274">
        <f>IF(ISBLANK(Z116),"",IF(ISERROR(AVERAGE(Z$23:Z116)),"",AVERAGE(Z$23:Z116)))</f>
        <v>15.974246575342468</v>
      </c>
      <c r="AD116" s="274">
        <f>IF(ISBLANK(Z116),"",IF(ISERROR(STDEV(Z$23:Z116)),"",STDEV(Z$23:Z116)))</f>
        <v>1.1401022344609413</v>
      </c>
      <c r="AE116" s="192" t="str">
        <f t="shared" si="90"/>
        <v>conforme</v>
      </c>
      <c r="AF116" s="281">
        <f ca="1">IF(ISBLANK(Z116),"",IF(ISERROR(AVERAGE(Z$23:Z116)-2*ECARTPE(Z$23:Z116)),(AVERAGE(Z$23:Z116)-2*STDEV(Z$23:Z116))))</f>
        <v>13.694042106420586</v>
      </c>
      <c r="AG116" s="281">
        <f ca="1">IF(ISBLANK(Z116),"",IF(ISERROR(AVERAGE(Z$23:Z116)+2*ECARTPE(Z$23:Z116)),(AVERAGE(Z$23:Z116)+2*STDEV(Z$23:Z116))))</f>
        <v>18.25445104426435</v>
      </c>
      <c r="AH116" s="235">
        <f t="shared" si="103"/>
        <v>14.809669187589462</v>
      </c>
      <c r="AI116" s="235">
        <f t="shared" si="104"/>
        <v>17.228426050505774</v>
      </c>
      <c r="AJ116" s="186">
        <v>20.94</v>
      </c>
      <c r="AK116" s="277">
        <f t="shared" si="105"/>
        <v>21.253636363636364</v>
      </c>
      <c r="AL116" s="277">
        <f t="shared" si="106"/>
        <v>0.69563636816224328</v>
      </c>
      <c r="AM116" s="274">
        <f>IF(ISBLANK(AJ116),"",IF(ISERROR(AVERAGE(AJ$23:AJ116)),"",AVERAGE(AJ$23:AJ116)))</f>
        <v>20.96759493670886</v>
      </c>
      <c r="AN116" s="274">
        <f>IF(ISBLANK(AJ116),"",IF(ISERROR(STDEV(AJ$23:AJ116)),"",STDEV(AJ$23:AJ116)))</f>
        <v>1.6880987752041723</v>
      </c>
      <c r="AO116" s="192" t="str">
        <f t="shared" si="91"/>
        <v>conforme</v>
      </c>
      <c r="AP116" s="281">
        <f ca="1">IF(ISBLANK(AJ116),"",IF(ISERROR(AVERAGE(AJ$23:AJ116)-2*ECARTPE(AJ$23:AJ116)),(AVERAGE(AJ$23:AJ116)-2*STDEV(AJ$23:AJ116))))</f>
        <v>17.591397386300514</v>
      </c>
      <c r="AQ116" s="281">
        <f ca="1">IF(ISBLANK(AJ116),"",IF(ISERROR(AVERAGE(AJ$23:AJ116)+2*ECARTPE(AJ$23:AJ116)),(AVERAGE(AJ$23:AJ116)+2*STDEV(AJ$23:AJ116))))</f>
        <v>24.343792487117206</v>
      </c>
      <c r="AR116" s="235">
        <f t="shared" si="107"/>
        <v>19.862363627311879</v>
      </c>
      <c r="AS116" s="235">
        <f t="shared" si="108"/>
        <v>22.644909099960849</v>
      </c>
      <c r="AT116" s="199">
        <v>330.9</v>
      </c>
      <c r="AU116" s="277">
        <f t="shared" si="109"/>
        <v>332.33157894736837</v>
      </c>
      <c r="AV116" s="277">
        <f t="shared" si="110"/>
        <v>16.060754535740525</v>
      </c>
      <c r="AW116" s="274">
        <f>IF(ISBLANK(AT116),"",IF(ISERROR(AVERAGE(AT$23:AT116)),"",AVERAGE(AT$23:AT116)))</f>
        <v>325.51333333333326</v>
      </c>
      <c r="AX116" s="274">
        <f>IF(ISBLANK(AT116),"",IF(ISERROR(STDEV(AT$23:AT116)),"",STDEV(AT$23:AT116)))</f>
        <v>33.452319167101955</v>
      </c>
      <c r="AY116" s="192" t="str">
        <f t="shared" si="92"/>
        <v>conforme</v>
      </c>
      <c r="AZ116" s="281">
        <f ca="1">IF(ISBLANK(AT116),"",IF(ISERROR(AVERAGE(AT$23:AT116)-2*ECARTPE(AT$23:AT116)),(AVERAGE(AT$23:AT116)-2*STDEV(AT$23:AT116))))</f>
        <v>258.60869499912934</v>
      </c>
      <c r="BA116" s="281">
        <f ca="1">IF(ISBLANK(AT116),"",IF(ISERROR(AVERAGE(AT$23:AT116)+2*ECARTPE(AT$23:AT116)),(AVERAGE(AT$23:AT116)+2*STDEV(AT$23:AT116))))</f>
        <v>392.41797166753719</v>
      </c>
      <c r="BB116" s="243">
        <f t="shared" si="111"/>
        <v>300.21006987588731</v>
      </c>
      <c r="BC116" s="243">
        <f t="shared" si="112"/>
        <v>364.45308801884943</v>
      </c>
      <c r="BD116" s="207" t="str">
        <f t="shared" si="113"/>
        <v>conforme</v>
      </c>
      <c r="BE116" s="132"/>
      <c r="BF116" s="128"/>
      <c r="BG116" s="128"/>
      <c r="BH116" s="129"/>
      <c r="BI116" s="129"/>
      <c r="BJ116" s="129"/>
      <c r="BK116" s="129"/>
      <c r="BL116" s="129"/>
      <c r="BM116" s="129"/>
      <c r="BN116" s="129"/>
      <c r="BO116" s="129"/>
    </row>
    <row r="117" spans="1:67" x14ac:dyDescent="0.2">
      <c r="A117" s="135">
        <v>41628</v>
      </c>
      <c r="B117" s="13" t="s">
        <v>182</v>
      </c>
      <c r="C117" s="113">
        <v>41695</v>
      </c>
      <c r="D117" s="86" t="s">
        <v>192</v>
      </c>
      <c r="E117" s="86" t="s">
        <v>141</v>
      </c>
      <c r="F117" s="186">
        <v>3.84</v>
      </c>
      <c r="G117" s="277">
        <f t="shared" si="93"/>
        <v>3.8174999999999999</v>
      </c>
      <c r="H117" s="277">
        <f t="shared" si="94"/>
        <v>0.20840887519311471</v>
      </c>
      <c r="I117" s="274">
        <f>IF(ISERROR(AVERAGE(F$23:F117)),"",AVERAGE(F$23:F117))</f>
        <v>3.7763855421686738</v>
      </c>
      <c r="J117" s="274">
        <f>IF(ISBLANK(F117),"",IF(ISERROR(STDEV(F$23:F117)),"",STDEV(F$23:F117)))</f>
        <v>0.41703535064891761</v>
      </c>
      <c r="K117" s="192" t="str">
        <f t="shared" si="88"/>
        <v>conforme</v>
      </c>
      <c r="L117" s="281">
        <f ca="1">IF(ISERROR(AVERAGE(F$23:F117)-2*ECARTPE(F$23:F117)),(AVERAGE(F$23:F117)-2*STDEV(F$23:F117)))</f>
        <v>2.9423148408708384</v>
      </c>
      <c r="M117" s="281">
        <f ca="1">IF(ISERROR(AVERAGE(F$23:F117)+2*ECARTPE(F$23:F117)),(AVERAGE(F$23:F117)+2*STDEV(F$23:F117)))</f>
        <v>4.6104562434665093</v>
      </c>
      <c r="N117" s="232">
        <f t="shared" si="95"/>
        <v>3.4006822496137703</v>
      </c>
      <c r="O117" s="232">
        <f t="shared" si="96"/>
        <v>4.2343177503862295</v>
      </c>
      <c r="P117" s="220">
        <v>7.71</v>
      </c>
      <c r="Q117" s="277">
        <f t="shared" si="97"/>
        <v>7.8521428571428569</v>
      </c>
      <c r="R117" s="277">
        <f t="shared" si="98"/>
        <v>0.41194531408785545</v>
      </c>
      <c r="S117" s="274">
        <f>IF(ISBLANK(P117),"",IF(ISERROR(AVERAGE(P$23:P117)),"",AVERAGE(P$23:P117)))</f>
        <v>7.663734939759034</v>
      </c>
      <c r="T117" s="274">
        <f>IF(ISBLANK(P117),"",IF(ISERROR(STDEV(P$23:P117)),"",STDEV(P$23:P117)))</f>
        <v>0.65196646412962944</v>
      </c>
      <c r="U117" s="192" t="str">
        <f t="shared" si="89"/>
        <v>conforme</v>
      </c>
      <c r="V117" s="281">
        <f ca="1">IF(ISBLANK(P117),"",IF(ISERROR(AVERAGE(P$23:P117)-2*ECARTPE(P$23:P117)),(AVERAGE(P$23:P117)-2*STDEV(P$23:P117))))</f>
        <v>6.3598020114997755</v>
      </c>
      <c r="W117" s="281">
        <f ca="1">IF(ISBLANK(P117),"",IF(ISERROR(AVERAGE(P$23:P117)+2*ECARTPE(P$23:P117)),(AVERAGE(P$23:P117)+2*STDEV(P$23:P117))))</f>
        <v>8.9676678680182924</v>
      </c>
      <c r="X117" s="235">
        <f t="shared" si="99"/>
        <v>7.0282522289671459</v>
      </c>
      <c r="Y117" s="235">
        <f t="shared" si="100"/>
        <v>8.6760334853185679</v>
      </c>
      <c r="Z117" s="186">
        <v>15.85</v>
      </c>
      <c r="AA117" s="277">
        <f t="shared" si="101"/>
        <v>16.019047619047619</v>
      </c>
      <c r="AB117" s="277">
        <f t="shared" si="102"/>
        <v>0.6046892157290783</v>
      </c>
      <c r="AC117" s="274">
        <f>IF(ISBLANK(Z117),"",IF(ISERROR(AVERAGE(Z$23:Z117)),"",AVERAGE(Z$23:Z117)))</f>
        <v>15.972567567567568</v>
      </c>
      <c r="AD117" s="274">
        <f>IF(ISBLANK(Z117),"",IF(ISERROR(STDEV(Z$23:Z117)),"",STDEV(Z$23:Z117)))</f>
        <v>1.1323585046456435</v>
      </c>
      <c r="AE117" s="192" t="str">
        <f t="shared" si="90"/>
        <v>conforme</v>
      </c>
      <c r="AF117" s="281">
        <f ca="1">IF(ISBLANK(Z117),"",IF(ISERROR(AVERAGE(Z$23:Z117)-2*ECARTPE(Z$23:Z117)),(AVERAGE(Z$23:Z117)-2*STDEV(Z$23:Z117))))</f>
        <v>13.707850558276281</v>
      </c>
      <c r="AG117" s="281">
        <f ca="1">IF(ISBLANK(Z117),"",IF(ISERROR(AVERAGE(Z$23:Z117)+2*ECARTPE(Z$23:Z117)),(AVERAGE(Z$23:Z117)+2*STDEV(Z$23:Z117))))</f>
        <v>18.237284576858855</v>
      </c>
      <c r="AH117" s="235">
        <f t="shared" si="103"/>
        <v>14.809669187589462</v>
      </c>
      <c r="AI117" s="235">
        <f t="shared" si="104"/>
        <v>17.228426050505774</v>
      </c>
      <c r="AJ117" s="186">
        <v>20.99</v>
      </c>
      <c r="AK117" s="277">
        <f t="shared" si="105"/>
        <v>21.253636363636364</v>
      </c>
      <c r="AL117" s="277">
        <f t="shared" si="106"/>
        <v>0.69563636816224328</v>
      </c>
      <c r="AM117" s="274">
        <f>IF(ISBLANK(AJ117),"",IF(ISERROR(AVERAGE(AJ$23:AJ117)),"",AVERAGE(AJ$23:AJ117)))</f>
        <v>20.967874999999999</v>
      </c>
      <c r="AN117" s="274">
        <f>IF(ISBLANK(AJ117),"",IF(ISERROR(STDEV(AJ$23:AJ117)),"",STDEV(AJ$23:AJ117)))</f>
        <v>1.6773824498042755</v>
      </c>
      <c r="AO117" s="192" t="str">
        <f t="shared" si="91"/>
        <v>conforme</v>
      </c>
      <c r="AP117" s="281">
        <f ca="1">IF(ISBLANK(AJ117),"",IF(ISERROR(AVERAGE(AJ$23:AJ117)-2*ECARTPE(AJ$23:AJ117)),(AVERAGE(AJ$23:AJ117)-2*STDEV(AJ$23:AJ117))))</f>
        <v>17.613110100391449</v>
      </c>
      <c r="AQ117" s="281">
        <f ca="1">IF(ISBLANK(AJ117),"",IF(ISERROR(AVERAGE(AJ$23:AJ117)+2*ECARTPE(AJ$23:AJ117)),(AVERAGE(AJ$23:AJ117)+2*STDEV(AJ$23:AJ117))))</f>
        <v>24.32263989960855</v>
      </c>
      <c r="AR117" s="235">
        <f t="shared" si="107"/>
        <v>19.862363627311879</v>
      </c>
      <c r="AS117" s="235">
        <f t="shared" si="108"/>
        <v>22.644909099960849</v>
      </c>
      <c r="AT117" s="199">
        <v>317.60000000000002</v>
      </c>
      <c r="AU117" s="277">
        <f t="shared" si="109"/>
        <v>332.33157894736837</v>
      </c>
      <c r="AV117" s="277">
        <f t="shared" si="110"/>
        <v>16.060754535740525</v>
      </c>
      <c r="AW117" s="274">
        <f>IF(ISBLANK(AT117),"",IF(ISERROR(AVERAGE(AT$23:AT117)),"",AVERAGE(AT$23:AT117)))</f>
        <v>325.40921052631575</v>
      </c>
      <c r="AX117" s="274">
        <f>IF(ISBLANK(AT117),"",IF(ISERROR(STDEV(AT$23:AT117)),"",STDEV(AT$23:AT117)))</f>
        <v>33.240951360760221</v>
      </c>
      <c r="AY117" s="192" t="str">
        <f t="shared" si="92"/>
        <v>conforme</v>
      </c>
      <c r="AZ117" s="281">
        <f ca="1">IF(ISBLANK(AT117),"",IF(ISERROR(AVERAGE(AT$23:AT117)-2*ECARTPE(AT$23:AT117)),(AVERAGE(AT$23:AT117)-2*STDEV(AT$23:AT117))))</f>
        <v>258.9273078047953</v>
      </c>
      <c r="BA117" s="281">
        <f ca="1">IF(ISBLANK(AT117),"",IF(ISERROR(AVERAGE(AT$23:AT117)+2*ECARTPE(AT$23:AT117)),(AVERAGE(AT$23:AT117)+2*STDEV(AT$23:AT117))))</f>
        <v>391.89111324783619</v>
      </c>
      <c r="BB117" s="243">
        <f t="shared" si="111"/>
        <v>300.21006987588731</v>
      </c>
      <c r="BC117" s="243">
        <f t="shared" si="112"/>
        <v>364.45308801884943</v>
      </c>
      <c r="BD117" s="207" t="str">
        <f t="shared" si="113"/>
        <v>conforme</v>
      </c>
      <c r="BE117" s="132"/>
    </row>
    <row r="118" spans="1:67" x14ac:dyDescent="0.2">
      <c r="A118" s="135">
        <v>41628</v>
      </c>
      <c r="B118" s="13" t="s">
        <v>182</v>
      </c>
      <c r="C118" s="113">
        <v>41681</v>
      </c>
      <c r="D118" s="86" t="s">
        <v>193</v>
      </c>
      <c r="E118" s="86" t="s">
        <v>141</v>
      </c>
      <c r="F118" s="186">
        <v>3.66</v>
      </c>
      <c r="G118" s="277">
        <f t="shared" si="93"/>
        <v>3.8174999999999999</v>
      </c>
      <c r="H118" s="277">
        <f t="shared" si="94"/>
        <v>0.20840887519311471</v>
      </c>
      <c r="I118" s="274">
        <f>IF(ISERROR(AVERAGE(F$23:F118)),"",AVERAGE(F$23:F118))</f>
        <v>3.7749999999999995</v>
      </c>
      <c r="J118" s="274">
        <f>IF(ISBLANK(F118),"",IF(ISERROR(STDEV(F$23:F118)),"",STDEV(F$23:F118)))</f>
        <v>0.41470994363458369</v>
      </c>
      <c r="K118" s="192" t="str">
        <f t="shared" si="88"/>
        <v>conforme</v>
      </c>
      <c r="L118" s="281">
        <f ca="1">IF(ISERROR(AVERAGE(F$23:F118)-2*ECARTPE(F$23:F118)),(AVERAGE(F$23:F118)-2*STDEV(F$23:F118)))</f>
        <v>2.9455801127308323</v>
      </c>
      <c r="M118" s="281">
        <f ca="1">IF(ISERROR(AVERAGE(F$23:F118)+2*ECARTPE(F$23:F118)),(AVERAGE(F$23:F118)+2*STDEV(F$23:F118)))</f>
        <v>4.6044198872691666</v>
      </c>
      <c r="N118" s="232">
        <f t="shared" si="95"/>
        <v>3.4006822496137703</v>
      </c>
      <c r="O118" s="232">
        <f t="shared" si="96"/>
        <v>4.2343177503862295</v>
      </c>
      <c r="P118" s="220">
        <v>7.54</v>
      </c>
      <c r="Q118" s="277">
        <f t="shared" si="97"/>
        <v>7.8521428571428569</v>
      </c>
      <c r="R118" s="277">
        <f t="shared" si="98"/>
        <v>0.41194531408785545</v>
      </c>
      <c r="S118" s="274">
        <f>IF(ISBLANK(P118),"",IF(ISERROR(AVERAGE(P$23:P118)),"",AVERAGE(P$23:P118)))</f>
        <v>7.6622619047619018</v>
      </c>
      <c r="T118" s="274">
        <f>IF(ISBLANK(P118),"",IF(ISERROR(STDEV(P$23:P118)),"",STDEV(P$23:P118)))</f>
        <v>0.64816766979680673</v>
      </c>
      <c r="U118" s="192" t="str">
        <f t="shared" si="89"/>
        <v>conforme</v>
      </c>
      <c r="V118" s="281">
        <f ca="1">IF(ISBLANK(P118),"",IF(ISERROR(AVERAGE(P$23:P118)-2*ECARTPE(P$23:P118)),(AVERAGE(P$23:P118)-2*STDEV(P$23:P118))))</f>
        <v>6.3659265651682881</v>
      </c>
      <c r="W118" s="281">
        <f ca="1">IF(ISBLANK(P118),"",IF(ISERROR(AVERAGE(P$23:P118)+2*ECARTPE(P$23:P118)),(AVERAGE(P$23:P118)+2*STDEV(P$23:P118))))</f>
        <v>8.9585972443555146</v>
      </c>
      <c r="X118" s="235">
        <f t="shared" si="99"/>
        <v>7.0282522289671459</v>
      </c>
      <c r="Y118" s="235">
        <f t="shared" si="100"/>
        <v>8.6760334853185679</v>
      </c>
      <c r="Z118" s="186"/>
      <c r="AA118" s="277">
        <f t="shared" si="101"/>
        <v>16.019047619047619</v>
      </c>
      <c r="AB118" s="277">
        <f t="shared" si="102"/>
        <v>0.6046892157290783</v>
      </c>
      <c r="AC118" s="274" t="str">
        <f>IF(ISBLANK(Z118),"",IF(ISERROR(AVERAGE(Z$23:Z118)),"",AVERAGE(Z$23:Z118)))</f>
        <v/>
      </c>
      <c r="AD118" s="274" t="str">
        <f>IF(ISBLANK(Z118),"",IF(ISERROR(STDEV(Z$23:Z118)),"",STDEV(Z$23:Z118)))</f>
        <v/>
      </c>
      <c r="AE118" s="192" t="str">
        <f t="shared" si="90"/>
        <v/>
      </c>
      <c r="AF118" s="281" t="str">
        <f>IF(ISBLANK(Z118),"",IF(ISERROR(AVERAGE(Z$23:Z118)-2*ECARTPE(Z$23:Z118)),(AVERAGE(Z$23:Z118)-2*STDEV(Z$23:Z118))))</f>
        <v/>
      </c>
      <c r="AG118" s="281" t="str">
        <f>IF(ISBLANK(Z118),"",IF(ISERROR(AVERAGE(Z$23:Z118)+2*ECARTPE(Z$23:Z118)),(AVERAGE(Z$23:Z118)+2*STDEV(Z$23:Z118))))</f>
        <v/>
      </c>
      <c r="AH118" s="235">
        <f t="shared" si="103"/>
        <v>14.809669187589462</v>
      </c>
      <c r="AI118" s="235">
        <f t="shared" si="104"/>
        <v>17.228426050505774</v>
      </c>
      <c r="AJ118" s="186"/>
      <c r="AK118" s="277">
        <f t="shared" si="105"/>
        <v>21.253636363636364</v>
      </c>
      <c r="AL118" s="277">
        <f t="shared" si="106"/>
        <v>0.69563636816224328</v>
      </c>
      <c r="AM118" s="274" t="str">
        <f>IF(ISBLANK(AJ118),"",IF(ISERROR(AVERAGE(AJ$23:AJ118)),"",AVERAGE(AJ$23:AJ118)))</f>
        <v/>
      </c>
      <c r="AN118" s="274" t="str">
        <f>IF(ISBLANK(AJ118),"",IF(ISERROR(STDEV(AJ$23:AJ118)),"",STDEV(AJ$23:AJ118)))</f>
        <v/>
      </c>
      <c r="AO118" s="192" t="str">
        <f t="shared" si="91"/>
        <v/>
      </c>
      <c r="AP118" s="281" t="str">
        <f>IF(ISBLANK(AJ118),"",IF(ISERROR(AVERAGE(AJ$23:AJ118)-2*ECARTPE(AJ$23:AJ118)),(AVERAGE(AJ$23:AJ118)-2*STDEV(AJ$23:AJ118))))</f>
        <v/>
      </c>
      <c r="AQ118" s="281" t="str">
        <f>IF(ISBLANK(AJ118),"",IF(ISERROR(AVERAGE(AJ$23:AJ118)+2*ECARTPE(AJ$23:AJ118)),(AVERAGE(AJ$23:AJ118)+2*STDEV(AJ$23:AJ118))))</f>
        <v/>
      </c>
      <c r="AR118" s="235">
        <f t="shared" si="107"/>
        <v>19.862363627311879</v>
      </c>
      <c r="AS118" s="235">
        <f t="shared" si="108"/>
        <v>22.644909099960849</v>
      </c>
      <c r="AT118" s="199"/>
      <c r="AU118" s="277">
        <f t="shared" si="109"/>
        <v>332.33157894736837</v>
      </c>
      <c r="AV118" s="277">
        <f t="shared" si="110"/>
        <v>16.060754535740525</v>
      </c>
      <c r="AW118" s="274" t="str">
        <f>IF(ISBLANK(AT118),"",IF(ISERROR(AVERAGE(AT$23:AT118)),"",AVERAGE(AT$23:AT118)))</f>
        <v/>
      </c>
      <c r="AX118" s="274" t="str">
        <f>IF(ISBLANK(AT118),"",IF(ISERROR(STDEV(AT$23:AT118)),"",STDEV(AT$23:AT118)))</f>
        <v/>
      </c>
      <c r="AY118" s="192" t="str">
        <f t="shared" si="92"/>
        <v/>
      </c>
      <c r="AZ118" s="281" t="str">
        <f>IF(ISBLANK(AT118),"",IF(ISERROR(AVERAGE(AT$23:AT118)-2*ECARTPE(AT$23:AT118)),(AVERAGE(AT$23:AT118)-2*STDEV(AT$23:AT118))))</f>
        <v/>
      </c>
      <c r="BA118" s="281" t="str">
        <f>IF(ISBLANK(AT118),"",IF(ISERROR(AVERAGE(AT$23:AT118)+2*ECARTPE(AT$23:AT118)),(AVERAGE(AT$23:AT118)+2*STDEV(AT$23:AT118))))</f>
        <v/>
      </c>
      <c r="BB118" s="243">
        <f t="shared" si="111"/>
        <v>300.21006987588731</v>
      </c>
      <c r="BC118" s="243">
        <f t="shared" si="112"/>
        <v>364.45308801884943</v>
      </c>
      <c r="BD118" s="207"/>
      <c r="BE118" s="132"/>
    </row>
    <row r="119" spans="1:67" x14ac:dyDescent="0.2">
      <c r="A119" s="135">
        <v>41628</v>
      </c>
      <c r="B119" s="13" t="s">
        <v>182</v>
      </c>
      <c r="C119" s="113">
        <v>41687</v>
      </c>
      <c r="D119" s="86" t="s">
        <v>193</v>
      </c>
      <c r="E119" s="86" t="s">
        <v>141</v>
      </c>
      <c r="F119" s="186">
        <v>3.61</v>
      </c>
      <c r="G119" s="277">
        <f t="shared" si="93"/>
        <v>3.8174999999999999</v>
      </c>
      <c r="H119" s="277">
        <f t="shared" si="94"/>
        <v>0.20840887519311471</v>
      </c>
      <c r="I119" s="274">
        <f>IF(ISERROR(AVERAGE(F$23:F119)),"",AVERAGE(F$23:F119))</f>
        <v>3.7730588235294116</v>
      </c>
      <c r="J119" s="274">
        <f>IF(ISBLANK(F119),"",IF(ISERROR(STDEV(F$23:F119)),"",STDEV(F$23:F119)))</f>
        <v>0.41262234413511029</v>
      </c>
      <c r="K119" s="192" t="str">
        <f t="shared" si="88"/>
        <v>conforme</v>
      </c>
      <c r="L119" s="281">
        <f ca="1">IF(ISERROR(AVERAGE(F$23:F119)-2*ECARTPE(F$23:F119)),(AVERAGE(F$23:F119)-2*STDEV(F$23:F119)))</f>
        <v>2.9478141352591911</v>
      </c>
      <c r="M119" s="281">
        <f ca="1">IF(ISERROR(AVERAGE(F$23:F119)+2*ECARTPE(F$23:F119)),(AVERAGE(F$23:F119)+2*STDEV(F$23:F119)))</f>
        <v>4.5983035117996325</v>
      </c>
      <c r="N119" s="232">
        <f t="shared" si="95"/>
        <v>3.4006822496137703</v>
      </c>
      <c r="O119" s="232">
        <f t="shared" si="96"/>
        <v>4.2343177503862295</v>
      </c>
      <c r="P119" s="220">
        <v>7.3</v>
      </c>
      <c r="Q119" s="277">
        <f t="shared" si="97"/>
        <v>7.8521428571428569</v>
      </c>
      <c r="R119" s="277">
        <f t="shared" si="98"/>
        <v>0.41194531408785545</v>
      </c>
      <c r="S119" s="274">
        <f>IF(ISBLANK(P119),"",IF(ISERROR(AVERAGE(P$23:P119)),"",AVERAGE(P$23:P119)))</f>
        <v>7.6579999999999968</v>
      </c>
      <c r="T119" s="274">
        <f>IF(ISBLANK(P119),"",IF(ISERROR(STDEV(P$23:P119)),"",STDEV(P$23:P119)))</f>
        <v>0.64549501123076813</v>
      </c>
      <c r="U119" s="192" t="str">
        <f t="shared" si="89"/>
        <v>conforme</v>
      </c>
      <c r="V119" s="281">
        <f ca="1">IF(ISBLANK(P119),"",IF(ISERROR(AVERAGE(P$23:P119)-2*ECARTPE(P$23:P119)),(AVERAGE(P$23:P119)-2*STDEV(P$23:P119))))</f>
        <v>6.3670099775384603</v>
      </c>
      <c r="W119" s="281">
        <f ca="1">IF(ISBLANK(P119),"",IF(ISERROR(AVERAGE(P$23:P119)+2*ECARTPE(P$23:P119)),(AVERAGE(P$23:P119)+2*STDEV(P$23:P119))))</f>
        <v>8.9489900224615333</v>
      </c>
      <c r="X119" s="235">
        <f t="shared" si="99"/>
        <v>7.0282522289671459</v>
      </c>
      <c r="Y119" s="235">
        <f t="shared" si="100"/>
        <v>8.6760334853185679</v>
      </c>
      <c r="Z119" s="186"/>
      <c r="AA119" s="277">
        <f t="shared" si="101"/>
        <v>16.019047619047619</v>
      </c>
      <c r="AB119" s="277">
        <f t="shared" si="102"/>
        <v>0.6046892157290783</v>
      </c>
      <c r="AC119" s="274" t="str">
        <f>IF(ISBLANK(Z119),"",IF(ISERROR(AVERAGE(Z$23:Z119)),"",AVERAGE(Z$23:Z119)))</f>
        <v/>
      </c>
      <c r="AD119" s="274" t="str">
        <f>IF(ISBLANK(Z119),"",IF(ISERROR(STDEV(Z$23:Z119)),"",STDEV(Z$23:Z119)))</f>
        <v/>
      </c>
      <c r="AE119" s="192" t="str">
        <f t="shared" si="90"/>
        <v/>
      </c>
      <c r="AF119" s="281" t="str">
        <f>IF(ISBLANK(Z119),"",IF(ISERROR(AVERAGE(Z$23:Z119)-2*ECARTPE(Z$23:Z119)),(AVERAGE(Z$23:Z119)-2*STDEV(Z$23:Z119))))</f>
        <v/>
      </c>
      <c r="AG119" s="281" t="str">
        <f>IF(ISBLANK(Z119),"",IF(ISERROR(AVERAGE(Z$23:Z119)+2*ECARTPE(Z$23:Z119)),(AVERAGE(Z$23:Z119)+2*STDEV(Z$23:Z119))))</f>
        <v/>
      </c>
      <c r="AH119" s="235">
        <f t="shared" si="103"/>
        <v>14.809669187589462</v>
      </c>
      <c r="AI119" s="235">
        <f t="shared" si="104"/>
        <v>17.228426050505774</v>
      </c>
      <c r="AJ119" s="186"/>
      <c r="AK119" s="277">
        <f t="shared" si="105"/>
        <v>21.253636363636364</v>
      </c>
      <c r="AL119" s="277">
        <f t="shared" si="106"/>
        <v>0.69563636816224328</v>
      </c>
      <c r="AM119" s="274" t="str">
        <f>IF(ISBLANK(AJ119),"",IF(ISERROR(AVERAGE(AJ$23:AJ119)),"",AVERAGE(AJ$23:AJ119)))</f>
        <v/>
      </c>
      <c r="AN119" s="274" t="str">
        <f>IF(ISBLANK(AJ119),"",IF(ISERROR(STDEV(AJ$23:AJ119)),"",STDEV(AJ$23:AJ119)))</f>
        <v/>
      </c>
      <c r="AO119" s="192" t="str">
        <f t="shared" si="91"/>
        <v/>
      </c>
      <c r="AP119" s="281" t="str">
        <f>IF(ISBLANK(AJ119),"",IF(ISERROR(AVERAGE(AJ$23:AJ119)-2*ECARTPE(AJ$23:AJ119)),(AVERAGE(AJ$23:AJ119)-2*STDEV(AJ$23:AJ119))))</f>
        <v/>
      </c>
      <c r="AQ119" s="281" t="str">
        <f>IF(ISBLANK(AJ119),"",IF(ISERROR(AVERAGE(AJ$23:AJ119)+2*ECARTPE(AJ$23:AJ119)),(AVERAGE(AJ$23:AJ119)+2*STDEV(AJ$23:AJ119))))</f>
        <v/>
      </c>
      <c r="AR119" s="235">
        <f t="shared" si="107"/>
        <v>19.862363627311879</v>
      </c>
      <c r="AS119" s="235">
        <f t="shared" si="108"/>
        <v>22.644909099960849</v>
      </c>
      <c r="AT119" s="186"/>
      <c r="AU119" s="277">
        <f t="shared" si="109"/>
        <v>332.33157894736837</v>
      </c>
      <c r="AV119" s="277">
        <f t="shared" si="110"/>
        <v>16.060754535740525</v>
      </c>
      <c r="AW119" s="274" t="str">
        <f>IF(ISBLANK(AT119),"",IF(ISERROR(AVERAGE(AT$23:AT119)),"",AVERAGE(AT$23:AT119)))</f>
        <v/>
      </c>
      <c r="AX119" s="274" t="str">
        <f>IF(ISBLANK(AT119),"",IF(ISERROR(STDEV(AT$23:AT119)),"",STDEV(AT$23:AT119)))</f>
        <v/>
      </c>
      <c r="AY119" s="192" t="str">
        <f t="shared" si="92"/>
        <v/>
      </c>
      <c r="AZ119" s="281" t="str">
        <f>IF(ISBLANK(AT119),"",IF(ISERROR(AVERAGE(AT$23:AT119)-2*ECARTPE(AT$23:AT119)),(AVERAGE(AT$23:AT119)-2*STDEV(AT$23:AT119))))</f>
        <v/>
      </c>
      <c r="BA119" s="281" t="str">
        <f>IF(ISBLANK(AT119),"",IF(ISERROR(AVERAGE(AT$23:AT119)+2*ECARTPE(AT$23:AT119)),(AVERAGE(AT$23:AT119)+2*STDEV(AT$23:AT119))))</f>
        <v/>
      </c>
      <c r="BB119" s="243">
        <f t="shared" si="111"/>
        <v>300.21006987588731</v>
      </c>
      <c r="BC119" s="243">
        <f t="shared" si="112"/>
        <v>364.45308801884943</v>
      </c>
      <c r="BD119" s="207"/>
      <c r="BE119" s="132"/>
    </row>
    <row r="120" spans="1:67" x14ac:dyDescent="0.2">
      <c r="A120" s="135">
        <v>41628</v>
      </c>
      <c r="B120" s="13" t="s">
        <v>182</v>
      </c>
      <c r="C120" s="113">
        <v>41687</v>
      </c>
      <c r="D120" s="86" t="s">
        <v>194</v>
      </c>
      <c r="E120" s="86" t="s">
        <v>141</v>
      </c>
      <c r="F120" s="186">
        <v>3.49</v>
      </c>
      <c r="G120" s="277">
        <f t="shared" si="93"/>
        <v>3.8174999999999999</v>
      </c>
      <c r="H120" s="277">
        <f t="shared" si="94"/>
        <v>0.20840887519311471</v>
      </c>
      <c r="I120" s="274">
        <f>IF(ISERROR(AVERAGE(F$23:F120)),"",AVERAGE(F$23:F120))</f>
        <v>3.769767441860465</v>
      </c>
      <c r="J120" s="274">
        <f>IF(ISBLANK(F120),"",IF(ISERROR(STDEV(F$23:F120)),"",STDEV(F$23:F120)))</f>
        <v>0.41132204856216814</v>
      </c>
      <c r="K120" s="192" t="str">
        <f t="shared" si="88"/>
        <v>conforme</v>
      </c>
      <c r="L120" s="281">
        <f ca="1">IF(ISERROR(AVERAGE(F$23:F120)-2*ECARTPE(F$23:F120)),(AVERAGE(F$23:F120)-2*STDEV(F$23:F120)))</f>
        <v>2.9471233447361289</v>
      </c>
      <c r="M120" s="281">
        <f ca="1">IF(ISERROR(AVERAGE(F$23:F120)+2*ECARTPE(F$23:F120)),(AVERAGE(F$23:F120)+2*STDEV(F$23:F120)))</f>
        <v>4.592411538984801</v>
      </c>
      <c r="N120" s="232">
        <f t="shared" si="95"/>
        <v>3.4006822496137703</v>
      </c>
      <c r="O120" s="232">
        <f t="shared" si="96"/>
        <v>4.2343177503862295</v>
      </c>
      <c r="P120" s="220">
        <v>7.42</v>
      </c>
      <c r="Q120" s="277">
        <f t="shared" si="97"/>
        <v>7.8521428571428569</v>
      </c>
      <c r="R120" s="277">
        <f t="shared" si="98"/>
        <v>0.41194531408785545</v>
      </c>
      <c r="S120" s="274">
        <f>IF(ISBLANK(P120),"",IF(ISERROR(AVERAGE(P$23:P120)),"",AVERAGE(P$23:P120)))</f>
        <v>7.6552325581395309</v>
      </c>
      <c r="T120" s="274">
        <f>IF(ISBLANK(P120),"",IF(ISERROR(STDEV(P$23:P120)),"",STDEV(P$23:P120)))</f>
        <v>0.6421997613793794</v>
      </c>
      <c r="U120" s="192" t="str">
        <f t="shared" si="89"/>
        <v>conforme</v>
      </c>
      <c r="V120" s="281">
        <f ca="1">IF(ISBLANK(P120),"",IF(ISERROR(AVERAGE(P$23:P120)-2*ECARTPE(P$23:P120)),(AVERAGE(P$23:P120)-2*STDEV(P$23:P120))))</f>
        <v>6.3708330353807723</v>
      </c>
      <c r="W120" s="281">
        <f ca="1">IF(ISBLANK(P120),"",IF(ISERROR(AVERAGE(P$23:P120)+2*ECARTPE(P$23:P120)),(AVERAGE(P$23:P120)+2*STDEV(P$23:P120))))</f>
        <v>8.9396320808982903</v>
      </c>
      <c r="X120" s="235">
        <f t="shared" si="99"/>
        <v>7.0282522289671459</v>
      </c>
      <c r="Y120" s="235">
        <f t="shared" si="100"/>
        <v>8.6760334853185679</v>
      </c>
      <c r="Z120" s="186"/>
      <c r="AA120" s="277">
        <f t="shared" si="101"/>
        <v>16.019047619047619</v>
      </c>
      <c r="AB120" s="277">
        <f t="shared" si="102"/>
        <v>0.6046892157290783</v>
      </c>
      <c r="AC120" s="274" t="str">
        <f>IF(ISBLANK(Z120),"",IF(ISERROR(AVERAGE(Z$23:Z120)),"",AVERAGE(Z$23:Z120)))</f>
        <v/>
      </c>
      <c r="AD120" s="274" t="str">
        <f>IF(ISBLANK(Z120),"",IF(ISERROR(STDEV(Z$23:Z120)),"",STDEV(Z$23:Z120)))</f>
        <v/>
      </c>
      <c r="AE120" s="192" t="str">
        <f t="shared" si="90"/>
        <v/>
      </c>
      <c r="AF120" s="281" t="str">
        <f>IF(ISBLANK(Z120),"",IF(ISERROR(AVERAGE(Z$23:Z120)-2*ECARTPE(Z$23:Z120)),(AVERAGE(Z$23:Z120)-2*STDEV(Z$23:Z120))))</f>
        <v/>
      </c>
      <c r="AG120" s="281" t="str">
        <f>IF(ISBLANK(Z120),"",IF(ISERROR(AVERAGE(Z$23:Z120)+2*ECARTPE(Z$23:Z120)),(AVERAGE(Z$23:Z120)+2*STDEV(Z$23:Z120))))</f>
        <v/>
      </c>
      <c r="AH120" s="235">
        <f t="shared" si="103"/>
        <v>14.809669187589462</v>
      </c>
      <c r="AI120" s="235">
        <f t="shared" si="104"/>
        <v>17.228426050505774</v>
      </c>
      <c r="AJ120" s="186"/>
      <c r="AK120" s="277">
        <f t="shared" si="105"/>
        <v>21.253636363636364</v>
      </c>
      <c r="AL120" s="277">
        <f t="shared" si="106"/>
        <v>0.69563636816224328</v>
      </c>
      <c r="AM120" s="274" t="str">
        <f>IF(ISBLANK(AJ120),"",IF(ISERROR(AVERAGE(AJ$23:AJ120)),"",AVERAGE(AJ$23:AJ120)))</f>
        <v/>
      </c>
      <c r="AN120" s="274" t="str">
        <f>IF(ISBLANK(AJ120),"",IF(ISERROR(STDEV(AJ$23:AJ120)),"",STDEV(AJ$23:AJ120)))</f>
        <v/>
      </c>
      <c r="AO120" s="192" t="str">
        <f t="shared" si="91"/>
        <v/>
      </c>
      <c r="AP120" s="281" t="str">
        <f>IF(ISBLANK(AJ120),"",IF(ISERROR(AVERAGE(AJ$23:AJ120)-2*ECARTPE(AJ$23:AJ120)),(AVERAGE(AJ$23:AJ120)-2*STDEV(AJ$23:AJ120))))</f>
        <v/>
      </c>
      <c r="AQ120" s="281" t="str">
        <f>IF(ISBLANK(AJ120),"",IF(ISERROR(AVERAGE(AJ$23:AJ120)+2*ECARTPE(AJ$23:AJ120)),(AVERAGE(AJ$23:AJ120)+2*STDEV(AJ$23:AJ120))))</f>
        <v/>
      </c>
      <c r="AR120" s="235">
        <f t="shared" si="107"/>
        <v>19.862363627311879</v>
      </c>
      <c r="AS120" s="235">
        <f t="shared" si="108"/>
        <v>22.644909099960849</v>
      </c>
      <c r="AT120" s="186"/>
      <c r="AU120" s="277">
        <f t="shared" si="109"/>
        <v>332.33157894736837</v>
      </c>
      <c r="AV120" s="277">
        <f t="shared" si="110"/>
        <v>16.060754535740525</v>
      </c>
      <c r="AW120" s="274" t="str">
        <f>IF(ISBLANK(AT120),"",IF(ISERROR(AVERAGE(AT$23:AT120)),"",AVERAGE(AT$23:AT120)))</f>
        <v/>
      </c>
      <c r="AX120" s="274" t="str">
        <f>IF(ISBLANK(AT120),"",IF(ISERROR(STDEV(AT$23:AT120)),"",STDEV(AT$23:AT120)))</f>
        <v/>
      </c>
      <c r="AY120" s="192" t="str">
        <f t="shared" si="92"/>
        <v/>
      </c>
      <c r="AZ120" s="281" t="str">
        <f>IF(ISBLANK(AT120),"",IF(ISERROR(AVERAGE(AT$23:AT120)-2*ECARTPE(AT$23:AT120)),(AVERAGE(AT$23:AT120)-2*STDEV(AT$23:AT120))))</f>
        <v/>
      </c>
      <c r="BA120" s="281" t="str">
        <f>IF(ISBLANK(AT120),"",IF(ISERROR(AVERAGE(AT$23:AT120)+2*ECARTPE(AT$23:AT120)),(AVERAGE(AT$23:AT120)+2*STDEV(AT$23:AT120))))</f>
        <v/>
      </c>
      <c r="BB120" s="243">
        <f t="shared" si="111"/>
        <v>300.21006987588731</v>
      </c>
      <c r="BC120" s="243">
        <f t="shared" si="112"/>
        <v>364.45308801884943</v>
      </c>
      <c r="BD120" s="207"/>
      <c r="BE120" s="132"/>
    </row>
    <row r="121" spans="1:67" x14ac:dyDescent="0.2">
      <c r="A121" s="135">
        <v>41628</v>
      </c>
      <c r="B121" s="13" t="s">
        <v>195</v>
      </c>
      <c r="C121" s="113">
        <v>41745</v>
      </c>
      <c r="D121" s="89" t="s">
        <v>197</v>
      </c>
      <c r="E121" s="89" t="s">
        <v>8</v>
      </c>
      <c r="F121" s="186">
        <v>4</v>
      </c>
      <c r="G121" s="277">
        <f t="shared" si="93"/>
        <v>3.8174999999999999</v>
      </c>
      <c r="H121" s="277">
        <f t="shared" si="94"/>
        <v>0.20840887519311471</v>
      </c>
      <c r="I121" s="274">
        <f>IF(ISERROR(AVERAGE(F$23:F121)),"",AVERAGE(F$23:F121))</f>
        <v>3.772413793103448</v>
      </c>
      <c r="J121" s="274">
        <f>IF(ISBLANK(F121),"",IF(ISERROR(STDEV(F$23:F121)),"",STDEV(F$23:F121)))</f>
        <v>0.4096679469817992</v>
      </c>
      <c r="K121" s="192" t="str">
        <f t="shared" si="88"/>
        <v>conforme</v>
      </c>
      <c r="L121" s="281">
        <f ca="1">IF(ISERROR(AVERAGE(F$23:F121)-2*ECARTPE(F$23:F121)),(AVERAGE(F$23:F121)-2*STDEV(F$23:F121)))</f>
        <v>2.9530778991398496</v>
      </c>
      <c r="M121" s="281">
        <f ca="1">IF(ISERROR(AVERAGE(F$23:F121)+2*ECARTPE(F$23:F121)),(AVERAGE(F$23:F121)+2*STDEV(F$23:F121)))</f>
        <v>4.5917496870670469</v>
      </c>
      <c r="N121" s="232">
        <f t="shared" si="95"/>
        <v>3.4006822496137703</v>
      </c>
      <c r="O121" s="232">
        <f t="shared" si="96"/>
        <v>4.2343177503862295</v>
      </c>
      <c r="P121" s="220">
        <v>8.2100000000000009</v>
      </c>
      <c r="Q121" s="277">
        <f t="shared" si="97"/>
        <v>7.8521428571428569</v>
      </c>
      <c r="R121" s="277">
        <f t="shared" si="98"/>
        <v>0.41194531408785545</v>
      </c>
      <c r="S121" s="274">
        <f>IF(ISBLANK(P121),"",IF(ISERROR(AVERAGE(P$23:P121)),"",AVERAGE(P$23:P121)))</f>
        <v>7.6616091954022956</v>
      </c>
      <c r="T121" s="274">
        <f>IF(ISBLANK(P121),"",IF(ISERROR(STDEV(P$23:P121)),"",STDEV(P$23:P121)))</f>
        <v>0.64121953858148095</v>
      </c>
      <c r="U121" s="192" t="str">
        <f t="shared" si="89"/>
        <v>conforme</v>
      </c>
      <c r="V121" s="281">
        <f ca="1">IF(ISBLANK(P121),"",IF(ISERROR(AVERAGE(P$23:P121)-2*ECARTPE(P$23:P121)),(AVERAGE(P$23:P121)-2*STDEV(P$23:P121))))</f>
        <v>6.3791701182393332</v>
      </c>
      <c r="W121" s="281">
        <f ca="1">IF(ISBLANK(P121),"",IF(ISERROR(AVERAGE(P$23:P121)+2*ECARTPE(P$23:P121)),(AVERAGE(P$23:P121)+2*STDEV(P$23:P121))))</f>
        <v>8.9440482725652579</v>
      </c>
      <c r="X121" s="235">
        <f t="shared" si="99"/>
        <v>7.0282522289671459</v>
      </c>
      <c r="Y121" s="235">
        <f t="shared" si="100"/>
        <v>8.6760334853185679</v>
      </c>
      <c r="Z121" s="186"/>
      <c r="AA121" s="277">
        <f t="shared" si="101"/>
        <v>16.019047619047619</v>
      </c>
      <c r="AB121" s="277">
        <f t="shared" si="102"/>
        <v>0.6046892157290783</v>
      </c>
      <c r="AC121" s="274" t="str">
        <f>IF(ISBLANK(Z121),"",IF(ISERROR(AVERAGE(Z$23:Z121)),"",AVERAGE(Z$23:Z121)))</f>
        <v/>
      </c>
      <c r="AD121" s="274" t="str">
        <f>IF(ISBLANK(Z121),"",IF(ISERROR(STDEV(Z$23:Z121)),"",STDEV(Z$23:Z121)))</f>
        <v/>
      </c>
      <c r="AE121" s="192" t="str">
        <f t="shared" si="90"/>
        <v/>
      </c>
      <c r="AF121" s="281" t="str">
        <f>IF(ISBLANK(Z121),"",IF(ISERROR(AVERAGE(Z$23:Z121)-2*ECARTPE(Z$23:Z121)),(AVERAGE(Z$23:Z121)-2*STDEV(Z$23:Z121))))</f>
        <v/>
      </c>
      <c r="AG121" s="281" t="str">
        <f>IF(ISBLANK(Z121),"",IF(ISERROR(AVERAGE(Z$23:Z121)+2*ECARTPE(Z$23:Z121)),(AVERAGE(Z$23:Z121)+2*STDEV(Z$23:Z121))))</f>
        <v/>
      </c>
      <c r="AH121" s="235">
        <f t="shared" si="103"/>
        <v>14.809669187589462</v>
      </c>
      <c r="AI121" s="235">
        <f t="shared" si="104"/>
        <v>17.228426050505774</v>
      </c>
      <c r="AJ121" s="186"/>
      <c r="AK121" s="277">
        <f t="shared" si="105"/>
        <v>21.253636363636364</v>
      </c>
      <c r="AL121" s="277">
        <f t="shared" si="106"/>
        <v>0.69563636816224328</v>
      </c>
      <c r="AM121" s="274" t="str">
        <f>IF(ISBLANK(AJ121),"",IF(ISERROR(AVERAGE(AJ$23:AJ121)),"",AVERAGE(AJ$23:AJ121)))</f>
        <v/>
      </c>
      <c r="AN121" s="274" t="str">
        <f>IF(ISBLANK(AJ121),"",IF(ISERROR(STDEV(AJ$23:AJ121)),"",STDEV(AJ$23:AJ121)))</f>
        <v/>
      </c>
      <c r="AO121" s="192" t="str">
        <f t="shared" si="91"/>
        <v/>
      </c>
      <c r="AP121" s="281" t="str">
        <f>IF(ISBLANK(AJ121),"",IF(ISERROR(AVERAGE(AJ$23:AJ121)-2*ECARTPE(AJ$23:AJ121)),(AVERAGE(AJ$23:AJ121)-2*STDEV(AJ$23:AJ121))))</f>
        <v/>
      </c>
      <c r="AQ121" s="281" t="str">
        <f>IF(ISBLANK(AJ121),"",IF(ISERROR(AVERAGE(AJ$23:AJ121)+2*ECARTPE(AJ$23:AJ121)),(AVERAGE(AJ$23:AJ121)+2*STDEV(AJ$23:AJ121))))</f>
        <v/>
      </c>
      <c r="AR121" s="235">
        <f t="shared" si="107"/>
        <v>19.862363627311879</v>
      </c>
      <c r="AS121" s="235">
        <f t="shared" si="108"/>
        <v>22.644909099960849</v>
      </c>
      <c r="AT121" s="186"/>
      <c r="AU121" s="277">
        <f t="shared" si="109"/>
        <v>332.33157894736837</v>
      </c>
      <c r="AV121" s="277">
        <f t="shared" si="110"/>
        <v>16.060754535740525</v>
      </c>
      <c r="AW121" s="274" t="str">
        <f>IF(ISBLANK(AT121),"",IF(ISERROR(AVERAGE(AT$23:AT121)),"",AVERAGE(AT$23:AT121)))</f>
        <v/>
      </c>
      <c r="AX121" s="274" t="str">
        <f>IF(ISBLANK(AT121),"",IF(ISERROR(STDEV(AT$23:AT121)),"",STDEV(AT$23:AT121)))</f>
        <v/>
      </c>
      <c r="AY121" s="192" t="str">
        <f t="shared" si="92"/>
        <v/>
      </c>
      <c r="AZ121" s="281" t="str">
        <f>IF(ISBLANK(AT121),"",IF(ISERROR(AVERAGE(AT$23:AT121)-2*ECARTPE(AT$23:AT121)),(AVERAGE(AT$23:AT121)-2*STDEV(AT$23:AT121))))</f>
        <v/>
      </c>
      <c r="BA121" s="281" t="str">
        <f>IF(ISBLANK(AT121),"",IF(ISERROR(AVERAGE(AT$23:AT121)+2*ECARTPE(AT$23:AT121)),(AVERAGE(AT$23:AT121)+2*STDEV(AT$23:AT121))))</f>
        <v/>
      </c>
      <c r="BB121" s="243">
        <f t="shared" si="111"/>
        <v>300.21006987588731</v>
      </c>
      <c r="BC121" s="243">
        <f t="shared" si="112"/>
        <v>364.45308801884943</v>
      </c>
      <c r="BD121" s="207"/>
      <c r="BE121" s="132" t="s">
        <v>196</v>
      </c>
    </row>
    <row r="122" spans="1:67" x14ac:dyDescent="0.2">
      <c r="A122" s="135">
        <v>41628</v>
      </c>
      <c r="B122" s="13" t="s">
        <v>195</v>
      </c>
      <c r="C122" s="113">
        <v>41740</v>
      </c>
      <c r="D122" s="89" t="s">
        <v>198</v>
      </c>
      <c r="E122" s="89" t="s">
        <v>8</v>
      </c>
      <c r="F122" s="186">
        <v>4</v>
      </c>
      <c r="G122" s="277">
        <f t="shared" si="93"/>
        <v>3.8174999999999999</v>
      </c>
      <c r="H122" s="277">
        <f t="shared" si="94"/>
        <v>0.20840887519311471</v>
      </c>
      <c r="I122" s="274">
        <f>IF(ISERROR(AVERAGE(F$23:F122)),"",AVERAGE(F$23:F122))</f>
        <v>3.7749999999999999</v>
      </c>
      <c r="J122" s="274">
        <f>IF(ISBLANK(F122),"",IF(ISERROR(STDEV(F$23:F122)),"",STDEV(F$23:F122)))</f>
        <v>0.4080286219394873</v>
      </c>
      <c r="K122" s="192" t="str">
        <f t="shared" si="88"/>
        <v>conforme</v>
      </c>
      <c r="L122" s="281">
        <f ca="1">IF(ISERROR(AVERAGE(F$23:F122)-2*ECARTPE(F$23:F122)),(AVERAGE(F$23:F122)-2*STDEV(F$23:F122)))</f>
        <v>2.9589427561210253</v>
      </c>
      <c r="M122" s="281">
        <f ca="1">IF(ISERROR(AVERAGE(F$23:F122)+2*ECARTPE(F$23:F122)),(AVERAGE(F$23:F122)+2*STDEV(F$23:F122)))</f>
        <v>4.591057243878975</v>
      </c>
      <c r="N122" s="232">
        <f t="shared" si="95"/>
        <v>3.4006822496137703</v>
      </c>
      <c r="O122" s="232">
        <f t="shared" si="96"/>
        <v>4.2343177503862295</v>
      </c>
      <c r="P122" s="227">
        <v>8.1999999999999993</v>
      </c>
      <c r="Q122" s="277">
        <f t="shared" si="97"/>
        <v>7.8521428571428569</v>
      </c>
      <c r="R122" s="277">
        <f t="shared" si="98"/>
        <v>0.41194531408785545</v>
      </c>
      <c r="S122" s="274">
        <f>IF(ISBLANK(P122),"",IF(ISERROR(AVERAGE(P$23:P122)),"",AVERAGE(P$23:P122)))</f>
        <v>7.6677272727272703</v>
      </c>
      <c r="T122" s="274">
        <f>IF(ISBLANK(P122),"",IF(ISERROR(STDEV(P$23:P122)),"",STDEV(P$23:P122)))</f>
        <v>0.64010187276988273</v>
      </c>
      <c r="U122" s="192" t="str">
        <f t="shared" si="89"/>
        <v>conforme</v>
      </c>
      <c r="V122" s="281">
        <f ca="1">IF(ISBLANK(P122),"",IF(ISERROR(AVERAGE(P$23:P122)-2*ECARTPE(P$23:P122)),(AVERAGE(P$23:P122)-2*STDEV(P$23:P122))))</f>
        <v>6.387523527187505</v>
      </c>
      <c r="W122" s="281">
        <f ca="1">IF(ISBLANK(P122),"",IF(ISERROR(AVERAGE(P$23:P122)+2*ECARTPE(P$23:P122)),(AVERAGE(P$23:P122)+2*STDEV(P$23:P122))))</f>
        <v>8.9479310182670364</v>
      </c>
      <c r="X122" s="235">
        <f t="shared" si="99"/>
        <v>7.0282522289671459</v>
      </c>
      <c r="Y122" s="235">
        <f t="shared" si="100"/>
        <v>8.6760334853185679</v>
      </c>
      <c r="Z122" s="171">
        <v>16.2</v>
      </c>
      <c r="AA122" s="277">
        <f t="shared" si="101"/>
        <v>16.019047619047619</v>
      </c>
      <c r="AB122" s="277">
        <f t="shared" si="102"/>
        <v>0.6046892157290783</v>
      </c>
      <c r="AC122" s="274">
        <f>IF(ISBLANK(Z122),"",IF(ISERROR(AVERAGE(Z$23:Z122)),"",AVERAGE(Z$23:Z122)))</f>
        <v>15.975600000000002</v>
      </c>
      <c r="AD122" s="274">
        <f>IF(ISBLANK(Z122),"",IF(ISERROR(STDEV(Z$23:Z122)),"",STDEV(Z$23:Z122)))</f>
        <v>1.124987975911719</v>
      </c>
      <c r="AE122" s="192" t="str">
        <f t="shared" si="90"/>
        <v>conforme</v>
      </c>
      <c r="AF122" s="281">
        <f ca="1">IF(ISBLANK(Z122),"",IF(ISERROR(AVERAGE(Z$23:Z122)-2*ECARTPE(Z$23:Z122)),(AVERAGE(Z$23:Z122)-2*STDEV(Z$23:Z122))))</f>
        <v>13.725624048176563</v>
      </c>
      <c r="AG122" s="281">
        <f ca="1">IF(ISBLANK(Z122),"",IF(ISERROR(AVERAGE(Z$23:Z122)+2*ECARTPE(Z$23:Z122)),(AVERAGE(Z$23:Z122)+2*STDEV(Z$23:Z122))))</f>
        <v>18.225575951823441</v>
      </c>
      <c r="AH122" s="235">
        <f t="shared" si="103"/>
        <v>14.809669187589462</v>
      </c>
      <c r="AI122" s="235">
        <f t="shared" si="104"/>
        <v>17.228426050505774</v>
      </c>
      <c r="AJ122" s="171">
        <v>21.6</v>
      </c>
      <c r="AK122" s="277">
        <f t="shared" si="105"/>
        <v>21.253636363636364</v>
      </c>
      <c r="AL122" s="277">
        <f t="shared" si="106"/>
        <v>0.69563636816224328</v>
      </c>
      <c r="AM122" s="274">
        <f>IF(ISBLANK(AJ122),"",IF(ISERROR(AVERAGE(AJ$23:AJ122)),"",AVERAGE(AJ$23:AJ122)))</f>
        <v>20.975679012345676</v>
      </c>
      <c r="AN122" s="274">
        <f>IF(ISBLANK(AJ122),"",IF(ISERROR(STDEV(AJ$23:AJ122)),"",STDEV(AJ$23:AJ122)))</f>
        <v>1.668344942054554</v>
      </c>
      <c r="AO122" s="192" t="str">
        <f t="shared" si="91"/>
        <v>conforme</v>
      </c>
      <c r="AP122" s="281">
        <f ca="1">IF(ISBLANK(AJ122),"",IF(ISERROR(AVERAGE(AJ$23:AJ122)-2*ECARTPE(AJ$23:AJ122)),(AVERAGE(AJ$23:AJ122)-2*STDEV(AJ$23:AJ122))))</f>
        <v>17.638989128236567</v>
      </c>
      <c r="AQ122" s="281">
        <f ca="1">IF(ISBLANK(AJ122),"",IF(ISERROR(AVERAGE(AJ$23:AJ122)+2*ECARTPE(AJ$23:AJ122)),(AVERAGE(AJ$23:AJ122)+2*STDEV(AJ$23:AJ122))))</f>
        <v>24.312368896454785</v>
      </c>
      <c r="AR122" s="235">
        <f t="shared" si="107"/>
        <v>19.862363627311879</v>
      </c>
      <c r="AS122" s="235">
        <f t="shared" si="108"/>
        <v>22.644909099960849</v>
      </c>
      <c r="AT122" s="171">
        <v>342</v>
      </c>
      <c r="AU122" s="277">
        <f t="shared" si="109"/>
        <v>332.33157894736837</v>
      </c>
      <c r="AV122" s="277">
        <f t="shared" si="110"/>
        <v>16.060754535740525</v>
      </c>
      <c r="AW122" s="274">
        <f>IF(ISBLANK(AT122),"",IF(ISERROR(AVERAGE(AT$23:AT122)),"",AVERAGE(AT$23:AT122)))</f>
        <v>325.62467532467525</v>
      </c>
      <c r="AX122" s="274">
        <f>IF(ISBLANK(AT122),"",IF(ISERROR(STDEV(AT$23:AT122)),"",STDEV(AT$23:AT122)))</f>
        <v>33.075619721465635</v>
      </c>
      <c r="AY122" s="192" t="str">
        <f t="shared" si="92"/>
        <v>conforme</v>
      </c>
      <c r="AZ122" s="281">
        <f ca="1">IF(ISBLANK(AT122),"",IF(ISERROR(AVERAGE(AT$23:AT122)-2*ECARTPE(AT$23:AT122)),(AVERAGE(AT$23:AT122)-2*STDEV(AT$23:AT122))))</f>
        <v>259.47343588174397</v>
      </c>
      <c r="BA122" s="281">
        <f ca="1">IF(ISBLANK(AT122),"",IF(ISERROR(AVERAGE(AT$23:AT122)+2*ECARTPE(AT$23:AT122)),(AVERAGE(AT$23:AT122)+2*STDEV(AT$23:AT122))))</f>
        <v>391.77591476760654</v>
      </c>
      <c r="BB122" s="243">
        <f t="shared" si="111"/>
        <v>300.21006987588731</v>
      </c>
      <c r="BC122" s="243">
        <f t="shared" si="112"/>
        <v>364.45308801884943</v>
      </c>
      <c r="BD122" s="207" t="str">
        <f t="shared" ref="BD122:BD127" si="114">IF(AND(AND(AND(AND(COUNTIF(K122,"conforme"),COUNTIF(U122,"conforme")),COUNTIF(AE122,"conforme")),COUNTIF(AO122,"conforme")),COUNTIF(AY122,"conforme")),"conforme","non conforme")</f>
        <v>conforme</v>
      </c>
      <c r="BE122" s="132" t="s">
        <v>199</v>
      </c>
    </row>
    <row r="123" spans="1:67" x14ac:dyDescent="0.2">
      <c r="A123" s="135">
        <v>41628</v>
      </c>
      <c r="B123" s="14" t="s">
        <v>186</v>
      </c>
      <c r="C123" s="113">
        <v>41772</v>
      </c>
      <c r="D123" s="86" t="s">
        <v>200</v>
      </c>
      <c r="E123" s="86" t="s">
        <v>35</v>
      </c>
      <c r="F123" s="186">
        <v>4.03</v>
      </c>
      <c r="G123" s="277">
        <f t="shared" si="93"/>
        <v>3.8174999999999999</v>
      </c>
      <c r="H123" s="277">
        <f t="shared" si="94"/>
        <v>0.20840887519311471</v>
      </c>
      <c r="I123" s="274">
        <f>IF(ISERROR(AVERAGE(F$23:F123)),"",AVERAGE(F$23:F123))</f>
        <v>3.7778651685393254</v>
      </c>
      <c r="J123" s="274">
        <f>IF(ISBLANK(F123),"",IF(ISERROR(STDEV(F$23:F123)),"",STDEV(F$23:F123)))</f>
        <v>0.40660308966236897</v>
      </c>
      <c r="K123" s="192" t="str">
        <f t="shared" si="88"/>
        <v>conforme</v>
      </c>
      <c r="L123" s="281">
        <f ca="1">IF(ISERROR(AVERAGE(F$23:F123)-2*ECARTPE(F$23:F123)),(AVERAGE(F$23:F123)-2*STDEV(F$23:F123)))</f>
        <v>2.9646589892145876</v>
      </c>
      <c r="M123" s="281">
        <f ca="1">IF(ISERROR(AVERAGE(F$23:F123)+2*ECARTPE(F$23:F123)),(AVERAGE(F$23:F123)+2*STDEV(F$23:F123)))</f>
        <v>4.5910713478640632</v>
      </c>
      <c r="N123" s="232">
        <f t="shared" si="95"/>
        <v>3.4006822496137703</v>
      </c>
      <c r="O123" s="232">
        <f t="shared" si="96"/>
        <v>4.2343177503862295</v>
      </c>
      <c r="P123" s="227">
        <v>8.1300000000000008</v>
      </c>
      <c r="Q123" s="277">
        <f t="shared" si="97"/>
        <v>7.8521428571428569</v>
      </c>
      <c r="R123" s="277">
        <f t="shared" si="98"/>
        <v>0.41194531408785545</v>
      </c>
      <c r="S123" s="274">
        <f>IF(ISBLANK(P123),"",IF(ISERROR(AVERAGE(P$23:P123)),"",AVERAGE(P$23:P123)))</f>
        <v>7.6729213483146044</v>
      </c>
      <c r="T123" s="274">
        <f>IF(ISBLANK(P123),"",IF(ISERROR(STDEV(P$23:P123)),"",STDEV(P$23:P123)))</f>
        <v>0.63833804496732494</v>
      </c>
      <c r="U123" s="192" t="str">
        <f t="shared" si="89"/>
        <v>conforme</v>
      </c>
      <c r="V123" s="281">
        <f ca="1">IF(ISBLANK(P123),"",IF(ISERROR(AVERAGE(P$23:P123)-2*ECARTPE(P$23:P123)),(AVERAGE(P$23:P123)-2*STDEV(P$23:P123))))</f>
        <v>6.3962452583799543</v>
      </c>
      <c r="W123" s="281">
        <f ca="1">IF(ISBLANK(P123),"",IF(ISERROR(AVERAGE(P$23:P123)+2*ECARTPE(P$23:P123)),(AVERAGE(P$23:P123)+2*STDEV(P$23:P123))))</f>
        <v>8.9495974382492545</v>
      </c>
      <c r="X123" s="235">
        <f t="shared" si="99"/>
        <v>7.0282522289671459</v>
      </c>
      <c r="Y123" s="235">
        <f t="shared" si="100"/>
        <v>8.6760334853185679</v>
      </c>
      <c r="Z123" s="171">
        <v>16.309999999999999</v>
      </c>
      <c r="AA123" s="277">
        <f t="shared" si="101"/>
        <v>16.019047619047619</v>
      </c>
      <c r="AB123" s="277">
        <f t="shared" si="102"/>
        <v>0.6046892157290783</v>
      </c>
      <c r="AC123" s="274">
        <f>IF(ISBLANK(Z123),"",IF(ISERROR(AVERAGE(Z$23:Z123)),"",AVERAGE(Z$23:Z123)))</f>
        <v>15.98</v>
      </c>
      <c r="AD123" s="274">
        <f>IF(ISBLANK(Z123),"",IF(ISERROR(STDEV(Z$23:Z123)),"",STDEV(Z$23:Z123)))</f>
        <v>1.118121042940641</v>
      </c>
      <c r="AE123" s="192" t="str">
        <f t="shared" si="90"/>
        <v>conforme</v>
      </c>
      <c r="AF123" s="281">
        <f ca="1">IF(ISBLANK(Z123),"",IF(ISERROR(AVERAGE(Z$23:Z123)-2*ECARTPE(Z$23:Z123)),(AVERAGE(Z$23:Z123)-2*STDEV(Z$23:Z123))))</f>
        <v>13.743757914118719</v>
      </c>
      <c r="AG123" s="281">
        <f ca="1">IF(ISBLANK(Z123),"",IF(ISERROR(AVERAGE(Z$23:Z123)+2*ECARTPE(Z$23:Z123)),(AVERAGE(Z$23:Z123)+2*STDEV(Z$23:Z123))))</f>
        <v>18.216242085881284</v>
      </c>
      <c r="AH123" s="235">
        <f t="shared" si="103"/>
        <v>14.809669187589462</v>
      </c>
      <c r="AI123" s="235">
        <f t="shared" si="104"/>
        <v>17.228426050505774</v>
      </c>
      <c r="AJ123" s="171">
        <v>21.92</v>
      </c>
      <c r="AK123" s="277">
        <f t="shared" si="105"/>
        <v>21.253636363636364</v>
      </c>
      <c r="AL123" s="277">
        <f t="shared" si="106"/>
        <v>0.69563636816224328</v>
      </c>
      <c r="AM123" s="274">
        <f>IF(ISBLANK(AJ123),"",IF(ISERROR(AVERAGE(AJ$23:AJ123)),"",AVERAGE(AJ$23:AJ123)))</f>
        <v>20.987195121951217</v>
      </c>
      <c r="AN123" s="274">
        <f>IF(ISBLANK(AJ123),"",IF(ISERROR(STDEV(AJ$23:AJ123)),"",STDEV(AJ$23:AJ123)))</f>
        <v>1.6612907925043887</v>
      </c>
      <c r="AO123" s="192" t="str">
        <f t="shared" si="91"/>
        <v>conforme</v>
      </c>
      <c r="AP123" s="281">
        <f ca="1">IF(ISBLANK(AJ123),"",IF(ISERROR(AVERAGE(AJ$23:AJ123)-2*ECARTPE(AJ$23:AJ123)),(AVERAGE(AJ$23:AJ123)-2*STDEV(AJ$23:AJ123))))</f>
        <v>17.66461353694244</v>
      </c>
      <c r="AQ123" s="281">
        <f ca="1">IF(ISBLANK(AJ123),"",IF(ISERROR(AVERAGE(AJ$23:AJ123)+2*ECARTPE(AJ$23:AJ123)),(AVERAGE(AJ$23:AJ123)+2*STDEV(AJ$23:AJ123))))</f>
        <v>24.309776706959994</v>
      </c>
      <c r="AR123" s="235">
        <f t="shared" si="107"/>
        <v>19.862363627311879</v>
      </c>
      <c r="AS123" s="235">
        <f t="shared" si="108"/>
        <v>22.644909099960849</v>
      </c>
      <c r="AT123" s="171">
        <v>335</v>
      </c>
      <c r="AU123" s="277">
        <f t="shared" si="109"/>
        <v>332.33157894736837</v>
      </c>
      <c r="AV123" s="277">
        <f t="shared" si="110"/>
        <v>16.060754535740525</v>
      </c>
      <c r="AW123" s="274">
        <f>IF(ISBLANK(AT123),"",IF(ISERROR(AVERAGE(AT$23:AT123)),"",AVERAGE(AT$23:AT123)))</f>
        <v>325.74487179487176</v>
      </c>
      <c r="AX123" s="274">
        <f>IF(ISBLANK(AT123),"",IF(ISERROR(STDEV(AT$23:AT123)),"",STDEV(AT$23:AT123)))</f>
        <v>32.877283229925681</v>
      </c>
      <c r="AY123" s="192" t="str">
        <f t="shared" si="92"/>
        <v>conforme</v>
      </c>
      <c r="AZ123" s="281">
        <f ca="1">IF(ISBLANK(AT123),"",IF(ISERROR(AVERAGE(AT$23:AT123)-2*ECARTPE(AT$23:AT123)),(AVERAGE(AT$23:AT123)-2*STDEV(AT$23:AT123))))</f>
        <v>259.99030533502037</v>
      </c>
      <c r="BA123" s="281">
        <f ca="1">IF(ISBLANK(AT123),"",IF(ISERROR(AVERAGE(AT$23:AT123)+2*ECARTPE(AT$23:AT123)),(AVERAGE(AT$23:AT123)+2*STDEV(AT$23:AT123))))</f>
        <v>391.49943825472315</v>
      </c>
      <c r="BB123" s="243">
        <f t="shared" si="111"/>
        <v>300.21006987588731</v>
      </c>
      <c r="BC123" s="243">
        <f t="shared" si="112"/>
        <v>364.45308801884943</v>
      </c>
      <c r="BD123" s="207" t="str">
        <f t="shared" si="114"/>
        <v>conforme</v>
      </c>
      <c r="BE123" s="132"/>
    </row>
    <row r="124" spans="1:67" ht="24" x14ac:dyDescent="0.2">
      <c r="A124" s="141"/>
      <c r="E124" s="86" t="s">
        <v>35</v>
      </c>
      <c r="F124" s="186">
        <v>4</v>
      </c>
      <c r="G124" s="277">
        <f t="shared" si="93"/>
        <v>3.8174999999999999</v>
      </c>
      <c r="H124" s="277">
        <f t="shared" si="94"/>
        <v>0.20840887519311471</v>
      </c>
      <c r="I124" s="274">
        <f>IF(ISERROR(AVERAGE(F$23:F124)),"",AVERAGE(F$23:F124))</f>
        <v>3.7803333333333331</v>
      </c>
      <c r="J124" s="274">
        <f>IF(ISBLANK(F124),"",IF(ISERROR(STDEV(F$23:F124)),"",STDEV(F$23:F124)))</f>
        <v>0.40498980428281761</v>
      </c>
      <c r="K124" s="192" t="str">
        <f t="shared" si="88"/>
        <v>conforme</v>
      </c>
      <c r="L124" s="281">
        <f ca="1">IF(ISERROR(AVERAGE(F$23:F124)-2*ECARTPE(F$23:F124)),(AVERAGE(F$23:F124)-2*STDEV(F$23:F124)))</f>
        <v>2.9703537247676977</v>
      </c>
      <c r="M124" s="281">
        <f ca="1">IF(ISERROR(AVERAGE(F$23:F124)+2*ECARTPE(F$23:F124)),(AVERAGE(F$23:F124)+2*STDEV(F$23:F124)))</f>
        <v>4.5903129418989685</v>
      </c>
      <c r="N124" s="232">
        <f t="shared" si="95"/>
        <v>3.4006822496137703</v>
      </c>
      <c r="O124" s="232">
        <f t="shared" si="96"/>
        <v>4.2343177503862295</v>
      </c>
      <c r="P124" s="227">
        <v>8.33</v>
      </c>
      <c r="Q124" s="277">
        <f t="shared" si="97"/>
        <v>7.8521428571428569</v>
      </c>
      <c r="R124" s="277">
        <f t="shared" si="98"/>
        <v>0.41194531408785545</v>
      </c>
      <c r="S124" s="274">
        <f>IF(ISBLANK(P124),"",IF(ISERROR(AVERAGE(P$23:P124)),"",AVERAGE(P$23:P124)))</f>
        <v>7.6802222222222198</v>
      </c>
      <c r="T124" s="274">
        <f>IF(ISBLANK(P124),"",IF(ISERROR(STDEV(P$23:P124)),"",STDEV(P$23:P124)))</f>
        <v>0.63850946123365637</v>
      </c>
      <c r="U124" s="192" t="str">
        <f t="shared" si="89"/>
        <v>conforme</v>
      </c>
      <c r="V124" s="281">
        <f ca="1">IF(ISBLANK(P124),"",IF(ISERROR(AVERAGE(P$23:P124)-2*ECARTPE(P$23:P124)),(AVERAGE(P$23:P124)-2*STDEV(P$23:P124))))</f>
        <v>6.4032032997549067</v>
      </c>
      <c r="W124" s="281">
        <f ca="1">IF(ISBLANK(P124),"",IF(ISERROR(AVERAGE(P$23:P124)+2*ECARTPE(P$23:P124)),(AVERAGE(P$23:P124)+2*STDEV(P$23:P124))))</f>
        <v>8.957241144689533</v>
      </c>
      <c r="X124" s="235">
        <f t="shared" si="99"/>
        <v>7.0282522289671459</v>
      </c>
      <c r="Y124" s="235">
        <f t="shared" si="100"/>
        <v>8.6760334853185679</v>
      </c>
      <c r="Z124" s="171">
        <v>16.489999999999998</v>
      </c>
      <c r="AA124" s="277">
        <f t="shared" si="101"/>
        <v>16.019047619047619</v>
      </c>
      <c r="AB124" s="277">
        <f t="shared" si="102"/>
        <v>0.6046892157290783</v>
      </c>
      <c r="AC124" s="274">
        <f>IF(ISBLANK(Z124),"",IF(ISERROR(AVERAGE(Z$23:Z124)),"",AVERAGE(Z$23:Z124)))</f>
        <v>15.986623376623378</v>
      </c>
      <c r="AD124" s="274">
        <f>IF(ISBLANK(Z124),"",IF(ISERROR(STDEV(Z$23:Z124)),"",STDEV(Z$23:Z124)))</f>
        <v>1.1122601579307008</v>
      </c>
      <c r="AE124" s="192" t="str">
        <f t="shared" si="90"/>
        <v>conforme</v>
      </c>
      <c r="AF124" s="281">
        <f ca="1">IF(ISBLANK(Z124),"",IF(ISERROR(AVERAGE(Z$23:Z124)-2*ECARTPE(Z$23:Z124)),(AVERAGE(Z$23:Z124)-2*STDEV(Z$23:Z124))))</f>
        <v>13.762103060761977</v>
      </c>
      <c r="AG124" s="281">
        <f ca="1">IF(ISBLANK(Z124),"",IF(ISERROR(AVERAGE(Z$23:Z124)+2*ECARTPE(Z$23:Z124)),(AVERAGE(Z$23:Z124)+2*STDEV(Z$23:Z124))))</f>
        <v>18.211143692484779</v>
      </c>
      <c r="AH124" s="235">
        <f t="shared" si="103"/>
        <v>14.809669187589462</v>
      </c>
      <c r="AI124" s="235">
        <f t="shared" si="104"/>
        <v>17.228426050505774</v>
      </c>
      <c r="AJ124" s="171">
        <v>20.48</v>
      </c>
      <c r="AK124" s="277">
        <f t="shared" si="105"/>
        <v>21.253636363636364</v>
      </c>
      <c r="AL124" s="277">
        <f t="shared" si="106"/>
        <v>0.69563636816224328</v>
      </c>
      <c r="AM124" s="274">
        <f>IF(ISBLANK(AJ124),"",IF(ISERROR(AVERAGE(AJ$23:AJ124)),"",AVERAGE(AJ$23:AJ124)))</f>
        <v>20.981084337349397</v>
      </c>
      <c r="AN124" s="274">
        <f>IF(ISBLANK(AJ124),"",IF(ISERROR(STDEV(AJ$23:AJ124)),"",STDEV(AJ$23:AJ124)))</f>
        <v>1.6520681879627488</v>
      </c>
      <c r="AO124" s="192" t="str">
        <f t="shared" si="91"/>
        <v>conforme</v>
      </c>
      <c r="AP124" s="281">
        <f ca="1">IF(ISBLANK(AJ124),"",IF(ISERROR(AVERAGE(AJ$23:AJ124)-2*ECARTPE(AJ$23:AJ124)),(AVERAGE(AJ$23:AJ124)-2*STDEV(AJ$23:AJ124))))</f>
        <v>17.676947961423899</v>
      </c>
      <c r="AQ124" s="281">
        <f ca="1">IF(ISBLANK(AJ124),"",IF(ISERROR(AVERAGE(AJ$23:AJ124)+2*ECARTPE(AJ$23:AJ124)),(AVERAGE(AJ$23:AJ124)+2*STDEV(AJ$23:AJ124))))</f>
        <v>24.285220713274896</v>
      </c>
      <c r="AR124" s="235">
        <f t="shared" si="107"/>
        <v>19.862363627311879</v>
      </c>
      <c r="AS124" s="235">
        <f t="shared" si="108"/>
        <v>22.644909099960849</v>
      </c>
      <c r="AT124" s="171">
        <v>295</v>
      </c>
      <c r="AU124" s="277">
        <f t="shared" si="109"/>
        <v>332.33157894736837</v>
      </c>
      <c r="AV124" s="277">
        <f t="shared" si="110"/>
        <v>16.060754535740525</v>
      </c>
      <c r="AW124" s="274">
        <f>IF(ISBLANK(AT124),"",IF(ISERROR(AVERAGE(AT$23:AT124)),"",AVERAGE(AT$23:AT124)))</f>
        <v>325.35569620253159</v>
      </c>
      <c r="AX124" s="274">
        <f>IF(ISBLANK(AT124),"",IF(ISERROR(STDEV(AT$23:AT124)),"",STDEV(AT$23:AT124)))</f>
        <v>32.848485688218389</v>
      </c>
      <c r="AY124" s="192" t="str">
        <f t="shared" si="92"/>
        <v>non conforme</v>
      </c>
      <c r="AZ124" s="281">
        <f ca="1">IF(ISBLANK(AT124),"",IF(ISERROR(AVERAGE(AT$23:AT124)-2*ECARTPE(AT$23:AT124)),(AVERAGE(AT$23:AT124)-2*STDEV(AT$23:AT124))))</f>
        <v>259.65872482609484</v>
      </c>
      <c r="BA124" s="281">
        <f ca="1">IF(ISBLANK(AT124),"",IF(ISERROR(AVERAGE(AT$23:AT124)+2*ECARTPE(AT$23:AT124)),(AVERAGE(AT$23:AT124)+2*STDEV(AT$23:AT124))))</f>
        <v>391.05266757896834</v>
      </c>
      <c r="BB124" s="243">
        <f t="shared" si="111"/>
        <v>300.21006987588731</v>
      </c>
      <c r="BC124" s="243">
        <f t="shared" si="112"/>
        <v>364.45308801884943</v>
      </c>
      <c r="BD124" s="207" t="str">
        <f t="shared" si="114"/>
        <v>non conforme</v>
      </c>
      <c r="BE124" s="132"/>
    </row>
    <row r="125" spans="1:67" x14ac:dyDescent="0.2">
      <c r="A125" s="154">
        <v>41628</v>
      </c>
      <c r="B125" s="155" t="s">
        <v>201</v>
      </c>
      <c r="C125" s="118">
        <v>41772</v>
      </c>
      <c r="D125" s="155" t="s">
        <v>202</v>
      </c>
      <c r="E125" s="86" t="s">
        <v>8</v>
      </c>
      <c r="F125" s="186">
        <v>3.78</v>
      </c>
      <c r="G125" s="277">
        <f t="shared" si="93"/>
        <v>3.8174999999999999</v>
      </c>
      <c r="H125" s="277">
        <f t="shared" si="94"/>
        <v>0.20840887519311471</v>
      </c>
      <c r="I125" s="274">
        <f>IF(ISERROR(AVERAGE(F$23:F125)),"",AVERAGE(F$23:F125))</f>
        <v>3.7803296703296696</v>
      </c>
      <c r="J125" s="274">
        <f>IF(ISBLANK(F125),"",IF(ISERROR(STDEV(F$23:F125)),"",STDEV(F$23:F125)))</f>
        <v>0.40273357763456819</v>
      </c>
      <c r="K125" s="192" t="str">
        <f t="shared" si="88"/>
        <v>conforme</v>
      </c>
      <c r="L125" s="281">
        <f ca="1">IF(ISERROR(AVERAGE(F$23:F125)-2*ECARTPE(F$23:F125)),(AVERAGE(F$23:F125)-2*STDEV(F$23:F125)))</f>
        <v>2.9748625150605332</v>
      </c>
      <c r="M125" s="281">
        <f ca="1">IF(ISERROR(AVERAGE(F$23:F125)+2*ECARTPE(F$23:F125)),(AVERAGE(F$23:F125)+2*STDEV(F$23:F125)))</f>
        <v>4.5857968255988055</v>
      </c>
      <c r="N125" s="232">
        <f t="shared" si="95"/>
        <v>3.4006822496137703</v>
      </c>
      <c r="O125" s="232">
        <f t="shared" si="96"/>
        <v>4.2343177503862295</v>
      </c>
      <c r="P125" s="227">
        <v>7.85</v>
      </c>
      <c r="Q125" s="277">
        <f t="shared" si="97"/>
        <v>7.8521428571428569</v>
      </c>
      <c r="R125" s="277">
        <f t="shared" si="98"/>
        <v>0.41194531408785545</v>
      </c>
      <c r="S125" s="274">
        <f>IF(ISBLANK(P125),"",IF(ISERROR(AVERAGE(P$23:P125)),"",AVERAGE(P$23:P125)))</f>
        <v>7.6820879120879102</v>
      </c>
      <c r="T125" s="274">
        <f>IF(ISBLANK(P125),"",IF(ISERROR(STDEV(P$23:P125)),"",STDEV(P$23:P125)))</f>
        <v>0.63520165911397597</v>
      </c>
      <c r="U125" s="192" t="str">
        <f t="shared" si="89"/>
        <v>conforme</v>
      </c>
      <c r="V125" s="281">
        <f ca="1">IF(ISBLANK(P125),"",IF(ISERROR(AVERAGE(P$23:P125)-2*ECARTPE(P$23:P125)),(AVERAGE(P$23:P125)-2*STDEV(P$23:P125))))</f>
        <v>6.4116845938599578</v>
      </c>
      <c r="W125" s="281">
        <f ca="1">IF(ISBLANK(P125),"",IF(ISERROR(AVERAGE(P$23:P125)+2*ECARTPE(P$23:P125)),(AVERAGE(P$23:P125)+2*STDEV(P$23:P125))))</f>
        <v>8.9524912303158626</v>
      </c>
      <c r="X125" s="235">
        <f t="shared" si="99"/>
        <v>7.0282522289671459</v>
      </c>
      <c r="Y125" s="235">
        <f t="shared" si="100"/>
        <v>8.6760334853185679</v>
      </c>
      <c r="Z125" s="171">
        <v>16.14</v>
      </c>
      <c r="AA125" s="277">
        <f t="shared" si="101"/>
        <v>16.019047619047619</v>
      </c>
      <c r="AB125" s="277">
        <f t="shared" si="102"/>
        <v>0.6046892157290783</v>
      </c>
      <c r="AC125" s="274">
        <f>IF(ISBLANK(Z125),"",IF(ISERROR(AVERAGE(Z$23:Z125)),"",AVERAGE(Z$23:Z125)))</f>
        <v>15.988589743589745</v>
      </c>
      <c r="AD125" s="274">
        <f>IF(ISBLANK(Z125),"",IF(ISERROR(STDEV(Z$23:Z125)),"",STDEV(Z$23:Z125)))</f>
        <v>1.1051505443186129</v>
      </c>
      <c r="AE125" s="192" t="str">
        <f t="shared" si="90"/>
        <v>conforme</v>
      </c>
      <c r="AF125" s="281">
        <f ca="1">IF(ISBLANK(Z125),"",IF(ISERROR(AVERAGE(Z$23:Z125)-2*ECARTPE(Z$23:Z125)),(AVERAGE(Z$23:Z125)-2*STDEV(Z$23:Z125))))</f>
        <v>13.778288654952519</v>
      </c>
      <c r="AG125" s="281">
        <f ca="1">IF(ISBLANK(Z125),"",IF(ISERROR(AVERAGE(Z$23:Z125)+2*ECARTPE(Z$23:Z125)),(AVERAGE(Z$23:Z125)+2*STDEV(Z$23:Z125))))</f>
        <v>18.198890832226972</v>
      </c>
      <c r="AH125" s="235">
        <f t="shared" si="103"/>
        <v>14.809669187589462</v>
      </c>
      <c r="AI125" s="235">
        <f t="shared" si="104"/>
        <v>17.228426050505774</v>
      </c>
      <c r="AJ125" s="171">
        <v>21.95</v>
      </c>
      <c r="AK125" s="277">
        <f t="shared" si="105"/>
        <v>21.253636363636364</v>
      </c>
      <c r="AL125" s="277">
        <f t="shared" si="106"/>
        <v>0.69563636816224328</v>
      </c>
      <c r="AM125" s="274">
        <f>IF(ISBLANK(AJ125),"",IF(ISERROR(AVERAGE(AJ$23:AJ125)),"",AVERAGE(AJ$23:AJ125)))</f>
        <v>20.992619047619048</v>
      </c>
      <c r="AN125" s="274">
        <f>IF(ISBLANK(AJ125),"",IF(ISERROR(STDEV(AJ$23:AJ125)),"",STDEV(AJ$23:AJ125)))</f>
        <v>1.6454853307181805</v>
      </c>
      <c r="AO125" s="192" t="str">
        <f t="shared" si="91"/>
        <v>conforme</v>
      </c>
      <c r="AP125" s="281">
        <f ca="1">IF(ISBLANK(AJ125),"",IF(ISERROR(AVERAGE(AJ$23:AJ125)-2*ECARTPE(AJ$23:AJ125)),(AVERAGE(AJ$23:AJ125)-2*STDEV(AJ$23:AJ125))))</f>
        <v>17.701648386182686</v>
      </c>
      <c r="AQ125" s="281">
        <f ca="1">IF(ISBLANK(AJ125),"",IF(ISERROR(AVERAGE(AJ$23:AJ125)+2*ECARTPE(AJ$23:AJ125)),(AVERAGE(AJ$23:AJ125)+2*STDEV(AJ$23:AJ125))))</f>
        <v>24.283589709055409</v>
      </c>
      <c r="AR125" s="235">
        <f t="shared" si="107"/>
        <v>19.862363627311879</v>
      </c>
      <c r="AS125" s="235">
        <f t="shared" si="108"/>
        <v>22.644909099960849</v>
      </c>
      <c r="AT125" s="171">
        <v>341</v>
      </c>
      <c r="AU125" s="277">
        <f t="shared" si="109"/>
        <v>332.33157894736837</v>
      </c>
      <c r="AV125" s="277">
        <f t="shared" si="110"/>
        <v>16.060754535740525</v>
      </c>
      <c r="AW125" s="274">
        <f>IF(ISBLANK(AT125),"",IF(ISERROR(AVERAGE(AT$23:AT125)),"",AVERAGE(AT$23:AT125)))</f>
        <v>325.55124999999992</v>
      </c>
      <c r="AX125" s="274">
        <f>IF(ISBLANK(AT125),"",IF(ISERROR(STDEV(AT$23:AT125)),"",STDEV(AT$23:AT125)))</f>
        <v>32.686752605391618</v>
      </c>
      <c r="AY125" s="192" t="str">
        <f t="shared" si="92"/>
        <v>conforme</v>
      </c>
      <c r="AZ125" s="281">
        <f ca="1">IF(ISBLANK(AT125),"",IF(ISERROR(AVERAGE(AT$23:AT125)-2*ECARTPE(AT$23:AT125)),(AVERAGE(AT$23:AT125)-2*STDEV(AT$23:AT125))))</f>
        <v>260.17774478921672</v>
      </c>
      <c r="BA125" s="281">
        <f ca="1">IF(ISBLANK(AT125),"",IF(ISERROR(AVERAGE(AT$23:AT125)+2*ECARTPE(AT$23:AT125)),(AVERAGE(AT$23:AT125)+2*STDEV(AT$23:AT125))))</f>
        <v>390.92475521078313</v>
      </c>
      <c r="BB125" s="243">
        <f t="shared" si="111"/>
        <v>300.21006987588731</v>
      </c>
      <c r="BC125" s="243">
        <f t="shared" si="112"/>
        <v>364.45308801884943</v>
      </c>
      <c r="BD125" s="207" t="str">
        <f t="shared" si="114"/>
        <v>conforme</v>
      </c>
      <c r="BE125" s="132"/>
    </row>
    <row r="126" spans="1:67" x14ac:dyDescent="0.2">
      <c r="A126" s="154"/>
      <c r="B126" s="155"/>
      <c r="C126" s="118">
        <v>41773</v>
      </c>
      <c r="D126" s="155"/>
      <c r="E126" s="86" t="s">
        <v>8</v>
      </c>
      <c r="F126" s="186">
        <v>3.67</v>
      </c>
      <c r="G126" s="277">
        <f t="shared" si="93"/>
        <v>3.8174999999999999</v>
      </c>
      <c r="H126" s="277">
        <f t="shared" si="94"/>
        <v>0.20840887519311471</v>
      </c>
      <c r="I126" s="274">
        <f>IF(ISERROR(AVERAGE(F$23:F126)),"",AVERAGE(F$23:F126))</f>
        <v>3.779130434782608</v>
      </c>
      <c r="J126" s="274">
        <f>IF(ISBLANK(F126),"",IF(ISERROR(STDEV(F$23:F126)),"",STDEV(F$23:F126)))</f>
        <v>0.40067978547977773</v>
      </c>
      <c r="K126" s="192" t="str">
        <f t="shared" si="88"/>
        <v>conforme</v>
      </c>
      <c r="L126" s="281">
        <f ca="1">IF(ISERROR(AVERAGE(F$23:F126)-2*ECARTPE(F$23:F126)),(AVERAGE(F$23:F126)-2*STDEV(F$23:F126)))</f>
        <v>2.9777708638230527</v>
      </c>
      <c r="M126" s="281">
        <f ca="1">IF(ISERROR(AVERAGE(F$23:F126)+2*ECARTPE(F$23:F126)),(AVERAGE(F$23:F126)+2*STDEV(F$23:F126)))</f>
        <v>4.5804900057421634</v>
      </c>
      <c r="N126" s="232">
        <f t="shared" si="95"/>
        <v>3.4006822496137703</v>
      </c>
      <c r="O126" s="232">
        <f t="shared" si="96"/>
        <v>4.2343177503862295</v>
      </c>
      <c r="P126" s="227">
        <v>7.5</v>
      </c>
      <c r="Q126" s="277">
        <f t="shared" si="97"/>
        <v>7.8521428571428569</v>
      </c>
      <c r="R126" s="277">
        <f t="shared" si="98"/>
        <v>0.41194531408785545</v>
      </c>
      <c r="S126" s="274">
        <f>IF(ISBLANK(P126),"",IF(ISERROR(AVERAGE(P$23:P126)),"",AVERAGE(P$23:P126)))</f>
        <v>7.680108695652172</v>
      </c>
      <c r="T126" s="274">
        <f>IF(ISBLANK(P126),"",IF(ISERROR(STDEV(P$23:P126)),"",STDEV(P$23:P126)))</f>
        <v>0.6319870887629867</v>
      </c>
      <c r="U126" s="192" t="str">
        <f t="shared" si="89"/>
        <v>conforme</v>
      </c>
      <c r="V126" s="281">
        <f ca="1">IF(ISBLANK(P126),"",IF(ISERROR(AVERAGE(P$23:P126)-2*ECARTPE(P$23:P126)),(AVERAGE(P$23:P126)-2*STDEV(P$23:P126))))</f>
        <v>6.4161345181261984</v>
      </c>
      <c r="W126" s="281">
        <f ca="1">IF(ISBLANK(P126),"",IF(ISERROR(AVERAGE(P$23:P126)+2*ECARTPE(P$23:P126)),(AVERAGE(P$23:P126)+2*STDEV(P$23:P126))))</f>
        <v>8.9440828731781448</v>
      </c>
      <c r="X126" s="235">
        <f t="shared" si="99"/>
        <v>7.0282522289671459</v>
      </c>
      <c r="Y126" s="235">
        <f t="shared" si="100"/>
        <v>8.6760334853185679</v>
      </c>
      <c r="Z126" s="171">
        <v>15.54</v>
      </c>
      <c r="AA126" s="277">
        <f t="shared" si="101"/>
        <v>16.019047619047619</v>
      </c>
      <c r="AB126" s="277">
        <f t="shared" si="102"/>
        <v>0.6046892157290783</v>
      </c>
      <c r="AC126" s="274">
        <f>IF(ISBLANK(Z126),"",IF(ISERROR(AVERAGE(Z$23:Z126)),"",AVERAGE(Z$23:Z126)))</f>
        <v>15.982911392405065</v>
      </c>
      <c r="AD126" s="274">
        <f>IF(ISBLANK(Z126),"",IF(ISERROR(STDEV(Z$23:Z126)),"",STDEV(Z$23:Z126)))</f>
        <v>1.0992026852815127</v>
      </c>
      <c r="AE126" s="192" t="str">
        <f t="shared" si="90"/>
        <v>conforme</v>
      </c>
      <c r="AF126" s="281">
        <f ca="1">IF(ISBLANK(Z126),"",IF(ISERROR(AVERAGE(Z$23:Z126)-2*ECARTPE(Z$23:Z126)),(AVERAGE(Z$23:Z126)-2*STDEV(Z$23:Z126))))</f>
        <v>13.78450602184204</v>
      </c>
      <c r="AG126" s="281">
        <f ca="1">IF(ISBLANK(Z126),"",IF(ISERROR(AVERAGE(Z$23:Z126)+2*ECARTPE(Z$23:Z126)),(AVERAGE(Z$23:Z126)+2*STDEV(Z$23:Z126))))</f>
        <v>18.181316762968091</v>
      </c>
      <c r="AH126" s="235">
        <f t="shared" si="103"/>
        <v>14.809669187589462</v>
      </c>
      <c r="AI126" s="235">
        <f t="shared" si="104"/>
        <v>17.228426050505774</v>
      </c>
      <c r="AJ126" s="171">
        <v>21.9</v>
      </c>
      <c r="AK126" s="277">
        <f t="shared" si="105"/>
        <v>21.253636363636364</v>
      </c>
      <c r="AL126" s="277">
        <f t="shared" si="106"/>
        <v>0.69563636816224328</v>
      </c>
      <c r="AM126" s="274">
        <f>IF(ISBLANK(AJ126),"",IF(ISERROR(AVERAGE(AJ$23:AJ126)),"",AVERAGE(AJ$23:AJ126)))</f>
        <v>21.003294117647059</v>
      </c>
      <c r="AN126" s="274">
        <f>IF(ISBLANK(AJ126),"",IF(ISERROR(STDEV(AJ$23:AJ126)),"",STDEV(AJ$23:AJ126)))</f>
        <v>1.6386197648916474</v>
      </c>
      <c r="AO126" s="192" t="str">
        <f t="shared" si="91"/>
        <v>conforme</v>
      </c>
      <c r="AP126" s="281">
        <f ca="1">IF(ISBLANK(AJ126),"",IF(ISERROR(AVERAGE(AJ$23:AJ126)-2*ECARTPE(AJ$23:AJ126)),(AVERAGE(AJ$23:AJ126)-2*STDEV(AJ$23:AJ126))))</f>
        <v>17.726054587863764</v>
      </c>
      <c r="AQ126" s="281">
        <f ca="1">IF(ISBLANK(AJ126),"",IF(ISERROR(AVERAGE(AJ$23:AJ126)+2*ECARTPE(AJ$23:AJ126)),(AVERAGE(AJ$23:AJ126)+2*STDEV(AJ$23:AJ126))))</f>
        <v>24.280533647430353</v>
      </c>
      <c r="AR126" s="235">
        <f t="shared" si="107"/>
        <v>19.862363627311879</v>
      </c>
      <c r="AS126" s="235">
        <f t="shared" si="108"/>
        <v>22.644909099960849</v>
      </c>
      <c r="AT126" s="171">
        <v>359</v>
      </c>
      <c r="AU126" s="277">
        <f t="shared" si="109"/>
        <v>332.33157894736837</v>
      </c>
      <c r="AV126" s="277">
        <f t="shared" si="110"/>
        <v>16.060754535740525</v>
      </c>
      <c r="AW126" s="274">
        <f>IF(ISBLANK(AT126),"",IF(ISERROR(AVERAGE(AT$23:AT126)),"",AVERAGE(AT$23:AT126)))</f>
        <v>325.96419753086411</v>
      </c>
      <c r="AX126" s="274">
        <f>IF(ISBLANK(AT126),"",IF(ISERROR(STDEV(AT$23:AT126)),"",STDEV(AT$23:AT126)))</f>
        <v>32.693746759288622</v>
      </c>
      <c r="AY126" s="192" t="str">
        <f t="shared" si="92"/>
        <v>conforme</v>
      </c>
      <c r="AZ126" s="281">
        <f ca="1">IF(ISBLANK(AT126),"",IF(ISERROR(AVERAGE(AT$23:AT126)-2*ECARTPE(AT$23:AT126)),(AVERAGE(AT$23:AT126)-2*STDEV(AT$23:AT126))))</f>
        <v>260.57670401228688</v>
      </c>
      <c r="BA126" s="281">
        <f ca="1">IF(ISBLANK(AT126),"",IF(ISERROR(AVERAGE(AT$23:AT126)+2*ECARTPE(AT$23:AT126)),(AVERAGE(AT$23:AT126)+2*STDEV(AT$23:AT126))))</f>
        <v>391.35169104944134</v>
      </c>
      <c r="BB126" s="243">
        <f t="shared" si="111"/>
        <v>300.21006987588731</v>
      </c>
      <c r="BC126" s="243">
        <f t="shared" si="112"/>
        <v>364.45308801884943</v>
      </c>
      <c r="BD126" s="207" t="str">
        <f t="shared" si="114"/>
        <v>conforme</v>
      </c>
      <c r="BE126" s="132"/>
    </row>
    <row r="127" spans="1:67" x14ac:dyDescent="0.2">
      <c r="A127" s="154"/>
      <c r="B127" s="155"/>
      <c r="C127" s="118">
        <v>41774</v>
      </c>
      <c r="D127" s="155"/>
      <c r="E127" s="86" t="s">
        <v>8</v>
      </c>
      <c r="F127" s="186">
        <v>3.74</v>
      </c>
      <c r="G127" s="277">
        <f t="shared" si="93"/>
        <v>3.8174999999999999</v>
      </c>
      <c r="H127" s="277">
        <f t="shared" si="94"/>
        <v>0.20840887519311471</v>
      </c>
      <c r="I127" s="274">
        <f>IF(ISERROR(AVERAGE(F$23:F127)),"",AVERAGE(F$23:F127))</f>
        <v>3.7787096774193545</v>
      </c>
      <c r="J127" s="274">
        <f>IF(ISBLANK(F127),"",IF(ISERROR(STDEV(F$23:F127)),"",STDEV(F$23:F127)))</f>
        <v>0.39851688580899253</v>
      </c>
      <c r="K127" s="192" t="str">
        <f t="shared" si="88"/>
        <v>conforme</v>
      </c>
      <c r="L127" s="281">
        <f ca="1">IF(ISERROR(AVERAGE(F$23:F127)-2*ECARTPE(F$23:F127)),(AVERAGE(F$23:F127)-2*STDEV(F$23:F127)))</f>
        <v>2.9816759058013695</v>
      </c>
      <c r="M127" s="281">
        <f ca="1">IF(ISERROR(AVERAGE(F$23:F127)+2*ECARTPE(F$23:F127)),(AVERAGE(F$23:F127)+2*STDEV(F$23:F127)))</f>
        <v>4.5757434490373399</v>
      </c>
      <c r="N127" s="232">
        <f t="shared" si="95"/>
        <v>3.4006822496137703</v>
      </c>
      <c r="O127" s="232">
        <f t="shared" si="96"/>
        <v>4.2343177503862295</v>
      </c>
      <c r="P127" s="227">
        <v>7.68</v>
      </c>
      <c r="Q127" s="277">
        <f t="shared" si="97"/>
        <v>7.8521428571428569</v>
      </c>
      <c r="R127" s="277">
        <f t="shared" si="98"/>
        <v>0.41194531408785545</v>
      </c>
      <c r="S127" s="274">
        <f>IF(ISBLANK(P127),"",IF(ISERROR(AVERAGE(P$23:P127)),"",AVERAGE(P$23:P127)))</f>
        <v>7.6801075268817183</v>
      </c>
      <c r="T127" s="274">
        <f>IF(ISBLANK(P127),"",IF(ISERROR(STDEV(P$23:P127)),"",STDEV(P$23:P127)))</f>
        <v>0.62854299189484353</v>
      </c>
      <c r="U127" s="192" t="str">
        <f t="shared" si="89"/>
        <v>conforme</v>
      </c>
      <c r="V127" s="281">
        <f ca="1">IF(ISBLANK(P127),"",IF(ISERROR(AVERAGE(P$23:P127)-2*ECARTPE(P$23:P127)),(AVERAGE(P$23:P127)-2*STDEV(P$23:P127))))</f>
        <v>6.4230215430920312</v>
      </c>
      <c r="W127" s="281">
        <f ca="1">IF(ISBLANK(P127),"",IF(ISERROR(AVERAGE(P$23:P127)+2*ECARTPE(P$23:P127)),(AVERAGE(P$23:P127)+2*STDEV(P$23:P127))))</f>
        <v>8.9371935106714062</v>
      </c>
      <c r="X127" s="235">
        <f t="shared" si="99"/>
        <v>7.0282522289671459</v>
      </c>
      <c r="Y127" s="235">
        <f t="shared" si="100"/>
        <v>8.6760334853185679</v>
      </c>
      <c r="Z127" s="171">
        <v>15.82</v>
      </c>
      <c r="AA127" s="277">
        <f t="shared" si="101"/>
        <v>16.019047619047619</v>
      </c>
      <c r="AB127" s="277">
        <f t="shared" si="102"/>
        <v>0.6046892157290783</v>
      </c>
      <c r="AC127" s="274">
        <f>IF(ISBLANK(Z127),"",IF(ISERROR(AVERAGE(Z$23:Z127)),"",AVERAGE(Z$23:Z127)))</f>
        <v>15.980875000000001</v>
      </c>
      <c r="AD127" s="274">
        <f>IF(ISBLANK(Z127),"",IF(ISERROR(STDEV(Z$23:Z127)),"",STDEV(Z$23:Z127)))</f>
        <v>1.0923754092847962</v>
      </c>
      <c r="AE127" s="192" t="str">
        <f t="shared" si="90"/>
        <v>conforme</v>
      </c>
      <c r="AF127" s="281">
        <f ca="1">IF(ISBLANK(Z127),"",IF(ISERROR(AVERAGE(Z$23:Z127)-2*ECARTPE(Z$23:Z127)),(AVERAGE(Z$23:Z127)-2*STDEV(Z$23:Z127))))</f>
        <v>13.796124181430409</v>
      </c>
      <c r="AG127" s="281">
        <f ca="1">IF(ISBLANK(Z127),"",IF(ISERROR(AVERAGE(Z$23:Z127)+2*ECARTPE(Z$23:Z127)),(AVERAGE(Z$23:Z127)+2*STDEV(Z$23:Z127))))</f>
        <v>18.165625818569595</v>
      </c>
      <c r="AH127" s="235">
        <f t="shared" si="103"/>
        <v>14.809669187589462</v>
      </c>
      <c r="AI127" s="235">
        <f t="shared" si="104"/>
        <v>17.228426050505774</v>
      </c>
      <c r="AJ127" s="171">
        <v>21.29</v>
      </c>
      <c r="AK127" s="277">
        <f t="shared" si="105"/>
        <v>21.253636363636364</v>
      </c>
      <c r="AL127" s="277">
        <f t="shared" si="106"/>
        <v>0.69563636816224328</v>
      </c>
      <c r="AM127" s="274">
        <f>IF(ISBLANK(AJ127),"",IF(ISERROR(AVERAGE(AJ$23:AJ127)),"",AVERAGE(AJ$23:AJ127)))</f>
        <v>21.006627906976743</v>
      </c>
      <c r="AN127" s="274">
        <f>IF(ISBLANK(AJ127),"",IF(ISERROR(STDEV(AJ$23:AJ127)),"",STDEV(AJ$23:AJ127)))</f>
        <v>1.6292456648364941</v>
      </c>
      <c r="AO127" s="192" t="str">
        <f t="shared" si="91"/>
        <v>conforme</v>
      </c>
      <c r="AP127" s="281">
        <f ca="1">IF(ISBLANK(AJ127),"",IF(ISERROR(AVERAGE(AJ$23:AJ127)-2*ECARTPE(AJ$23:AJ127)),(AVERAGE(AJ$23:AJ127)-2*STDEV(AJ$23:AJ127))))</f>
        <v>17.748136577303754</v>
      </c>
      <c r="AQ127" s="281">
        <f ca="1">IF(ISBLANK(AJ127),"",IF(ISERROR(AVERAGE(AJ$23:AJ127)+2*ECARTPE(AJ$23:AJ127)),(AVERAGE(AJ$23:AJ127)+2*STDEV(AJ$23:AJ127))))</f>
        <v>24.265119236649731</v>
      </c>
      <c r="AR127" s="235">
        <f t="shared" si="107"/>
        <v>19.862363627311879</v>
      </c>
      <c r="AS127" s="235">
        <f t="shared" si="108"/>
        <v>22.644909099960849</v>
      </c>
      <c r="AT127" s="171">
        <v>328</v>
      </c>
      <c r="AU127" s="277">
        <f t="shared" si="109"/>
        <v>332.33157894736837</v>
      </c>
      <c r="AV127" s="277">
        <f t="shared" si="110"/>
        <v>16.060754535740525</v>
      </c>
      <c r="AW127" s="274">
        <f>IF(ISBLANK(AT127),"",IF(ISERROR(AVERAGE(AT$23:AT127)),"",AVERAGE(AT$23:AT127)))</f>
        <v>325.98902439024386</v>
      </c>
      <c r="AX127" s="274">
        <f>IF(ISBLANK(AT127),"",IF(ISERROR(STDEV(AT$23:AT127)),"",STDEV(AT$23:AT127)))</f>
        <v>32.492084529330015</v>
      </c>
      <c r="AY127" s="192" t="str">
        <f t="shared" si="92"/>
        <v>conforme</v>
      </c>
      <c r="AZ127" s="281">
        <f ca="1">IF(ISBLANK(AT127),"",IF(ISERROR(AVERAGE(AT$23:AT127)-2*ECARTPE(AT$23:AT127)),(AVERAGE(AT$23:AT127)-2*STDEV(AT$23:AT127))))</f>
        <v>261.00485533158383</v>
      </c>
      <c r="BA127" s="281">
        <f ca="1">IF(ISBLANK(AT127),"",IF(ISERROR(AVERAGE(AT$23:AT127)+2*ECARTPE(AT$23:AT127)),(AVERAGE(AT$23:AT127)+2*STDEV(AT$23:AT127))))</f>
        <v>390.97319344890388</v>
      </c>
      <c r="BB127" s="243">
        <f t="shared" si="111"/>
        <v>300.21006987588731</v>
      </c>
      <c r="BC127" s="243">
        <f t="shared" si="112"/>
        <v>364.45308801884943</v>
      </c>
      <c r="BD127" s="207" t="str">
        <f t="shared" si="114"/>
        <v>conforme</v>
      </c>
      <c r="BE127" s="132"/>
    </row>
    <row r="128" spans="1:67" x14ac:dyDescent="0.2">
      <c r="A128" s="135">
        <v>41628</v>
      </c>
      <c r="B128" s="117"/>
      <c r="C128" s="119" t="s">
        <v>204</v>
      </c>
      <c r="D128" s="89" t="s">
        <v>203</v>
      </c>
      <c r="E128" s="89" t="s">
        <v>35</v>
      </c>
      <c r="F128" s="186">
        <v>3.87</v>
      </c>
      <c r="G128" s="277">
        <f t="shared" si="93"/>
        <v>3.8174999999999999</v>
      </c>
      <c r="H128" s="277">
        <f t="shared" si="94"/>
        <v>0.20840887519311471</v>
      </c>
      <c r="I128" s="274">
        <f>IF(ISERROR(AVERAGE(F$23:F128)),"",AVERAGE(F$23:F128))</f>
        <v>3.7796808510638296</v>
      </c>
      <c r="J128" s="274">
        <f>IF(ISBLANK(F128),"",IF(ISERROR(STDEV(F$23:F128)),"",STDEV(F$23:F128)))</f>
        <v>0.39648035416938288</v>
      </c>
      <c r="K128" s="192" t="str">
        <f t="shared" si="88"/>
        <v>conforme</v>
      </c>
      <c r="L128" s="281">
        <f ca="1">IF(ISERROR(AVERAGE(F$23:F128)-2*ECARTPE(F$23:F128)),(AVERAGE(F$23:F128)-2*STDEV(F$23:F128)))</f>
        <v>2.9867201427250638</v>
      </c>
      <c r="M128" s="281">
        <f ca="1">IF(ISERROR(AVERAGE(F$23:F128)+2*ECARTPE(F$23:F128)),(AVERAGE(F$23:F128)+2*STDEV(F$23:F128)))</f>
        <v>4.5726415594025953</v>
      </c>
      <c r="N128" s="232">
        <f t="shared" si="95"/>
        <v>3.4006822496137703</v>
      </c>
      <c r="O128" s="232">
        <f t="shared" si="96"/>
        <v>4.2343177503862295</v>
      </c>
      <c r="P128" s="227">
        <v>8.0399999999999991</v>
      </c>
      <c r="Q128" s="277">
        <f t="shared" si="97"/>
        <v>7.8521428571428569</v>
      </c>
      <c r="R128" s="277">
        <f t="shared" si="98"/>
        <v>0.41194531408785545</v>
      </c>
      <c r="S128" s="274">
        <f>IF(ISBLANK(P128),"",IF(ISERROR(AVERAGE(P$23:P128)),"",AVERAGE(P$23:P128)))</f>
        <v>7.6839361702127631</v>
      </c>
      <c r="T128" s="274">
        <f>IF(ISBLANK(P128),"",IF(ISERROR(STDEV(P$23:P128)),"",STDEV(P$23:P128)))</f>
        <v>0.62625567296828533</v>
      </c>
      <c r="U128" s="192" t="str">
        <f t="shared" si="89"/>
        <v>conforme</v>
      </c>
      <c r="V128" s="281">
        <f ca="1">IF(ISBLANK(P128),"",IF(ISERROR(AVERAGE(P$23:P128)-2*ECARTPE(P$23:P128)),(AVERAGE(P$23:P128)-2*STDEV(P$23:P128))))</f>
        <v>6.431424824276192</v>
      </c>
      <c r="W128" s="281">
        <f ca="1">IF(ISBLANK(P128),"",IF(ISERROR(AVERAGE(P$23:P128)+2*ECARTPE(P$23:P128)),(AVERAGE(P$23:P128)+2*STDEV(P$23:P128))))</f>
        <v>8.9364475161493342</v>
      </c>
      <c r="X128" s="235">
        <f t="shared" si="99"/>
        <v>7.0282522289671459</v>
      </c>
      <c r="Y128" s="235">
        <f t="shared" si="100"/>
        <v>8.6760334853185679</v>
      </c>
      <c r="Z128" s="171"/>
      <c r="AA128" s="277">
        <f t="shared" si="101"/>
        <v>16.019047619047619</v>
      </c>
      <c r="AB128" s="277">
        <f t="shared" si="102"/>
        <v>0.6046892157290783</v>
      </c>
      <c r="AC128" s="274" t="str">
        <f>IF(ISBLANK(Z128),"",IF(ISERROR(AVERAGE(Z$23:Z128)),"",AVERAGE(Z$23:Z128)))</f>
        <v/>
      </c>
      <c r="AD128" s="274" t="str">
        <f>IF(ISBLANK(Z128),"",IF(ISERROR(STDEV(Z$23:Z128)),"",STDEV(Z$23:Z128)))</f>
        <v/>
      </c>
      <c r="AE128" s="192" t="str">
        <f t="shared" si="90"/>
        <v/>
      </c>
      <c r="AF128" s="281" t="str">
        <f>IF(ISBLANK(Z128),"",IF(ISERROR(AVERAGE(Z$23:Z128)-2*ECARTPE(Z$23:Z128)),(AVERAGE(Z$23:Z128)-2*STDEV(Z$23:Z128))))</f>
        <v/>
      </c>
      <c r="AG128" s="281" t="str">
        <f>IF(ISBLANK(Z128),"",IF(ISERROR(AVERAGE(Z$23:Z128)+2*ECARTPE(Z$23:Z128)),(AVERAGE(Z$23:Z128)+2*STDEV(Z$23:Z128))))</f>
        <v/>
      </c>
      <c r="AH128" s="235">
        <f t="shared" si="103"/>
        <v>14.809669187589462</v>
      </c>
      <c r="AI128" s="235">
        <f t="shared" si="104"/>
        <v>17.228426050505774</v>
      </c>
      <c r="AJ128" s="171">
        <v>21.62</v>
      </c>
      <c r="AK128" s="277">
        <f t="shared" si="105"/>
        <v>21.253636363636364</v>
      </c>
      <c r="AL128" s="277">
        <f t="shared" si="106"/>
        <v>0.69563636816224328</v>
      </c>
      <c r="AM128" s="274">
        <f>IF(ISBLANK(AJ128),"",IF(ISERROR(AVERAGE(AJ$23:AJ128)),"",AVERAGE(AJ$23:AJ128)))</f>
        <v>21.01367816091954</v>
      </c>
      <c r="AN128" s="274">
        <f>IF(ISBLANK(AJ128),"",IF(ISERROR(STDEV(AJ$23:AJ128)),"",STDEV(AJ$23:AJ128)))</f>
        <v>1.6210799694364886</v>
      </c>
      <c r="AO128" s="192" t="str">
        <f t="shared" si="91"/>
        <v>conforme</v>
      </c>
      <c r="AP128" s="281">
        <f ca="1">IF(ISBLANK(AJ128),"",IF(ISERROR(AVERAGE(AJ$23:AJ128)-2*ECARTPE(AJ$23:AJ128)),(AVERAGE(AJ$23:AJ128)-2*STDEV(AJ$23:AJ128))))</f>
        <v>17.771518222046563</v>
      </c>
      <c r="AQ128" s="281">
        <f ca="1">IF(ISBLANK(AJ128),"",IF(ISERROR(AVERAGE(AJ$23:AJ128)+2*ECARTPE(AJ$23:AJ128)),(AVERAGE(AJ$23:AJ128)+2*STDEV(AJ$23:AJ128))))</f>
        <v>24.255838099792516</v>
      </c>
      <c r="AR128" s="235">
        <f t="shared" si="107"/>
        <v>19.862363627311879</v>
      </c>
      <c r="AS128" s="235">
        <f t="shared" si="108"/>
        <v>22.644909099960849</v>
      </c>
      <c r="AT128" s="197"/>
      <c r="AU128" s="277">
        <f t="shared" si="109"/>
        <v>332.33157894736837</v>
      </c>
      <c r="AV128" s="277">
        <f t="shared" si="110"/>
        <v>16.060754535740525</v>
      </c>
      <c r="AW128" s="274" t="str">
        <f>IF(ISBLANK(AT128),"",IF(ISERROR(AVERAGE(AT$23:AT128)),"",AVERAGE(AT$23:AT128)))</f>
        <v/>
      </c>
      <c r="AX128" s="274" t="str">
        <f>IF(ISBLANK(AT128),"",IF(ISERROR(STDEV(AT$23:AT128)),"",STDEV(AT$23:AT128)))</f>
        <v/>
      </c>
      <c r="AY128" s="192" t="str">
        <f t="shared" si="92"/>
        <v/>
      </c>
      <c r="AZ128" s="281" t="str">
        <f>IF(ISBLANK(AT128),"",IF(ISERROR(AVERAGE(AT$23:AT128)-2*ECARTPE(AT$23:AT128)),(AVERAGE(AT$23:AT128)-2*STDEV(AT$23:AT128))))</f>
        <v/>
      </c>
      <c r="BA128" s="281" t="str">
        <f>IF(ISBLANK(AT128),"",IF(ISERROR(AVERAGE(AT$23:AT128)+2*ECARTPE(AT$23:AT128)),(AVERAGE(AT$23:AT128)+2*STDEV(AT$23:AT128))))</f>
        <v/>
      </c>
      <c r="BB128" s="243">
        <f t="shared" si="111"/>
        <v>300.21006987588731</v>
      </c>
      <c r="BC128" s="243">
        <f t="shared" si="112"/>
        <v>364.45308801884943</v>
      </c>
      <c r="BD128" s="207"/>
      <c r="BE128" s="132" t="s">
        <v>196</v>
      </c>
    </row>
    <row r="129" spans="1:57" x14ac:dyDescent="0.2">
      <c r="A129" s="135">
        <v>41628</v>
      </c>
      <c r="B129" s="117"/>
      <c r="C129" s="119" t="s">
        <v>204</v>
      </c>
      <c r="D129" s="89" t="s">
        <v>205</v>
      </c>
      <c r="E129" s="89" t="s">
        <v>141</v>
      </c>
      <c r="F129" s="186">
        <v>3.8</v>
      </c>
      <c r="G129" s="277">
        <f t="shared" si="93"/>
        <v>3.8174999999999999</v>
      </c>
      <c r="H129" s="277">
        <f t="shared" si="94"/>
        <v>0.20840887519311471</v>
      </c>
      <c r="I129" s="274">
        <f>IF(ISERROR(AVERAGE(F$23:F129)),"",AVERAGE(F$23:F129))</f>
        <v>3.7798947368421052</v>
      </c>
      <c r="J129" s="274">
        <f>IF(ISBLANK(F129),"",IF(ISERROR(STDEV(F$23:F129)),"",STDEV(F$23:F129)))</f>
        <v>0.39437128724850873</v>
      </c>
      <c r="K129" s="192" t="str">
        <f t="shared" si="88"/>
        <v>conforme</v>
      </c>
      <c r="L129" s="281">
        <f ca="1">IF(ISERROR(AVERAGE(F$23:F129)-2*ECARTPE(F$23:F129)),(AVERAGE(F$23:F129)-2*STDEV(F$23:F129)))</f>
        <v>2.9911521623450876</v>
      </c>
      <c r="M129" s="281">
        <f ca="1">IF(ISERROR(AVERAGE(F$23:F129)+2*ECARTPE(F$23:F129)),(AVERAGE(F$23:F129)+2*STDEV(F$23:F129)))</f>
        <v>4.5686373113391223</v>
      </c>
      <c r="N129" s="232">
        <f t="shared" si="95"/>
        <v>3.4006822496137703</v>
      </c>
      <c r="O129" s="232">
        <f t="shared" si="96"/>
        <v>4.2343177503862295</v>
      </c>
      <c r="P129" s="227">
        <v>7.85</v>
      </c>
      <c r="Q129" s="277">
        <f t="shared" si="97"/>
        <v>7.8521428571428569</v>
      </c>
      <c r="R129" s="277">
        <f t="shared" si="98"/>
        <v>0.41194531408785545</v>
      </c>
      <c r="S129" s="274">
        <f>IF(ISBLANK(P129),"",IF(ISERROR(AVERAGE(P$23:P129)),"",AVERAGE(P$23:P129)))</f>
        <v>7.685684210526313</v>
      </c>
      <c r="T129" s="274">
        <f>IF(ISBLANK(P129),"",IF(ISERROR(STDEV(P$23:P129)),"",STDEV(P$23:P129)))</f>
        <v>0.62314858142763574</v>
      </c>
      <c r="U129" s="192" t="str">
        <f t="shared" si="89"/>
        <v>conforme</v>
      </c>
      <c r="V129" s="281">
        <f ca="1">IF(ISBLANK(P129),"",IF(ISERROR(AVERAGE(P$23:P129)-2*ECARTPE(P$23:P129)),(AVERAGE(P$23:P129)-2*STDEV(P$23:P129))))</f>
        <v>6.4393870476710413</v>
      </c>
      <c r="W129" s="281">
        <f ca="1">IF(ISBLANK(P129),"",IF(ISERROR(AVERAGE(P$23:P129)+2*ECARTPE(P$23:P129)),(AVERAGE(P$23:P129)+2*STDEV(P$23:P129))))</f>
        <v>8.9319813733815838</v>
      </c>
      <c r="X129" s="235">
        <f t="shared" si="99"/>
        <v>7.0282522289671459</v>
      </c>
      <c r="Y129" s="235">
        <f t="shared" si="100"/>
        <v>8.6760334853185679</v>
      </c>
      <c r="Z129" s="171">
        <v>15.9</v>
      </c>
      <c r="AA129" s="277">
        <f t="shared" si="101"/>
        <v>16.019047619047619</v>
      </c>
      <c r="AB129" s="277">
        <f t="shared" si="102"/>
        <v>0.6046892157290783</v>
      </c>
      <c r="AC129" s="274">
        <f>IF(ISBLANK(Z129),"",IF(ISERROR(AVERAGE(Z$23:Z129)),"",AVERAGE(Z$23:Z129)))</f>
        <v>15.979876543209878</v>
      </c>
      <c r="AD129" s="274">
        <f>IF(ISBLANK(Z129),"",IF(ISERROR(STDEV(Z$23:Z129)),"",STDEV(Z$23:Z129)))</f>
        <v>1.0855637865035388</v>
      </c>
      <c r="AE129" s="192" t="str">
        <f t="shared" si="90"/>
        <v>conforme</v>
      </c>
      <c r="AF129" s="281">
        <f ca="1">IF(ISBLANK(Z129),"",IF(ISERROR(AVERAGE(Z$23:Z129)-2*ECARTPE(Z$23:Z129)),(AVERAGE(Z$23:Z129)-2*STDEV(Z$23:Z129))))</f>
        <v>13.808748970202799</v>
      </c>
      <c r="AG129" s="281">
        <f ca="1">IF(ISBLANK(Z129),"",IF(ISERROR(AVERAGE(Z$23:Z129)+2*ECARTPE(Z$23:Z129)),(AVERAGE(Z$23:Z129)+2*STDEV(Z$23:Z129))))</f>
        <v>18.151004116216956</v>
      </c>
      <c r="AH129" s="235">
        <f t="shared" si="103"/>
        <v>14.809669187589462</v>
      </c>
      <c r="AI129" s="235">
        <f t="shared" si="104"/>
        <v>17.228426050505774</v>
      </c>
      <c r="AJ129" s="171">
        <v>21.48</v>
      </c>
      <c r="AK129" s="277">
        <f t="shared" si="105"/>
        <v>21.253636363636364</v>
      </c>
      <c r="AL129" s="277">
        <f t="shared" si="106"/>
        <v>0.69563636816224328</v>
      </c>
      <c r="AM129" s="274">
        <f>IF(ISBLANK(AJ129),"",IF(ISERROR(AVERAGE(AJ$23:AJ129)),"",AVERAGE(AJ$23:AJ129)))</f>
        <v>21.01897727272727</v>
      </c>
      <c r="AN129" s="274">
        <f>IF(ISBLANK(AJ129),"",IF(ISERROR(STDEV(AJ$23:AJ129)),"",STDEV(AJ$23:AJ129)))</f>
        <v>1.6125029019114776</v>
      </c>
      <c r="AO129" s="192" t="str">
        <f t="shared" si="91"/>
        <v>conforme</v>
      </c>
      <c r="AP129" s="281">
        <f ca="1">IF(ISBLANK(AJ129),"",IF(ISERROR(AVERAGE(AJ$23:AJ129)-2*ECARTPE(AJ$23:AJ129)),(AVERAGE(AJ$23:AJ129)-2*STDEV(AJ$23:AJ129))))</f>
        <v>17.793971468904314</v>
      </c>
      <c r="AQ129" s="281">
        <f ca="1">IF(ISBLANK(AJ129),"",IF(ISERROR(AVERAGE(AJ$23:AJ129)+2*ECARTPE(AJ$23:AJ129)),(AVERAGE(AJ$23:AJ129)+2*STDEV(AJ$23:AJ129))))</f>
        <v>24.243983076550226</v>
      </c>
      <c r="AR129" s="235">
        <f t="shared" si="107"/>
        <v>19.862363627311879</v>
      </c>
      <c r="AS129" s="235">
        <f t="shared" si="108"/>
        <v>22.644909099960849</v>
      </c>
      <c r="AT129" s="171">
        <v>318</v>
      </c>
      <c r="AU129" s="277">
        <f t="shared" si="109"/>
        <v>332.33157894736837</v>
      </c>
      <c r="AV129" s="277">
        <f t="shared" si="110"/>
        <v>16.060754535740525</v>
      </c>
      <c r="AW129" s="274">
        <f>IF(ISBLANK(AT129),"",IF(ISERROR(AVERAGE(AT$23:AT129)),"",AVERAGE(AT$23:AT129)))</f>
        <v>325.89277108433731</v>
      </c>
      <c r="AX129" s="274">
        <f>IF(ISBLANK(AT129),"",IF(ISERROR(STDEV(AT$23:AT129)),"",STDEV(AT$23:AT129)))</f>
        <v>32.305258135527353</v>
      </c>
      <c r="AY129" s="192" t="str">
        <f t="shared" si="92"/>
        <v>conforme</v>
      </c>
      <c r="AZ129" s="281">
        <f ca="1">IF(ISBLANK(AT129),"",IF(ISERROR(AVERAGE(AT$23:AT129)-2*ECARTPE(AT$23:AT129)),(AVERAGE(AT$23:AT129)-2*STDEV(AT$23:AT129))))</f>
        <v>261.28225481328263</v>
      </c>
      <c r="BA129" s="281">
        <f ca="1">IF(ISBLANK(AT129),"",IF(ISERROR(AVERAGE(AT$23:AT129)+2*ECARTPE(AT$23:AT129)),(AVERAGE(AT$23:AT129)+2*STDEV(AT$23:AT129))))</f>
        <v>390.50328735539199</v>
      </c>
      <c r="BB129" s="243">
        <f t="shared" si="111"/>
        <v>300.21006987588731</v>
      </c>
      <c r="BC129" s="243">
        <f t="shared" si="112"/>
        <v>364.45308801884943</v>
      </c>
      <c r="BD129" s="207" t="str">
        <f>IF(AND(AND(AND(AND(COUNTIF(K129,"conforme"),COUNTIF(U129,"conforme")),COUNTIF(AE129,"conforme")),COUNTIF(AO129,"conforme")),COUNTIF(AY129,"conforme")),"conforme","non conforme")</f>
        <v>conforme</v>
      </c>
      <c r="BE129" s="132"/>
    </row>
    <row r="130" spans="1:57" x14ac:dyDescent="0.2">
      <c r="A130" s="135">
        <v>41628</v>
      </c>
      <c r="D130" s="8" t="s">
        <v>207</v>
      </c>
      <c r="E130" s="8" t="s">
        <v>35</v>
      </c>
      <c r="F130" s="186">
        <v>3.98</v>
      </c>
      <c r="G130" s="277">
        <f t="shared" si="93"/>
        <v>3.8174999999999999</v>
      </c>
      <c r="H130" s="277">
        <f t="shared" si="94"/>
        <v>0.20840887519311471</v>
      </c>
      <c r="I130" s="274">
        <f>IF(ISERROR(AVERAGE(F$23:F130)),"",AVERAGE(F$23:F130))</f>
        <v>3.7819791666666664</v>
      </c>
      <c r="J130" s="274">
        <f>IF(ISBLANK(F130),"",IF(ISERROR(STDEV(F$23:F130)),"",STDEV(F$23:F130)))</f>
        <v>0.3928214266630719</v>
      </c>
      <c r="K130" s="192" t="str">
        <f t="shared" si="88"/>
        <v>conforme</v>
      </c>
      <c r="L130" s="281">
        <f ca="1">IF(ISERROR(AVERAGE(F$23:F130)-2*ECARTPE(F$23:F130)),(AVERAGE(F$23:F130)-2*STDEV(F$23:F130)))</f>
        <v>2.9963363133405228</v>
      </c>
      <c r="M130" s="281">
        <f ca="1">IF(ISERROR(AVERAGE(F$23:F130)+2*ECARTPE(F$23:F130)),(AVERAGE(F$23:F130)+2*STDEV(F$23:F130)))</f>
        <v>4.5676220199928101</v>
      </c>
      <c r="N130" s="232">
        <f t="shared" si="95"/>
        <v>3.4006822496137703</v>
      </c>
      <c r="O130" s="232">
        <f t="shared" si="96"/>
        <v>4.2343177503862295</v>
      </c>
      <c r="P130" s="227">
        <v>8.18</v>
      </c>
      <c r="Q130" s="277">
        <f t="shared" si="97"/>
        <v>7.8521428571428569</v>
      </c>
      <c r="R130" s="277">
        <f t="shared" si="98"/>
        <v>0.41194531408785545</v>
      </c>
      <c r="S130" s="274">
        <f>IF(ISBLANK(P130),"",IF(ISERROR(AVERAGE(P$23:P130)),"",AVERAGE(P$23:P130)))</f>
        <v>7.6908333333333303</v>
      </c>
      <c r="T130" s="274">
        <f>IF(ISBLANK(P130),"",IF(ISERROR(STDEV(P$23:P130)),"",STDEV(P$23:P130)))</f>
        <v>0.62190990490951448</v>
      </c>
      <c r="U130" s="192" t="str">
        <f t="shared" si="89"/>
        <v>conforme</v>
      </c>
      <c r="V130" s="281">
        <f ca="1">IF(ISBLANK(P130),"",IF(ISERROR(AVERAGE(P$23:P130)-2*ECARTPE(P$23:P130)),(AVERAGE(P$23:P130)-2*STDEV(P$23:P130))))</f>
        <v>6.4470135235143013</v>
      </c>
      <c r="W130" s="281">
        <f ca="1">IF(ISBLANK(P130),"",IF(ISERROR(AVERAGE(P$23:P130)+2*ECARTPE(P$23:P130)),(AVERAGE(P$23:P130)+2*STDEV(P$23:P130))))</f>
        <v>8.9346531431523601</v>
      </c>
      <c r="X130" s="235">
        <f t="shared" si="99"/>
        <v>7.0282522289671459</v>
      </c>
      <c r="Y130" s="235">
        <f t="shared" si="100"/>
        <v>8.6760334853185679</v>
      </c>
      <c r="Z130" s="171">
        <v>16.510000000000002</v>
      </c>
      <c r="AA130" s="277">
        <f t="shared" si="101"/>
        <v>16.019047619047619</v>
      </c>
      <c r="AB130" s="277">
        <f t="shared" si="102"/>
        <v>0.6046892157290783</v>
      </c>
      <c r="AC130" s="274">
        <f>IF(ISBLANK(Z130),"",IF(ISERROR(AVERAGE(Z$23:Z130)),"",AVERAGE(Z$23:Z130)))</f>
        <v>15.986341463414636</v>
      </c>
      <c r="AD130" s="274">
        <f>IF(ISBLANK(Z130),"",IF(ISERROR(STDEV(Z$23:Z130)),"",STDEV(Z$23:Z130)))</f>
        <v>1.0804291696382688</v>
      </c>
      <c r="AE130" s="192" t="str">
        <f t="shared" si="90"/>
        <v>conforme</v>
      </c>
      <c r="AF130" s="281">
        <f ca="1">IF(ISBLANK(Z130),"",IF(ISERROR(AVERAGE(Z$23:Z130)-2*ECARTPE(Z$23:Z130)),(AVERAGE(Z$23:Z130)-2*STDEV(Z$23:Z130))))</f>
        <v>13.825483124138099</v>
      </c>
      <c r="AG130" s="281">
        <f ca="1">IF(ISBLANK(Z130),"",IF(ISERROR(AVERAGE(Z$23:Z130)+2*ECARTPE(Z$23:Z130)),(AVERAGE(Z$23:Z130)+2*STDEV(Z$23:Z130))))</f>
        <v>18.147199802691173</v>
      </c>
      <c r="AH130" s="235">
        <f t="shared" si="103"/>
        <v>14.809669187589462</v>
      </c>
      <c r="AI130" s="235">
        <f t="shared" si="104"/>
        <v>17.228426050505774</v>
      </c>
      <c r="AJ130" s="171">
        <v>21.46</v>
      </c>
      <c r="AK130" s="277">
        <f t="shared" si="105"/>
        <v>21.253636363636364</v>
      </c>
      <c r="AL130" s="277">
        <f t="shared" si="106"/>
        <v>0.69563636816224328</v>
      </c>
      <c r="AM130" s="274">
        <f>IF(ISBLANK(AJ130),"",IF(ISERROR(AVERAGE(AJ$23:AJ130)),"",AVERAGE(AJ$23:AJ130)))</f>
        <v>21.023932584269662</v>
      </c>
      <c r="AN130" s="274">
        <f>IF(ISBLANK(AJ130),"",IF(ISERROR(STDEV(AJ$23:AJ130)),"",STDEV(AJ$23:AJ130)))</f>
        <v>1.60399615873033</v>
      </c>
      <c r="AO130" s="192" t="str">
        <f t="shared" si="91"/>
        <v>conforme</v>
      </c>
      <c r="AP130" s="281">
        <f ca="1">IF(ISBLANK(AJ130),"",IF(ISERROR(AVERAGE(AJ$23:AJ130)-2*ECARTPE(AJ$23:AJ130)),(AVERAGE(AJ$23:AJ130)-2*STDEV(AJ$23:AJ130))))</f>
        <v>17.815940266809001</v>
      </c>
      <c r="AQ130" s="281">
        <f ca="1">IF(ISBLANK(AJ130),"",IF(ISERROR(AVERAGE(AJ$23:AJ130)+2*ECARTPE(AJ$23:AJ130)),(AVERAGE(AJ$23:AJ130)+2*STDEV(AJ$23:AJ130))))</f>
        <v>24.231924901730324</v>
      </c>
      <c r="AR130" s="235">
        <f t="shared" si="107"/>
        <v>19.862363627311879</v>
      </c>
      <c r="AS130" s="235">
        <f t="shared" si="108"/>
        <v>22.644909099960849</v>
      </c>
      <c r="AT130" s="171">
        <v>334</v>
      </c>
      <c r="AU130" s="277">
        <f t="shared" si="109"/>
        <v>332.33157894736837</v>
      </c>
      <c r="AV130" s="277">
        <f t="shared" si="110"/>
        <v>16.060754535740525</v>
      </c>
      <c r="AW130" s="274">
        <f>IF(ISBLANK(AT130),"",IF(ISERROR(AVERAGE(AT$23:AT130)),"",AVERAGE(AT$23:AT130)))</f>
        <v>325.98928571428564</v>
      </c>
      <c r="AX130" s="274">
        <f>IF(ISBLANK(AT130),"",IF(ISERROR(STDEV(AT$23:AT130)),"",STDEV(AT$23:AT130)))</f>
        <v>32.122240232523296</v>
      </c>
      <c r="AY130" s="192" t="str">
        <f t="shared" si="92"/>
        <v>conforme</v>
      </c>
      <c r="AZ130" s="281">
        <f ca="1">IF(ISBLANK(AT130),"",IF(ISERROR(AVERAGE(AT$23:AT130)-2*ECARTPE(AT$23:AT130)),(AVERAGE(AT$23:AT130)-2*STDEV(AT$23:AT130))))</f>
        <v>261.74480524923905</v>
      </c>
      <c r="BA130" s="281">
        <f ca="1">IF(ISBLANK(AT130),"",IF(ISERROR(AVERAGE(AT$23:AT130)+2*ECARTPE(AT$23:AT130)),(AVERAGE(AT$23:AT130)+2*STDEV(AT$23:AT130))))</f>
        <v>390.23376617933224</v>
      </c>
      <c r="BB130" s="243">
        <f t="shared" si="111"/>
        <v>300.21006987588731</v>
      </c>
      <c r="BC130" s="243">
        <f t="shared" si="112"/>
        <v>364.45308801884943</v>
      </c>
      <c r="BD130" s="207" t="str">
        <f>IF(AND(AND(AND(AND(COUNTIF(K130,"conforme"),COUNTIF(U130,"conforme")),COUNTIF(AE130,"conforme")),COUNTIF(AO130,"conforme")),COUNTIF(AY130,"conforme")),"conforme","non conforme")</f>
        <v>conforme</v>
      </c>
      <c r="BE130" s="132" t="s">
        <v>206</v>
      </c>
    </row>
    <row r="131" spans="1:57" x14ac:dyDescent="0.2">
      <c r="A131" s="135">
        <v>41628</v>
      </c>
      <c r="C131" s="113">
        <v>41809</v>
      </c>
      <c r="D131" s="8"/>
      <c r="E131" s="8"/>
      <c r="F131" s="186">
        <v>3.9</v>
      </c>
      <c r="G131" s="277">
        <f t="shared" si="93"/>
        <v>3.8174999999999999</v>
      </c>
      <c r="H131" s="277">
        <f t="shared" si="94"/>
        <v>0.20840887519311471</v>
      </c>
      <c r="I131" s="274">
        <f>IF(ISERROR(AVERAGE(F$23:F131)),"",AVERAGE(F$23:F131))</f>
        <v>3.7831958762886595</v>
      </c>
      <c r="J131" s="274">
        <f>IF(ISBLANK(F131),"",IF(ISERROR(STDEV(F$23:F131)),"",STDEV(F$23:F131)))</f>
        <v>0.390953818648895</v>
      </c>
      <c r="K131" s="192" t="str">
        <f t="shared" si="88"/>
        <v>conforme</v>
      </c>
      <c r="L131" s="281">
        <f ca="1">IF(ISERROR(AVERAGE(F$23:F131)-2*ECARTPE(F$23:F131)),(AVERAGE(F$23:F131)-2*STDEV(F$23:F131)))</f>
        <v>3.0012882389908695</v>
      </c>
      <c r="M131" s="281">
        <f ca="1">IF(ISERROR(AVERAGE(F$23:F131)+2*ECARTPE(F$23:F131)),(AVERAGE(F$23:F131)+2*STDEV(F$23:F131)))</f>
        <v>4.5651035135864495</v>
      </c>
      <c r="N131" s="232">
        <f t="shared" si="95"/>
        <v>3.4006822496137703</v>
      </c>
      <c r="O131" s="232">
        <f t="shared" si="96"/>
        <v>4.2343177503862295</v>
      </c>
      <c r="P131" s="227">
        <v>8.07</v>
      </c>
      <c r="Q131" s="277">
        <f t="shared" si="97"/>
        <v>7.8521428571428569</v>
      </c>
      <c r="R131" s="277">
        <f t="shared" si="98"/>
        <v>0.41194531408785545</v>
      </c>
      <c r="S131" s="274">
        <f>IF(ISBLANK(P131),"",IF(ISERROR(AVERAGE(P$23:P131)),"",AVERAGE(P$23:P131)))</f>
        <v>7.6947422680412343</v>
      </c>
      <c r="T131" s="274">
        <f>IF(ISBLANK(P131),"",IF(ISERROR(STDEV(P$23:P131)),"",STDEV(P$23:P131)))</f>
        <v>0.61985901082340422</v>
      </c>
      <c r="U131" s="192" t="str">
        <f t="shared" si="89"/>
        <v>conforme</v>
      </c>
      <c r="V131" s="281">
        <f ca="1">IF(ISBLANK(P131),"",IF(ISERROR(AVERAGE(P$23:P131)-2*ECARTPE(P$23:P131)),(AVERAGE(P$23:P131)-2*STDEV(P$23:P131))))</f>
        <v>6.4550242463944256</v>
      </c>
      <c r="W131" s="281">
        <f ca="1">IF(ISBLANK(P131),"",IF(ISERROR(AVERAGE(P$23:P131)+2*ECARTPE(P$23:P131)),(AVERAGE(P$23:P131)+2*STDEV(P$23:P131))))</f>
        <v>8.9344602896880421</v>
      </c>
      <c r="X131" s="235">
        <f t="shared" si="99"/>
        <v>7.0282522289671459</v>
      </c>
      <c r="Y131" s="235">
        <f t="shared" si="100"/>
        <v>8.6760334853185679</v>
      </c>
      <c r="Z131" s="171">
        <v>16.11</v>
      </c>
      <c r="AA131" s="277">
        <f t="shared" si="101"/>
        <v>16.019047619047619</v>
      </c>
      <c r="AB131" s="277">
        <f t="shared" si="102"/>
        <v>0.6046892157290783</v>
      </c>
      <c r="AC131" s="274">
        <f>IF(ISBLANK(Z131),"",IF(ISERROR(AVERAGE(Z$23:Z131)),"",AVERAGE(Z$23:Z131)))</f>
        <v>15.987831325301205</v>
      </c>
      <c r="AD131" s="274">
        <f>IF(ISBLANK(Z131),"",IF(ISERROR(STDEV(Z$23:Z131)),"",STDEV(Z$23:Z131)))</f>
        <v>1.0739067591273654</v>
      </c>
      <c r="AE131" s="192" t="str">
        <f t="shared" si="90"/>
        <v>conforme</v>
      </c>
      <c r="AF131" s="281">
        <f ca="1">IF(ISBLANK(Z131),"",IF(ISERROR(AVERAGE(Z$23:Z131)-2*ECARTPE(Z$23:Z131)),(AVERAGE(Z$23:Z131)-2*STDEV(Z$23:Z131))))</f>
        <v>13.840017807046474</v>
      </c>
      <c r="AG131" s="281">
        <f ca="1">IF(ISBLANK(Z131),"",IF(ISERROR(AVERAGE(Z$23:Z131)+2*ECARTPE(Z$23:Z131)),(AVERAGE(Z$23:Z131)+2*STDEV(Z$23:Z131))))</f>
        <v>18.135644843555937</v>
      </c>
      <c r="AH131" s="235">
        <f t="shared" si="103"/>
        <v>14.809669187589462</v>
      </c>
      <c r="AI131" s="235">
        <f t="shared" si="104"/>
        <v>17.228426050505774</v>
      </c>
      <c r="AJ131" s="171">
        <v>20.86</v>
      </c>
      <c r="AK131" s="277">
        <f t="shared" si="105"/>
        <v>21.253636363636364</v>
      </c>
      <c r="AL131" s="277">
        <f t="shared" si="106"/>
        <v>0.69563636816224328</v>
      </c>
      <c r="AM131" s="274">
        <f>IF(ISBLANK(AJ131),"",IF(ISERROR(AVERAGE(AJ$23:AJ131)),"",AVERAGE(AJ$23:AJ131)))</f>
        <v>21.022111111111109</v>
      </c>
      <c r="AN131" s="274">
        <f>IF(ISBLANK(AJ131),"",IF(ISERROR(STDEV(AJ$23:AJ131)),"",STDEV(AJ$23:AJ131)))</f>
        <v>1.5950530930154256</v>
      </c>
      <c r="AO131" s="192" t="str">
        <f t="shared" si="91"/>
        <v>conforme</v>
      </c>
      <c r="AP131" s="281">
        <f ca="1">IF(ISBLANK(AJ131),"",IF(ISERROR(AVERAGE(AJ$23:AJ131)-2*ECARTPE(AJ$23:AJ131)),(AVERAGE(AJ$23:AJ131)-2*STDEV(AJ$23:AJ131))))</f>
        <v>17.832004925080255</v>
      </c>
      <c r="AQ131" s="281">
        <f ca="1">IF(ISBLANK(AJ131),"",IF(ISERROR(AVERAGE(AJ$23:AJ131)+2*ECARTPE(AJ$23:AJ131)),(AVERAGE(AJ$23:AJ131)+2*STDEV(AJ$23:AJ131))))</f>
        <v>24.212217297141962</v>
      </c>
      <c r="AR131" s="235">
        <f t="shared" si="107"/>
        <v>19.862363627311879</v>
      </c>
      <c r="AS131" s="235">
        <f t="shared" si="108"/>
        <v>22.644909099960849</v>
      </c>
      <c r="AT131" s="171">
        <v>326</v>
      </c>
      <c r="AU131" s="277">
        <f t="shared" si="109"/>
        <v>332.33157894736837</v>
      </c>
      <c r="AV131" s="277">
        <f t="shared" si="110"/>
        <v>16.060754535740525</v>
      </c>
      <c r="AW131" s="274">
        <f>IF(ISBLANK(AT131),"",IF(ISERROR(AVERAGE(AT$23:AT131)),"",AVERAGE(AT$23:AT131)))</f>
        <v>325.98941176470584</v>
      </c>
      <c r="AX131" s="274">
        <f>IF(ISBLANK(AT131),"",IF(ISERROR(STDEV(AT$23:AT131)),"",STDEV(AT$23:AT131)))</f>
        <v>31.930463971132102</v>
      </c>
      <c r="AY131" s="192" t="str">
        <f t="shared" si="92"/>
        <v>conforme</v>
      </c>
      <c r="AZ131" s="281">
        <f ca="1">IF(ISBLANK(AT131),"",IF(ISERROR(AVERAGE(AT$23:AT131)-2*ECARTPE(AT$23:AT131)),(AVERAGE(AT$23:AT131)-2*STDEV(AT$23:AT131))))</f>
        <v>262.12848382244164</v>
      </c>
      <c r="BA131" s="281">
        <f ca="1">IF(ISBLANK(AT131),"",IF(ISERROR(AVERAGE(AT$23:AT131)+2*ECARTPE(AT$23:AT131)),(AVERAGE(AT$23:AT131)+2*STDEV(AT$23:AT131))))</f>
        <v>389.85033970697003</v>
      </c>
      <c r="BB131" s="243">
        <f t="shared" si="111"/>
        <v>300.21006987588731</v>
      </c>
      <c r="BC131" s="243">
        <f t="shared" si="112"/>
        <v>364.45308801884943</v>
      </c>
      <c r="BD131" s="207" t="str">
        <f>IF(AND(AND(AND(AND(COUNTIF(K131,"conforme"),COUNTIF(U131,"conforme")),COUNTIF(AE131,"conforme")),COUNTIF(AO131,"conforme")),COUNTIF(AY131,"conforme")),"conforme","non conforme")</f>
        <v>conforme</v>
      </c>
      <c r="BE131" s="132" t="s">
        <v>206</v>
      </c>
    </row>
    <row r="132" spans="1:57" x14ac:dyDescent="0.2">
      <c r="A132" s="135">
        <v>41628</v>
      </c>
      <c r="B132" s="14" t="s">
        <v>210</v>
      </c>
      <c r="C132" s="113"/>
      <c r="D132" s="8"/>
      <c r="E132" s="8" t="s">
        <v>35</v>
      </c>
      <c r="F132" s="186">
        <v>4.21</v>
      </c>
      <c r="G132" s="277">
        <f t="shared" si="93"/>
        <v>3.8174999999999999</v>
      </c>
      <c r="H132" s="277">
        <f t="shared" si="94"/>
        <v>0.20840887519311471</v>
      </c>
      <c r="I132" s="274">
        <f>IF(ISERROR(AVERAGE(F$23:F132)),"",AVERAGE(F$23:F132))</f>
        <v>3.7875510204081628</v>
      </c>
      <c r="J132" s="274">
        <f>IF(ISBLANK(F132),"",IF(ISERROR(STDEV(F$23:F132)),"",STDEV(F$23:F132)))</f>
        <v>0.39131567983867965</v>
      </c>
      <c r="K132" s="192" t="str">
        <f t="shared" si="88"/>
        <v>conforme</v>
      </c>
      <c r="L132" s="281">
        <f ca="1">IF(ISERROR(AVERAGE(F$23:F132)-2*ECARTPE(F$23:F132)),(AVERAGE(F$23:F132)-2*STDEV(F$23:F132)))</f>
        <v>3.0049196607308035</v>
      </c>
      <c r="M132" s="281">
        <f ca="1">IF(ISERROR(AVERAGE(F$23:F132)+2*ECARTPE(F$23:F132)),(AVERAGE(F$23:F132)+2*STDEV(F$23:F132)))</f>
        <v>4.5701823800855221</v>
      </c>
      <c r="N132" s="232">
        <f t="shared" si="95"/>
        <v>3.4006822496137703</v>
      </c>
      <c r="O132" s="232">
        <f t="shared" si="96"/>
        <v>4.2343177503862295</v>
      </c>
      <c r="P132" s="227">
        <v>8.51</v>
      </c>
      <c r="Q132" s="277">
        <f t="shared" si="97"/>
        <v>7.8521428571428569</v>
      </c>
      <c r="R132" s="277">
        <f t="shared" si="98"/>
        <v>0.41194531408785545</v>
      </c>
      <c r="S132" s="274">
        <f>IF(ISBLANK(P132),"",IF(ISERROR(AVERAGE(P$23:P132)),"",AVERAGE(P$23:P132)))</f>
        <v>7.7030612244897938</v>
      </c>
      <c r="T132" s="274">
        <f>IF(ISBLANK(P132),"",IF(ISERROR(STDEV(P$23:P132)),"",STDEV(P$23:P132)))</f>
        <v>0.62213037411661976</v>
      </c>
      <c r="U132" s="192" t="str">
        <f t="shared" si="89"/>
        <v>conforme</v>
      </c>
      <c r="V132" s="281">
        <f ca="1">IF(ISBLANK(P132),"",IF(ISERROR(AVERAGE(P$23:P132)-2*ECARTPE(P$23:P132)),(AVERAGE(P$23:P132)-2*STDEV(P$23:P132))))</f>
        <v>6.4588004762565543</v>
      </c>
      <c r="W132" s="281">
        <f ca="1">IF(ISBLANK(P132),"",IF(ISERROR(AVERAGE(P$23:P132)+2*ECARTPE(P$23:P132)),(AVERAGE(P$23:P132)+2*STDEV(P$23:P132))))</f>
        <v>8.9473219727230333</v>
      </c>
      <c r="X132" s="235">
        <f t="shared" si="99"/>
        <v>7.0282522289671459</v>
      </c>
      <c r="Y132" s="235">
        <f t="shared" si="100"/>
        <v>8.6760334853185679</v>
      </c>
      <c r="Z132" s="171"/>
      <c r="AA132" s="277">
        <f t="shared" si="101"/>
        <v>16.019047619047619</v>
      </c>
      <c r="AB132" s="277">
        <f t="shared" si="102"/>
        <v>0.6046892157290783</v>
      </c>
      <c r="AC132" s="274" t="str">
        <f>IF(ISBLANK(Z132),"",IF(ISERROR(AVERAGE(Z$23:Z132)),"",AVERAGE(Z$23:Z132)))</f>
        <v/>
      </c>
      <c r="AD132" s="274" t="str">
        <f>IF(ISBLANK(Z132),"",IF(ISERROR(STDEV(Z$23:Z132)),"",STDEV(Z$23:Z132)))</f>
        <v/>
      </c>
      <c r="AE132" s="192" t="str">
        <f t="shared" si="90"/>
        <v/>
      </c>
      <c r="AF132" s="281" t="str">
        <f>IF(ISBLANK(Z132),"",IF(ISERROR(AVERAGE(Z$23:Z132)-2*ECARTPE(Z$23:Z132)),(AVERAGE(Z$23:Z132)-2*STDEV(Z$23:Z132))))</f>
        <v/>
      </c>
      <c r="AG132" s="281" t="str">
        <f>IF(ISBLANK(Z132),"",IF(ISERROR(AVERAGE(Z$23:Z132)+2*ECARTPE(Z$23:Z132)),(AVERAGE(Z$23:Z132)+2*STDEV(Z$23:Z132))))</f>
        <v/>
      </c>
      <c r="AH132" s="235">
        <f t="shared" si="103"/>
        <v>14.809669187589462</v>
      </c>
      <c r="AI132" s="235">
        <f t="shared" si="104"/>
        <v>17.228426050505774</v>
      </c>
      <c r="AJ132" s="171">
        <v>20.59</v>
      </c>
      <c r="AK132" s="277">
        <f t="shared" si="105"/>
        <v>21.253636363636364</v>
      </c>
      <c r="AL132" s="277">
        <f t="shared" si="106"/>
        <v>0.69563636816224328</v>
      </c>
      <c r="AM132" s="274">
        <f>IF(ISBLANK(AJ132),"",IF(ISERROR(AVERAGE(AJ$23:AJ132)),"",AVERAGE(AJ$23:AJ132)))</f>
        <v>21.017362637362634</v>
      </c>
      <c r="AN132" s="274">
        <f>IF(ISBLANK(AJ132),"",IF(ISERROR(STDEV(AJ$23:AJ132)),"",STDEV(AJ$23:AJ132)))</f>
        <v>1.5868136032557227</v>
      </c>
      <c r="AO132" s="192" t="str">
        <f t="shared" si="91"/>
        <v>conforme</v>
      </c>
      <c r="AP132" s="281">
        <f ca="1">IF(ISBLANK(AJ132),"",IF(ISERROR(AVERAGE(AJ$23:AJ132)-2*ECARTPE(AJ$23:AJ132)),(AVERAGE(AJ$23:AJ132)-2*STDEV(AJ$23:AJ132))))</f>
        <v>17.84373543085119</v>
      </c>
      <c r="AQ132" s="281">
        <f ca="1">IF(ISBLANK(AJ132),"",IF(ISERROR(AVERAGE(AJ$23:AJ132)+2*ECARTPE(AJ$23:AJ132)),(AVERAGE(AJ$23:AJ132)+2*STDEV(AJ$23:AJ132))))</f>
        <v>24.190989843874078</v>
      </c>
      <c r="AR132" s="235">
        <f t="shared" si="107"/>
        <v>19.862363627311879</v>
      </c>
      <c r="AS132" s="235">
        <f t="shared" si="108"/>
        <v>22.644909099960849</v>
      </c>
      <c r="AT132" s="171"/>
      <c r="AU132" s="277">
        <f t="shared" si="109"/>
        <v>332.33157894736837</v>
      </c>
      <c r="AV132" s="277">
        <f t="shared" si="110"/>
        <v>16.060754535740525</v>
      </c>
      <c r="AW132" s="274" t="str">
        <f>IF(ISBLANK(AT132),"",IF(ISERROR(AVERAGE(AT$23:AT132)),"",AVERAGE(AT$23:AT132)))</f>
        <v/>
      </c>
      <c r="AX132" s="274" t="str">
        <f>IF(ISBLANK(AT132),"",IF(ISERROR(STDEV(AT$23:AT132)),"",STDEV(AT$23:AT132)))</f>
        <v/>
      </c>
      <c r="AY132" s="192" t="str">
        <f t="shared" si="92"/>
        <v/>
      </c>
      <c r="AZ132" s="281" t="str">
        <f>IF(ISBLANK(AT132),"",IF(ISERROR(AVERAGE(AT$23:AT132)-2*ECARTPE(AT$23:AT132)),(AVERAGE(AT$23:AT132)-2*STDEV(AT$23:AT132))))</f>
        <v/>
      </c>
      <c r="BA132" s="281" t="str">
        <f>IF(ISBLANK(AT132),"",IF(ISERROR(AVERAGE(AT$23:AT132)+2*ECARTPE(AT$23:AT132)),(AVERAGE(AT$23:AT132)+2*STDEV(AT$23:AT132))))</f>
        <v/>
      </c>
      <c r="BB132" s="243">
        <f t="shared" si="111"/>
        <v>300.21006987588731</v>
      </c>
      <c r="BC132" s="243">
        <f t="shared" si="112"/>
        <v>364.45308801884943</v>
      </c>
      <c r="BD132" s="207"/>
      <c r="BE132" s="132" t="s">
        <v>196</v>
      </c>
    </row>
    <row r="133" spans="1:57" x14ac:dyDescent="0.2">
      <c r="A133" s="135"/>
      <c r="C133" s="113"/>
      <c r="D133" s="8"/>
      <c r="E133" s="148"/>
      <c r="F133" s="165"/>
      <c r="G133" s="277"/>
      <c r="H133" s="277"/>
      <c r="I133" s="274">
        <f>IF(ISERROR(AVERAGE(F$23:F133)),"",AVERAGE(F$23:F133))</f>
        <v>3.7875510204081628</v>
      </c>
      <c r="J133" s="274" t="str">
        <f>IF(ISBLANK(F133),"",IF(ISERROR(STDEV(F$23:F133)),"",STDEV(F$23:F133)))</f>
        <v/>
      </c>
      <c r="K133" s="192" t="str">
        <f t="shared" si="88"/>
        <v/>
      </c>
      <c r="L133" s="281">
        <f ca="1">IF(ISERROR(AVERAGE(F$23:F133)-2*ECARTPE(F$23:F133)),(AVERAGE(F$23:F133)-2*STDEV(F$23:F133)))</f>
        <v>3.0049196607308035</v>
      </c>
      <c r="M133" s="281">
        <f ca="1">IF(ISERROR(AVERAGE(F$23:F133)+2*ECARTPE(F$23:F133)),(AVERAGE(F$23:F133)+2*STDEV(F$23:F133)))</f>
        <v>4.5701823800855221</v>
      </c>
      <c r="N133" s="217"/>
      <c r="O133" s="217"/>
      <c r="P133" s="229"/>
      <c r="Q133" s="278"/>
      <c r="R133" s="278"/>
      <c r="S133" s="274" t="str">
        <f>IF(ISBLANK(P133),"",IF(ISERROR(AVERAGE(P$23:P133)),"",AVERAGE(P$23:P133)))</f>
        <v/>
      </c>
      <c r="T133" s="274" t="str">
        <f>IF(ISBLANK(P133),"",IF(ISERROR(STDEV(P$23:P133)),"",STDEV(P$23:P133)))</f>
        <v/>
      </c>
      <c r="U133" s="192" t="str">
        <f t="shared" si="89"/>
        <v/>
      </c>
      <c r="V133" s="281" t="str">
        <f>IF(ISBLANK(P133),"",IF(ISERROR(AVERAGE(P$23:P133)-2*ECARTPE(P$23:P133)),(AVERAGE(P$23:P133)-2*STDEV(P$23:P133))))</f>
        <v/>
      </c>
      <c r="W133" s="281" t="str">
        <f>IF(ISBLANK(P133),"",IF(ISERROR(AVERAGE(P$23:P133)+2*ECARTPE(P$23:P133)),(AVERAGE(P$23:P133)+2*STDEV(P$23:P133))))</f>
        <v/>
      </c>
      <c r="X133" s="165"/>
      <c r="Y133" s="165"/>
      <c r="Z133" s="170"/>
      <c r="AA133" s="277"/>
      <c r="AB133" s="277"/>
      <c r="AC133" s="274" t="str">
        <f>IF(ISBLANK(Z133),"",IF(ISERROR(AVERAGE(Z$23:Z133)),"",AVERAGE(Z$23:Z133)))</f>
        <v/>
      </c>
      <c r="AD133" s="274" t="str">
        <f>IF(ISBLANK(Z133),"",IF(ISERROR(STDEV(Z$23:Z133)),"",STDEV(Z$23:Z133)))</f>
        <v/>
      </c>
      <c r="AE133" s="192" t="str">
        <f t="shared" si="90"/>
        <v/>
      </c>
      <c r="AF133" s="281" t="str">
        <f>IF(ISBLANK(Z133),"",IF(ISERROR(AVERAGE(Z$23:Z133)-2*ECARTPE(Z$23:Z133)),(AVERAGE(Z$23:Z133)-2*STDEV(Z$23:Z133))))</f>
        <v/>
      </c>
      <c r="AG133" s="281" t="str">
        <f>IF(ISBLANK(Z133),"",IF(ISERROR(AVERAGE(Z$23:Z133)+2*ECARTPE(Z$23:Z133)),(AVERAGE(Z$23:Z133)+2*STDEV(Z$23:Z133))))</f>
        <v/>
      </c>
      <c r="AH133" s="165"/>
      <c r="AI133" s="165"/>
      <c r="AJ133" s="170"/>
      <c r="AK133" s="165"/>
      <c r="AL133" s="165"/>
      <c r="AM133" s="274" t="str">
        <f>IF(ISBLANK(AJ133),"",IF(ISERROR(AVERAGE(AJ$23:AJ133)),"",AVERAGE(AJ$23:AJ133)))</f>
        <v/>
      </c>
      <c r="AN133" s="274" t="str">
        <f>IF(ISBLANK(AJ133),"",IF(ISERROR(STDEV(AJ$23:AJ133)),"",STDEV(AJ$23:AJ133)))</f>
        <v/>
      </c>
      <c r="AO133" s="192" t="str">
        <f t="shared" si="91"/>
        <v/>
      </c>
      <c r="AP133" s="281" t="str">
        <f>IF(ISBLANK(AJ133),"",IF(ISERROR(AVERAGE(AJ$23:AJ133)-2*ECARTPE(AJ$23:AJ133)),(AVERAGE(AJ$23:AJ133)-2*STDEV(AJ$23:AJ133))))</f>
        <v/>
      </c>
      <c r="AQ133" s="281" t="str">
        <f>IF(ISBLANK(AJ133),"",IF(ISERROR(AVERAGE(AJ$23:AJ133)+2*ECARTPE(AJ$23:AJ133)),(AVERAGE(AJ$23:AJ133)+2*STDEV(AJ$23:AJ133))))</f>
        <v/>
      </c>
      <c r="AR133" s="165"/>
      <c r="AS133" s="165"/>
      <c r="AT133" s="170"/>
      <c r="AU133" s="277"/>
      <c r="AV133" s="277"/>
      <c r="AW133" s="274" t="str">
        <f>IF(ISBLANK(AT133),"",IF(ISERROR(AVERAGE(AT$23:AT133)),"",AVERAGE(AT$23:AT133)))</f>
        <v/>
      </c>
      <c r="AX133" s="274" t="str">
        <f>IF(ISBLANK(AT133),"",IF(ISERROR(STDEV(AT$23:AT133)),"",STDEV(AT$23:AT133)))</f>
        <v/>
      </c>
      <c r="AY133" s="192" t="str">
        <f t="shared" si="92"/>
        <v/>
      </c>
      <c r="AZ133" s="281" t="str">
        <f>IF(ISBLANK(AT133),"",IF(ISERROR(AVERAGE(AT$23:AT133)-2*ECARTPE(AT$23:AT133)),(AVERAGE(AT$23:AT133)-2*STDEV(AT$23:AT133))))</f>
        <v/>
      </c>
      <c r="BA133" s="281" t="str">
        <f>IF(ISBLANK(AT133),"",IF(ISERROR(AVERAGE(AT$23:AT133)+2*ECARTPE(AT$23:AT133)),(AVERAGE(AT$23:AT133)+2*STDEV(AT$23:AT133))))</f>
        <v/>
      </c>
      <c r="BB133" s="161"/>
      <c r="BC133" s="161"/>
      <c r="BD133" s="207"/>
      <c r="BE133" s="132"/>
    </row>
    <row r="134" spans="1:57" x14ac:dyDescent="0.2">
      <c r="A134" s="135"/>
      <c r="C134" s="113"/>
      <c r="D134" s="8"/>
      <c r="E134" s="148"/>
      <c r="F134" s="165"/>
      <c r="G134" s="277"/>
      <c r="H134" s="277"/>
      <c r="I134" s="274">
        <f>IF(ISERROR(AVERAGE(F$23:F134)),"",AVERAGE(F$23:F134))</f>
        <v>3.7875510204081628</v>
      </c>
      <c r="J134" s="274" t="str">
        <f>IF(ISBLANK(F134),"",IF(ISERROR(STDEV(F$23:F134)),"",STDEV(F$23:F134)))</f>
        <v/>
      </c>
      <c r="K134" s="192" t="str">
        <f t="shared" si="88"/>
        <v/>
      </c>
      <c r="L134" s="281">
        <f ca="1">IF(ISERROR(AVERAGE(F$23:F134)-2*ECARTPE(F$23:F134)),(AVERAGE(F$23:F134)-2*STDEV(F$23:F134)))</f>
        <v>3.0049196607308035</v>
      </c>
      <c r="M134" s="281">
        <f ca="1">IF(ISERROR(AVERAGE(F$23:F134)+2*ECARTPE(F$23:F134)),(AVERAGE(F$23:F134)+2*STDEV(F$23:F134)))</f>
        <v>4.5701823800855221</v>
      </c>
      <c r="N134" s="217"/>
      <c r="O134" s="217"/>
      <c r="P134" s="229"/>
      <c r="Q134" s="278"/>
      <c r="R134" s="278"/>
      <c r="S134" s="274" t="str">
        <f>IF(ISBLANK(P134),"",IF(ISERROR(AVERAGE(P$23:P134)),"",AVERAGE(P$23:P134)))</f>
        <v/>
      </c>
      <c r="T134" s="274" t="str">
        <f>IF(ISBLANK(P134),"",IF(ISERROR(STDEV(P$23:P134)),"",STDEV(P$23:P134)))</f>
        <v/>
      </c>
      <c r="U134" s="192" t="str">
        <f t="shared" si="89"/>
        <v/>
      </c>
      <c r="V134" s="281" t="str">
        <f>IF(ISBLANK(P134),"",IF(ISERROR(AVERAGE(P$23:P134)-2*ECARTPE(P$23:P134)),(AVERAGE(P$23:P134)-2*STDEV(P$23:P134))))</f>
        <v/>
      </c>
      <c r="W134" s="281" t="str">
        <f>IF(ISBLANK(P134),"",IF(ISERROR(AVERAGE(P$23:P134)+2*ECARTPE(P$23:P134)),(AVERAGE(P$23:P134)+2*STDEV(P$23:P134))))</f>
        <v/>
      </c>
      <c r="X134" s="165"/>
      <c r="Y134" s="165"/>
      <c r="Z134" s="170"/>
      <c r="AA134" s="277"/>
      <c r="AB134" s="277"/>
      <c r="AC134" s="274" t="str">
        <f>IF(ISBLANK(Z134),"",IF(ISERROR(AVERAGE(Z$23:Z134)),"",AVERAGE(Z$23:Z134)))</f>
        <v/>
      </c>
      <c r="AD134" s="274" t="str">
        <f>IF(ISBLANK(Z134),"",IF(ISERROR(STDEV(Z$23:Z134)),"",STDEV(Z$23:Z134)))</f>
        <v/>
      </c>
      <c r="AE134" s="192" t="str">
        <f t="shared" si="90"/>
        <v/>
      </c>
      <c r="AF134" s="281" t="str">
        <f>IF(ISBLANK(Z134),"",IF(ISERROR(AVERAGE(Z$23:Z134)-2*ECARTPE(Z$23:Z134)),(AVERAGE(Z$23:Z134)-2*STDEV(Z$23:Z134))))</f>
        <v/>
      </c>
      <c r="AG134" s="281" t="str">
        <f>IF(ISBLANK(Z134),"",IF(ISERROR(AVERAGE(Z$23:Z134)+2*ECARTPE(Z$23:Z134)),(AVERAGE(Z$23:Z134)+2*STDEV(Z$23:Z134))))</f>
        <v/>
      </c>
      <c r="AH134" s="165"/>
      <c r="AI134" s="165"/>
      <c r="AJ134" s="170"/>
      <c r="AK134" s="165"/>
      <c r="AL134" s="165"/>
      <c r="AM134" s="274" t="str">
        <f>IF(ISBLANK(AJ134),"",IF(ISERROR(AVERAGE(AJ$23:AJ134)),"",AVERAGE(AJ$23:AJ134)))</f>
        <v/>
      </c>
      <c r="AN134" s="274" t="str">
        <f>IF(ISBLANK(AJ134),"",IF(ISERROR(STDEV(AJ$23:AJ134)),"",STDEV(AJ$23:AJ134)))</f>
        <v/>
      </c>
      <c r="AO134" s="192" t="str">
        <f t="shared" si="91"/>
        <v/>
      </c>
      <c r="AP134" s="281" t="str">
        <f>IF(ISBLANK(AJ134),"",IF(ISERROR(AVERAGE(AJ$23:AJ134)-2*ECARTPE(AJ$23:AJ134)),(AVERAGE(AJ$23:AJ134)-2*STDEV(AJ$23:AJ134))))</f>
        <v/>
      </c>
      <c r="AQ134" s="281" t="str">
        <f>IF(ISBLANK(AJ134),"",IF(ISERROR(AVERAGE(AJ$23:AJ134)+2*ECARTPE(AJ$23:AJ134)),(AVERAGE(AJ$23:AJ134)+2*STDEV(AJ$23:AJ134))))</f>
        <v/>
      </c>
      <c r="AR134" s="165"/>
      <c r="AS134" s="165"/>
      <c r="AT134" s="170"/>
      <c r="AU134" s="277"/>
      <c r="AV134" s="277"/>
      <c r="AW134" s="274" t="str">
        <f>IF(ISBLANK(AT134),"",IF(ISERROR(AVERAGE(AT$23:AT134)),"",AVERAGE(AT$23:AT134)))</f>
        <v/>
      </c>
      <c r="AX134" s="274" t="str">
        <f>IF(ISBLANK(AT134),"",IF(ISERROR(STDEV(AT$23:AT134)),"",STDEV(AT$23:AT134)))</f>
        <v/>
      </c>
      <c r="AY134" s="192" t="str">
        <f t="shared" si="92"/>
        <v/>
      </c>
      <c r="AZ134" s="281" t="str">
        <f>IF(ISBLANK(AT134),"",IF(ISERROR(AVERAGE(AT$23:AT134)-2*ECARTPE(AT$23:AT134)),(AVERAGE(AT$23:AT134)-2*STDEV(AT$23:AT134))))</f>
        <v/>
      </c>
      <c r="BA134" s="281" t="str">
        <f>IF(ISBLANK(AT134),"",IF(ISERROR(AVERAGE(AT$23:AT134)+2*ECARTPE(AT$23:AT134)),(AVERAGE(AT$23:AT134)+2*STDEV(AT$23:AT134))))</f>
        <v/>
      </c>
      <c r="BB134" s="161"/>
      <c r="BC134" s="161"/>
      <c r="BD134" s="207"/>
      <c r="BE134" s="132"/>
    </row>
    <row r="135" spans="1:57" ht="24" x14ac:dyDescent="0.2">
      <c r="A135" s="127" t="s">
        <v>216</v>
      </c>
      <c r="B135" s="123" t="s">
        <v>217</v>
      </c>
      <c r="C135" s="124">
        <v>41792</v>
      </c>
      <c r="D135" s="125"/>
      <c r="E135" s="126" t="s">
        <v>138</v>
      </c>
      <c r="F135" s="190"/>
      <c r="G135" s="271"/>
      <c r="H135" s="271"/>
      <c r="I135" s="274">
        <f>IF(ISERROR(AVERAGE(F$23:F135)),"",AVERAGE(F$23:F135))</f>
        <v>3.7875510204081628</v>
      </c>
      <c r="J135" s="274" t="str">
        <f>IF(ISBLANK(F135),"",IF(ISERROR(STDEV(F$23:F135)),"",STDEV(F$23:F135)))</f>
        <v/>
      </c>
      <c r="K135" s="192" t="str">
        <f t="shared" si="88"/>
        <v/>
      </c>
      <c r="L135" s="281">
        <f ca="1">IF(ISERROR(AVERAGE(F$23:F135)-2*ECARTPE(F$23:F135)),(AVERAGE(F$23:F135)-2*STDEV(F$23:F135)))</f>
        <v>3.0049196607308035</v>
      </c>
      <c r="M135" s="281">
        <f ca="1">IF(ISERROR(AVERAGE(F$23:F135)+2*ECARTPE(F$23:F135)),(AVERAGE(F$23:F135)+2*STDEV(F$23:F135)))</f>
        <v>4.5701823800855221</v>
      </c>
      <c r="N135" s="216"/>
      <c r="O135" s="216"/>
      <c r="P135" s="223"/>
      <c r="Q135" s="216"/>
      <c r="R135" s="216"/>
      <c r="S135" s="274" t="str">
        <f>IF(ISBLANK(P135),"",IF(ISERROR(AVERAGE(P$23:P135)),"",AVERAGE(P$23:P135)))</f>
        <v/>
      </c>
      <c r="T135" s="274" t="str">
        <f>IF(ISBLANK(P135),"",IF(ISERROR(STDEV(P$23:P135)),"",STDEV(P$23:P135)))</f>
        <v/>
      </c>
      <c r="U135" s="192" t="str">
        <f t="shared" si="89"/>
        <v/>
      </c>
      <c r="V135" s="281" t="str">
        <f>IF(ISBLANK(P135),"",IF(ISERROR(AVERAGE(P$23:P135)-2*ECARTPE(P$23:P135)),(AVERAGE(P$23:P135)-2*STDEV(P$23:P135))))</f>
        <v/>
      </c>
      <c r="W135" s="281" t="str">
        <f>IF(ISBLANK(P135),"",IF(ISERROR(AVERAGE(P$23:P135)+2*ECARTPE(P$23:P135)),(AVERAGE(P$23:P135)+2*STDEV(P$23:P135))))</f>
        <v/>
      </c>
      <c r="X135" s="172"/>
      <c r="Y135" s="172"/>
      <c r="Z135" s="172"/>
      <c r="AA135" s="187"/>
      <c r="AB135" s="187"/>
      <c r="AC135" s="274" t="str">
        <f>IF(ISBLANK(Z135),"",IF(ISERROR(AVERAGE(Z$23:Z135)),"",AVERAGE(Z$23:Z135)))</f>
        <v/>
      </c>
      <c r="AD135" s="274" t="str">
        <f>IF(ISBLANK(Z135),"",IF(ISERROR(STDEV(Z$23:Z135)),"",STDEV(Z$23:Z135)))</f>
        <v/>
      </c>
      <c r="AE135" s="192" t="str">
        <f t="shared" si="90"/>
        <v/>
      </c>
      <c r="AF135" s="281" t="str">
        <f>IF(ISBLANK(Z135),"",IF(ISERROR(AVERAGE(Z$23:Z135)-2*ECARTPE(Z$23:Z135)),(AVERAGE(Z$23:Z135)-2*STDEV(Z$23:Z135))))</f>
        <v/>
      </c>
      <c r="AG135" s="281" t="str">
        <f>IF(ISBLANK(Z135),"",IF(ISERROR(AVERAGE(Z$23:Z135)+2*ECARTPE(Z$23:Z135)),(AVERAGE(Z$23:Z135)+2*STDEV(Z$23:Z135))))</f>
        <v/>
      </c>
      <c r="AH135" s="172"/>
      <c r="AI135" s="172"/>
      <c r="AJ135" s="167">
        <v>21.5</v>
      </c>
      <c r="AK135" s="273"/>
      <c r="AL135" s="273"/>
      <c r="AM135" s="274">
        <f>IF(ISBLANK(AJ135),"",IF(ISERROR(AVERAGE(AJ$23:AJ135)),"",AVERAGE(AJ$23:AJ135)))</f>
        <v>21.02260869565217</v>
      </c>
      <c r="AN135" s="274">
        <f>IF(ISBLANK(AJ135),"",IF(ISERROR(STDEV(AJ$23:AJ135)),"",STDEV(AJ$23:AJ135)))</f>
        <v>1.5788727858094549</v>
      </c>
      <c r="AO135" s="192" t="str">
        <f t="shared" si="91"/>
        <v>non conforme</v>
      </c>
      <c r="AP135" s="281">
        <f ca="1">IF(ISBLANK(AJ135),"",IF(ISERROR(AVERAGE(AJ$23:AJ135)-2*ECARTPE(AJ$23:AJ135)),(AVERAGE(AJ$23:AJ135)-2*STDEV(AJ$23:AJ135))))</f>
        <v>17.86486312403326</v>
      </c>
      <c r="AQ135" s="281">
        <f ca="1">IF(ISBLANK(AJ135),"",IF(ISERROR(AVERAGE(AJ$23:AJ135)+2*ECARTPE(AJ$23:AJ135)),(AVERAGE(AJ$23:AJ135)+2*STDEV(AJ$23:AJ135))))</f>
        <v>24.180354267271081</v>
      </c>
      <c r="AR135" s="169"/>
      <c r="AS135" s="169"/>
      <c r="AT135" s="167">
        <v>348</v>
      </c>
      <c r="AU135" s="273"/>
      <c r="AV135" s="273"/>
      <c r="AW135" s="274">
        <f>IF(ISBLANK(AT135),"",IF(ISERROR(AVERAGE(AT$23:AT135)),"",AVERAGE(AT$23:AT135)))</f>
        <v>326.24534883720924</v>
      </c>
      <c r="AX135" s="274">
        <f>IF(ISBLANK(AT135),"",IF(ISERROR(STDEV(AT$23:AT135)),"",STDEV(AT$23:AT135)))</f>
        <v>31.830694239353846</v>
      </c>
      <c r="AY135" s="192" t="str">
        <f t="shared" si="92"/>
        <v>non conforme</v>
      </c>
      <c r="AZ135" s="281">
        <f ca="1">IF(ISBLANK(AT135),"",IF(ISERROR(AVERAGE(AT$23:AT135)-2*ECARTPE(AT$23:AT135)),(AVERAGE(AT$23:AT135)-2*STDEV(AT$23:AT135))))</f>
        <v>262.58396035850154</v>
      </c>
      <c r="BA135" s="281">
        <f ca="1">IF(ISBLANK(AT135),"",IF(ISERROR(AVERAGE(AT$23:AT135)+2*ECARTPE(AT$23:AT135)),(AVERAGE(AT$23:AT135)+2*STDEV(AT$23:AT135))))</f>
        <v>389.90673731591693</v>
      </c>
      <c r="BB135" s="169"/>
      <c r="BC135" s="169"/>
      <c r="BD135" s="207"/>
      <c r="BE135" s="204"/>
    </row>
    <row r="136" spans="1:57" x14ac:dyDescent="0.2">
      <c r="A136" s="120">
        <v>41791</v>
      </c>
      <c r="B136" s="121">
        <v>41791</v>
      </c>
      <c r="C136" s="122">
        <v>41816</v>
      </c>
      <c r="D136" s="86" t="s">
        <v>208</v>
      </c>
      <c r="E136" s="86" t="s">
        <v>8</v>
      </c>
      <c r="F136" s="191">
        <v>3.4</v>
      </c>
      <c r="G136" s="277">
        <f>AVERAGE($F$136:$F$175)</f>
        <v>3.9272413793103444</v>
      </c>
      <c r="H136" s="277">
        <f>STDEV($F$136:$F$175)</f>
        <v>0.26376256302813794</v>
      </c>
      <c r="I136" s="274">
        <f>IF(ISERROR(AVERAGE(F$23:F136)),"",AVERAGE(F$23:F136))</f>
        <v>3.7836363636363628</v>
      </c>
      <c r="J136" s="274">
        <f>IF(ISBLANK(F136),"",IF(ISERROR(STDEV(F$23:F136)),"",STDEV(F$23:F136)))</f>
        <v>0.39125766484102253</v>
      </c>
      <c r="K136" s="192" t="str">
        <f t="shared" si="88"/>
        <v>conforme</v>
      </c>
      <c r="L136" s="281">
        <f ca="1">IF(ISERROR(AVERAGE(F$23:F136)-2*ECARTPE(F$23:F136)),(AVERAGE(F$23:F136)-2*STDEV(F$23:F136)))</f>
        <v>3.001121033954318</v>
      </c>
      <c r="M136" s="281">
        <f ca="1">IF(ISERROR(AVERAGE(F$23:F136)+2*ECARTPE(F$23:F136)),(AVERAGE(F$23:F136)+2*STDEV(F$23:F136)))</f>
        <v>4.5661516933184076</v>
      </c>
      <c r="N136" s="232">
        <f>AVERAGE($F$136:$F$174)-2*STDEV($F$136:$F$174)</f>
        <v>3.3997162532540686</v>
      </c>
      <c r="O136" s="232">
        <f>AVERAGE($F$136:$F$174)+2*STDEV($F$136:$F$174)</f>
        <v>4.4547665053666208</v>
      </c>
      <c r="P136" s="225">
        <v>7.4</v>
      </c>
      <c r="Q136" s="277">
        <f>AVERAGE($P$136:$P$175)</f>
        <v>8.1544827586206896</v>
      </c>
      <c r="R136" s="277">
        <f>STDEV($P$136:$P$175)</f>
        <v>0.41033597912387204</v>
      </c>
      <c r="S136" s="274">
        <f>IF(ISBLANK(P136),"",IF(ISERROR(AVERAGE(P$23:P136)),"",AVERAGE(P$23:P136)))</f>
        <v>7.6999999999999975</v>
      </c>
      <c r="T136" s="274">
        <f>IF(ISBLANK(P136),"",IF(ISERROR(STDEV(P$23:P136)),"",STDEV(P$23:P136)))</f>
        <v>0.61969709519725691</v>
      </c>
      <c r="U136" s="192" t="str">
        <f t="shared" si="89"/>
        <v>conforme</v>
      </c>
      <c r="V136" s="281">
        <f ca="1">IF(ISBLANK(P136),"",IF(ISERROR(AVERAGE(P$23:P136)-2*ECARTPE(P$23:P136)),(AVERAGE(P$23:P136)-2*STDEV(P$23:P136))))</f>
        <v>6.4606058096054841</v>
      </c>
      <c r="W136" s="281">
        <f ca="1">IF(ISBLANK(P136),"",IF(ISERROR(AVERAGE(P$23:P136)+2*ECARTPE(P$23:P136)),(AVERAGE(P$23:P136)+2*STDEV(P$23:P136))))</f>
        <v>8.9393941903945109</v>
      </c>
      <c r="X136" s="236">
        <f>AVERAGE($P$136:$P$174)-2*STDEV($P$136:$P$174)</f>
        <v>7.3338108003729454</v>
      </c>
      <c r="Y136" s="236">
        <f>AVERAGE($P$136:$P$174)+2*STDEV($P$136:$P$174)</f>
        <v>8.9751547168684329</v>
      </c>
      <c r="Z136" s="191">
        <v>16.399999999999999</v>
      </c>
      <c r="AA136" s="277">
        <f>AVERAGE($Z$136:$Z$175)</f>
        <v>16.865652173913041</v>
      </c>
      <c r="AB136" s="277">
        <f>STDEV($Z$136:$Z$175)</f>
        <v>0.60300630244676068</v>
      </c>
      <c r="AC136" s="274">
        <f>IF(ISBLANK(Z136),"",IF(ISERROR(AVERAGE(Z$23:Z136)),"",AVERAGE(Z$23:Z136)))</f>
        <v>15.992738095238096</v>
      </c>
      <c r="AD136" s="274">
        <f>IF(ISBLANK(Z136),"",IF(ISERROR(STDEV(Z$23:Z136)),"",STDEV(Z$23:Z136)))</f>
        <v>1.0683647578803157</v>
      </c>
      <c r="AE136" s="192" t="str">
        <f t="shared" si="90"/>
        <v>conforme</v>
      </c>
      <c r="AF136" s="281">
        <f ca="1">IF(ISBLANK(Z136),"",IF(ISERROR(AVERAGE(Z$23:Z136)-2*ECARTPE(Z$23:Z136)),(AVERAGE(Z$23:Z136)-2*STDEV(Z$23:Z136))))</f>
        <v>13.856008579477464</v>
      </c>
      <c r="AG136" s="281">
        <f ca="1">IF(ISBLANK(Z136),"",IF(ISERROR(AVERAGE(Z$23:Z136)+2*ECARTPE(Z$23:Z136)),(AVERAGE(Z$23:Z136)+2*STDEV(Z$23:Z136))))</f>
        <v>18.129467610998727</v>
      </c>
      <c r="AH136" s="236">
        <f>AVERAGE($Z$136:$Z$174)-2*STDEV($Z$136:$Z$174)</f>
        <v>15.65963956901952</v>
      </c>
      <c r="AI136" s="236">
        <f>AVERAGE($Z$136:$Z$174)+2*STDEV($Z$136:$Z$174)</f>
        <v>18.071664778806564</v>
      </c>
      <c r="AJ136" s="191">
        <v>22.9</v>
      </c>
      <c r="AK136" s="277">
        <f>AVERAGE($AJ$136:$AJ$175)</f>
        <v>21.96</v>
      </c>
      <c r="AL136" s="277">
        <f>STDEV($AJ$136:$AJ$175)</f>
        <v>0.77265775088327404</v>
      </c>
      <c r="AM136" s="274">
        <f>IF(ISBLANK(AJ136),"",IF(ISERROR(AVERAGE(AJ$23:AJ136)),"",AVERAGE(AJ$23:AJ136)))</f>
        <v>21.042795698924728</v>
      </c>
      <c r="AN136" s="274">
        <f>IF(ISBLANK(AJ136),"",IF(ISERROR(STDEV(AJ$23:AJ136)),"",STDEV(AJ$23:AJ136)))</f>
        <v>1.5822901437826542</v>
      </c>
      <c r="AO136" s="192" t="str">
        <f t="shared" si="91"/>
        <v>conforme</v>
      </c>
      <c r="AP136" s="281">
        <f ca="1">IF(ISBLANK(AJ136),"",IF(ISERROR(AVERAGE(AJ$23:AJ136)-2*ECARTPE(AJ$23:AJ136)),(AVERAGE(AJ$23:AJ136)-2*STDEV(AJ$23:AJ136))))</f>
        <v>17.87821541135942</v>
      </c>
      <c r="AQ136" s="281">
        <f ca="1">IF(ISBLANK(AJ136),"",IF(ISERROR(AVERAGE(AJ$23:AJ136)+2*ECARTPE(AJ$23:AJ136)),(AVERAGE(AJ$23:AJ136)+2*STDEV(AJ$23:AJ136))))</f>
        <v>24.207375986490035</v>
      </c>
      <c r="AR136" s="236">
        <f>AVERAGE($AJ$136:$AJ$174)-2*STDEV($AJ$136:$AJ$174)</f>
        <v>20.414684498233452</v>
      </c>
      <c r="AS136" s="236">
        <f>AVERAGE($AJ$136:$AJ$174)+2*STDEV($AJ$136:$AJ$174)</f>
        <v>23.50531550176655</v>
      </c>
      <c r="AT136" s="171">
        <v>321</v>
      </c>
      <c r="AU136" s="277">
        <f>AVERAGE($AT$136:$AT$175)</f>
        <v>317.64999999999998</v>
      </c>
      <c r="AV136" s="277">
        <f>STDEV($AT$136:$AT$175)</f>
        <v>21.307955025492738</v>
      </c>
      <c r="AW136" s="274">
        <f>IF(ISBLANK(AT136),"",IF(ISERROR(AVERAGE(AT$23:AT136)),"",AVERAGE(AT$23:AT136)))</f>
        <v>326.18505747126432</v>
      </c>
      <c r="AX136" s="274">
        <f>IF(ISBLANK(AT136),"",IF(ISERROR(STDEV(AT$23:AT136)),"",STDEV(AT$23:AT136)))</f>
        <v>31.650087360677521</v>
      </c>
      <c r="AY136" s="192" t="str">
        <f t="shared" si="92"/>
        <v>conforme</v>
      </c>
      <c r="AZ136" s="281">
        <f ca="1">IF(ISBLANK(AT136),"",IF(ISERROR(AVERAGE(AT$23:AT136)-2*ECARTPE(AT$23:AT136)),(AVERAGE(AT$23:AT136)-2*STDEV(AT$23:AT136))))</f>
        <v>262.88488274990925</v>
      </c>
      <c r="BA136" s="281">
        <f ca="1">IF(ISBLANK(AT136),"",IF(ISERROR(AVERAGE(AT$23:AT136)+2*ECARTPE(AT$23:AT136)),(AVERAGE(AT$23:AT136)+2*STDEV(AT$23:AT136))))</f>
        <v>389.48523219261938</v>
      </c>
      <c r="BB136" s="243">
        <f>AVERAGE($AT$136:$AT$174)-2*STDEV($AT$136:$AT$174)</f>
        <v>275.03408994901451</v>
      </c>
      <c r="BC136" s="243">
        <f>AVERAGE($AT$136:$AT$174)+2*STDEV($AT$136:$AT$174)</f>
        <v>360.26591005098544</v>
      </c>
      <c r="BD136" s="207" t="str">
        <f>IF(AND(AND(AND(AND(COUNTIF(K136,"conforme"),COUNTIF(U136,"conforme")),COUNTIF(AE136,"conforme")),COUNTIF(AO136,"conforme")),COUNTIF(AY136,"conforme")),"conforme","non conforme")</f>
        <v>conforme</v>
      </c>
      <c r="BE136" s="132" t="s">
        <v>209</v>
      </c>
    </row>
    <row r="137" spans="1:57" x14ac:dyDescent="0.2">
      <c r="A137" s="120">
        <v>41791</v>
      </c>
      <c r="B137" s="86">
        <v>3</v>
      </c>
      <c r="C137" s="113">
        <v>41831</v>
      </c>
      <c r="D137" s="86" t="s">
        <v>211</v>
      </c>
      <c r="E137" s="86" t="s">
        <v>35</v>
      </c>
      <c r="F137" s="191"/>
      <c r="G137" s="277">
        <f t="shared" ref="G137:G174" si="115">AVERAGE($F$136:$F$175)</f>
        <v>3.9272413793103444</v>
      </c>
      <c r="H137" s="277">
        <f t="shared" ref="H137:H174" si="116">STDEV($F$136:$F$175)</f>
        <v>0.26376256302813794</v>
      </c>
      <c r="I137" s="274">
        <f>IF(ISERROR(AVERAGE(F$23:F137)),"",AVERAGE(F$23:F137))</f>
        <v>3.7836363636363628</v>
      </c>
      <c r="J137" s="274" t="str">
        <f>IF(ISBLANK(F137),"",IF(ISERROR(STDEV(F$23:F137)),"",STDEV(F$23:F137)))</f>
        <v/>
      </c>
      <c r="K137" s="192" t="str">
        <f t="shared" si="88"/>
        <v/>
      </c>
      <c r="L137" s="281">
        <f ca="1">IF(ISERROR(AVERAGE(F$23:F137)-2*ECARTPE(F$23:F137)),(AVERAGE(F$23:F137)-2*STDEV(F$23:F137)))</f>
        <v>3.001121033954318</v>
      </c>
      <c r="M137" s="281">
        <f ca="1">IF(ISERROR(AVERAGE(F$23:F137)+2*ECARTPE(F$23:F137)),(AVERAGE(F$23:F137)+2*STDEV(F$23:F137)))</f>
        <v>4.5661516933184076</v>
      </c>
      <c r="N137" s="232">
        <f t="shared" ref="N137:N174" si="117">AVERAGE($F$136:$F$174)-2*STDEV($F$136:$F$174)</f>
        <v>3.3997162532540686</v>
      </c>
      <c r="O137" s="232">
        <f t="shared" ref="O137:O174" si="118">AVERAGE($F$136:$F$174)+2*STDEV($F$136:$F$174)</f>
        <v>4.4547665053666208</v>
      </c>
      <c r="P137" s="225"/>
      <c r="Q137" s="277">
        <f t="shared" ref="Q137:Q174" si="119">AVERAGE($P$136:$P$175)</f>
        <v>8.1544827586206896</v>
      </c>
      <c r="R137" s="277">
        <f t="shared" ref="R137:R174" si="120">STDEV($P$136:$P$175)</f>
        <v>0.41033597912387204</v>
      </c>
      <c r="S137" s="274" t="str">
        <f>IF(ISBLANK(P137),"",IF(ISERROR(AVERAGE(P$23:P137)),"",AVERAGE(P$23:P137)))</f>
        <v/>
      </c>
      <c r="T137" s="274" t="str">
        <f>IF(ISBLANK(P137),"",IF(ISERROR(STDEV(P$23:P137)),"",STDEV(P$23:P137)))</f>
        <v/>
      </c>
      <c r="U137" s="192" t="str">
        <f t="shared" si="89"/>
        <v/>
      </c>
      <c r="V137" s="281" t="str">
        <f>IF(ISBLANK(P137),"",IF(ISERROR(AVERAGE(P$23:P137)-2*ECARTPE(P$23:P137)),(AVERAGE(P$23:P137)-2*STDEV(P$23:P137))))</f>
        <v/>
      </c>
      <c r="W137" s="281" t="str">
        <f>IF(ISBLANK(P137),"",IF(ISERROR(AVERAGE(P$23:P137)+2*ECARTPE(P$23:P137)),(AVERAGE(P$23:P137)+2*STDEV(P$23:P137))))</f>
        <v/>
      </c>
      <c r="X137" s="236">
        <f t="shared" ref="X137:X174" si="121">AVERAGE($P$136:$P$174)-2*STDEV($P$136:$P$174)</f>
        <v>7.3338108003729454</v>
      </c>
      <c r="Y137" s="236">
        <f t="shared" ref="Y137:Y174" si="122">AVERAGE($P$136:$P$174)+2*STDEV($P$136:$P$174)</f>
        <v>8.9751547168684329</v>
      </c>
      <c r="Z137" s="191"/>
      <c r="AA137" s="277">
        <f t="shared" ref="AA137:AA174" si="123">AVERAGE($Z$136:$Z$175)</f>
        <v>16.865652173913041</v>
      </c>
      <c r="AB137" s="277">
        <f t="shared" ref="AB137:AB174" si="124">STDEV($Z$136:$Z$175)</f>
        <v>0.60300630244676068</v>
      </c>
      <c r="AC137" s="274" t="str">
        <f>IF(ISBLANK(Z137),"",IF(ISERROR(AVERAGE(Z$23:Z137)),"",AVERAGE(Z$23:Z137)))</f>
        <v/>
      </c>
      <c r="AD137" s="274" t="str">
        <f>IF(ISBLANK(Z137),"",IF(ISERROR(STDEV(Z$23:Z137)),"",STDEV(Z$23:Z137)))</f>
        <v/>
      </c>
      <c r="AE137" s="192" t="str">
        <f t="shared" si="90"/>
        <v/>
      </c>
      <c r="AF137" s="281" t="str">
        <f>IF(ISBLANK(Z137),"",IF(ISERROR(AVERAGE(Z$23:Z137)-2*ECARTPE(Z$23:Z137)),(AVERAGE(Z$23:Z137)-2*STDEV(Z$23:Z137))))</f>
        <v/>
      </c>
      <c r="AG137" s="281" t="str">
        <f>IF(ISBLANK(Z137),"",IF(ISERROR(AVERAGE(Z$23:Z137)+2*ECARTPE(Z$23:Z137)),(AVERAGE(Z$23:Z137)+2*STDEV(Z$23:Z137))))</f>
        <v/>
      </c>
      <c r="AH137" s="236">
        <f t="shared" ref="AH137:AH174" si="125">AVERAGE($Z$136:$Z$174)-2*STDEV($Z$136:$Z$174)</f>
        <v>15.65963956901952</v>
      </c>
      <c r="AI137" s="236">
        <f t="shared" ref="AI137:AI174" si="126">AVERAGE($Z$136:$Z$174)+2*STDEV($Z$136:$Z$174)</f>
        <v>18.071664778806564</v>
      </c>
      <c r="AJ137" s="191">
        <v>22.05</v>
      </c>
      <c r="AK137" s="277">
        <f t="shared" ref="AK137:AK173" si="127">AVERAGE($AJ$136:$AJ$175)</f>
        <v>21.96</v>
      </c>
      <c r="AL137" s="277">
        <f t="shared" ref="AL137:AL174" si="128">STDEV($AJ$136:$AJ$175)</f>
        <v>0.77265775088327404</v>
      </c>
      <c r="AM137" s="274">
        <f>IF(ISBLANK(AJ137),"",IF(ISERROR(AVERAGE(AJ$23:AJ137)),"",AVERAGE(AJ$23:AJ137)))</f>
        <v>21.053510638297869</v>
      </c>
      <c r="AN137" s="274">
        <f>IF(ISBLANK(AJ137),"",IF(ISERROR(STDEV(AJ$23:AJ137)),"",STDEV(AJ$23:AJ137)))</f>
        <v>1.5771852615808886</v>
      </c>
      <c r="AO137" s="192" t="str">
        <f t="shared" si="91"/>
        <v>conforme</v>
      </c>
      <c r="AP137" s="281">
        <f ca="1">IF(ISBLANK(AJ137),"",IF(ISERROR(AVERAGE(AJ$23:AJ137)-2*ECARTPE(AJ$23:AJ137)),(AVERAGE(AJ$23:AJ137)-2*STDEV(AJ$23:AJ137))))</f>
        <v>17.899140115136092</v>
      </c>
      <c r="AQ137" s="281">
        <f ca="1">IF(ISBLANK(AJ137),"",IF(ISERROR(AVERAGE(AJ$23:AJ137)+2*ECARTPE(AJ$23:AJ137)),(AVERAGE(AJ$23:AJ137)+2*STDEV(AJ$23:AJ137))))</f>
        <v>24.207881161459646</v>
      </c>
      <c r="AR137" s="236">
        <f t="shared" ref="AR137:AR174" si="129">AVERAGE($AJ$136:$AJ$174)-2*STDEV($AJ$136:$AJ$174)</f>
        <v>20.414684498233452</v>
      </c>
      <c r="AS137" s="236">
        <f t="shared" ref="AS137:AS174" si="130">AVERAGE($AJ$136:$AJ$174)+2*STDEV($AJ$136:$AJ$174)</f>
        <v>23.50531550176655</v>
      </c>
      <c r="AT137" s="171">
        <v>318</v>
      </c>
      <c r="AU137" s="277">
        <f t="shared" ref="AU137:AU174" si="131">AVERAGE($AT$136:$AT$175)</f>
        <v>317.64999999999998</v>
      </c>
      <c r="AV137" s="277">
        <f t="shared" ref="AV137:AV174" si="132">STDEV($AT$136:$AT$175)</f>
        <v>21.307955025492738</v>
      </c>
      <c r="AW137" s="274">
        <f>IF(ISBLANK(AT137),"",IF(ISERROR(AVERAGE(AT$23:AT137)),"",AVERAGE(AT$23:AT137)))</f>
        <v>326.09204545454537</v>
      </c>
      <c r="AX137" s="274">
        <f>IF(ISBLANK(AT137),"",IF(ISERROR(STDEV(AT$23:AT137)),"",STDEV(AT$23:AT137)))</f>
        <v>31.479758946888904</v>
      </c>
      <c r="AY137" s="192" t="str">
        <f t="shared" si="92"/>
        <v>conforme</v>
      </c>
      <c r="AZ137" s="281">
        <f ca="1">IF(ISBLANK(AT137),"",IF(ISERROR(AVERAGE(AT$23:AT137)-2*ECARTPE(AT$23:AT137)),(AVERAGE(AT$23:AT137)-2*STDEV(AT$23:AT137))))</f>
        <v>263.13252756076758</v>
      </c>
      <c r="BA137" s="281">
        <f ca="1">IF(ISBLANK(AT137),"",IF(ISERROR(AVERAGE(AT$23:AT137)+2*ECARTPE(AT$23:AT137)),(AVERAGE(AT$23:AT137)+2*STDEV(AT$23:AT137))))</f>
        <v>389.05156334832316</v>
      </c>
      <c r="BB137" s="243">
        <f t="shared" ref="BB137:BB174" si="133">AVERAGE($AT$136:$AT$174)-2*STDEV($AT$136:$AT$174)</f>
        <v>275.03408994901451</v>
      </c>
      <c r="BC137" s="243">
        <f t="shared" ref="BC137:BC174" si="134">AVERAGE($AT$136:$AT$174)+2*STDEV($AT$136:$AT$174)</f>
        <v>360.26591005098544</v>
      </c>
      <c r="BD137" s="207"/>
      <c r="BE137" s="132" t="s">
        <v>214</v>
      </c>
    </row>
    <row r="138" spans="1:57" x14ac:dyDescent="0.2">
      <c r="A138" s="120">
        <v>41791</v>
      </c>
      <c r="B138" s="86">
        <v>3</v>
      </c>
      <c r="C138" s="113">
        <v>41849</v>
      </c>
      <c r="D138" s="86" t="s">
        <v>215</v>
      </c>
      <c r="E138" s="86" t="s">
        <v>35</v>
      </c>
      <c r="F138" s="191">
        <v>3.87</v>
      </c>
      <c r="G138" s="277">
        <f t="shared" si="115"/>
        <v>3.9272413793103444</v>
      </c>
      <c r="H138" s="277">
        <f t="shared" si="116"/>
        <v>0.26376256302813794</v>
      </c>
      <c r="I138" s="274">
        <f>IF(ISERROR(AVERAGE(F$23:F138)),"",AVERAGE(F$23:F138))</f>
        <v>3.7844999999999995</v>
      </c>
      <c r="J138" s="274">
        <f>IF(ISBLANK(F138),"",IF(ISERROR(STDEV(F$23:F138)),"",STDEV(F$23:F138)))</f>
        <v>0.38937239063121032</v>
      </c>
      <c r="K138" s="192" t="str">
        <f t="shared" si="88"/>
        <v>conforme</v>
      </c>
      <c r="L138" s="281">
        <f ca="1">IF(ISERROR(AVERAGE(F$23:F138)-2*ECARTPE(F$23:F138)),(AVERAGE(F$23:F138)-2*STDEV(F$23:F138)))</f>
        <v>3.0057552187375789</v>
      </c>
      <c r="M138" s="281">
        <f ca="1">IF(ISERROR(AVERAGE(F$23:F138)+2*ECARTPE(F$23:F138)),(AVERAGE(F$23:F138)+2*STDEV(F$23:F138)))</f>
        <v>4.5632447812624202</v>
      </c>
      <c r="N138" s="232">
        <f t="shared" si="117"/>
        <v>3.3997162532540686</v>
      </c>
      <c r="O138" s="232">
        <f t="shared" si="118"/>
        <v>4.4547665053666208</v>
      </c>
      <c r="P138" s="225">
        <v>8.14</v>
      </c>
      <c r="Q138" s="277">
        <f t="shared" si="119"/>
        <v>8.1544827586206896</v>
      </c>
      <c r="R138" s="277">
        <f t="shared" si="120"/>
        <v>0.41033597912387204</v>
      </c>
      <c r="S138" s="274">
        <f>IF(ISBLANK(P138),"",IF(ISERROR(AVERAGE(P$23:P138)),"",AVERAGE(P$23:P138)))</f>
        <v>7.704399999999997</v>
      </c>
      <c r="T138" s="274">
        <f>IF(ISBLANK(P138),"",IF(ISERROR(STDEV(P$23:P138)),"",STDEV(P$23:P138)))</f>
        <v>0.61812737728194389</v>
      </c>
      <c r="U138" s="192" t="str">
        <f t="shared" si="89"/>
        <v>conforme</v>
      </c>
      <c r="V138" s="281">
        <f ca="1">IF(ISBLANK(P138),"",IF(ISERROR(AVERAGE(P$23:P138)-2*ECARTPE(P$23:P138)),(AVERAGE(P$23:P138)-2*STDEV(P$23:P138))))</f>
        <v>6.4681452454361095</v>
      </c>
      <c r="W138" s="281">
        <f ca="1">IF(ISBLANK(P138),"",IF(ISERROR(AVERAGE(P$23:P138)+2*ECARTPE(P$23:P138)),(AVERAGE(P$23:P138)+2*STDEV(P$23:P138))))</f>
        <v>8.9406547545638855</v>
      </c>
      <c r="X138" s="236">
        <f t="shared" si="121"/>
        <v>7.3338108003729454</v>
      </c>
      <c r="Y138" s="236">
        <f t="shared" si="122"/>
        <v>8.9751547168684329</v>
      </c>
      <c r="Z138" s="191">
        <v>17.100000000000001</v>
      </c>
      <c r="AA138" s="277">
        <f t="shared" si="123"/>
        <v>16.865652173913041</v>
      </c>
      <c r="AB138" s="277">
        <f t="shared" si="124"/>
        <v>0.60300630244676068</v>
      </c>
      <c r="AC138" s="274">
        <f>IF(ISBLANK(Z138),"",IF(ISERROR(AVERAGE(Z$23:Z138)),"",AVERAGE(Z$23:Z138)))</f>
        <v>16.005764705882353</v>
      </c>
      <c r="AD138" s="274">
        <f>IF(ISBLANK(Z138),"",IF(ISERROR(STDEV(Z$23:Z138)),"",STDEV(Z$23:Z138)))</f>
        <v>1.068755814766235</v>
      </c>
      <c r="AE138" s="192" t="str">
        <f t="shared" si="90"/>
        <v>conforme</v>
      </c>
      <c r="AF138" s="281">
        <f ca="1">IF(ISBLANK(Z138),"",IF(ISERROR(AVERAGE(Z$23:Z138)-2*ECARTPE(Z$23:Z138)),(AVERAGE(Z$23:Z138)-2*STDEV(Z$23:Z138))))</f>
        <v>13.868253076349882</v>
      </c>
      <c r="AG138" s="281">
        <f ca="1">IF(ISBLANK(Z138),"",IF(ISERROR(AVERAGE(Z$23:Z138)+2*ECARTPE(Z$23:Z138)),(AVERAGE(Z$23:Z138)+2*STDEV(Z$23:Z138))))</f>
        <v>18.143276335414821</v>
      </c>
      <c r="AH138" s="236">
        <f t="shared" si="125"/>
        <v>15.65963956901952</v>
      </c>
      <c r="AI138" s="236">
        <f t="shared" si="126"/>
        <v>18.071664778806564</v>
      </c>
      <c r="AJ138" s="191">
        <v>21.92</v>
      </c>
      <c r="AK138" s="277">
        <f t="shared" si="127"/>
        <v>21.96</v>
      </c>
      <c r="AL138" s="277">
        <f t="shared" si="128"/>
        <v>0.77265775088327404</v>
      </c>
      <c r="AM138" s="274">
        <f>IF(ISBLANK(AJ138),"",IF(ISERROR(AVERAGE(AJ$23:AJ138)),"",AVERAGE(AJ$23:AJ138)))</f>
        <v>21.062631578947368</v>
      </c>
      <c r="AN138" s="274">
        <f>IF(ISBLANK(AJ138),"",IF(ISERROR(STDEV(AJ$23:AJ138)),"",STDEV(AJ$23:AJ138)))</f>
        <v>1.5712904376396148</v>
      </c>
      <c r="AO138" s="192" t="str">
        <f t="shared" si="91"/>
        <v>conforme</v>
      </c>
      <c r="AP138" s="281">
        <f ca="1">IF(ISBLANK(AJ138),"",IF(ISERROR(AVERAGE(AJ$23:AJ138)-2*ECARTPE(AJ$23:AJ138)),(AVERAGE(AJ$23:AJ138)-2*STDEV(AJ$23:AJ138))))</f>
        <v>17.920050703668139</v>
      </c>
      <c r="AQ138" s="281">
        <f ca="1">IF(ISBLANK(AJ138),"",IF(ISERROR(AVERAGE(AJ$23:AJ138)+2*ECARTPE(AJ$23:AJ138)),(AVERAGE(AJ$23:AJ138)+2*STDEV(AJ$23:AJ138))))</f>
        <v>24.205212454226597</v>
      </c>
      <c r="AR138" s="236">
        <f t="shared" si="129"/>
        <v>20.414684498233452</v>
      </c>
      <c r="AS138" s="236">
        <f t="shared" si="130"/>
        <v>23.50531550176655</v>
      </c>
      <c r="AT138" s="171">
        <v>299</v>
      </c>
      <c r="AU138" s="277">
        <f t="shared" si="131"/>
        <v>317.64999999999998</v>
      </c>
      <c r="AV138" s="277">
        <f t="shared" si="132"/>
        <v>21.307955025492738</v>
      </c>
      <c r="AW138" s="274">
        <f>IF(ISBLANK(AT138),"",IF(ISERROR(AVERAGE(AT$23:AT138)),"",AVERAGE(AT$23:AT138)))</f>
        <v>325.78764044943813</v>
      </c>
      <c r="AX138" s="274">
        <f>IF(ISBLANK(AT138),"",IF(ISERROR(STDEV(AT$23:AT138)),"",STDEV(AT$23:AT138)))</f>
        <v>31.431848426486443</v>
      </c>
      <c r="AY138" s="192" t="str">
        <f t="shared" si="92"/>
        <v>conforme</v>
      </c>
      <c r="AZ138" s="281">
        <f ca="1">IF(ISBLANK(AT138),"",IF(ISERROR(AVERAGE(AT$23:AT138)-2*ECARTPE(AT$23:AT138)),(AVERAGE(AT$23:AT138)-2*STDEV(AT$23:AT138))))</f>
        <v>262.92394359646522</v>
      </c>
      <c r="BA138" s="281">
        <f ca="1">IF(ISBLANK(AT138),"",IF(ISERROR(AVERAGE(AT$23:AT138)+2*ECARTPE(AT$23:AT138)),(AVERAGE(AT$23:AT138)+2*STDEV(AT$23:AT138))))</f>
        <v>388.65133730241104</v>
      </c>
      <c r="BB138" s="243">
        <f t="shared" si="133"/>
        <v>275.03408994901451</v>
      </c>
      <c r="BC138" s="243">
        <f t="shared" si="134"/>
        <v>360.26591005098544</v>
      </c>
      <c r="BD138" s="207" t="str">
        <f>IF(AND(AND(AND(AND(COUNTIF(K138,"conforme"),COUNTIF(U138,"conforme")),COUNTIF(AE138,"conforme")),COUNTIF(AO138,"conforme")),COUNTIF(AY138,"conforme")),"conforme","non conforme")</f>
        <v>conforme</v>
      </c>
      <c r="BE138" s="132" t="s">
        <v>206</v>
      </c>
    </row>
    <row r="139" spans="1:57" x14ac:dyDescent="0.2">
      <c r="A139" s="120">
        <v>41791</v>
      </c>
      <c r="B139" s="8">
        <v>587</v>
      </c>
      <c r="C139" s="113">
        <v>41894</v>
      </c>
      <c r="D139" s="8" t="s">
        <v>219</v>
      </c>
      <c r="E139" s="86" t="s">
        <v>35</v>
      </c>
      <c r="F139" s="191">
        <v>4.0999999999999996</v>
      </c>
      <c r="G139" s="277">
        <f t="shared" si="115"/>
        <v>3.9272413793103444</v>
      </c>
      <c r="H139" s="277">
        <f t="shared" si="116"/>
        <v>0.26376256302813794</v>
      </c>
      <c r="I139" s="274">
        <f>IF(ISERROR(AVERAGE(F$23:F139)),"",AVERAGE(F$23:F139))</f>
        <v>3.7876237623762372</v>
      </c>
      <c r="J139" s="274">
        <f>IF(ISBLANK(F139),"",IF(ISERROR(STDEV(F$23:F139)),"",STDEV(F$23:F139)))</f>
        <v>0.38869049001706063</v>
      </c>
      <c r="K139" s="192" t="str">
        <f t="shared" si="88"/>
        <v>conforme</v>
      </c>
      <c r="L139" s="281">
        <f ca="1">IF(ISERROR(AVERAGE(F$23:F139)-2*ECARTPE(F$23:F139)),(AVERAGE(F$23:F139)-2*STDEV(F$23:F139)))</f>
        <v>3.0102427823421158</v>
      </c>
      <c r="M139" s="281">
        <f ca="1">IF(ISERROR(AVERAGE(F$23:F139)+2*ECARTPE(F$23:F139)),(AVERAGE(F$23:F139)+2*STDEV(F$23:F139)))</f>
        <v>4.5650047424103581</v>
      </c>
      <c r="N139" s="232">
        <f t="shared" si="117"/>
        <v>3.3997162532540686</v>
      </c>
      <c r="O139" s="232">
        <f t="shared" si="118"/>
        <v>4.4547665053666208</v>
      </c>
      <c r="P139" s="225">
        <v>8.56</v>
      </c>
      <c r="Q139" s="277">
        <f t="shared" si="119"/>
        <v>8.1544827586206896</v>
      </c>
      <c r="R139" s="277">
        <f t="shared" si="120"/>
        <v>0.41033597912387204</v>
      </c>
      <c r="S139" s="274">
        <f>IF(ISBLANK(P139),"",IF(ISERROR(AVERAGE(P$23:P139)),"",AVERAGE(P$23:P139)))</f>
        <v>7.7128712871287091</v>
      </c>
      <c r="T139" s="274">
        <f>IF(ISBLANK(P139),"",IF(ISERROR(STDEV(P$23:P139)),"",STDEV(P$23:P139)))</f>
        <v>0.62089344759574217</v>
      </c>
      <c r="U139" s="192" t="str">
        <f t="shared" si="89"/>
        <v>conforme</v>
      </c>
      <c r="V139" s="281">
        <f ca="1">IF(ISBLANK(P139),"",IF(ISERROR(AVERAGE(P$23:P139)-2*ECARTPE(P$23:P139)),(AVERAGE(P$23:P139)-2*STDEV(P$23:P139))))</f>
        <v>6.4710843919372252</v>
      </c>
      <c r="W139" s="281">
        <f ca="1">IF(ISBLANK(P139),"",IF(ISERROR(AVERAGE(P$23:P139)+2*ECARTPE(P$23:P139)),(AVERAGE(P$23:P139)+2*STDEV(P$23:P139))))</f>
        <v>8.9546581823201929</v>
      </c>
      <c r="X139" s="236">
        <f t="shared" si="121"/>
        <v>7.3338108003729454</v>
      </c>
      <c r="Y139" s="236">
        <f t="shared" si="122"/>
        <v>8.9751547168684329</v>
      </c>
      <c r="Z139" s="191">
        <v>17.5</v>
      </c>
      <c r="AA139" s="277">
        <f t="shared" si="123"/>
        <v>16.865652173913041</v>
      </c>
      <c r="AB139" s="277">
        <f t="shared" si="124"/>
        <v>0.60300630244676068</v>
      </c>
      <c r="AC139" s="274">
        <f>IF(ISBLANK(Z139),"",IF(ISERROR(AVERAGE(Z$23:Z139)),"",AVERAGE(Z$23:Z139)))</f>
        <v>16.023139534883722</v>
      </c>
      <c r="AD139" s="274">
        <f>IF(ISBLANK(Z139),"",IF(ISERROR(STDEV(Z$23:Z139)),"",STDEV(Z$23:Z139)))</f>
        <v>1.0745989803346416</v>
      </c>
      <c r="AE139" s="192" t="str">
        <f t="shared" si="90"/>
        <v>conforme</v>
      </c>
      <c r="AF139" s="281">
        <f ca="1">IF(ISBLANK(Z139),"",IF(ISERROR(AVERAGE(Z$23:Z139)-2*ECARTPE(Z$23:Z139)),(AVERAGE(Z$23:Z139)-2*STDEV(Z$23:Z139))))</f>
        <v>13.873941574214438</v>
      </c>
      <c r="AG139" s="281">
        <f ca="1">IF(ISBLANK(Z139),"",IF(ISERROR(AVERAGE(Z$23:Z139)+2*ECARTPE(Z$23:Z139)),(AVERAGE(Z$23:Z139)+2*STDEV(Z$23:Z139))))</f>
        <v>18.172337495553005</v>
      </c>
      <c r="AH139" s="236">
        <f t="shared" si="125"/>
        <v>15.65963956901952</v>
      </c>
      <c r="AI139" s="236">
        <f t="shared" si="126"/>
        <v>18.071664778806564</v>
      </c>
      <c r="AJ139" s="191">
        <v>22.9</v>
      </c>
      <c r="AK139" s="277">
        <f t="shared" si="127"/>
        <v>21.96</v>
      </c>
      <c r="AL139" s="277">
        <f t="shared" si="128"/>
        <v>0.77265775088327404</v>
      </c>
      <c r="AM139" s="274">
        <f>IF(ISBLANK(AJ139),"",IF(ISERROR(AVERAGE(AJ$23:AJ139)),"",AVERAGE(AJ$23:AJ139)))</f>
        <v>21.081770833333334</v>
      </c>
      <c r="AN139" s="274">
        <f>IF(ISBLANK(AJ139),"",IF(ISERROR(STDEV(AJ$23:AJ139)),"",STDEV(AJ$23:AJ139)))</f>
        <v>1.5742079009301395</v>
      </c>
      <c r="AO139" s="192" t="str">
        <f t="shared" si="91"/>
        <v>conforme</v>
      </c>
      <c r="AP139" s="281">
        <f ca="1">IF(ISBLANK(AJ139),"",IF(ISERROR(AVERAGE(AJ$23:AJ139)-2*ECARTPE(AJ$23:AJ139)),(AVERAGE(AJ$23:AJ139)-2*STDEV(AJ$23:AJ139))))</f>
        <v>17.933355031473056</v>
      </c>
      <c r="AQ139" s="281">
        <f ca="1">IF(ISBLANK(AJ139),"",IF(ISERROR(AVERAGE(AJ$23:AJ139)+2*ECARTPE(AJ$23:AJ139)),(AVERAGE(AJ$23:AJ139)+2*STDEV(AJ$23:AJ139))))</f>
        <v>24.230186635193611</v>
      </c>
      <c r="AR139" s="236">
        <f t="shared" si="129"/>
        <v>20.414684498233452</v>
      </c>
      <c r="AS139" s="236">
        <f t="shared" si="130"/>
        <v>23.50531550176655</v>
      </c>
      <c r="AT139" s="171">
        <v>342</v>
      </c>
      <c r="AU139" s="277">
        <f t="shared" si="131"/>
        <v>317.64999999999998</v>
      </c>
      <c r="AV139" s="277">
        <f t="shared" si="132"/>
        <v>21.307955025492738</v>
      </c>
      <c r="AW139" s="274">
        <f>IF(ISBLANK(AT139),"",IF(ISERROR(AVERAGE(AT$23:AT139)),"",AVERAGE(AT$23:AT139)))</f>
        <v>325.96777777777771</v>
      </c>
      <c r="AX139" s="274">
        <f>IF(ISBLANK(AT139),"",IF(ISERROR(STDEV(AT$23:AT139)),"",STDEV(AT$23:AT139)))</f>
        <v>31.301451406840254</v>
      </c>
      <c r="AY139" s="192" t="str">
        <f t="shared" si="92"/>
        <v>conforme</v>
      </c>
      <c r="AZ139" s="281">
        <f ca="1">IF(ISBLANK(AT139),"",IF(ISERROR(AVERAGE(AT$23:AT139)-2*ECARTPE(AT$23:AT139)),(AVERAGE(AT$23:AT139)-2*STDEV(AT$23:AT139))))</f>
        <v>263.36487496409723</v>
      </c>
      <c r="BA139" s="281">
        <f ca="1">IF(ISBLANK(AT139),"",IF(ISERROR(AVERAGE(AT$23:AT139)+2*ECARTPE(AT$23:AT139)),(AVERAGE(AT$23:AT139)+2*STDEV(AT$23:AT139))))</f>
        <v>388.5706805914582</v>
      </c>
      <c r="BB139" s="243">
        <f t="shared" si="133"/>
        <v>275.03408994901451</v>
      </c>
      <c r="BC139" s="243">
        <f t="shared" si="134"/>
        <v>360.26591005098544</v>
      </c>
      <c r="BD139" s="207" t="str">
        <f>IF(AND(AND(AND(AND(COUNTIF(K139,"conforme"),COUNTIF(U139,"conforme")),COUNTIF(AE139,"conforme")),COUNTIF(AO139,"conforme")),COUNTIF(AY139,"conforme")),"conforme","non conforme")</f>
        <v>conforme</v>
      </c>
      <c r="BE139" s="132" t="s">
        <v>221</v>
      </c>
    </row>
    <row r="140" spans="1:57" x14ac:dyDescent="0.2">
      <c r="A140" s="120">
        <v>41791</v>
      </c>
      <c r="B140" s="8"/>
      <c r="C140" s="113">
        <v>41900</v>
      </c>
      <c r="D140" s="8"/>
      <c r="E140" s="86" t="s">
        <v>35</v>
      </c>
      <c r="F140" s="191">
        <v>4.1399999999999997</v>
      </c>
      <c r="G140" s="277">
        <f t="shared" si="115"/>
        <v>3.9272413793103444</v>
      </c>
      <c r="H140" s="277">
        <f t="shared" si="116"/>
        <v>0.26376256302813794</v>
      </c>
      <c r="I140" s="274">
        <f>IF(ISERROR(AVERAGE(F$23:F140)),"",AVERAGE(F$23:F140))</f>
        <v>3.7910784313725485</v>
      </c>
      <c r="J140" s="274">
        <f>IF(ISBLANK(F140),"",IF(ISERROR(STDEV(F$23:F140)),"",STDEV(F$23:F140)))</f>
        <v>0.38833206894076339</v>
      </c>
      <c r="K140" s="192" t="str">
        <f t="shared" si="88"/>
        <v>conforme</v>
      </c>
      <c r="L140" s="281">
        <f ca="1">IF(ISERROR(AVERAGE(F$23:F140)-2*ECARTPE(F$23:F140)),(AVERAGE(F$23:F140)-2*STDEV(F$23:F140)))</f>
        <v>3.0144142934910216</v>
      </c>
      <c r="M140" s="281">
        <f ca="1">IF(ISERROR(AVERAGE(F$23:F140)+2*ECARTPE(F$23:F140)),(AVERAGE(F$23:F140)+2*STDEV(F$23:F140)))</f>
        <v>4.567742569254075</v>
      </c>
      <c r="N140" s="232">
        <f t="shared" si="117"/>
        <v>3.3997162532540686</v>
      </c>
      <c r="O140" s="232">
        <f t="shared" si="118"/>
        <v>4.4547665053666208</v>
      </c>
      <c r="P140" s="225">
        <v>8.44</v>
      </c>
      <c r="Q140" s="277">
        <f t="shared" si="119"/>
        <v>8.1544827586206896</v>
      </c>
      <c r="R140" s="277">
        <f t="shared" si="120"/>
        <v>0.41033597912387204</v>
      </c>
      <c r="S140" s="274">
        <f>IF(ISBLANK(P140),"",IF(ISERROR(AVERAGE(P$23:P140)),"",AVERAGE(P$23:P140)))</f>
        <v>7.7199999999999971</v>
      </c>
      <c r="T140" s="274">
        <f>IF(ISBLANK(P140),"",IF(ISERROR(STDEV(P$23:P140)),"",STDEV(P$23:P140)))</f>
        <v>0.62199296420840056</v>
      </c>
      <c r="U140" s="192" t="str">
        <f t="shared" si="89"/>
        <v>conforme</v>
      </c>
      <c r="V140" s="281">
        <f ca="1">IF(ISBLANK(P140),"",IF(ISERROR(AVERAGE(P$23:P140)-2*ECARTPE(P$23:P140)),(AVERAGE(P$23:P140)-2*STDEV(P$23:P140))))</f>
        <v>6.4760140715831955</v>
      </c>
      <c r="W140" s="281">
        <f ca="1">IF(ISBLANK(P140),"",IF(ISERROR(AVERAGE(P$23:P140)+2*ECARTPE(P$23:P140)),(AVERAGE(P$23:P140)+2*STDEV(P$23:P140))))</f>
        <v>8.9639859284167986</v>
      </c>
      <c r="X140" s="236">
        <f t="shared" si="121"/>
        <v>7.3338108003729454</v>
      </c>
      <c r="Y140" s="236">
        <f t="shared" si="122"/>
        <v>8.9751547168684329</v>
      </c>
      <c r="Z140" s="191">
        <v>17.600000000000001</v>
      </c>
      <c r="AA140" s="277">
        <f t="shared" si="123"/>
        <v>16.865652173913041</v>
      </c>
      <c r="AB140" s="277">
        <f t="shared" si="124"/>
        <v>0.60300630244676068</v>
      </c>
      <c r="AC140" s="274">
        <f>IF(ISBLANK(Z140),"",IF(ISERROR(AVERAGE(Z$23:Z140)),"",AVERAGE(Z$23:Z140)))</f>
        <v>16.04126436781609</v>
      </c>
      <c r="AD140" s="274">
        <f>IF(ISBLANK(Z140),"",IF(ISERROR(STDEV(Z$23:Z140)),"",STDEV(Z$23:Z140)))</f>
        <v>1.0816264718680926</v>
      </c>
      <c r="AE140" s="192" t="str">
        <f t="shared" si="90"/>
        <v>conforme</v>
      </c>
      <c r="AF140" s="281">
        <f ca="1">IF(ISBLANK(Z140),"",IF(ISERROR(AVERAGE(Z$23:Z140)-2*ECARTPE(Z$23:Z140)),(AVERAGE(Z$23:Z140)-2*STDEV(Z$23:Z140))))</f>
        <v>13.878011424079904</v>
      </c>
      <c r="AG140" s="281">
        <f ca="1">IF(ISBLANK(Z140),"",IF(ISERROR(AVERAGE(Z$23:Z140)+2*ECARTPE(Z$23:Z140)),(AVERAGE(Z$23:Z140)+2*STDEV(Z$23:Z140))))</f>
        <v>18.204517311552276</v>
      </c>
      <c r="AH140" s="236">
        <f t="shared" si="125"/>
        <v>15.65963956901952</v>
      </c>
      <c r="AI140" s="236">
        <f t="shared" si="126"/>
        <v>18.071664778806564</v>
      </c>
      <c r="AJ140" s="191">
        <v>21.87</v>
      </c>
      <c r="AK140" s="277">
        <f t="shared" si="127"/>
        <v>21.96</v>
      </c>
      <c r="AL140" s="277">
        <f t="shared" si="128"/>
        <v>0.77265775088327404</v>
      </c>
      <c r="AM140" s="274">
        <f>IF(ISBLANK(AJ140),"",IF(ISERROR(AVERAGE(AJ$23:AJ140)),"",AVERAGE(AJ$23:AJ140)))</f>
        <v>21.089896907216492</v>
      </c>
      <c r="AN140" s="274">
        <f>IF(ISBLANK(AJ140),"",IF(ISERROR(STDEV(AJ$23:AJ140)),"",STDEV(AJ$23:AJ140)))</f>
        <v>1.5680312064053978</v>
      </c>
      <c r="AO140" s="192" t="str">
        <f t="shared" si="91"/>
        <v>conforme</v>
      </c>
      <c r="AP140" s="281">
        <f ca="1">IF(ISBLANK(AJ140),"",IF(ISERROR(AVERAGE(AJ$23:AJ140)-2*ECARTPE(AJ$23:AJ140)),(AVERAGE(AJ$23:AJ140)-2*STDEV(AJ$23:AJ140))))</f>
        <v>17.953834494405697</v>
      </c>
      <c r="AQ140" s="281">
        <f ca="1">IF(ISBLANK(AJ140),"",IF(ISERROR(AVERAGE(AJ$23:AJ140)+2*ECARTPE(AJ$23:AJ140)),(AVERAGE(AJ$23:AJ140)+2*STDEV(AJ$23:AJ140))))</f>
        <v>24.225959320027286</v>
      </c>
      <c r="AR140" s="236">
        <f t="shared" si="129"/>
        <v>20.414684498233452</v>
      </c>
      <c r="AS140" s="236">
        <f t="shared" si="130"/>
        <v>23.50531550176655</v>
      </c>
      <c r="AT140" s="171">
        <v>284</v>
      </c>
      <c r="AU140" s="277">
        <f t="shared" si="131"/>
        <v>317.64999999999998</v>
      </c>
      <c r="AV140" s="277">
        <f t="shared" si="132"/>
        <v>21.307955025492738</v>
      </c>
      <c r="AW140" s="274">
        <f>IF(ISBLANK(AT140),"",IF(ISERROR(AVERAGE(AT$23:AT140)),"",AVERAGE(AT$23:AT140)))</f>
        <v>325.50659340659337</v>
      </c>
      <c r="AX140" s="274">
        <f>IF(ISBLANK(AT140),"",IF(ISERROR(STDEV(AT$23:AT140)),"",STDEV(AT$23:AT140)))</f>
        <v>31.436432516704055</v>
      </c>
      <c r="AY140" s="192" t="str">
        <f t="shared" si="92"/>
        <v>conforme</v>
      </c>
      <c r="AZ140" s="281">
        <f ca="1">IF(ISBLANK(AT140),"",IF(ISERROR(AVERAGE(AT$23:AT140)-2*ECARTPE(AT$23:AT140)),(AVERAGE(AT$23:AT140)-2*STDEV(AT$23:AT140))))</f>
        <v>262.63372837318525</v>
      </c>
      <c r="BA140" s="281">
        <f ca="1">IF(ISBLANK(AT140),"",IF(ISERROR(AVERAGE(AT$23:AT140)+2*ECARTPE(AT$23:AT140)),(AVERAGE(AT$23:AT140)+2*STDEV(AT$23:AT140))))</f>
        <v>388.37945844000149</v>
      </c>
      <c r="BB140" s="243">
        <f t="shared" si="133"/>
        <v>275.03408994901451</v>
      </c>
      <c r="BC140" s="243">
        <f t="shared" si="134"/>
        <v>360.26591005098544</v>
      </c>
      <c r="BD140" s="207" t="str">
        <f>IF(AND(AND(AND(AND(COUNTIF(K140,"conforme"),COUNTIF(U140,"conforme")),COUNTIF(AE140,"conforme")),COUNTIF(AO140,"conforme")),COUNTIF(AY140,"conforme")),"conforme","non conforme")</f>
        <v>conforme</v>
      </c>
      <c r="BE140" s="132"/>
    </row>
    <row r="141" spans="1:57" ht="24" x14ac:dyDescent="0.2">
      <c r="A141" s="120">
        <v>41791</v>
      </c>
      <c r="B141" s="86">
        <v>587</v>
      </c>
      <c r="C141" s="113">
        <v>41913</v>
      </c>
      <c r="D141" s="89" t="s">
        <v>222</v>
      </c>
      <c r="E141" s="86" t="s">
        <v>35</v>
      </c>
      <c r="F141" s="191">
        <v>3.6</v>
      </c>
      <c r="G141" s="277">
        <f t="shared" si="115"/>
        <v>3.9272413793103444</v>
      </c>
      <c r="H141" s="277">
        <f t="shared" si="116"/>
        <v>0.26376256302813794</v>
      </c>
      <c r="I141" s="274">
        <f>IF(ISERROR(AVERAGE(F$23:F141)),"",AVERAGE(F$23:F141))</f>
        <v>3.7892233009708733</v>
      </c>
      <c r="J141" s="274">
        <f>IF(ISBLANK(F141),"",IF(ISERROR(STDEV(F$23:F141)),"",STDEV(F$23:F141)))</f>
        <v>0.38688218128629404</v>
      </c>
      <c r="K141" s="192" t="str">
        <f t="shared" si="88"/>
        <v>conforme</v>
      </c>
      <c r="L141" s="281">
        <f ca="1">IF(ISERROR(AVERAGE(F$23:F141)-2*ECARTPE(F$23:F141)),(AVERAGE(F$23:F141)-2*STDEV(F$23:F141)))</f>
        <v>3.015458938398285</v>
      </c>
      <c r="M141" s="281">
        <f ca="1">IF(ISERROR(AVERAGE(F$23:F141)+2*ECARTPE(F$23:F141)),(AVERAGE(F$23:F141)+2*STDEV(F$23:F141)))</f>
        <v>4.5629876635434616</v>
      </c>
      <c r="N141" s="232">
        <f t="shared" si="117"/>
        <v>3.3997162532540686</v>
      </c>
      <c r="O141" s="232">
        <f t="shared" si="118"/>
        <v>4.4547665053666208</v>
      </c>
      <c r="P141" s="225">
        <v>7.44</v>
      </c>
      <c r="Q141" s="277">
        <f t="shared" si="119"/>
        <v>8.1544827586206896</v>
      </c>
      <c r="R141" s="277">
        <f t="shared" si="120"/>
        <v>0.41033597912387204</v>
      </c>
      <c r="S141" s="274">
        <f>IF(ISBLANK(P141),"",IF(ISERROR(AVERAGE(P$23:P141)),"",AVERAGE(P$23:P141)))</f>
        <v>7.7172815533980561</v>
      </c>
      <c r="T141" s="274">
        <f>IF(ISBLANK(P141),"",IF(ISERROR(STDEV(P$23:P141)),"",STDEV(P$23:P141)))</f>
        <v>0.61955106164844875</v>
      </c>
      <c r="U141" s="192" t="str">
        <f t="shared" si="89"/>
        <v>conforme</v>
      </c>
      <c r="V141" s="281">
        <f ca="1">IF(ISBLANK(P141),"",IF(ISERROR(AVERAGE(P$23:P141)-2*ECARTPE(P$23:P141)),(AVERAGE(P$23:P141)-2*STDEV(P$23:P141))))</f>
        <v>6.478179430101159</v>
      </c>
      <c r="W141" s="281">
        <f ca="1">IF(ISBLANK(P141),"",IF(ISERROR(AVERAGE(P$23:P141)+2*ECARTPE(P$23:P141)),(AVERAGE(P$23:P141)+2*STDEV(P$23:P141))))</f>
        <v>8.9563836766949532</v>
      </c>
      <c r="X141" s="236">
        <f t="shared" si="121"/>
        <v>7.3338108003729454</v>
      </c>
      <c r="Y141" s="236">
        <f t="shared" si="122"/>
        <v>8.9751547168684329</v>
      </c>
      <c r="Z141" s="196"/>
      <c r="AA141" s="277">
        <f t="shared" si="123"/>
        <v>16.865652173913041</v>
      </c>
      <c r="AB141" s="277">
        <f t="shared" si="124"/>
        <v>0.60300630244676068</v>
      </c>
      <c r="AC141" s="274" t="str">
        <f>IF(ISBLANK(Z141),"",IF(ISERROR(AVERAGE(Z$23:Z141)),"",AVERAGE(Z$23:Z141)))</f>
        <v/>
      </c>
      <c r="AD141" s="274" t="str">
        <f>IF(ISBLANK(Z141),"",IF(ISERROR(STDEV(Z$23:Z141)),"",STDEV(Z$23:Z141)))</f>
        <v/>
      </c>
      <c r="AE141" s="192" t="str">
        <f t="shared" si="90"/>
        <v/>
      </c>
      <c r="AF141" s="281" t="str">
        <f>IF(ISBLANK(Z141),"",IF(ISERROR(AVERAGE(Z$23:Z141)-2*ECARTPE(Z$23:Z141)),(AVERAGE(Z$23:Z141)-2*STDEV(Z$23:Z141))))</f>
        <v/>
      </c>
      <c r="AG141" s="281" t="str">
        <f>IF(ISBLANK(Z141),"",IF(ISERROR(AVERAGE(Z$23:Z141)+2*ECARTPE(Z$23:Z141)),(AVERAGE(Z$23:Z141)+2*STDEV(Z$23:Z141))))</f>
        <v/>
      </c>
      <c r="AH141" s="236">
        <f t="shared" si="125"/>
        <v>15.65963956901952</v>
      </c>
      <c r="AI141" s="236">
        <f t="shared" si="126"/>
        <v>18.071664778806564</v>
      </c>
      <c r="AJ141" s="191">
        <v>20.59</v>
      </c>
      <c r="AK141" s="277">
        <f t="shared" si="127"/>
        <v>21.96</v>
      </c>
      <c r="AL141" s="277">
        <f t="shared" si="128"/>
        <v>0.77265775088327404</v>
      </c>
      <c r="AM141" s="274">
        <f>IF(ISBLANK(AJ141),"",IF(ISERROR(AVERAGE(AJ$23:AJ141)),"",AVERAGE(AJ$23:AJ141)))</f>
        <v>21.084795918367348</v>
      </c>
      <c r="AN141" s="274">
        <f>IF(ISBLANK(AJ141),"",IF(ISERROR(STDEV(AJ$23:AJ141)),"",STDEV(AJ$23:AJ141)))</f>
        <v>1.5607447532269449</v>
      </c>
      <c r="AO141" s="192" t="str">
        <f t="shared" si="91"/>
        <v>conforme</v>
      </c>
      <c r="AP141" s="281">
        <f ca="1">IF(ISBLANK(AJ141),"",IF(ISERROR(AVERAGE(AJ$23:AJ141)-2*ECARTPE(AJ$23:AJ141)),(AVERAGE(AJ$23:AJ141)-2*STDEV(AJ$23:AJ141))))</f>
        <v>17.963306411913457</v>
      </c>
      <c r="AQ141" s="281">
        <f ca="1">IF(ISBLANK(AJ141),"",IF(ISERROR(AVERAGE(AJ$23:AJ141)+2*ECARTPE(AJ$23:AJ141)),(AVERAGE(AJ$23:AJ141)+2*STDEV(AJ$23:AJ141))))</f>
        <v>24.206285424821239</v>
      </c>
      <c r="AR141" s="236">
        <f t="shared" si="129"/>
        <v>20.414684498233452</v>
      </c>
      <c r="AS141" s="236">
        <f t="shared" si="130"/>
        <v>23.50531550176655</v>
      </c>
      <c r="AT141" s="197" t="s">
        <v>220</v>
      </c>
      <c r="AU141" s="277">
        <f t="shared" si="131"/>
        <v>317.64999999999998</v>
      </c>
      <c r="AV141" s="277">
        <f t="shared" si="132"/>
        <v>21.307955025492738</v>
      </c>
      <c r="AW141" s="274">
        <f>IF(ISBLANK(AT141),"",IF(ISERROR(AVERAGE(AT$23:AT141)),"",AVERAGE(AT$23:AT141)))</f>
        <v>325.50659340659337</v>
      </c>
      <c r="AX141" s="274">
        <f>IF(ISBLANK(AT141),"",IF(ISERROR(STDEV(AT$23:AT141)),"",STDEV(AT$23:AT141)))</f>
        <v>31.436432516704055</v>
      </c>
      <c r="AY141" s="192" t="str">
        <f t="shared" si="92"/>
        <v>non conforme</v>
      </c>
      <c r="AZ141" s="281">
        <f ca="1">IF(ISBLANK(AT141),"",IF(ISERROR(AVERAGE(AT$23:AT141)-2*ECARTPE(AT$23:AT141)),(AVERAGE(AT$23:AT141)-2*STDEV(AT$23:AT141))))</f>
        <v>262.63372837318525</v>
      </c>
      <c r="BA141" s="281">
        <f ca="1">IF(ISBLANK(AT141),"",IF(ISERROR(AVERAGE(AT$23:AT141)+2*ECARTPE(AT$23:AT141)),(AVERAGE(AT$23:AT141)+2*STDEV(AT$23:AT141))))</f>
        <v>388.37945844000149</v>
      </c>
      <c r="BB141" s="243">
        <f t="shared" si="133"/>
        <v>275.03408994901451</v>
      </c>
      <c r="BC141" s="243">
        <f t="shared" si="134"/>
        <v>360.26591005098544</v>
      </c>
      <c r="BD141" s="207"/>
      <c r="BE141" s="132" t="s">
        <v>223</v>
      </c>
    </row>
    <row r="142" spans="1:57" x14ac:dyDescent="0.2">
      <c r="A142" s="120">
        <v>41791</v>
      </c>
      <c r="B142" s="86">
        <v>587</v>
      </c>
      <c r="C142" s="113">
        <v>41921</v>
      </c>
      <c r="D142" s="89" t="s">
        <v>224</v>
      </c>
      <c r="E142" s="89" t="s">
        <v>35</v>
      </c>
      <c r="F142" s="191">
        <v>3.9</v>
      </c>
      <c r="G142" s="277">
        <f t="shared" si="115"/>
        <v>3.9272413793103444</v>
      </c>
      <c r="H142" s="277">
        <f t="shared" si="116"/>
        <v>0.26376256302813794</v>
      </c>
      <c r="I142" s="274">
        <f>IF(ISERROR(AVERAGE(F$23:F142)),"",AVERAGE(F$23:F142))</f>
        <v>3.7902884615384611</v>
      </c>
      <c r="J142" s="274">
        <f>IF(ISBLANK(F142),"",IF(ISERROR(STDEV(F$23:F142)),"",STDEV(F$23:F142)))</f>
        <v>0.38515274168656971</v>
      </c>
      <c r="K142" s="192" t="str">
        <f t="shared" si="88"/>
        <v>conforme</v>
      </c>
      <c r="L142" s="281">
        <f ca="1">IF(ISERROR(AVERAGE(F$23:F142)-2*ECARTPE(F$23:F142)),(AVERAGE(F$23:F142)-2*STDEV(F$23:F142)))</f>
        <v>3.0199829781653218</v>
      </c>
      <c r="M142" s="281">
        <f ca="1">IF(ISERROR(AVERAGE(F$23:F142)+2*ECARTPE(F$23:F142)),(AVERAGE(F$23:F142)+2*STDEV(F$23:F142)))</f>
        <v>4.5605939449116004</v>
      </c>
      <c r="N142" s="232">
        <f t="shared" si="117"/>
        <v>3.3997162532540686</v>
      </c>
      <c r="O142" s="232">
        <f t="shared" si="118"/>
        <v>4.4547665053666208</v>
      </c>
      <c r="P142" s="225">
        <v>8.01</v>
      </c>
      <c r="Q142" s="277">
        <f t="shared" si="119"/>
        <v>8.1544827586206896</v>
      </c>
      <c r="R142" s="277">
        <f t="shared" si="120"/>
        <v>0.41033597912387204</v>
      </c>
      <c r="S142" s="274">
        <f>IF(ISBLANK(P142),"",IF(ISERROR(AVERAGE(P$23:P142)),"",AVERAGE(P$23:P142)))</f>
        <v>7.7200961538461517</v>
      </c>
      <c r="T142" s="274">
        <f>IF(ISBLANK(P142),"",IF(ISERROR(STDEV(P$23:P142)),"",STDEV(P$23:P142)))</f>
        <v>0.61720399169456452</v>
      </c>
      <c r="U142" s="192" t="str">
        <f t="shared" si="89"/>
        <v>conforme</v>
      </c>
      <c r="V142" s="281">
        <f ca="1">IF(ISBLANK(P142),"",IF(ISERROR(AVERAGE(P$23:P142)-2*ECARTPE(P$23:P142)),(AVERAGE(P$23:P142)-2*STDEV(P$23:P142))))</f>
        <v>6.4856881704570224</v>
      </c>
      <c r="W142" s="281">
        <f ca="1">IF(ISBLANK(P142),"",IF(ISERROR(AVERAGE(P$23:P142)+2*ECARTPE(P$23:P142)),(AVERAGE(P$23:P142)+2*STDEV(P$23:P142))))</f>
        <v>8.9545041372352809</v>
      </c>
      <c r="X142" s="236">
        <f t="shared" si="121"/>
        <v>7.3338108003729454</v>
      </c>
      <c r="Y142" s="236">
        <f t="shared" si="122"/>
        <v>8.9751547168684329</v>
      </c>
      <c r="Z142" s="191">
        <v>16.7</v>
      </c>
      <c r="AA142" s="277">
        <f t="shared" si="123"/>
        <v>16.865652173913041</v>
      </c>
      <c r="AB142" s="277">
        <f t="shared" si="124"/>
        <v>0.60300630244676068</v>
      </c>
      <c r="AC142" s="274">
        <f>IF(ISBLANK(Z142),"",IF(ISERROR(AVERAGE(Z$23:Z142)),"",AVERAGE(Z$23:Z142)))</f>
        <v>16.048749999999998</v>
      </c>
      <c r="AD142" s="274">
        <f>IF(ISBLANK(Z142),"",IF(ISERROR(STDEV(Z$23:Z142)),"",STDEV(Z$23:Z142)))</f>
        <v>1.0776824991459766</v>
      </c>
      <c r="AE142" s="192" t="str">
        <f t="shared" si="90"/>
        <v>conforme</v>
      </c>
      <c r="AF142" s="281">
        <f ca="1">IF(ISBLANK(Z142),"",IF(ISERROR(AVERAGE(Z$23:Z142)-2*ECARTPE(Z$23:Z142)),(AVERAGE(Z$23:Z142)-2*STDEV(Z$23:Z142))))</f>
        <v>13.893385001708046</v>
      </c>
      <c r="AG142" s="281">
        <f ca="1">IF(ISBLANK(Z142),"",IF(ISERROR(AVERAGE(Z$23:Z142)+2*ECARTPE(Z$23:Z142)),(AVERAGE(Z$23:Z142)+2*STDEV(Z$23:Z142))))</f>
        <v>18.204114998291953</v>
      </c>
      <c r="AH142" s="236">
        <f t="shared" si="125"/>
        <v>15.65963956901952</v>
      </c>
      <c r="AI142" s="236">
        <f t="shared" si="126"/>
        <v>18.071664778806564</v>
      </c>
      <c r="AJ142" s="191">
        <v>22.05</v>
      </c>
      <c r="AK142" s="277">
        <f t="shared" si="127"/>
        <v>21.96</v>
      </c>
      <c r="AL142" s="277">
        <f t="shared" si="128"/>
        <v>0.77265775088327404</v>
      </c>
      <c r="AM142" s="274">
        <f>IF(ISBLANK(AJ142),"",IF(ISERROR(AVERAGE(AJ$23:AJ142)),"",AVERAGE(AJ$23:AJ142)))</f>
        <v>21.094545454545457</v>
      </c>
      <c r="AN142" s="274">
        <f>IF(ISBLANK(AJ142),"",IF(ISERROR(STDEV(AJ$23:AJ142)),"",STDEV(AJ$23:AJ142)))</f>
        <v>1.5557885806261333</v>
      </c>
      <c r="AO142" s="192" t="str">
        <f t="shared" si="91"/>
        <v>conforme</v>
      </c>
      <c r="AP142" s="281">
        <f ca="1">IF(ISBLANK(AJ142),"",IF(ISERROR(AVERAGE(AJ$23:AJ142)-2*ECARTPE(AJ$23:AJ142)),(AVERAGE(AJ$23:AJ142)-2*STDEV(AJ$23:AJ142))))</f>
        <v>17.98296829329319</v>
      </c>
      <c r="AQ142" s="281">
        <f ca="1">IF(ISBLANK(AJ142),"",IF(ISERROR(AVERAGE(AJ$23:AJ142)+2*ECARTPE(AJ$23:AJ142)),(AVERAGE(AJ$23:AJ142)+2*STDEV(AJ$23:AJ142))))</f>
        <v>24.206122615797725</v>
      </c>
      <c r="AR142" s="236">
        <f t="shared" si="129"/>
        <v>20.414684498233452</v>
      </c>
      <c r="AS142" s="236">
        <f t="shared" si="130"/>
        <v>23.50531550176655</v>
      </c>
      <c r="AT142" s="171">
        <v>323</v>
      </c>
      <c r="AU142" s="277">
        <f t="shared" si="131"/>
        <v>317.64999999999998</v>
      </c>
      <c r="AV142" s="277">
        <f t="shared" si="132"/>
        <v>21.307955025492738</v>
      </c>
      <c r="AW142" s="274">
        <f>IF(ISBLANK(AT142),"",IF(ISERROR(AVERAGE(AT$23:AT142)),"",AVERAGE(AT$23:AT142)))</f>
        <v>325.47934782608689</v>
      </c>
      <c r="AX142" s="274">
        <f>IF(ISBLANK(AT142),"",IF(ISERROR(STDEV(AT$23:AT142)),"",STDEV(AT$23:AT142)))</f>
        <v>31.264319929736139</v>
      </c>
      <c r="AY142" s="192" t="str">
        <f t="shared" si="92"/>
        <v>conforme</v>
      </c>
      <c r="AZ142" s="281">
        <f ca="1">IF(ISBLANK(AT142),"",IF(ISERROR(AVERAGE(AT$23:AT142)-2*ECARTPE(AT$23:AT142)),(AVERAGE(AT$23:AT142)-2*STDEV(AT$23:AT142))))</f>
        <v>262.95070796661463</v>
      </c>
      <c r="BA142" s="281">
        <f ca="1">IF(ISBLANK(AT142),"",IF(ISERROR(AVERAGE(AT$23:AT142)+2*ECARTPE(AT$23:AT142)),(AVERAGE(AT$23:AT142)+2*STDEV(AT$23:AT142))))</f>
        <v>388.00798768555916</v>
      </c>
      <c r="BB142" s="243">
        <f t="shared" si="133"/>
        <v>275.03408994901451</v>
      </c>
      <c r="BC142" s="243">
        <f t="shared" si="134"/>
        <v>360.26591005098544</v>
      </c>
      <c r="BD142" s="207" t="str">
        <f>IF(AND(AND(AND(AND(COUNTIF(K142,"conforme"),COUNTIF(U142,"conforme")),COUNTIF(AE142,"conforme")),COUNTIF(AO142,"conforme")),COUNTIF(AY142,"conforme")),"conforme","non conforme")</f>
        <v>conforme</v>
      </c>
      <c r="BE142" s="132" t="s">
        <v>221</v>
      </c>
    </row>
    <row r="143" spans="1:57" x14ac:dyDescent="0.2">
      <c r="A143" s="120">
        <v>41791</v>
      </c>
      <c r="B143" s="86">
        <v>582</v>
      </c>
      <c r="C143" s="113">
        <v>41927</v>
      </c>
      <c r="D143" s="86" t="s">
        <v>225</v>
      </c>
      <c r="E143" s="86" t="s">
        <v>8</v>
      </c>
      <c r="F143" s="191">
        <v>3.3</v>
      </c>
      <c r="G143" s="277">
        <f t="shared" si="115"/>
        <v>3.9272413793103444</v>
      </c>
      <c r="H143" s="277">
        <f t="shared" si="116"/>
        <v>0.26376256302813794</v>
      </c>
      <c r="I143" s="274">
        <f>IF(ISERROR(AVERAGE(F$23:F143)),"",AVERAGE(F$23:F143))</f>
        <v>3.785619047619047</v>
      </c>
      <c r="J143" s="274">
        <f>IF(ISBLANK(F143),"",IF(ISERROR(STDEV(F$23:F143)),"",STDEV(F$23:F143)))</f>
        <v>0.38627143657100216</v>
      </c>
      <c r="K143" s="192" t="str">
        <f t="shared" si="88"/>
        <v>non conforme</v>
      </c>
      <c r="L143" s="281">
        <f ca="1">IF(ISERROR(AVERAGE(F$23:F143)-2*ECARTPE(F$23:F143)),(AVERAGE(F$23:F143)-2*STDEV(F$23:F143)))</f>
        <v>3.0130761744770425</v>
      </c>
      <c r="M143" s="281">
        <f ca="1">IF(ISERROR(AVERAGE(F$23:F143)+2*ECARTPE(F$23:F143)),(AVERAGE(F$23:F143)+2*STDEV(F$23:F143)))</f>
        <v>4.5581619207610515</v>
      </c>
      <c r="N143" s="232">
        <f t="shared" si="117"/>
        <v>3.3997162532540686</v>
      </c>
      <c r="O143" s="232">
        <f t="shared" si="118"/>
        <v>4.4547665053666208</v>
      </c>
      <c r="P143" s="225">
        <v>7.2</v>
      </c>
      <c r="Q143" s="277">
        <f t="shared" si="119"/>
        <v>8.1544827586206896</v>
      </c>
      <c r="R143" s="277">
        <f t="shared" si="120"/>
        <v>0.41033597912387204</v>
      </c>
      <c r="S143" s="274">
        <f>IF(ISBLANK(P143),"",IF(ISERROR(AVERAGE(P$23:P143)),"",AVERAGE(P$23:P143)))</f>
        <v>7.7151428571428555</v>
      </c>
      <c r="T143" s="274">
        <f>IF(ISBLANK(P143),"",IF(ISERROR(STDEV(P$23:P143)),"",STDEV(P$23:P143)))</f>
        <v>0.61632302077244028</v>
      </c>
      <c r="U143" s="192" t="str">
        <f t="shared" si="89"/>
        <v>non conforme</v>
      </c>
      <c r="V143" s="281">
        <f ca="1">IF(ISBLANK(P143),"",IF(ISERROR(AVERAGE(P$23:P143)-2*ECARTPE(P$23:P143)),(AVERAGE(P$23:P143)-2*STDEV(P$23:P143))))</f>
        <v>6.4824968155979752</v>
      </c>
      <c r="W143" s="281">
        <f ca="1">IF(ISBLANK(P143),"",IF(ISERROR(AVERAGE(P$23:P143)+2*ECARTPE(P$23:P143)),(AVERAGE(P$23:P143)+2*STDEV(P$23:P143))))</f>
        <v>8.9477888986877367</v>
      </c>
      <c r="X143" s="236">
        <f t="shared" si="121"/>
        <v>7.3338108003729454</v>
      </c>
      <c r="Y143" s="236">
        <f t="shared" si="122"/>
        <v>8.9751547168684329</v>
      </c>
      <c r="Z143" s="191">
        <v>15.6</v>
      </c>
      <c r="AA143" s="277">
        <f t="shared" si="123"/>
        <v>16.865652173913041</v>
      </c>
      <c r="AB143" s="277">
        <f t="shared" si="124"/>
        <v>0.60300630244676068</v>
      </c>
      <c r="AC143" s="274">
        <f>IF(ISBLANK(Z143),"",IF(ISERROR(AVERAGE(Z$23:Z143)),"",AVERAGE(Z$23:Z143)))</f>
        <v>16.043707865168539</v>
      </c>
      <c r="AD143" s="274">
        <f>IF(ISBLANK(Z143),"",IF(ISERROR(STDEV(Z$23:Z143)),"",STDEV(Z$23:Z143)))</f>
        <v>1.0725970839959089</v>
      </c>
      <c r="AE143" s="192" t="str">
        <f t="shared" si="90"/>
        <v>non conforme</v>
      </c>
      <c r="AF143" s="281">
        <f ca="1">IF(ISBLANK(Z143),"",IF(ISERROR(AVERAGE(Z$23:Z143)-2*ECARTPE(Z$23:Z143)),(AVERAGE(Z$23:Z143)-2*STDEV(Z$23:Z143))))</f>
        <v>13.898513697176721</v>
      </c>
      <c r="AG143" s="281">
        <f ca="1">IF(ISBLANK(Z143),"",IF(ISERROR(AVERAGE(Z$23:Z143)+2*ECARTPE(Z$23:Z143)),(AVERAGE(Z$23:Z143)+2*STDEV(Z$23:Z143))))</f>
        <v>18.188902033160357</v>
      </c>
      <c r="AH143" s="236">
        <f t="shared" si="125"/>
        <v>15.65963956901952</v>
      </c>
      <c r="AI143" s="236">
        <f t="shared" si="126"/>
        <v>18.071664778806564</v>
      </c>
      <c r="AJ143" s="191">
        <v>20.6</v>
      </c>
      <c r="AK143" s="277">
        <f t="shared" si="127"/>
        <v>21.96</v>
      </c>
      <c r="AL143" s="277">
        <f t="shared" si="128"/>
        <v>0.77265775088327404</v>
      </c>
      <c r="AM143" s="274">
        <f>IF(ISBLANK(AJ143),"",IF(ISERROR(AVERAGE(AJ$23:AJ143)),"",AVERAGE(AJ$23:AJ143)))</f>
        <v>21.089600000000001</v>
      </c>
      <c r="AN143" s="274">
        <f>IF(ISBLANK(AJ143),"",IF(ISERROR(STDEV(AJ$23:AJ143)),"",STDEV(AJ$23:AJ143)))</f>
        <v>1.5487009349317851</v>
      </c>
      <c r="AO143" s="192" t="str">
        <f t="shared" si="91"/>
        <v>conforme</v>
      </c>
      <c r="AP143" s="281">
        <f ca="1">IF(ISBLANK(AJ143),"",IF(ISERROR(AVERAGE(AJ$23:AJ143)-2*ECARTPE(AJ$23:AJ143)),(AVERAGE(AJ$23:AJ143)-2*STDEV(AJ$23:AJ143))))</f>
        <v>17.99219813013643</v>
      </c>
      <c r="AQ143" s="281">
        <f ca="1">IF(ISBLANK(AJ143),"",IF(ISERROR(AVERAGE(AJ$23:AJ143)+2*ECARTPE(AJ$23:AJ143)),(AVERAGE(AJ$23:AJ143)+2*STDEV(AJ$23:AJ143))))</f>
        <v>24.187001869863572</v>
      </c>
      <c r="AR143" s="236">
        <f t="shared" si="129"/>
        <v>20.414684498233452</v>
      </c>
      <c r="AS143" s="236">
        <f t="shared" si="130"/>
        <v>23.50531550176655</v>
      </c>
      <c r="AT143" s="171">
        <v>298</v>
      </c>
      <c r="AU143" s="277">
        <f t="shared" si="131"/>
        <v>317.64999999999998</v>
      </c>
      <c r="AV143" s="277">
        <f t="shared" si="132"/>
        <v>21.307955025492738</v>
      </c>
      <c r="AW143" s="274">
        <f>IF(ISBLANK(AT143),"",IF(ISERROR(AVERAGE(AT$23:AT143)),"",AVERAGE(AT$23:AT143)))</f>
        <v>325.18387096774188</v>
      </c>
      <c r="AX143" s="274">
        <f>IF(ISBLANK(AT143),"",IF(ISERROR(STDEV(AT$23:AT143)),"",STDEV(AT$23:AT143)))</f>
        <v>31.224232125214169</v>
      </c>
      <c r="AY143" s="192" t="str">
        <f t="shared" si="92"/>
        <v>conforme</v>
      </c>
      <c r="AZ143" s="281">
        <f ca="1">IF(ISBLANK(AT143),"",IF(ISERROR(AVERAGE(AT$23:AT143)-2*ECARTPE(AT$23:AT143)),(AVERAGE(AT$23:AT143)-2*STDEV(AT$23:AT143))))</f>
        <v>262.73540671731354</v>
      </c>
      <c r="BA143" s="281">
        <f ca="1">IF(ISBLANK(AT143),"",IF(ISERROR(AVERAGE(AT$23:AT143)+2*ECARTPE(AT$23:AT143)),(AVERAGE(AT$23:AT143)+2*STDEV(AT$23:AT143))))</f>
        <v>387.63233521817023</v>
      </c>
      <c r="BB143" s="243">
        <f t="shared" si="133"/>
        <v>275.03408994901451</v>
      </c>
      <c r="BC143" s="243">
        <f t="shared" si="134"/>
        <v>360.26591005098544</v>
      </c>
      <c r="BD143" s="207" t="str">
        <f>IF(AND(AND(AND(AND(COUNTIF(K143,"conforme"),COUNTIF(U143,"conforme")),COUNTIF(AE143,"conforme")),COUNTIF(AO143,"conforme")),COUNTIF(AY143,"conforme")),"conforme","non conforme")</f>
        <v>non conforme</v>
      </c>
      <c r="BE143" s="132"/>
    </row>
    <row r="144" spans="1:57" x14ac:dyDescent="0.2">
      <c r="A144" s="120">
        <v>41791</v>
      </c>
      <c r="B144" s="86">
        <v>587</v>
      </c>
      <c r="C144" s="113">
        <v>41942</v>
      </c>
      <c r="D144" s="86" t="s">
        <v>226</v>
      </c>
      <c r="E144" s="86" t="s">
        <v>35</v>
      </c>
      <c r="F144" s="191">
        <v>3.86</v>
      </c>
      <c r="G144" s="277">
        <f t="shared" si="115"/>
        <v>3.9272413793103444</v>
      </c>
      <c r="H144" s="277">
        <f t="shared" si="116"/>
        <v>0.26376256302813794</v>
      </c>
      <c r="I144" s="274">
        <f>IF(ISERROR(AVERAGE(F$23:F144)),"",AVERAGE(F$23:F144))</f>
        <v>3.7863207547169808</v>
      </c>
      <c r="J144" s="274">
        <f>IF(ISBLANK(F144),"",IF(ISERROR(STDEV(F$23:F144)),"",STDEV(F$23:F144)))</f>
        <v>0.38449552718111474</v>
      </c>
      <c r="K144" s="192" t="str">
        <f t="shared" si="88"/>
        <v>conforme</v>
      </c>
      <c r="L144" s="281">
        <f ca="1">IF(ISERROR(AVERAGE(F$23:F144)-2*ECARTPE(F$23:F144)),(AVERAGE(F$23:F144)-2*STDEV(F$23:F144)))</f>
        <v>3.0173297003547512</v>
      </c>
      <c r="M144" s="281">
        <f ca="1">IF(ISERROR(AVERAGE(F$23:F144)+2*ECARTPE(F$23:F144)),(AVERAGE(F$23:F144)+2*STDEV(F$23:F144)))</f>
        <v>4.5553118090792104</v>
      </c>
      <c r="N144" s="232">
        <f t="shared" si="117"/>
        <v>3.3997162532540686</v>
      </c>
      <c r="O144" s="232">
        <f t="shared" si="118"/>
        <v>4.4547665053666208</v>
      </c>
      <c r="P144" s="225">
        <v>8.06</v>
      </c>
      <c r="Q144" s="277">
        <f t="shared" si="119"/>
        <v>8.1544827586206896</v>
      </c>
      <c r="R144" s="277">
        <f t="shared" si="120"/>
        <v>0.41033597912387204</v>
      </c>
      <c r="S144" s="274">
        <f>IF(ISBLANK(P144),"",IF(ISERROR(AVERAGE(P$23:P144)),"",AVERAGE(P$23:P144)))</f>
        <v>7.7183962264150923</v>
      </c>
      <c r="T144" s="274">
        <f>IF(ISBLANK(P144),"",IF(ISERROR(STDEV(P$23:P144)),"",STDEV(P$23:P144)))</f>
        <v>0.61429500713838481</v>
      </c>
      <c r="U144" s="192" t="str">
        <f t="shared" si="89"/>
        <v>conforme</v>
      </c>
      <c r="V144" s="281">
        <f ca="1">IF(ISBLANK(P144),"",IF(ISERROR(AVERAGE(P$23:P144)-2*ECARTPE(P$23:P144)),(AVERAGE(P$23:P144)-2*STDEV(P$23:P144))))</f>
        <v>6.4898062121383226</v>
      </c>
      <c r="W144" s="281">
        <f ca="1">IF(ISBLANK(P144),"",IF(ISERROR(AVERAGE(P$23:P144)+2*ECARTPE(P$23:P144)),(AVERAGE(P$23:P144)+2*STDEV(P$23:P144))))</f>
        <v>8.9469862406918619</v>
      </c>
      <c r="X144" s="236">
        <f t="shared" si="121"/>
        <v>7.3338108003729454</v>
      </c>
      <c r="Y144" s="236">
        <f t="shared" si="122"/>
        <v>8.9751547168684329</v>
      </c>
      <c r="Z144" s="191"/>
      <c r="AA144" s="277">
        <f t="shared" si="123"/>
        <v>16.865652173913041</v>
      </c>
      <c r="AB144" s="277">
        <f t="shared" si="124"/>
        <v>0.60300630244676068</v>
      </c>
      <c r="AC144" s="274" t="str">
        <f>IF(ISBLANK(Z144),"",IF(ISERROR(AVERAGE(Z$23:Z144)),"",AVERAGE(Z$23:Z144)))</f>
        <v/>
      </c>
      <c r="AD144" s="274" t="str">
        <f>IF(ISBLANK(Z144),"",IF(ISERROR(STDEV(Z$23:Z144)),"",STDEV(Z$23:Z144)))</f>
        <v/>
      </c>
      <c r="AE144" s="192" t="str">
        <f t="shared" si="90"/>
        <v/>
      </c>
      <c r="AF144" s="281" t="str">
        <f>IF(ISBLANK(Z144),"",IF(ISERROR(AVERAGE(Z$23:Z144)-2*ECARTPE(Z$23:Z144)),(AVERAGE(Z$23:Z144)-2*STDEV(Z$23:Z144))))</f>
        <v/>
      </c>
      <c r="AG144" s="281" t="str">
        <f>IF(ISBLANK(Z144),"",IF(ISERROR(AVERAGE(Z$23:Z144)+2*ECARTPE(Z$23:Z144)),(AVERAGE(Z$23:Z144)+2*STDEV(Z$23:Z144))))</f>
        <v/>
      </c>
      <c r="AH144" s="236">
        <f t="shared" si="125"/>
        <v>15.65963956901952</v>
      </c>
      <c r="AI144" s="236">
        <f t="shared" si="126"/>
        <v>18.071664778806564</v>
      </c>
      <c r="AJ144" s="191"/>
      <c r="AK144" s="277">
        <f t="shared" si="127"/>
        <v>21.96</v>
      </c>
      <c r="AL144" s="277">
        <f t="shared" si="128"/>
        <v>0.77265775088327404</v>
      </c>
      <c r="AM144" s="274" t="str">
        <f>IF(ISBLANK(AJ144),"",IF(ISERROR(AVERAGE(AJ$23:AJ144)),"",AVERAGE(AJ$23:AJ144)))</f>
        <v/>
      </c>
      <c r="AN144" s="274" t="str">
        <f>IF(ISBLANK(AJ144),"",IF(ISERROR(STDEV(AJ$23:AJ144)),"",STDEV(AJ$23:AJ144)))</f>
        <v/>
      </c>
      <c r="AO144" s="192" t="str">
        <f t="shared" si="91"/>
        <v/>
      </c>
      <c r="AP144" s="281" t="str">
        <f>IF(ISBLANK(AJ144),"",IF(ISERROR(AVERAGE(AJ$23:AJ144)-2*ECARTPE(AJ$23:AJ144)),(AVERAGE(AJ$23:AJ144)-2*STDEV(AJ$23:AJ144))))</f>
        <v/>
      </c>
      <c r="AQ144" s="281" t="str">
        <f>IF(ISBLANK(AJ144),"",IF(ISERROR(AVERAGE(AJ$23:AJ144)+2*ECARTPE(AJ$23:AJ144)),(AVERAGE(AJ$23:AJ144)+2*STDEV(AJ$23:AJ144))))</f>
        <v/>
      </c>
      <c r="AR144" s="236">
        <f t="shared" si="129"/>
        <v>20.414684498233452</v>
      </c>
      <c r="AS144" s="236">
        <f t="shared" si="130"/>
        <v>23.50531550176655</v>
      </c>
      <c r="AT144" s="171"/>
      <c r="AU144" s="277">
        <f t="shared" si="131"/>
        <v>317.64999999999998</v>
      </c>
      <c r="AV144" s="277">
        <f t="shared" si="132"/>
        <v>21.307955025492738</v>
      </c>
      <c r="AW144" s="274" t="str">
        <f>IF(ISBLANK(AT144),"",IF(ISERROR(AVERAGE(AT$23:AT144)),"",AVERAGE(AT$23:AT144)))</f>
        <v/>
      </c>
      <c r="AX144" s="274" t="str">
        <f>IF(ISBLANK(AT144),"",IF(ISERROR(STDEV(AT$23:AT144)),"",STDEV(AT$23:AT144)))</f>
        <v/>
      </c>
      <c r="AY144" s="192" t="str">
        <f t="shared" si="92"/>
        <v/>
      </c>
      <c r="AZ144" s="281" t="str">
        <f>IF(ISBLANK(AT144),"",IF(ISERROR(AVERAGE(AT$23:AT144)-2*ECARTPE(AT$23:AT144)),(AVERAGE(AT$23:AT144)-2*STDEV(AT$23:AT144))))</f>
        <v/>
      </c>
      <c r="BA144" s="281" t="str">
        <f>IF(ISBLANK(AT144),"",IF(ISERROR(AVERAGE(AT$23:AT144)+2*ECARTPE(AT$23:AT144)),(AVERAGE(AT$23:AT144)+2*STDEV(AT$23:AT144))))</f>
        <v/>
      </c>
      <c r="BB144" s="243">
        <f t="shared" si="133"/>
        <v>275.03408994901451</v>
      </c>
      <c r="BC144" s="243">
        <f t="shared" si="134"/>
        <v>360.26591005098544</v>
      </c>
      <c r="BD144" s="207"/>
      <c r="BE144" s="132" t="s">
        <v>223</v>
      </c>
    </row>
    <row r="145" spans="1:112" x14ac:dyDescent="0.2">
      <c r="A145" s="120">
        <v>41791</v>
      </c>
      <c r="B145" s="86">
        <v>587</v>
      </c>
      <c r="C145" s="113">
        <v>41963</v>
      </c>
      <c r="D145" s="86" t="s">
        <v>227</v>
      </c>
      <c r="E145" s="86" t="s">
        <v>35</v>
      </c>
      <c r="F145" s="191">
        <v>4.05</v>
      </c>
      <c r="G145" s="277">
        <f t="shared" si="115"/>
        <v>3.9272413793103444</v>
      </c>
      <c r="H145" s="277">
        <f t="shared" si="116"/>
        <v>0.26376256302813794</v>
      </c>
      <c r="I145" s="274">
        <f>IF(ISERROR(AVERAGE(F$23:F145)),"",AVERAGE(F$23:F145))</f>
        <v>3.7887850467289717</v>
      </c>
      <c r="J145" s="274">
        <f>IF(ISBLANK(F145),"",IF(ISERROR(STDEV(F$23:F145)),"",STDEV(F$23:F145)))</f>
        <v>0.3835256265093433</v>
      </c>
      <c r="K145" s="192" t="str">
        <f t="shared" si="88"/>
        <v>conforme</v>
      </c>
      <c r="L145" s="281">
        <f ca="1">IF(ISERROR(AVERAGE(F$23:F145)-2*ECARTPE(F$23:F145)),(AVERAGE(F$23:F145)-2*STDEV(F$23:F145)))</f>
        <v>3.0217337937102853</v>
      </c>
      <c r="M145" s="281">
        <f ca="1">IF(ISERROR(AVERAGE(F$23:F145)+2*ECARTPE(F$23:F145)),(AVERAGE(F$23:F145)+2*STDEV(F$23:F145)))</f>
        <v>4.555836299747658</v>
      </c>
      <c r="N145" s="232">
        <f t="shared" si="117"/>
        <v>3.3997162532540686</v>
      </c>
      <c r="O145" s="232">
        <f t="shared" si="118"/>
        <v>4.4547665053666208</v>
      </c>
      <c r="P145" s="227">
        <v>8.3000000000000007</v>
      </c>
      <c r="Q145" s="277">
        <f t="shared" si="119"/>
        <v>8.1544827586206896</v>
      </c>
      <c r="R145" s="277">
        <f t="shared" si="120"/>
        <v>0.41033597912387204</v>
      </c>
      <c r="S145" s="274">
        <f>IF(ISBLANK(P145),"",IF(ISERROR(AVERAGE(P$23:P145)),"",AVERAGE(P$23:P145)))</f>
        <v>7.7238317757009316</v>
      </c>
      <c r="T145" s="274">
        <f>IF(ISBLANK(P145),"",IF(ISERROR(STDEV(P$23:P145)),"",STDEV(P$23:P145)))</f>
        <v>0.61397044495860398</v>
      </c>
      <c r="U145" s="192" t="str">
        <f t="shared" si="89"/>
        <v>conforme</v>
      </c>
      <c r="V145" s="281">
        <f ca="1">IF(ISBLANK(P145),"",IF(ISERROR(AVERAGE(P$23:P145)-2*ECARTPE(P$23:P145)),(AVERAGE(P$23:P145)-2*STDEV(P$23:P145))))</f>
        <v>6.4958908857837239</v>
      </c>
      <c r="W145" s="281">
        <f ca="1">IF(ISBLANK(P145),"",IF(ISERROR(AVERAGE(P$23:P145)+2*ECARTPE(P$23:P145)),(AVERAGE(P$23:P145)+2*STDEV(P$23:P145))))</f>
        <v>8.9517726656181402</v>
      </c>
      <c r="X145" s="236">
        <f t="shared" si="121"/>
        <v>7.3338108003729454</v>
      </c>
      <c r="Y145" s="236">
        <f t="shared" si="122"/>
        <v>8.9751547168684329</v>
      </c>
      <c r="Z145" s="191">
        <v>16.8</v>
      </c>
      <c r="AA145" s="277">
        <f t="shared" si="123"/>
        <v>16.865652173913041</v>
      </c>
      <c r="AB145" s="277">
        <f t="shared" si="124"/>
        <v>0.60300630244676068</v>
      </c>
      <c r="AC145" s="274">
        <f>IF(ISBLANK(Z145),"",IF(ISERROR(AVERAGE(Z$23:Z145)),"",AVERAGE(Z$23:Z145)))</f>
        <v>16.05211111111111</v>
      </c>
      <c r="AD145" s="274">
        <f>IF(ISBLANK(Z145),"",IF(ISERROR(STDEV(Z$23:Z145)),"",STDEV(Z$23:Z145)))</f>
        <v>1.0695294507130562</v>
      </c>
      <c r="AE145" s="192" t="str">
        <f t="shared" si="90"/>
        <v>conforme</v>
      </c>
      <c r="AF145" s="281">
        <f ca="1">IF(ISBLANK(Z145),"",IF(ISERROR(AVERAGE(Z$23:Z145)-2*ECARTPE(Z$23:Z145)),(AVERAGE(Z$23:Z145)-2*STDEV(Z$23:Z145))))</f>
        <v>13.913052209684997</v>
      </c>
      <c r="AG145" s="281">
        <f ca="1">IF(ISBLANK(Z145),"",IF(ISERROR(AVERAGE(Z$23:Z145)+2*ECARTPE(Z$23:Z145)),(AVERAGE(Z$23:Z145)+2*STDEV(Z$23:Z145))))</f>
        <v>18.191170012537221</v>
      </c>
      <c r="AH145" s="236">
        <f t="shared" si="125"/>
        <v>15.65963956901952</v>
      </c>
      <c r="AI145" s="236">
        <f t="shared" si="126"/>
        <v>18.071664778806564</v>
      </c>
      <c r="AJ145" s="191">
        <v>21.1</v>
      </c>
      <c r="AK145" s="277">
        <f t="shared" si="127"/>
        <v>21.96</v>
      </c>
      <c r="AL145" s="277">
        <f t="shared" si="128"/>
        <v>0.77265775088327404</v>
      </c>
      <c r="AM145" s="274">
        <f>IF(ISBLANK(AJ145),"",IF(ISERROR(AVERAGE(AJ$23:AJ145)),"",AVERAGE(AJ$23:AJ145)))</f>
        <v>21.089702970297029</v>
      </c>
      <c r="AN145" s="274">
        <f>IF(ISBLANK(AJ145),"",IF(ISERROR(STDEV(AJ$23:AJ145)),"",STDEV(AJ$23:AJ145)))</f>
        <v>1.5409383215726349</v>
      </c>
      <c r="AO145" s="192" t="str">
        <f t="shared" si="91"/>
        <v>conforme</v>
      </c>
      <c r="AP145" s="281">
        <f ca="1">IF(ISBLANK(AJ145),"",IF(ISERROR(AVERAGE(AJ$23:AJ145)-2*ECARTPE(AJ$23:AJ145)),(AVERAGE(AJ$23:AJ145)-2*STDEV(AJ$23:AJ145))))</f>
        <v>18.007826327151761</v>
      </c>
      <c r="AQ145" s="281">
        <f ca="1">IF(ISBLANK(AJ145),"",IF(ISERROR(AVERAGE(AJ$23:AJ145)+2*ECARTPE(AJ$23:AJ145)),(AVERAGE(AJ$23:AJ145)+2*STDEV(AJ$23:AJ145))))</f>
        <v>24.171579613442297</v>
      </c>
      <c r="AR145" s="236">
        <f t="shared" si="129"/>
        <v>20.414684498233452</v>
      </c>
      <c r="AS145" s="236">
        <f t="shared" si="130"/>
        <v>23.50531550176655</v>
      </c>
      <c r="AT145" s="171">
        <v>291</v>
      </c>
      <c r="AU145" s="277">
        <f t="shared" si="131"/>
        <v>317.64999999999998</v>
      </c>
      <c r="AV145" s="277">
        <f t="shared" si="132"/>
        <v>21.307955025492738</v>
      </c>
      <c r="AW145" s="274">
        <f>IF(ISBLANK(AT145),"",IF(ISERROR(AVERAGE(AT$23:AT145)),"",AVERAGE(AT$23:AT145)))</f>
        <v>324.82021276595736</v>
      </c>
      <c r="AX145" s="274">
        <f>IF(ISBLANK(AT145),"",IF(ISERROR(STDEV(AT$23:AT145)),"",STDEV(AT$23:AT145)))</f>
        <v>31.255408408673109</v>
      </c>
      <c r="AY145" s="192" t="str">
        <f t="shared" si="92"/>
        <v>conforme</v>
      </c>
      <c r="AZ145" s="281">
        <f ca="1">IF(ISBLANK(AT145),"",IF(ISERROR(AVERAGE(AT$23:AT145)-2*ECARTPE(AT$23:AT145)),(AVERAGE(AT$23:AT145)-2*STDEV(AT$23:AT145))))</f>
        <v>262.30939594861115</v>
      </c>
      <c r="BA145" s="281">
        <f ca="1">IF(ISBLANK(AT145),"",IF(ISERROR(AVERAGE(AT$23:AT145)+2*ECARTPE(AT$23:AT145)),(AVERAGE(AT$23:AT145)+2*STDEV(AT$23:AT145))))</f>
        <v>387.33102958330358</v>
      </c>
      <c r="BB145" s="243">
        <f t="shared" si="133"/>
        <v>275.03408994901451</v>
      </c>
      <c r="BC145" s="243">
        <f t="shared" si="134"/>
        <v>360.26591005098544</v>
      </c>
      <c r="BD145" s="207" t="str">
        <f>IF(AND(AND(AND(AND(COUNTIF(K145,"conforme"),COUNTIF(U145,"conforme")),COUNTIF(AE145,"conforme")),COUNTIF(AO145,"conforme")),COUNTIF(AY145,"conforme")),"conforme","non conforme")</f>
        <v>conforme</v>
      </c>
      <c r="BE145" s="132"/>
    </row>
    <row r="146" spans="1:112" ht="24" x14ac:dyDescent="0.2">
      <c r="A146" s="120">
        <v>41791</v>
      </c>
      <c r="B146" s="86">
        <v>587</v>
      </c>
      <c r="C146" s="113">
        <v>41978</v>
      </c>
      <c r="D146" s="86" t="s">
        <v>226</v>
      </c>
      <c r="E146" s="86" t="s">
        <v>35</v>
      </c>
      <c r="F146" s="191">
        <v>4.2</v>
      </c>
      <c r="G146" s="277">
        <f t="shared" si="115"/>
        <v>3.9272413793103444</v>
      </c>
      <c r="H146" s="277">
        <f t="shared" si="116"/>
        <v>0.26376256302813794</v>
      </c>
      <c r="I146" s="274">
        <f>IF(ISERROR(AVERAGE(F$23:F146)),"",AVERAGE(F$23:F146))</f>
        <v>3.7925925925925923</v>
      </c>
      <c r="J146" s="274">
        <f>IF(ISBLANK(F146),"",IF(ISERROR(STDEV(F$23:F146)),"",STDEV(F$23:F146)))</f>
        <v>0.38377458914279616</v>
      </c>
      <c r="K146" s="192" t="str">
        <f t="shared" si="88"/>
        <v>conforme</v>
      </c>
      <c r="L146" s="281">
        <f ca="1">IF(ISERROR(AVERAGE(F$23:F146)-2*ECARTPE(F$23:F146)),(AVERAGE(F$23:F146)-2*STDEV(F$23:F146)))</f>
        <v>3.025043414307</v>
      </c>
      <c r="M146" s="281">
        <f ca="1">IF(ISERROR(AVERAGE(F$23:F146)+2*ECARTPE(F$23:F146)),(AVERAGE(F$23:F146)+2*STDEV(F$23:F146)))</f>
        <v>4.5601417708781842</v>
      </c>
      <c r="N146" s="232">
        <f t="shared" si="117"/>
        <v>3.3997162532540686</v>
      </c>
      <c r="O146" s="232">
        <f t="shared" si="118"/>
        <v>4.4547665053666208</v>
      </c>
      <c r="P146" s="227">
        <v>8.5</v>
      </c>
      <c r="Q146" s="277">
        <f t="shared" si="119"/>
        <v>8.1544827586206896</v>
      </c>
      <c r="R146" s="277">
        <f t="shared" si="120"/>
        <v>0.41033597912387204</v>
      </c>
      <c r="S146" s="274">
        <f>IF(ISBLANK(P146),"",IF(ISERROR(AVERAGE(P$23:P146)),"",AVERAGE(P$23:P146)))</f>
        <v>7.7310185185185158</v>
      </c>
      <c r="T146" s="274">
        <f>IF(ISBLANK(P146),"",IF(ISERROR(STDEV(P$23:P146)),"",STDEV(P$23:P146)))</f>
        <v>0.61564181207529645</v>
      </c>
      <c r="U146" s="192" t="str">
        <f t="shared" si="89"/>
        <v>conforme</v>
      </c>
      <c r="V146" s="281">
        <f ca="1">IF(ISBLANK(P146),"",IF(ISERROR(AVERAGE(P$23:P146)-2*ECARTPE(P$23:P146)),(AVERAGE(P$23:P146)-2*STDEV(P$23:P146))))</f>
        <v>6.499734894367923</v>
      </c>
      <c r="W146" s="281">
        <f ca="1">IF(ISBLANK(P146),"",IF(ISERROR(AVERAGE(P$23:P146)+2*ECARTPE(P$23:P146)),(AVERAGE(P$23:P146)+2*STDEV(P$23:P146))))</f>
        <v>8.9623021426691096</v>
      </c>
      <c r="X146" s="236">
        <f t="shared" si="121"/>
        <v>7.3338108003729454</v>
      </c>
      <c r="Y146" s="236">
        <f t="shared" si="122"/>
        <v>8.9751547168684329</v>
      </c>
      <c r="Z146" s="191">
        <v>16.899999999999999</v>
      </c>
      <c r="AA146" s="277">
        <f t="shared" si="123"/>
        <v>16.865652173913041</v>
      </c>
      <c r="AB146" s="277">
        <f t="shared" si="124"/>
        <v>0.60300630244676068</v>
      </c>
      <c r="AC146" s="274">
        <f>IF(ISBLANK(Z146),"",IF(ISERROR(AVERAGE(Z$23:Z146)),"",AVERAGE(Z$23:Z146)))</f>
        <v>16.061428571428571</v>
      </c>
      <c r="AD146" s="274">
        <f>IF(ISBLANK(Z146),"",IF(ISERROR(STDEV(Z$23:Z146)),"",STDEV(Z$23:Z146)))</f>
        <v>1.0672785447405437</v>
      </c>
      <c r="AE146" s="192" t="str">
        <f t="shared" si="90"/>
        <v>conforme</v>
      </c>
      <c r="AF146" s="281">
        <f ca="1">IF(ISBLANK(Z146),"",IF(ISERROR(AVERAGE(Z$23:Z146)-2*ECARTPE(Z$23:Z146)),(AVERAGE(Z$23:Z146)-2*STDEV(Z$23:Z146))))</f>
        <v>13.926871481947483</v>
      </c>
      <c r="AG146" s="281">
        <f ca="1">IF(ISBLANK(Z146),"",IF(ISERROR(AVERAGE(Z$23:Z146)+2*ECARTPE(Z$23:Z146)),(AVERAGE(Z$23:Z146)+2*STDEV(Z$23:Z146))))</f>
        <v>18.19598566090966</v>
      </c>
      <c r="AH146" s="236">
        <f t="shared" si="125"/>
        <v>15.65963956901952</v>
      </c>
      <c r="AI146" s="236">
        <f t="shared" si="126"/>
        <v>18.071664778806564</v>
      </c>
      <c r="AJ146" s="191">
        <v>20.7</v>
      </c>
      <c r="AK146" s="277">
        <f t="shared" si="127"/>
        <v>21.96</v>
      </c>
      <c r="AL146" s="277">
        <f t="shared" si="128"/>
        <v>0.77265775088327404</v>
      </c>
      <c r="AM146" s="274">
        <f>IF(ISBLANK(AJ146),"",IF(ISERROR(AVERAGE(AJ$23:AJ146)),"",AVERAGE(AJ$23:AJ146)))</f>
        <v>21.085882352941173</v>
      </c>
      <c r="AN146" s="274">
        <f>IF(ISBLANK(AJ146),"",IF(ISERROR(STDEV(AJ$23:AJ146)),"",STDEV(AJ$23:AJ146)))</f>
        <v>1.5337763871647363</v>
      </c>
      <c r="AO146" s="192" t="str">
        <f t="shared" si="91"/>
        <v>conforme</v>
      </c>
      <c r="AP146" s="281">
        <f ca="1">IF(ISBLANK(AJ146),"",IF(ISERROR(AVERAGE(AJ$23:AJ146)-2*ECARTPE(AJ$23:AJ146)),(AVERAGE(AJ$23:AJ146)-2*STDEV(AJ$23:AJ146))))</f>
        <v>18.018329578611699</v>
      </c>
      <c r="AQ146" s="281">
        <f ca="1">IF(ISBLANK(AJ146),"",IF(ISERROR(AVERAGE(AJ$23:AJ146)+2*ECARTPE(AJ$23:AJ146)),(AVERAGE(AJ$23:AJ146)+2*STDEV(AJ$23:AJ146))))</f>
        <v>24.153435127270647</v>
      </c>
      <c r="AR146" s="236">
        <f t="shared" si="129"/>
        <v>20.414684498233452</v>
      </c>
      <c r="AS146" s="236">
        <f t="shared" si="130"/>
        <v>23.50531550176655</v>
      </c>
      <c r="AT146" s="171">
        <v>274</v>
      </c>
      <c r="AU146" s="277">
        <f t="shared" si="131"/>
        <v>317.64999999999998</v>
      </c>
      <c r="AV146" s="277">
        <f t="shared" si="132"/>
        <v>21.307955025492738</v>
      </c>
      <c r="AW146" s="274">
        <f>IF(ISBLANK(AT146),"",IF(ISERROR(AVERAGE(AT$23:AT146)),"",AVERAGE(AT$23:AT146)))</f>
        <v>324.28526315789469</v>
      </c>
      <c r="AX146" s="274">
        <f>IF(ISBLANK(AT146),"",IF(ISERROR(STDEV(AT$23:AT146)),"",STDEV(AT$23:AT146)))</f>
        <v>31.522916245173509</v>
      </c>
      <c r="AY146" s="192" t="str">
        <f t="shared" si="92"/>
        <v>non conforme</v>
      </c>
      <c r="AZ146" s="281">
        <f ca="1">IF(ISBLANK(AT146),"",IF(ISERROR(AVERAGE(AT$23:AT146)-2*ECARTPE(AT$23:AT146)),(AVERAGE(AT$23:AT146)-2*STDEV(AT$23:AT146))))</f>
        <v>261.23943066754765</v>
      </c>
      <c r="BA146" s="281">
        <f ca="1">IF(ISBLANK(AT146),"",IF(ISERROR(AVERAGE(AT$23:AT146)+2*ECARTPE(AT$23:AT146)),(AVERAGE(AT$23:AT146)+2*STDEV(AT$23:AT146))))</f>
        <v>387.33109564824173</v>
      </c>
      <c r="BB146" s="243">
        <f t="shared" si="133"/>
        <v>275.03408994901451</v>
      </c>
      <c r="BC146" s="243">
        <f t="shared" si="134"/>
        <v>360.26591005098544</v>
      </c>
      <c r="BD146" s="207" t="str">
        <f>IF(AND(AND(AND(AND(COUNTIF(K146,"conforme"),COUNTIF(U146,"conforme")),COUNTIF(AE146,"conforme")),COUNTIF(AO146,"conforme")),COUNTIF(AY146,"conforme")),"conforme","non conforme")</f>
        <v>non conforme</v>
      </c>
      <c r="BE146" s="132" t="s">
        <v>228</v>
      </c>
    </row>
    <row r="147" spans="1:112" ht="24" x14ac:dyDescent="0.2">
      <c r="A147" s="120">
        <v>41791</v>
      </c>
      <c r="B147" s="86">
        <v>586</v>
      </c>
      <c r="C147" s="113">
        <v>41984</v>
      </c>
      <c r="D147" s="86" t="s">
        <v>229</v>
      </c>
      <c r="E147" s="86" t="s">
        <v>35</v>
      </c>
      <c r="F147" s="191">
        <v>3.84</v>
      </c>
      <c r="G147" s="277">
        <f t="shared" si="115"/>
        <v>3.9272413793103444</v>
      </c>
      <c r="H147" s="277">
        <f t="shared" si="116"/>
        <v>0.26376256302813794</v>
      </c>
      <c r="I147" s="274">
        <f>IF(ISERROR(AVERAGE(F$23:F147)),"",AVERAGE(F$23:F147))</f>
        <v>3.7930275229357795</v>
      </c>
      <c r="J147" s="274">
        <f>IF(ISBLANK(F147),"",IF(ISERROR(STDEV(F$23:F147)),"",STDEV(F$23:F147)))</f>
        <v>0.38202071057672782</v>
      </c>
      <c r="K147" s="192" t="str">
        <f t="shared" si="88"/>
        <v>conforme</v>
      </c>
      <c r="L147" s="281">
        <f ca="1">IF(ISERROR(AVERAGE(F$23:F147)-2*ECARTPE(F$23:F147)),(AVERAGE(F$23:F147)-2*STDEV(F$23:F147)))</f>
        <v>3.0289861017823236</v>
      </c>
      <c r="M147" s="281">
        <f ca="1">IF(ISERROR(AVERAGE(F$23:F147)+2*ECARTPE(F$23:F147)),(AVERAGE(F$23:F147)+2*STDEV(F$23:F147)))</f>
        <v>4.5570689440892354</v>
      </c>
      <c r="N147" s="232">
        <f t="shared" si="117"/>
        <v>3.3997162532540686</v>
      </c>
      <c r="O147" s="232">
        <f t="shared" si="118"/>
        <v>4.4547665053666208</v>
      </c>
      <c r="P147" s="227">
        <v>7.9</v>
      </c>
      <c r="Q147" s="277">
        <f t="shared" si="119"/>
        <v>8.1544827586206896</v>
      </c>
      <c r="R147" s="277">
        <f t="shared" si="120"/>
        <v>0.41033597912387204</v>
      </c>
      <c r="S147" s="274">
        <f>IF(ISBLANK(P147),"",IF(ISERROR(AVERAGE(P$23:P147)),"",AVERAGE(P$23:P147)))</f>
        <v>7.7325688073394465</v>
      </c>
      <c r="T147" s="274">
        <f>IF(ISBLANK(P147),"",IF(ISERROR(STDEV(P$23:P147)),"",STDEV(P$23:P147)))</f>
        <v>0.6129987065265261</v>
      </c>
      <c r="U147" s="192" t="str">
        <f t="shared" si="89"/>
        <v>conforme</v>
      </c>
      <c r="V147" s="281">
        <f ca="1">IF(ISBLANK(P147),"",IF(ISERROR(AVERAGE(P$23:P147)-2*ECARTPE(P$23:P147)),(AVERAGE(P$23:P147)-2*STDEV(P$23:P147))))</f>
        <v>6.5065713942863947</v>
      </c>
      <c r="W147" s="281">
        <f ca="1">IF(ISBLANK(P147),"",IF(ISERROR(AVERAGE(P$23:P147)+2*ECARTPE(P$23:P147)),(AVERAGE(P$23:P147)+2*STDEV(P$23:P147))))</f>
        <v>8.9585662203924983</v>
      </c>
      <c r="X147" s="236">
        <f t="shared" si="121"/>
        <v>7.3338108003729454</v>
      </c>
      <c r="Y147" s="236">
        <f t="shared" si="122"/>
        <v>8.9751547168684329</v>
      </c>
      <c r="Z147" s="191"/>
      <c r="AA147" s="277">
        <f t="shared" si="123"/>
        <v>16.865652173913041</v>
      </c>
      <c r="AB147" s="277">
        <f t="shared" si="124"/>
        <v>0.60300630244676068</v>
      </c>
      <c r="AC147" s="274" t="str">
        <f>IF(ISBLANK(Z147),"",IF(ISERROR(AVERAGE(Z$23:Z147)),"",AVERAGE(Z$23:Z147)))</f>
        <v/>
      </c>
      <c r="AD147" s="274" t="str">
        <f>IF(ISBLANK(Z147),"",IF(ISERROR(STDEV(Z$23:Z147)),"",STDEV(Z$23:Z147)))</f>
        <v/>
      </c>
      <c r="AE147" s="192" t="str">
        <f t="shared" si="90"/>
        <v/>
      </c>
      <c r="AF147" s="281" t="str">
        <f>IF(ISBLANK(Z147),"",IF(ISERROR(AVERAGE(Z$23:Z147)-2*ECARTPE(Z$23:Z147)),(AVERAGE(Z$23:Z147)-2*STDEV(Z$23:Z147))))</f>
        <v/>
      </c>
      <c r="AG147" s="281" t="str">
        <f>IF(ISBLANK(Z147),"",IF(ISERROR(AVERAGE(Z$23:Z147)+2*ECARTPE(Z$23:Z147)),(AVERAGE(Z$23:Z147)+2*STDEV(Z$23:Z147))))</f>
        <v/>
      </c>
      <c r="AH147" s="236">
        <f t="shared" si="125"/>
        <v>15.65963956901952</v>
      </c>
      <c r="AI147" s="236">
        <f t="shared" si="126"/>
        <v>18.071664778806564</v>
      </c>
      <c r="AJ147" s="191">
        <v>21.46</v>
      </c>
      <c r="AK147" s="277">
        <f t="shared" si="127"/>
        <v>21.96</v>
      </c>
      <c r="AL147" s="277">
        <f t="shared" si="128"/>
        <v>0.77265775088327404</v>
      </c>
      <c r="AM147" s="274">
        <f>IF(ISBLANK(AJ147),"",IF(ISERROR(AVERAGE(AJ$23:AJ147)),"",AVERAGE(AJ$23:AJ147)))</f>
        <v>21.089514563106793</v>
      </c>
      <c r="AN147" s="274">
        <f>IF(ISBLANK(AJ147),"",IF(ISERROR(STDEV(AJ$23:AJ147)),"",STDEV(AJ$23:AJ147)))</f>
        <v>1.5266844625905012</v>
      </c>
      <c r="AO147" s="192" t="str">
        <f t="shared" si="91"/>
        <v>conforme</v>
      </c>
      <c r="AP147" s="281">
        <f ca="1">IF(ISBLANK(AJ147),"",IF(ISERROR(AVERAGE(AJ$23:AJ147)-2*ECARTPE(AJ$23:AJ147)),(AVERAGE(AJ$23:AJ147)-2*STDEV(AJ$23:AJ147))))</f>
        <v>18.036145637925792</v>
      </c>
      <c r="AQ147" s="281">
        <f ca="1">IF(ISBLANK(AJ147),"",IF(ISERROR(AVERAGE(AJ$23:AJ147)+2*ECARTPE(AJ$23:AJ147)),(AVERAGE(AJ$23:AJ147)+2*STDEV(AJ$23:AJ147))))</f>
        <v>24.142883488287794</v>
      </c>
      <c r="AR147" s="236">
        <f t="shared" si="129"/>
        <v>20.414684498233452</v>
      </c>
      <c r="AS147" s="236">
        <f t="shared" si="130"/>
        <v>23.50531550176655</v>
      </c>
      <c r="AT147" s="171" t="s">
        <v>220</v>
      </c>
      <c r="AU147" s="277">
        <f t="shared" si="131"/>
        <v>317.64999999999998</v>
      </c>
      <c r="AV147" s="277">
        <f t="shared" si="132"/>
        <v>21.307955025492738</v>
      </c>
      <c r="AW147" s="274">
        <f>IF(ISBLANK(AT147),"",IF(ISERROR(AVERAGE(AT$23:AT147)),"",AVERAGE(AT$23:AT147)))</f>
        <v>324.28526315789469</v>
      </c>
      <c r="AX147" s="274">
        <f>IF(ISBLANK(AT147),"",IF(ISERROR(STDEV(AT$23:AT147)),"",STDEV(AT$23:AT147)))</f>
        <v>31.522916245173509</v>
      </c>
      <c r="AY147" s="192" t="str">
        <f t="shared" si="92"/>
        <v>non conforme</v>
      </c>
      <c r="AZ147" s="281">
        <f ca="1">IF(ISBLANK(AT147),"",IF(ISERROR(AVERAGE(AT$23:AT147)-2*ECARTPE(AT$23:AT147)),(AVERAGE(AT$23:AT147)-2*STDEV(AT$23:AT147))))</f>
        <v>261.23943066754765</v>
      </c>
      <c r="BA147" s="281">
        <f ca="1">IF(ISBLANK(AT147),"",IF(ISERROR(AVERAGE(AT$23:AT147)+2*ECARTPE(AT$23:AT147)),(AVERAGE(AT$23:AT147)+2*STDEV(AT$23:AT147))))</f>
        <v>387.33109564824173</v>
      </c>
      <c r="BB147" s="243">
        <f t="shared" si="133"/>
        <v>275.03408994901451</v>
      </c>
      <c r="BC147" s="243">
        <f t="shared" si="134"/>
        <v>360.26591005098544</v>
      </c>
      <c r="BD147" s="207"/>
      <c r="BE147" s="132" t="s">
        <v>230</v>
      </c>
    </row>
    <row r="148" spans="1:112" ht="24" x14ac:dyDescent="0.2">
      <c r="A148" s="120">
        <v>41791</v>
      </c>
      <c r="B148" s="86"/>
      <c r="C148" s="113">
        <v>41990</v>
      </c>
      <c r="F148" s="191">
        <v>4.16</v>
      </c>
      <c r="G148" s="277">
        <f t="shared" si="115"/>
        <v>3.9272413793103444</v>
      </c>
      <c r="H148" s="277">
        <f t="shared" si="116"/>
        <v>0.26376256302813794</v>
      </c>
      <c r="I148" s="274">
        <f>IF(ISERROR(AVERAGE(F$23:F148)),"",AVERAGE(F$23:F148))</f>
        <v>3.7963636363636359</v>
      </c>
      <c r="J148" s="274">
        <f>IF(ISBLANK(F148),"",IF(ISERROR(STDEV(F$23:F148)),"",STDEV(F$23:F148)))</f>
        <v>0.38187064256941805</v>
      </c>
      <c r="K148" s="192" t="str">
        <f t="shared" si="88"/>
        <v>conforme</v>
      </c>
      <c r="L148" s="281">
        <f ca="1">IF(ISERROR(AVERAGE(F$23:F148)-2*ECARTPE(F$23:F148)),(AVERAGE(F$23:F148)-2*STDEV(F$23:F148)))</f>
        <v>3.0326223512247998</v>
      </c>
      <c r="M148" s="281">
        <f ca="1">IF(ISERROR(AVERAGE(F$23:F148)+2*ECARTPE(F$23:F148)),(AVERAGE(F$23:F148)+2*STDEV(F$23:F148)))</f>
        <v>4.5601049215024716</v>
      </c>
      <c r="N148" s="232">
        <f t="shared" si="117"/>
        <v>3.3997162532540686</v>
      </c>
      <c r="O148" s="232">
        <f t="shared" si="118"/>
        <v>4.4547665053666208</v>
      </c>
      <c r="P148" s="225">
        <v>8.4</v>
      </c>
      <c r="Q148" s="277">
        <f t="shared" si="119"/>
        <v>8.1544827586206896</v>
      </c>
      <c r="R148" s="277">
        <f t="shared" si="120"/>
        <v>0.41033597912387204</v>
      </c>
      <c r="S148" s="274">
        <f>IF(ISBLANK(P148),"",IF(ISERROR(AVERAGE(P$23:P148)),"",AVERAGE(P$23:P148)))</f>
        <v>7.7386363636363606</v>
      </c>
      <c r="T148" s="274">
        <f>IF(ISBLANK(P148),"",IF(ISERROR(STDEV(P$23:P148)),"",STDEV(P$23:P148)))</f>
        <v>0.61348975791713445</v>
      </c>
      <c r="U148" s="192" t="str">
        <f t="shared" si="89"/>
        <v>conforme</v>
      </c>
      <c r="V148" s="281">
        <f ca="1">IF(ISBLANK(P148),"",IF(ISERROR(AVERAGE(P$23:P148)-2*ECARTPE(P$23:P148)),(AVERAGE(P$23:P148)-2*STDEV(P$23:P148))))</f>
        <v>6.511656847802092</v>
      </c>
      <c r="W148" s="281">
        <f ca="1">IF(ISBLANK(P148),"",IF(ISERROR(AVERAGE(P$23:P148)+2*ECARTPE(P$23:P148)),(AVERAGE(P$23:P148)+2*STDEV(P$23:P148))))</f>
        <v>8.9656158794706293</v>
      </c>
      <c r="X148" s="236">
        <f t="shared" si="121"/>
        <v>7.3338108003729454</v>
      </c>
      <c r="Y148" s="236">
        <f t="shared" si="122"/>
        <v>8.9751547168684329</v>
      </c>
      <c r="Z148" s="191">
        <v>16.7</v>
      </c>
      <c r="AA148" s="277">
        <f t="shared" si="123"/>
        <v>16.865652173913041</v>
      </c>
      <c r="AB148" s="277">
        <f t="shared" si="124"/>
        <v>0.60300630244676068</v>
      </c>
      <c r="AC148" s="274">
        <f>IF(ISBLANK(Z148),"",IF(ISERROR(AVERAGE(Z$23:Z148)),"",AVERAGE(Z$23:Z148)))</f>
        <v>16.068369565217392</v>
      </c>
      <c r="AD148" s="274">
        <f>IF(ISBLANK(Z148),"",IF(ISERROR(STDEV(Z$23:Z148)),"",STDEV(Z$23:Z148)))</f>
        <v>1.0634840907936691</v>
      </c>
      <c r="AE148" s="192" t="str">
        <f t="shared" si="90"/>
        <v>conforme</v>
      </c>
      <c r="AF148" s="281">
        <f ca="1">IF(ISBLANK(Z148),"",IF(ISERROR(AVERAGE(Z$23:Z148)-2*ECARTPE(Z$23:Z148)),(AVERAGE(Z$23:Z148)-2*STDEV(Z$23:Z148))))</f>
        <v>13.941401383630053</v>
      </c>
      <c r="AG148" s="281">
        <f ca="1">IF(ISBLANK(Z148),"",IF(ISERROR(AVERAGE(Z$23:Z148)+2*ECARTPE(Z$23:Z148)),(AVERAGE(Z$23:Z148)+2*STDEV(Z$23:Z148))))</f>
        <v>18.195337746804729</v>
      </c>
      <c r="AH148" s="236">
        <f t="shared" si="125"/>
        <v>15.65963956901952</v>
      </c>
      <c r="AI148" s="236">
        <f t="shared" si="126"/>
        <v>18.071664778806564</v>
      </c>
      <c r="AJ148" s="191">
        <v>22.7</v>
      </c>
      <c r="AK148" s="277">
        <f t="shared" si="127"/>
        <v>21.96</v>
      </c>
      <c r="AL148" s="277">
        <f t="shared" si="128"/>
        <v>0.77265775088327404</v>
      </c>
      <c r="AM148" s="274">
        <f>IF(ISBLANK(AJ148),"",IF(ISERROR(AVERAGE(AJ$23:AJ148)),"",AVERAGE(AJ$23:AJ148)))</f>
        <v>21.104999999999997</v>
      </c>
      <c r="AN148" s="274">
        <f>IF(ISBLANK(AJ148),"",IF(ISERROR(STDEV(AJ$23:AJ148)),"",STDEV(AJ$23:AJ148)))</f>
        <v>1.5274409082368257</v>
      </c>
      <c r="AO148" s="192" t="str">
        <f t="shared" si="91"/>
        <v>conforme</v>
      </c>
      <c r="AP148" s="281">
        <f ca="1">IF(ISBLANK(AJ148),"",IF(ISERROR(AVERAGE(AJ$23:AJ148)-2*ECARTPE(AJ$23:AJ148)),(AVERAGE(AJ$23:AJ148)-2*STDEV(AJ$23:AJ148))))</f>
        <v>18.050118183526344</v>
      </c>
      <c r="AQ148" s="281">
        <f ca="1">IF(ISBLANK(AJ148),"",IF(ISERROR(AVERAGE(AJ$23:AJ148)+2*ECARTPE(AJ$23:AJ148)),(AVERAGE(AJ$23:AJ148)+2*STDEV(AJ$23:AJ148))))</f>
        <v>24.15988181647365</v>
      </c>
      <c r="AR148" s="236">
        <f t="shared" si="129"/>
        <v>20.414684498233452</v>
      </c>
      <c r="AS148" s="236">
        <f t="shared" si="130"/>
        <v>23.50531550176655</v>
      </c>
      <c r="AT148" s="171" t="s">
        <v>220</v>
      </c>
      <c r="AU148" s="277">
        <f t="shared" si="131"/>
        <v>317.64999999999998</v>
      </c>
      <c r="AV148" s="277">
        <f t="shared" si="132"/>
        <v>21.307955025492738</v>
      </c>
      <c r="AW148" s="274">
        <f>IF(ISBLANK(AT148),"",IF(ISERROR(AVERAGE(AT$23:AT148)),"",AVERAGE(AT$23:AT148)))</f>
        <v>324.28526315789469</v>
      </c>
      <c r="AX148" s="274">
        <f>IF(ISBLANK(AT148),"",IF(ISERROR(STDEV(AT$23:AT148)),"",STDEV(AT$23:AT148)))</f>
        <v>31.522916245173509</v>
      </c>
      <c r="AY148" s="192" t="str">
        <f t="shared" si="92"/>
        <v>non conforme</v>
      </c>
      <c r="AZ148" s="281">
        <f ca="1">IF(ISBLANK(AT148),"",IF(ISERROR(AVERAGE(AT$23:AT148)-2*ECARTPE(AT$23:AT148)),(AVERAGE(AT$23:AT148)-2*STDEV(AT$23:AT148))))</f>
        <v>261.23943066754765</v>
      </c>
      <c r="BA148" s="281">
        <f ca="1">IF(ISBLANK(AT148),"",IF(ISERROR(AVERAGE(AT$23:AT148)+2*ECARTPE(AT$23:AT148)),(AVERAGE(AT$23:AT148)+2*STDEV(AT$23:AT148))))</f>
        <v>387.33109564824173</v>
      </c>
      <c r="BB148" s="243">
        <f t="shared" si="133"/>
        <v>275.03408994901451</v>
      </c>
      <c r="BC148" s="243">
        <f t="shared" si="134"/>
        <v>360.26591005098544</v>
      </c>
      <c r="BD148" s="207"/>
      <c r="BE148" s="132" t="s">
        <v>230</v>
      </c>
    </row>
    <row r="149" spans="1:112" x14ac:dyDescent="0.2">
      <c r="A149" s="120">
        <v>41791</v>
      </c>
      <c r="B149" s="86">
        <v>586</v>
      </c>
      <c r="C149" s="113">
        <v>42011</v>
      </c>
      <c r="D149" s="150" t="s">
        <v>231</v>
      </c>
      <c r="E149" s="86" t="s">
        <v>35</v>
      </c>
      <c r="F149" s="191">
        <v>3.96</v>
      </c>
      <c r="G149" s="277">
        <f t="shared" si="115"/>
        <v>3.9272413793103444</v>
      </c>
      <c r="H149" s="277">
        <f t="shared" si="116"/>
        <v>0.26376256302813794</v>
      </c>
      <c r="I149" s="274">
        <f>IF(ISERROR(AVERAGE(F$23:F149)),"",AVERAGE(F$23:F149))</f>
        <v>3.7978378378378372</v>
      </c>
      <c r="J149" s="274">
        <f>IF(ISBLANK(F149),"",IF(ISERROR(STDEV(F$23:F149)),"",STDEV(F$23:F149)))</f>
        <v>0.38044807411884352</v>
      </c>
      <c r="K149" s="192" t="str">
        <f t="shared" si="88"/>
        <v>conforme</v>
      </c>
      <c r="L149" s="281">
        <f ca="1">IF(ISERROR(AVERAGE(F$23:F149)-2*ECARTPE(F$23:F149)),(AVERAGE(F$23:F149)-2*STDEV(F$23:F149)))</f>
        <v>3.03694168960015</v>
      </c>
      <c r="M149" s="281">
        <f ca="1">IF(ISERROR(AVERAGE(F$23:F149)+2*ECARTPE(F$23:F149)),(AVERAGE(F$23:F149)+2*STDEV(F$23:F149)))</f>
        <v>4.5587339860755245</v>
      </c>
      <c r="N149" s="232">
        <f t="shared" si="117"/>
        <v>3.3997162532540686</v>
      </c>
      <c r="O149" s="232">
        <f t="shared" si="118"/>
        <v>4.4547665053666208</v>
      </c>
      <c r="P149" s="225">
        <v>8.3000000000000007</v>
      </c>
      <c r="Q149" s="277">
        <f t="shared" si="119"/>
        <v>8.1544827586206896</v>
      </c>
      <c r="R149" s="277">
        <f t="shared" si="120"/>
        <v>0.41033597912387204</v>
      </c>
      <c r="S149" s="274">
        <f>IF(ISBLANK(P149),"",IF(ISERROR(AVERAGE(P$23:P149)),"",AVERAGE(P$23:P149)))</f>
        <v>7.7436936936936904</v>
      </c>
      <c r="T149" s="274">
        <f>IF(ISBLANK(P149),"",IF(ISERROR(STDEV(P$23:P149)),"",STDEV(P$23:P149)))</f>
        <v>0.61301479728236719</v>
      </c>
      <c r="U149" s="192" t="str">
        <f t="shared" si="89"/>
        <v>conforme</v>
      </c>
      <c r="V149" s="281">
        <f ca="1">IF(ISBLANK(P149),"",IF(ISERROR(AVERAGE(P$23:P149)-2*ECARTPE(P$23:P149)),(AVERAGE(P$23:P149)-2*STDEV(P$23:P149))))</f>
        <v>6.5176640991289556</v>
      </c>
      <c r="W149" s="281">
        <f ca="1">IF(ISBLANK(P149),"",IF(ISERROR(AVERAGE(P$23:P149)+2*ECARTPE(P$23:P149)),(AVERAGE(P$23:P149)+2*STDEV(P$23:P149))))</f>
        <v>8.9697232882584252</v>
      </c>
      <c r="X149" s="236">
        <f t="shared" si="121"/>
        <v>7.3338108003729454</v>
      </c>
      <c r="Y149" s="236">
        <f t="shared" si="122"/>
        <v>8.9751547168684329</v>
      </c>
      <c r="Z149" s="191">
        <v>17</v>
      </c>
      <c r="AA149" s="277">
        <f t="shared" si="123"/>
        <v>16.865652173913041</v>
      </c>
      <c r="AB149" s="277">
        <f t="shared" si="124"/>
        <v>0.60300630244676068</v>
      </c>
      <c r="AC149" s="274">
        <f>IF(ISBLANK(Z149),"",IF(ISERROR(AVERAGE(Z$23:Z149)),"",AVERAGE(Z$23:Z149)))</f>
        <v>16.078387096774193</v>
      </c>
      <c r="AD149" s="274">
        <f>IF(ISBLANK(Z149),"",IF(ISERROR(STDEV(Z$23:Z149)),"",STDEV(Z$23:Z149)))</f>
        <v>1.0620911390543581</v>
      </c>
      <c r="AE149" s="192" t="str">
        <f t="shared" si="90"/>
        <v>conforme</v>
      </c>
      <c r="AF149" s="281">
        <f ca="1">IF(ISBLANK(Z149),"",IF(ISERROR(AVERAGE(Z$23:Z149)-2*ECARTPE(Z$23:Z149)),(AVERAGE(Z$23:Z149)-2*STDEV(Z$23:Z149))))</f>
        <v>13.954204818665477</v>
      </c>
      <c r="AG149" s="281">
        <f ca="1">IF(ISBLANK(Z149),"",IF(ISERROR(AVERAGE(Z$23:Z149)+2*ECARTPE(Z$23:Z149)),(AVERAGE(Z$23:Z149)+2*STDEV(Z$23:Z149))))</f>
        <v>18.202569374882909</v>
      </c>
      <c r="AH149" s="236">
        <f t="shared" si="125"/>
        <v>15.65963956901952</v>
      </c>
      <c r="AI149" s="236">
        <f t="shared" si="126"/>
        <v>18.071664778806564</v>
      </c>
      <c r="AJ149" s="191">
        <v>22.1</v>
      </c>
      <c r="AK149" s="277">
        <f t="shared" si="127"/>
        <v>21.96</v>
      </c>
      <c r="AL149" s="277">
        <f t="shared" si="128"/>
        <v>0.77265775088327404</v>
      </c>
      <c r="AM149" s="274">
        <f>IF(ISBLANK(AJ149),"",IF(ISERROR(AVERAGE(AJ$23:AJ149)),"",AVERAGE(AJ$23:AJ149)))</f>
        <v>21.114476190476186</v>
      </c>
      <c r="AN149" s="274">
        <f>IF(ISBLANK(AJ149),"",IF(ISERROR(STDEV(AJ$23:AJ149)),"",STDEV(AJ$23:AJ149)))</f>
        <v>1.5231779663637854</v>
      </c>
      <c r="AO149" s="192" t="str">
        <f t="shared" si="91"/>
        <v>conforme</v>
      </c>
      <c r="AP149" s="281">
        <f ca="1">IF(ISBLANK(AJ149),"",IF(ISERROR(AVERAGE(AJ$23:AJ149)-2*ECARTPE(AJ$23:AJ149)),(AVERAGE(AJ$23:AJ149)-2*STDEV(AJ$23:AJ149))))</f>
        <v>18.068120257748614</v>
      </c>
      <c r="AQ149" s="281">
        <f ca="1">IF(ISBLANK(AJ149),"",IF(ISERROR(AVERAGE(AJ$23:AJ149)+2*ECARTPE(AJ$23:AJ149)),(AVERAGE(AJ$23:AJ149)+2*STDEV(AJ$23:AJ149))))</f>
        <v>24.160832123203758</v>
      </c>
      <c r="AR149" s="236">
        <f t="shared" si="129"/>
        <v>20.414684498233452</v>
      </c>
      <c r="AS149" s="236">
        <f t="shared" si="130"/>
        <v>23.50531550176655</v>
      </c>
      <c r="AT149" s="171">
        <v>334</v>
      </c>
      <c r="AU149" s="277">
        <f t="shared" si="131"/>
        <v>317.64999999999998</v>
      </c>
      <c r="AV149" s="277">
        <f t="shared" si="132"/>
        <v>21.307955025492738</v>
      </c>
      <c r="AW149" s="274">
        <f>IF(ISBLANK(AT149),"",IF(ISERROR(AVERAGE(AT$23:AT149)),"",AVERAGE(AT$23:AT149)))</f>
        <v>324.38645833333328</v>
      </c>
      <c r="AX149" s="274">
        <f>IF(ISBLANK(AT149),"",IF(ISERROR(STDEV(AT$23:AT149)),"",STDEV(AT$23:AT149)))</f>
        <v>31.372239219417398</v>
      </c>
      <c r="AY149" s="192" t="str">
        <f t="shared" si="92"/>
        <v>conforme</v>
      </c>
      <c r="AZ149" s="281">
        <f ca="1">IF(ISBLANK(AT149),"",IF(ISERROR(AVERAGE(AT$23:AT149)-2*ECARTPE(AT$23:AT149)),(AVERAGE(AT$23:AT149)-2*STDEV(AT$23:AT149))))</f>
        <v>261.64197989449849</v>
      </c>
      <c r="BA149" s="281">
        <f ca="1">IF(ISBLANK(AT149),"",IF(ISERROR(AVERAGE(AT$23:AT149)+2*ECARTPE(AT$23:AT149)),(AVERAGE(AT$23:AT149)+2*STDEV(AT$23:AT149))))</f>
        <v>387.13093677216807</v>
      </c>
      <c r="BB149" s="243">
        <f t="shared" si="133"/>
        <v>275.03408994901451</v>
      </c>
      <c r="BC149" s="243">
        <f t="shared" si="134"/>
        <v>360.26591005098544</v>
      </c>
      <c r="BD149" s="207" t="str">
        <f>IF(AND(AND(AND(AND(COUNTIF(K149,"conforme"),COUNTIF(U149,"conforme")),COUNTIF(AE149,"conforme")),COUNTIF(AO149,"conforme")),COUNTIF(AY149,"conforme")),"conforme","non conforme")</f>
        <v>conforme</v>
      </c>
      <c r="BE149" s="132" t="s">
        <v>232</v>
      </c>
    </row>
    <row r="150" spans="1:112" x14ac:dyDescent="0.2">
      <c r="A150" s="120">
        <v>41791</v>
      </c>
      <c r="B150" s="86">
        <v>590</v>
      </c>
      <c r="C150" s="113">
        <v>42023</v>
      </c>
      <c r="D150" s="89" t="s">
        <v>233</v>
      </c>
      <c r="E150" s="86" t="s">
        <v>35</v>
      </c>
      <c r="F150" s="191">
        <v>3.55</v>
      </c>
      <c r="G150" s="277">
        <f t="shared" si="115"/>
        <v>3.9272413793103444</v>
      </c>
      <c r="H150" s="277">
        <f t="shared" si="116"/>
        <v>0.26376256302813794</v>
      </c>
      <c r="I150" s="274">
        <f>IF(ISERROR(AVERAGE(F$23:F150)),"",AVERAGE(F$23:F150))</f>
        <v>3.7956249999999998</v>
      </c>
      <c r="J150" s="274">
        <f>IF(ISBLANK(F150),"",IF(ISERROR(STDEV(F$23:F150)),"",STDEV(F$23:F150)))</f>
        <v>0.37945380672941126</v>
      </c>
      <c r="K150" s="192" t="str">
        <f t="shared" si="88"/>
        <v>conforme</v>
      </c>
      <c r="L150" s="281">
        <f ca="1">IF(ISERROR(AVERAGE(F$23:F150)-2*ECARTPE(F$23:F150)),(AVERAGE(F$23:F150)-2*STDEV(F$23:F150)))</f>
        <v>3.0367173865411772</v>
      </c>
      <c r="M150" s="281">
        <f ca="1">IF(ISERROR(AVERAGE(F$23:F150)+2*ECARTPE(F$23:F150)),(AVERAGE(F$23:F150)+2*STDEV(F$23:F150)))</f>
        <v>4.5545326134588224</v>
      </c>
      <c r="N150" s="232">
        <f t="shared" si="117"/>
        <v>3.3997162532540686</v>
      </c>
      <c r="O150" s="232">
        <f t="shared" si="118"/>
        <v>4.4547665053666208</v>
      </c>
      <c r="P150" s="225">
        <v>7.45</v>
      </c>
      <c r="Q150" s="277">
        <f t="shared" si="119"/>
        <v>8.1544827586206896</v>
      </c>
      <c r="R150" s="277">
        <f t="shared" si="120"/>
        <v>0.41033597912387204</v>
      </c>
      <c r="S150" s="274">
        <f>IF(ISBLANK(P150),"",IF(ISERROR(AVERAGE(P$23:P150)),"",AVERAGE(P$23:P150)))</f>
        <v>7.7410714285714253</v>
      </c>
      <c r="T150" s="274">
        <f>IF(ISBLANK(P150),"",IF(ISERROR(STDEV(P$23:P150)),"",STDEV(P$23:P150)))</f>
        <v>0.61087790488101168</v>
      </c>
      <c r="U150" s="192" t="str">
        <f t="shared" si="89"/>
        <v>conforme</v>
      </c>
      <c r="V150" s="281">
        <f ca="1">IF(ISBLANK(P150),"",IF(ISERROR(AVERAGE(P$23:P150)-2*ECARTPE(P$23:P150)),(AVERAGE(P$23:P150)-2*STDEV(P$23:P150))))</f>
        <v>6.5193156188094017</v>
      </c>
      <c r="W150" s="281">
        <f ca="1">IF(ISBLANK(P150),"",IF(ISERROR(AVERAGE(P$23:P150)+2*ECARTPE(P$23:P150)),(AVERAGE(P$23:P150)+2*STDEV(P$23:P150))))</f>
        <v>8.962827238333448</v>
      </c>
      <c r="X150" s="236">
        <f t="shared" si="121"/>
        <v>7.3338108003729454</v>
      </c>
      <c r="Y150" s="236">
        <f t="shared" si="122"/>
        <v>8.9751547168684329</v>
      </c>
      <c r="Z150" s="191">
        <v>15.77</v>
      </c>
      <c r="AA150" s="277">
        <f t="shared" si="123"/>
        <v>16.865652173913041</v>
      </c>
      <c r="AB150" s="277">
        <f t="shared" si="124"/>
        <v>0.60300630244676068</v>
      </c>
      <c r="AC150" s="274">
        <f>IF(ISBLANK(Z150),"",IF(ISERROR(AVERAGE(Z$23:Z150)),"",AVERAGE(Z$23:Z150)))</f>
        <v>16.075106382978724</v>
      </c>
      <c r="AD150" s="274">
        <f>IF(ISBLANK(Z150),"",IF(ISERROR(STDEV(Z$23:Z150)),"",STDEV(Z$23:Z150)))</f>
        <v>1.0568443031185286</v>
      </c>
      <c r="AE150" s="192" t="str">
        <f t="shared" si="90"/>
        <v>conforme</v>
      </c>
      <c r="AF150" s="281">
        <f ca="1">IF(ISBLANK(Z150),"",IF(ISERROR(AVERAGE(Z$23:Z150)-2*ECARTPE(Z$23:Z150)),(AVERAGE(Z$23:Z150)-2*STDEV(Z$23:Z150))))</f>
        <v>13.961417776741667</v>
      </c>
      <c r="AG150" s="281">
        <f ca="1">IF(ISBLANK(Z150),"",IF(ISERROR(AVERAGE(Z$23:Z150)+2*ECARTPE(Z$23:Z150)),(AVERAGE(Z$23:Z150)+2*STDEV(Z$23:Z150))))</f>
        <v>18.188794989215783</v>
      </c>
      <c r="AH150" s="236">
        <f t="shared" si="125"/>
        <v>15.65963956901952</v>
      </c>
      <c r="AI150" s="236">
        <f t="shared" si="126"/>
        <v>18.071664778806564</v>
      </c>
      <c r="AJ150" s="191"/>
      <c r="AK150" s="277">
        <f t="shared" si="127"/>
        <v>21.96</v>
      </c>
      <c r="AL150" s="277">
        <f t="shared" si="128"/>
        <v>0.77265775088327404</v>
      </c>
      <c r="AM150" s="274" t="str">
        <f>IF(ISBLANK(AJ150),"",IF(ISERROR(AVERAGE(AJ$23:AJ150)),"",AVERAGE(AJ$23:AJ150)))</f>
        <v/>
      </c>
      <c r="AN150" s="274" t="str">
        <f>IF(ISBLANK(AJ150),"",IF(ISERROR(STDEV(AJ$23:AJ150)),"",STDEV(AJ$23:AJ150)))</f>
        <v/>
      </c>
      <c r="AO150" s="192" t="str">
        <f t="shared" si="91"/>
        <v/>
      </c>
      <c r="AP150" s="281" t="str">
        <f>IF(ISBLANK(AJ150),"",IF(ISERROR(AVERAGE(AJ$23:AJ150)-2*ECARTPE(AJ$23:AJ150)),(AVERAGE(AJ$23:AJ150)-2*STDEV(AJ$23:AJ150))))</f>
        <v/>
      </c>
      <c r="AQ150" s="281" t="str">
        <f>IF(ISBLANK(AJ150),"",IF(ISERROR(AVERAGE(AJ$23:AJ150)+2*ECARTPE(AJ$23:AJ150)),(AVERAGE(AJ$23:AJ150)+2*STDEV(AJ$23:AJ150))))</f>
        <v/>
      </c>
      <c r="AR150" s="236">
        <f t="shared" si="129"/>
        <v>20.414684498233452</v>
      </c>
      <c r="AS150" s="236">
        <f t="shared" si="130"/>
        <v>23.50531550176655</v>
      </c>
      <c r="AT150" s="171"/>
      <c r="AU150" s="277">
        <f t="shared" si="131"/>
        <v>317.64999999999998</v>
      </c>
      <c r="AV150" s="277">
        <f t="shared" si="132"/>
        <v>21.307955025492738</v>
      </c>
      <c r="AW150" s="274" t="str">
        <f>IF(ISBLANK(AT150),"",IF(ISERROR(AVERAGE(AT$23:AT150)),"",AVERAGE(AT$23:AT150)))</f>
        <v/>
      </c>
      <c r="AX150" s="274" t="str">
        <f>IF(ISBLANK(AT150),"",IF(ISERROR(STDEV(AT$23:AT150)),"",STDEV(AT$23:AT150)))</f>
        <v/>
      </c>
      <c r="AY150" s="192" t="str">
        <f t="shared" si="92"/>
        <v/>
      </c>
      <c r="AZ150" s="281" t="str">
        <f>IF(ISBLANK(AT150),"",IF(ISERROR(AVERAGE(AT$23:AT150)-2*ECARTPE(AT$23:AT150)),(AVERAGE(AT$23:AT150)-2*STDEV(AT$23:AT150))))</f>
        <v/>
      </c>
      <c r="BA150" s="281" t="str">
        <f>IF(ISBLANK(AT150),"",IF(ISERROR(AVERAGE(AT$23:AT150)+2*ECARTPE(AT$23:AT150)),(AVERAGE(AT$23:AT150)+2*STDEV(AT$23:AT150))))</f>
        <v/>
      </c>
      <c r="BB150" s="243">
        <f t="shared" si="133"/>
        <v>275.03408994901451</v>
      </c>
      <c r="BC150" s="243">
        <f t="shared" si="134"/>
        <v>360.26591005098544</v>
      </c>
      <c r="BD150" s="207"/>
      <c r="BE150" s="132"/>
    </row>
    <row r="151" spans="1:112" x14ac:dyDescent="0.2">
      <c r="A151" s="120">
        <v>41791</v>
      </c>
      <c r="B151" s="8">
        <v>593</v>
      </c>
      <c r="C151" s="149">
        <v>42039</v>
      </c>
      <c r="D151" s="12" t="s">
        <v>234</v>
      </c>
      <c r="E151" s="8" t="s">
        <v>35</v>
      </c>
      <c r="F151" s="191">
        <v>4.1500000000000004</v>
      </c>
      <c r="G151" s="277">
        <f t="shared" si="115"/>
        <v>3.9272413793103444</v>
      </c>
      <c r="H151" s="277">
        <f t="shared" si="116"/>
        <v>0.26376256302813794</v>
      </c>
      <c r="I151" s="274">
        <f>IF(ISERROR(AVERAGE(F$23:F151)),"",AVERAGE(F$23:F151))</f>
        <v>3.7987610619469021</v>
      </c>
      <c r="J151" s="274">
        <f>IF(ISBLANK(F151),"",IF(ISERROR(STDEV(F$23:F151)),"",STDEV(F$23:F151)))</f>
        <v>0.37922414391416792</v>
      </c>
      <c r="K151" s="192" t="str">
        <f t="shared" si="88"/>
        <v>conforme</v>
      </c>
      <c r="L151" s="281">
        <f ca="1">IF(ISERROR(AVERAGE(F$23:F151)-2*ECARTPE(F$23:F151)),(AVERAGE(F$23:F151)-2*STDEV(F$23:F151)))</f>
        <v>3.0403127741185663</v>
      </c>
      <c r="M151" s="281">
        <f ca="1">IF(ISERROR(AVERAGE(F$23:F151)+2*ECARTPE(F$23:F151)),(AVERAGE(F$23:F151)+2*STDEV(F$23:F151)))</f>
        <v>4.5572093497752384</v>
      </c>
      <c r="N151" s="232">
        <f t="shared" si="117"/>
        <v>3.3997162532540686</v>
      </c>
      <c r="O151" s="232">
        <f t="shared" si="118"/>
        <v>4.4547665053666208</v>
      </c>
      <c r="P151" s="225">
        <v>8.3000000000000007</v>
      </c>
      <c r="Q151" s="277">
        <f t="shared" si="119"/>
        <v>8.1544827586206896</v>
      </c>
      <c r="R151" s="277">
        <f t="shared" si="120"/>
        <v>0.41033597912387204</v>
      </c>
      <c r="S151" s="274">
        <f>IF(ISBLANK(P151),"",IF(ISERROR(AVERAGE(P$23:P151)),"",AVERAGE(P$23:P151)))</f>
        <v>7.7460176991150407</v>
      </c>
      <c r="T151" s="274">
        <f>IF(ISBLANK(P151),"",IF(ISERROR(STDEV(P$23:P151)),"",STDEV(P$23:P151)))</f>
        <v>0.61041341351434131</v>
      </c>
      <c r="U151" s="192" t="str">
        <f t="shared" si="89"/>
        <v>conforme</v>
      </c>
      <c r="V151" s="281">
        <f ca="1">IF(ISBLANK(P151),"",IF(ISERROR(AVERAGE(P$23:P151)-2*ECARTPE(P$23:P151)),(AVERAGE(P$23:P151)-2*STDEV(P$23:P151))))</f>
        <v>6.5251908720863581</v>
      </c>
      <c r="W151" s="281">
        <f ca="1">IF(ISBLANK(P151),"",IF(ISERROR(AVERAGE(P$23:P151)+2*ECARTPE(P$23:P151)),(AVERAGE(P$23:P151)+2*STDEV(P$23:P151))))</f>
        <v>8.9668445261437242</v>
      </c>
      <c r="X151" s="236">
        <f t="shared" si="121"/>
        <v>7.3338108003729454</v>
      </c>
      <c r="Y151" s="236">
        <f t="shared" si="122"/>
        <v>8.9751547168684329</v>
      </c>
      <c r="Z151" s="191"/>
      <c r="AA151" s="277">
        <f t="shared" si="123"/>
        <v>16.865652173913041</v>
      </c>
      <c r="AB151" s="277">
        <f t="shared" si="124"/>
        <v>0.60300630244676068</v>
      </c>
      <c r="AC151" s="274" t="str">
        <f>IF(ISBLANK(Z151),"",IF(ISERROR(AVERAGE(Z$23:Z151)),"",AVERAGE(Z$23:Z151)))</f>
        <v/>
      </c>
      <c r="AD151" s="274" t="str">
        <f>IF(ISBLANK(Z151),"",IF(ISERROR(STDEV(Z$23:Z151)),"",STDEV(Z$23:Z151)))</f>
        <v/>
      </c>
      <c r="AE151" s="192" t="str">
        <f t="shared" si="90"/>
        <v/>
      </c>
      <c r="AF151" s="281" t="str">
        <f>IF(ISBLANK(Z151),"",IF(ISERROR(AVERAGE(Z$23:Z151)-2*ECARTPE(Z$23:Z151)),(AVERAGE(Z$23:Z151)-2*STDEV(Z$23:Z151))))</f>
        <v/>
      </c>
      <c r="AG151" s="281" t="str">
        <f>IF(ISBLANK(Z151),"",IF(ISERROR(AVERAGE(Z$23:Z151)+2*ECARTPE(Z$23:Z151)),(AVERAGE(Z$23:Z151)+2*STDEV(Z$23:Z151))))</f>
        <v/>
      </c>
      <c r="AH151" s="236">
        <f t="shared" si="125"/>
        <v>15.65963956901952</v>
      </c>
      <c r="AI151" s="236">
        <f t="shared" si="126"/>
        <v>18.071664778806564</v>
      </c>
      <c r="AJ151" s="191">
        <v>21.87</v>
      </c>
      <c r="AK151" s="277">
        <f t="shared" si="127"/>
        <v>21.96</v>
      </c>
      <c r="AL151" s="277">
        <f t="shared" si="128"/>
        <v>0.77265775088327404</v>
      </c>
      <c r="AM151" s="274">
        <f>IF(ISBLANK(AJ151),"",IF(ISERROR(AVERAGE(AJ$23:AJ151)),"",AVERAGE(AJ$23:AJ151)))</f>
        <v>21.121603773584901</v>
      </c>
      <c r="AN151" s="274">
        <f>IF(ISBLANK(AJ151),"",IF(ISERROR(STDEV(AJ$23:AJ151)),"",STDEV(AJ$23:AJ151)))</f>
        <v>1.5176825295683714</v>
      </c>
      <c r="AO151" s="192" t="str">
        <f t="shared" si="91"/>
        <v>conforme</v>
      </c>
      <c r="AP151" s="281">
        <f ca="1">IF(ISBLANK(AJ151),"",IF(ISERROR(AVERAGE(AJ$23:AJ151)-2*ECARTPE(AJ$23:AJ151)),(AVERAGE(AJ$23:AJ151)-2*STDEV(AJ$23:AJ151))))</f>
        <v>18.086238714448157</v>
      </c>
      <c r="AQ151" s="281">
        <f ca="1">IF(ISBLANK(AJ151),"",IF(ISERROR(AVERAGE(AJ$23:AJ151)+2*ECARTPE(AJ$23:AJ151)),(AVERAGE(AJ$23:AJ151)+2*STDEV(AJ$23:AJ151))))</f>
        <v>24.156968832721645</v>
      </c>
      <c r="AR151" s="236">
        <f t="shared" si="129"/>
        <v>20.414684498233452</v>
      </c>
      <c r="AS151" s="236">
        <f t="shared" si="130"/>
        <v>23.50531550176655</v>
      </c>
      <c r="AT151" s="171"/>
      <c r="AU151" s="277">
        <f t="shared" si="131"/>
        <v>317.64999999999998</v>
      </c>
      <c r="AV151" s="277">
        <f t="shared" si="132"/>
        <v>21.307955025492738</v>
      </c>
      <c r="AW151" s="274" t="str">
        <f>IF(ISBLANK(AT151),"",IF(ISERROR(AVERAGE(AT$23:AT151)),"",AVERAGE(AT$23:AT151)))</f>
        <v/>
      </c>
      <c r="AX151" s="274" t="str">
        <f>IF(ISBLANK(AT151),"",IF(ISERROR(STDEV(AT$23:AT151)),"",STDEV(AT$23:AT151)))</f>
        <v/>
      </c>
      <c r="AY151" s="192" t="str">
        <f t="shared" si="92"/>
        <v/>
      </c>
      <c r="AZ151" s="281" t="str">
        <f>IF(ISBLANK(AT151),"",IF(ISERROR(AVERAGE(AT$23:AT151)-2*ECARTPE(AT$23:AT151)),(AVERAGE(AT$23:AT151)-2*STDEV(AT$23:AT151))))</f>
        <v/>
      </c>
      <c r="BA151" s="281" t="str">
        <f>IF(ISBLANK(AT151),"",IF(ISERROR(AVERAGE(AT$23:AT151)+2*ECARTPE(AT$23:AT151)),(AVERAGE(AT$23:AT151)+2*STDEV(AT$23:AT151))))</f>
        <v/>
      </c>
      <c r="BB151" s="243">
        <f t="shared" si="133"/>
        <v>275.03408994901451</v>
      </c>
      <c r="BC151" s="243">
        <f t="shared" si="134"/>
        <v>360.26591005098544</v>
      </c>
      <c r="BD151" s="207"/>
      <c r="BE151" s="132" t="s">
        <v>230</v>
      </c>
    </row>
    <row r="152" spans="1:112" x14ac:dyDescent="0.2">
      <c r="A152" s="120">
        <v>41791</v>
      </c>
      <c r="B152" s="8"/>
      <c r="C152" s="149"/>
      <c r="D152" s="12"/>
      <c r="E152" s="8"/>
      <c r="F152" s="191">
        <v>4.0999999999999996</v>
      </c>
      <c r="G152" s="277">
        <f t="shared" si="115"/>
        <v>3.9272413793103444</v>
      </c>
      <c r="H152" s="277">
        <f t="shared" si="116"/>
        <v>0.26376256302813794</v>
      </c>
      <c r="I152" s="274">
        <f>IF(ISERROR(AVERAGE(F$23:F152)),"",AVERAGE(F$23:F152))</f>
        <v>3.8014035087719296</v>
      </c>
      <c r="J152" s="274">
        <f>IF(ISBLANK(F152),"",IF(ISERROR(STDEV(F$23:F152)),"",STDEV(F$23:F152)))</f>
        <v>0.37859516097909002</v>
      </c>
      <c r="K152" s="192" t="str">
        <f t="shared" ref="K152:K215" si="135">IF(ISBLANK(F152),"",IF(AND(F152&gt;=(G152-2*H152),F152&lt;=(G152+2*H152)),"conforme","non conforme"))</f>
        <v>conforme</v>
      </c>
      <c r="L152" s="281">
        <f ca="1">IF(ISERROR(AVERAGE(F$23:F152)-2*ECARTPE(F$23:F152)),(AVERAGE(F$23:F152)-2*STDEV(F$23:F152)))</f>
        <v>3.0442131868137494</v>
      </c>
      <c r="M152" s="281">
        <f ca="1">IF(ISERROR(AVERAGE(F$23:F152)+2*ECARTPE(F$23:F152)),(AVERAGE(F$23:F152)+2*STDEV(F$23:F152)))</f>
        <v>4.5585938307301097</v>
      </c>
      <c r="N152" s="232">
        <f t="shared" si="117"/>
        <v>3.3997162532540686</v>
      </c>
      <c r="O152" s="232">
        <f t="shared" si="118"/>
        <v>4.4547665053666208</v>
      </c>
      <c r="P152" s="225">
        <v>8.1</v>
      </c>
      <c r="Q152" s="277">
        <f t="shared" si="119"/>
        <v>8.1544827586206896</v>
      </c>
      <c r="R152" s="277">
        <f t="shared" si="120"/>
        <v>0.41033597912387204</v>
      </c>
      <c r="S152" s="274">
        <f>IF(ISBLANK(P152),"",IF(ISERROR(AVERAGE(P$23:P152)),"",AVERAGE(P$23:P152)))</f>
        <v>7.7491228070175406</v>
      </c>
      <c r="T152" s="274">
        <f>IF(ISBLANK(P152),"",IF(ISERROR(STDEV(P$23:P152)),"",STDEV(P$23:P152)))</f>
        <v>0.60861014070506747</v>
      </c>
      <c r="U152" s="192" t="str">
        <f t="shared" ref="U152:U215" si="136">IF(ISBLANK(P152),"",IF(AND(P152&gt;=(Q152-2*R152),P152&lt;=(Q152+2*R152)),"conforme","non conforme"))</f>
        <v>conforme</v>
      </c>
      <c r="V152" s="281">
        <f ca="1">IF(ISBLANK(P152),"",IF(ISERROR(AVERAGE(P$23:P152)-2*ECARTPE(P$23:P152)),(AVERAGE(P$23:P152)-2*STDEV(P$23:P152))))</f>
        <v>6.5319025256074053</v>
      </c>
      <c r="W152" s="281">
        <f ca="1">IF(ISBLANK(P152),"",IF(ISERROR(AVERAGE(P$23:P152)+2*ECARTPE(P$23:P152)),(AVERAGE(P$23:P152)+2*STDEV(P$23:P152))))</f>
        <v>8.966343088427676</v>
      </c>
      <c r="X152" s="236">
        <f t="shared" si="121"/>
        <v>7.3338108003729454</v>
      </c>
      <c r="Y152" s="236">
        <f t="shared" si="122"/>
        <v>8.9751547168684329</v>
      </c>
      <c r="Z152" s="191">
        <v>16.57</v>
      </c>
      <c r="AA152" s="277">
        <f t="shared" si="123"/>
        <v>16.865652173913041</v>
      </c>
      <c r="AB152" s="277">
        <f t="shared" si="124"/>
        <v>0.60300630244676068</v>
      </c>
      <c r="AC152" s="274">
        <f>IF(ISBLANK(Z152),"",IF(ISERROR(AVERAGE(Z$23:Z152)),"",AVERAGE(Z$23:Z152)))</f>
        <v>16.080315789473683</v>
      </c>
      <c r="AD152" s="274">
        <f>IF(ISBLANK(Z152),"",IF(ISERROR(STDEV(Z$23:Z152)),"",STDEV(Z$23:Z152)))</f>
        <v>1.0524333027146824</v>
      </c>
      <c r="AE152" s="192" t="str">
        <f t="shared" ref="AE152:AE215" si="137">IF(ISBLANK(Z152),"",IF(AND(Z152&gt;=(AA152-2*AB152),Z152&lt;=(AA152+2*AB152)),"conforme","non conforme"))</f>
        <v>conforme</v>
      </c>
      <c r="AF152" s="281">
        <f ca="1">IF(ISBLANK(Z152),"",IF(ISERROR(AVERAGE(Z$23:Z152)-2*ECARTPE(Z$23:Z152)),(AVERAGE(Z$23:Z152)-2*STDEV(Z$23:Z152))))</f>
        <v>13.975449184044319</v>
      </c>
      <c r="AG152" s="281">
        <f ca="1">IF(ISBLANK(Z152),"",IF(ISERROR(AVERAGE(Z$23:Z152)+2*ECARTPE(Z$23:Z152)),(AVERAGE(Z$23:Z152)+2*STDEV(Z$23:Z152))))</f>
        <v>18.185182394903048</v>
      </c>
      <c r="AH152" s="236">
        <f t="shared" si="125"/>
        <v>15.65963956901952</v>
      </c>
      <c r="AI152" s="236">
        <f t="shared" si="126"/>
        <v>18.071664778806564</v>
      </c>
      <c r="AJ152" s="191">
        <v>22.3</v>
      </c>
      <c r="AK152" s="277">
        <f t="shared" si="127"/>
        <v>21.96</v>
      </c>
      <c r="AL152" s="277">
        <f t="shared" si="128"/>
        <v>0.77265775088327404</v>
      </c>
      <c r="AM152" s="274">
        <f>IF(ISBLANK(AJ152),"",IF(ISERROR(AVERAGE(AJ$23:AJ152)),"",AVERAGE(AJ$23:AJ152)))</f>
        <v>21.132616822429902</v>
      </c>
      <c r="AN152" s="274">
        <f>IF(ISBLANK(AJ152),"",IF(ISERROR(STDEV(AJ$23:AJ152)),"",STDEV(AJ$23:AJ152)))</f>
        <v>1.5147964160171776</v>
      </c>
      <c r="AO152" s="192" t="str">
        <f t="shared" ref="AO152:AO215" si="138">IF(ISBLANK(AJ152),"",IF(AND(AJ152&gt;=(AK152-2*AL152),AJ152&lt;=(AK152+2*AL152)),"conforme","non conforme"))</f>
        <v>conforme</v>
      </c>
      <c r="AP152" s="281">
        <f ca="1">IF(ISBLANK(AJ152),"",IF(ISERROR(AVERAGE(AJ$23:AJ152)-2*ECARTPE(AJ$23:AJ152)),(AVERAGE(AJ$23:AJ152)-2*STDEV(AJ$23:AJ152))))</f>
        <v>18.103023990395549</v>
      </c>
      <c r="AQ152" s="281">
        <f ca="1">IF(ISBLANK(AJ152),"",IF(ISERROR(AVERAGE(AJ$23:AJ152)+2*ECARTPE(AJ$23:AJ152)),(AVERAGE(AJ$23:AJ152)+2*STDEV(AJ$23:AJ152))))</f>
        <v>24.162209654464256</v>
      </c>
      <c r="AR152" s="236">
        <f t="shared" si="129"/>
        <v>20.414684498233452</v>
      </c>
      <c r="AS152" s="236">
        <f t="shared" si="130"/>
        <v>23.50531550176655</v>
      </c>
      <c r="AT152" s="171">
        <v>331</v>
      </c>
      <c r="AU152" s="277">
        <f t="shared" si="131"/>
        <v>317.64999999999998</v>
      </c>
      <c r="AV152" s="277">
        <f t="shared" si="132"/>
        <v>21.307955025492738</v>
      </c>
      <c r="AW152" s="274">
        <f>IF(ISBLANK(AT152),"",IF(ISERROR(AVERAGE(AT$23:AT152)),"",AVERAGE(AT$23:AT152)))</f>
        <v>324.45463917525768</v>
      </c>
      <c r="AX152" s="274">
        <f>IF(ISBLANK(AT152),"",IF(ISERROR(STDEV(AT$23:AT152)),"",STDEV(AT$23:AT152)))</f>
        <v>31.215637843270148</v>
      </c>
      <c r="AY152" s="192" t="str">
        <f t="shared" ref="AY152:AY215" si="139">IF(ISBLANK(AT152),"",IF(AND(AT152&gt;=(AU152-2*AV152),AT152&lt;=(AU152+2*AV152)),"conforme","non conforme"))</f>
        <v>conforme</v>
      </c>
      <c r="AZ152" s="281">
        <f ca="1">IF(ISBLANK(AT152),"",IF(ISERROR(AVERAGE(AT$23:AT152)-2*ECARTPE(AT$23:AT152)),(AVERAGE(AT$23:AT152)-2*STDEV(AT$23:AT152))))</f>
        <v>262.02336348871739</v>
      </c>
      <c r="BA152" s="281">
        <f ca="1">IF(ISBLANK(AT152),"",IF(ISERROR(AVERAGE(AT$23:AT152)+2*ECARTPE(AT$23:AT152)),(AVERAGE(AT$23:AT152)+2*STDEV(AT$23:AT152))))</f>
        <v>386.88591486179797</v>
      </c>
      <c r="BB152" s="243">
        <f t="shared" si="133"/>
        <v>275.03408994901451</v>
      </c>
      <c r="BC152" s="243">
        <f t="shared" si="134"/>
        <v>360.26591005098544</v>
      </c>
      <c r="BD152" s="207" t="str">
        <f>IF(AND(AND(AND(AND(COUNTIF(K152,"conforme"),COUNTIF(U152,"conforme")),COUNTIF(AE152,"conforme")),COUNTIF(AO152,"conforme")),COUNTIF(AY152,"conforme")),"conforme","non conforme")</f>
        <v>conforme</v>
      </c>
      <c r="BE152" s="132" t="s">
        <v>228</v>
      </c>
    </row>
    <row r="153" spans="1:112" x14ac:dyDescent="0.2">
      <c r="A153" s="120">
        <v>41791</v>
      </c>
      <c r="B153" s="86">
        <v>593</v>
      </c>
      <c r="C153" s="113">
        <v>41673</v>
      </c>
      <c r="D153" s="150" t="s">
        <v>235</v>
      </c>
      <c r="E153" s="86" t="s">
        <v>8</v>
      </c>
      <c r="F153" s="191">
        <v>3.4</v>
      </c>
      <c r="G153" s="277">
        <f t="shared" si="115"/>
        <v>3.9272413793103444</v>
      </c>
      <c r="H153" s="277">
        <f t="shared" si="116"/>
        <v>0.26376256302813794</v>
      </c>
      <c r="I153" s="274">
        <f>IF(ISERROR(AVERAGE(F$23:F153)),"",AVERAGE(F$23:F153))</f>
        <v>3.7979130434782604</v>
      </c>
      <c r="J153" s="274">
        <f>IF(ISBLANK(F153),"",IF(ISERROR(STDEV(F$23:F153)),"",STDEV(F$23:F153)))</f>
        <v>0.37878498194579152</v>
      </c>
      <c r="K153" s="192" t="str">
        <f t="shared" si="135"/>
        <v>conforme</v>
      </c>
      <c r="L153" s="281">
        <f ca="1">IF(ISERROR(AVERAGE(F$23:F153)-2*ECARTPE(F$23:F153)),(AVERAGE(F$23:F153)-2*STDEV(F$23:F153)))</f>
        <v>3.0403430795866773</v>
      </c>
      <c r="M153" s="281">
        <f ca="1">IF(ISERROR(AVERAGE(F$23:F153)+2*ECARTPE(F$23:F153)),(AVERAGE(F$23:F153)+2*STDEV(F$23:F153)))</f>
        <v>4.5554830073698431</v>
      </c>
      <c r="N153" s="232">
        <f t="shared" si="117"/>
        <v>3.3997162532540686</v>
      </c>
      <c r="O153" s="232">
        <f t="shared" si="118"/>
        <v>4.4547665053666208</v>
      </c>
      <c r="P153" s="225">
        <v>7.7</v>
      </c>
      <c r="Q153" s="277">
        <f t="shared" si="119"/>
        <v>8.1544827586206896</v>
      </c>
      <c r="R153" s="277">
        <f t="shared" si="120"/>
        <v>0.41033597912387204</v>
      </c>
      <c r="S153" s="274">
        <f>IF(ISBLANK(P153),"",IF(ISERROR(AVERAGE(P$23:P153)),"",AVERAGE(P$23:P153)))</f>
        <v>7.7486956521739101</v>
      </c>
      <c r="T153" s="274">
        <f>IF(ISBLANK(P153),"",IF(ISERROR(STDEV(P$23:P153)),"",STDEV(P$23:P153)))</f>
        <v>0.60595223270012288</v>
      </c>
      <c r="U153" s="192" t="str">
        <f t="shared" si="136"/>
        <v>conforme</v>
      </c>
      <c r="V153" s="281">
        <f ca="1">IF(ISBLANK(P153),"",IF(ISERROR(AVERAGE(P$23:P153)-2*ECARTPE(P$23:P153)),(AVERAGE(P$23:P153)-2*STDEV(P$23:P153))))</f>
        <v>6.5367911867736641</v>
      </c>
      <c r="W153" s="281">
        <f ca="1">IF(ISBLANK(P153),"",IF(ISERROR(AVERAGE(P$23:P153)+2*ECARTPE(P$23:P153)),(AVERAGE(P$23:P153)+2*STDEV(P$23:P153))))</f>
        <v>8.9606001175741561</v>
      </c>
      <c r="X153" s="236">
        <f t="shared" si="121"/>
        <v>7.3338108003729454</v>
      </c>
      <c r="Y153" s="236">
        <f t="shared" si="122"/>
        <v>8.9751547168684329</v>
      </c>
      <c r="Z153" s="191">
        <v>15.7</v>
      </c>
      <c r="AA153" s="277">
        <f t="shared" si="123"/>
        <v>16.865652173913041</v>
      </c>
      <c r="AB153" s="277">
        <f t="shared" si="124"/>
        <v>0.60300630244676068</v>
      </c>
      <c r="AC153" s="274">
        <f>IF(ISBLANK(Z153),"",IF(ISERROR(AVERAGE(Z$23:Z153)),"",AVERAGE(Z$23:Z153)))</f>
        <v>16.076354166666665</v>
      </c>
      <c r="AD153" s="274">
        <f>IF(ISBLANK(Z153),"",IF(ISERROR(STDEV(Z$23:Z153)),"",STDEV(Z$23:Z153)))</f>
        <v>1.0475988784299641</v>
      </c>
      <c r="AE153" s="192" t="str">
        <f t="shared" si="137"/>
        <v>conforme</v>
      </c>
      <c r="AF153" s="281">
        <f ca="1">IF(ISBLANK(Z153),"",IF(ISERROR(AVERAGE(Z$23:Z153)-2*ECARTPE(Z$23:Z153)),(AVERAGE(Z$23:Z153)-2*STDEV(Z$23:Z153))))</f>
        <v>13.981156409806736</v>
      </c>
      <c r="AG153" s="281">
        <f ca="1">IF(ISBLANK(Z153),"",IF(ISERROR(AVERAGE(Z$23:Z153)+2*ECARTPE(Z$23:Z153)),(AVERAGE(Z$23:Z153)+2*STDEV(Z$23:Z153))))</f>
        <v>18.171551923526593</v>
      </c>
      <c r="AH153" s="236">
        <f t="shared" si="125"/>
        <v>15.65963956901952</v>
      </c>
      <c r="AI153" s="236">
        <f t="shared" si="126"/>
        <v>18.071664778806564</v>
      </c>
      <c r="AJ153" s="191">
        <v>20.3</v>
      </c>
      <c r="AK153" s="277">
        <f t="shared" si="127"/>
        <v>21.96</v>
      </c>
      <c r="AL153" s="277">
        <f t="shared" si="128"/>
        <v>0.77265775088327404</v>
      </c>
      <c r="AM153" s="274">
        <f>IF(ISBLANK(AJ153),"",IF(ISERROR(AVERAGE(AJ$23:AJ153)),"",AVERAGE(AJ$23:AJ153)))</f>
        <v>21.124907407407406</v>
      </c>
      <c r="AN153" s="274">
        <f>IF(ISBLANK(AJ153),"",IF(ISERROR(STDEV(AJ$23:AJ153)),"",STDEV(AJ$23:AJ153)))</f>
        <v>1.5098285446821909</v>
      </c>
      <c r="AO153" s="192" t="str">
        <f t="shared" si="138"/>
        <v>non conforme</v>
      </c>
      <c r="AP153" s="281">
        <f ca="1">IF(ISBLANK(AJ153),"",IF(ISERROR(AVERAGE(AJ$23:AJ153)-2*ECARTPE(AJ$23:AJ153)),(AVERAGE(AJ$23:AJ153)-2*STDEV(AJ$23:AJ153))))</f>
        <v>18.105250318043023</v>
      </c>
      <c r="AQ153" s="281">
        <f ca="1">IF(ISBLANK(AJ153),"",IF(ISERROR(AVERAGE(AJ$23:AJ153)+2*ECARTPE(AJ$23:AJ153)),(AVERAGE(AJ$23:AJ153)+2*STDEV(AJ$23:AJ153))))</f>
        <v>24.144564496771789</v>
      </c>
      <c r="AR153" s="236">
        <f t="shared" si="129"/>
        <v>20.414684498233452</v>
      </c>
      <c r="AS153" s="236">
        <f t="shared" si="130"/>
        <v>23.50531550176655</v>
      </c>
      <c r="AT153" s="171">
        <v>339</v>
      </c>
      <c r="AU153" s="277">
        <f t="shared" si="131"/>
        <v>317.64999999999998</v>
      </c>
      <c r="AV153" s="277">
        <f t="shared" si="132"/>
        <v>21.307955025492738</v>
      </c>
      <c r="AW153" s="274">
        <f>IF(ISBLANK(AT153),"",IF(ISERROR(AVERAGE(AT$23:AT153)),"",AVERAGE(AT$23:AT153)))</f>
        <v>324.60306122448975</v>
      </c>
      <c r="AX153" s="274">
        <f>IF(ISBLANK(AT153),"",IF(ISERROR(STDEV(AT$23:AT153)),"",STDEV(AT$23:AT153)))</f>
        <v>31.089055501503964</v>
      </c>
      <c r="AY153" s="192" t="str">
        <f t="shared" si="139"/>
        <v>conforme</v>
      </c>
      <c r="AZ153" s="281">
        <f ca="1">IF(ISBLANK(AT153),"",IF(ISERROR(AVERAGE(AT$23:AT153)-2*ECARTPE(AT$23:AT153)),(AVERAGE(AT$23:AT153)-2*STDEV(AT$23:AT153))))</f>
        <v>262.42495022148182</v>
      </c>
      <c r="BA153" s="281">
        <f ca="1">IF(ISBLANK(AT153),"",IF(ISERROR(AVERAGE(AT$23:AT153)+2*ECARTPE(AT$23:AT153)),(AVERAGE(AT$23:AT153)+2*STDEV(AT$23:AT153))))</f>
        <v>386.78117222749768</v>
      </c>
      <c r="BB153" s="243">
        <f t="shared" si="133"/>
        <v>275.03408994901451</v>
      </c>
      <c r="BC153" s="243">
        <f t="shared" si="134"/>
        <v>360.26591005098544</v>
      </c>
      <c r="BD153" s="207" t="str">
        <f>IF(AND(AND(AND(AND(COUNTIF(K153,"conforme"),COUNTIF(U153,"conforme")),COUNTIF(AE153,"conforme")),COUNTIF(AO153,"conforme")),COUNTIF(AY153,"conforme")),"conforme","non conforme")</f>
        <v>non conforme</v>
      </c>
      <c r="BE153" s="132"/>
    </row>
    <row r="154" spans="1:112" x14ac:dyDescent="0.2">
      <c r="A154" s="120">
        <v>41791</v>
      </c>
      <c r="B154" s="86">
        <v>593</v>
      </c>
      <c r="C154" s="113">
        <v>42046</v>
      </c>
      <c r="D154" s="89" t="s">
        <v>236</v>
      </c>
      <c r="E154" s="89" t="s">
        <v>35</v>
      </c>
      <c r="F154" s="191">
        <v>4.16</v>
      </c>
      <c r="G154" s="277">
        <f t="shared" si="115"/>
        <v>3.9272413793103444</v>
      </c>
      <c r="H154" s="277">
        <f t="shared" si="116"/>
        <v>0.26376256302813794</v>
      </c>
      <c r="I154" s="274">
        <f>IF(ISERROR(AVERAGE(F$23:F154)),"",AVERAGE(F$23:F154))</f>
        <v>3.8010344827586202</v>
      </c>
      <c r="J154" s="274">
        <f>IF(ISBLANK(F154),"",IF(ISERROR(STDEV(F$23:F154)),"",STDEV(F$23:F154)))</f>
        <v>0.3786299772471336</v>
      </c>
      <c r="K154" s="192" t="str">
        <f t="shared" si="135"/>
        <v>conforme</v>
      </c>
      <c r="L154" s="281">
        <f ca="1">IF(ISERROR(AVERAGE(F$23:F154)-2*ECARTPE(F$23:F154)),(AVERAGE(F$23:F154)-2*STDEV(F$23:F154)))</f>
        <v>3.0437745282643531</v>
      </c>
      <c r="M154" s="281">
        <f ca="1">IF(ISERROR(AVERAGE(F$23:F154)+2*ECARTPE(F$23:F154)),(AVERAGE(F$23:F154)+2*STDEV(F$23:F154)))</f>
        <v>4.5582944372528873</v>
      </c>
      <c r="N154" s="232">
        <f t="shared" si="117"/>
        <v>3.3997162532540686</v>
      </c>
      <c r="O154" s="232">
        <f t="shared" si="118"/>
        <v>4.4547665053666208</v>
      </c>
      <c r="P154" s="225">
        <v>8.5</v>
      </c>
      <c r="Q154" s="277">
        <f t="shared" si="119"/>
        <v>8.1544827586206896</v>
      </c>
      <c r="R154" s="277">
        <f t="shared" si="120"/>
        <v>0.41033597912387204</v>
      </c>
      <c r="S154" s="274">
        <f>IF(ISBLANK(P154),"",IF(ISERROR(AVERAGE(P$23:P154)),"",AVERAGE(P$23:P154)))</f>
        <v>7.7551724137931011</v>
      </c>
      <c r="T154" s="274">
        <f>IF(ISBLANK(P154),"",IF(ISERROR(STDEV(P$23:P154)),"",STDEV(P$23:P154)))</f>
        <v>0.6073312723405726</v>
      </c>
      <c r="U154" s="192" t="str">
        <f t="shared" si="136"/>
        <v>conforme</v>
      </c>
      <c r="V154" s="281">
        <f ca="1">IF(ISBLANK(P154),"",IF(ISERROR(AVERAGE(P$23:P154)-2*ECARTPE(P$23:P154)),(AVERAGE(P$23:P154)-2*STDEV(P$23:P154))))</f>
        <v>6.5405098691119559</v>
      </c>
      <c r="W154" s="281">
        <f ca="1">IF(ISBLANK(P154),"",IF(ISERROR(AVERAGE(P$23:P154)+2*ECARTPE(P$23:P154)),(AVERAGE(P$23:P154)+2*STDEV(P$23:P154))))</f>
        <v>8.9698349584742463</v>
      </c>
      <c r="X154" s="236">
        <f t="shared" si="121"/>
        <v>7.3338108003729454</v>
      </c>
      <c r="Y154" s="236">
        <f t="shared" si="122"/>
        <v>8.9751547168684329</v>
      </c>
      <c r="Z154" s="191">
        <v>16.899999999999999</v>
      </c>
      <c r="AA154" s="277">
        <f t="shared" si="123"/>
        <v>16.865652173913041</v>
      </c>
      <c r="AB154" s="277">
        <f t="shared" si="124"/>
        <v>0.60300630244676068</v>
      </c>
      <c r="AC154" s="274">
        <f>IF(ISBLANK(Z154),"",IF(ISERROR(AVERAGE(Z$23:Z154)),"",AVERAGE(Z$23:Z154)))</f>
        <v>16.084845360824744</v>
      </c>
      <c r="AD154" s="274">
        <f>IF(ISBLANK(Z154),"",IF(ISERROR(STDEV(Z$23:Z154)),"",STDEV(Z$23:Z154)))</f>
        <v>1.0454784724011756</v>
      </c>
      <c r="AE154" s="192" t="str">
        <f t="shared" si="137"/>
        <v>conforme</v>
      </c>
      <c r="AF154" s="281">
        <f ca="1">IF(ISBLANK(Z154),"",IF(ISERROR(AVERAGE(Z$23:Z154)-2*ECARTPE(Z$23:Z154)),(AVERAGE(Z$23:Z154)-2*STDEV(Z$23:Z154))))</f>
        <v>13.993888416022394</v>
      </c>
      <c r="AG154" s="281">
        <f ca="1">IF(ISBLANK(Z154),"",IF(ISERROR(AVERAGE(Z$23:Z154)+2*ECARTPE(Z$23:Z154)),(AVERAGE(Z$23:Z154)+2*STDEV(Z$23:Z154))))</f>
        <v>18.175802305627094</v>
      </c>
      <c r="AH154" s="236">
        <f t="shared" si="125"/>
        <v>15.65963956901952</v>
      </c>
      <c r="AI154" s="236">
        <f t="shared" si="126"/>
        <v>18.071664778806564</v>
      </c>
      <c r="AJ154" s="191">
        <v>22.7</v>
      </c>
      <c r="AK154" s="277">
        <f t="shared" si="127"/>
        <v>21.96</v>
      </c>
      <c r="AL154" s="277">
        <f t="shared" si="128"/>
        <v>0.77265775088327404</v>
      </c>
      <c r="AM154" s="274">
        <f>IF(ISBLANK(AJ154),"",IF(ISERROR(AVERAGE(AJ$23:AJ154)),"",AVERAGE(AJ$23:AJ154)))</f>
        <v>21.139357798165133</v>
      </c>
      <c r="AN154" s="274">
        <f>IF(ISBLANK(AJ154),"",IF(ISERROR(STDEV(AJ$23:AJ154)),"",STDEV(AJ$23:AJ154)))</f>
        <v>1.5103760110876967</v>
      </c>
      <c r="AO154" s="192" t="str">
        <f t="shared" si="138"/>
        <v>conforme</v>
      </c>
      <c r="AP154" s="281">
        <f ca="1">IF(ISBLANK(AJ154),"",IF(ISERROR(AVERAGE(AJ$23:AJ154)-2*ECARTPE(AJ$23:AJ154)),(AVERAGE(AJ$23:AJ154)-2*STDEV(AJ$23:AJ154))))</f>
        <v>18.118605775989739</v>
      </c>
      <c r="AQ154" s="281">
        <f ca="1">IF(ISBLANK(AJ154),"",IF(ISERROR(AVERAGE(AJ$23:AJ154)+2*ECARTPE(AJ$23:AJ154)),(AVERAGE(AJ$23:AJ154)+2*STDEV(AJ$23:AJ154))))</f>
        <v>24.160109820340526</v>
      </c>
      <c r="AR154" s="236">
        <f t="shared" si="129"/>
        <v>20.414684498233452</v>
      </c>
      <c r="AS154" s="236">
        <f t="shared" si="130"/>
        <v>23.50531550176655</v>
      </c>
      <c r="AT154" s="171">
        <v>341</v>
      </c>
      <c r="AU154" s="277">
        <f t="shared" si="131"/>
        <v>317.64999999999998</v>
      </c>
      <c r="AV154" s="277">
        <f t="shared" si="132"/>
        <v>21.307955025492738</v>
      </c>
      <c r="AW154" s="274">
        <f>IF(ISBLANK(AT154),"",IF(ISERROR(AVERAGE(AT$23:AT154)),"",AVERAGE(AT$23:AT154)))</f>
        <v>324.76868686868681</v>
      </c>
      <c r="AX154" s="274">
        <f>IF(ISBLANK(AT154),"",IF(ISERROR(STDEV(AT$23:AT154)),"",STDEV(AT$23:AT154)))</f>
        <v>30.973901609438101</v>
      </c>
      <c r="AY154" s="192" t="str">
        <f t="shared" si="139"/>
        <v>conforme</v>
      </c>
      <c r="AZ154" s="281">
        <f ca="1">IF(ISBLANK(AT154),"",IF(ISERROR(AVERAGE(AT$23:AT154)-2*ECARTPE(AT$23:AT154)),(AVERAGE(AT$23:AT154)-2*STDEV(AT$23:AT154))))</f>
        <v>262.82088364981064</v>
      </c>
      <c r="BA154" s="281">
        <f ca="1">IF(ISBLANK(AT154),"",IF(ISERROR(AVERAGE(AT$23:AT154)+2*ECARTPE(AT$23:AT154)),(AVERAGE(AT$23:AT154)+2*STDEV(AT$23:AT154))))</f>
        <v>386.71649008756299</v>
      </c>
      <c r="BB154" s="243">
        <f t="shared" si="133"/>
        <v>275.03408994901451</v>
      </c>
      <c r="BC154" s="243">
        <f t="shared" si="134"/>
        <v>360.26591005098544</v>
      </c>
      <c r="BD154" s="207" t="str">
        <f>IF(AND(AND(AND(AND(COUNTIF(K154,"conforme"),COUNTIF(U154,"conforme")),COUNTIF(AE154,"conforme")),COUNTIF(AO154,"conforme")),COUNTIF(AY154,"conforme")),"conforme","non conforme")</f>
        <v>conforme</v>
      </c>
      <c r="BE154" s="132"/>
    </row>
    <row r="155" spans="1:112" x14ac:dyDescent="0.2">
      <c r="A155" s="120">
        <v>41791</v>
      </c>
      <c r="B155" s="86">
        <v>594</v>
      </c>
      <c r="C155" s="113">
        <v>42054</v>
      </c>
      <c r="D155" s="89" t="s">
        <v>240</v>
      </c>
      <c r="E155" s="89" t="s">
        <v>35</v>
      </c>
      <c r="F155" s="191">
        <v>4.03</v>
      </c>
      <c r="G155" s="277">
        <f t="shared" si="115"/>
        <v>3.9272413793103444</v>
      </c>
      <c r="H155" s="277">
        <f t="shared" si="116"/>
        <v>0.26376256302813794</v>
      </c>
      <c r="I155" s="274">
        <f>IF(ISERROR(AVERAGE(F$23:F155)),"",AVERAGE(F$23:F155))</f>
        <v>3.8029914529914524</v>
      </c>
      <c r="J155" s="274">
        <f>IF(ISBLANK(F155),"",IF(ISERROR(STDEV(F$23:F155)),"",STDEV(F$23:F155)))</f>
        <v>0.37758822891606941</v>
      </c>
      <c r="K155" s="192" t="str">
        <f t="shared" si="135"/>
        <v>conforme</v>
      </c>
      <c r="L155" s="281">
        <f ca="1">IF(ISERROR(AVERAGE(F$23:F155)-2*ECARTPE(F$23:F155)),(AVERAGE(F$23:F155)-2*STDEV(F$23:F155)))</f>
        <v>3.0478149951593134</v>
      </c>
      <c r="M155" s="281">
        <f ca="1">IF(ISERROR(AVERAGE(F$23:F155)+2*ECARTPE(F$23:F155)),(AVERAGE(F$23:F155)+2*STDEV(F$23:F155)))</f>
        <v>4.5581679108235909</v>
      </c>
      <c r="N155" s="232">
        <f t="shared" si="117"/>
        <v>3.3997162532540686</v>
      </c>
      <c r="O155" s="232">
        <f t="shared" si="118"/>
        <v>4.4547665053666208</v>
      </c>
      <c r="P155" s="225">
        <v>8.3000000000000007</v>
      </c>
      <c r="Q155" s="277">
        <f t="shared" si="119"/>
        <v>8.1544827586206896</v>
      </c>
      <c r="R155" s="277">
        <f t="shared" si="120"/>
        <v>0.41033597912387204</v>
      </c>
      <c r="S155" s="274">
        <f>IF(ISBLANK(P155),"",IF(ISERROR(AVERAGE(P$23:P155)),"",AVERAGE(P$23:P155)))</f>
        <v>7.7598290598290571</v>
      </c>
      <c r="T155" s="274">
        <f>IF(ISBLANK(P155),"",IF(ISERROR(STDEV(P$23:P155)),"",STDEV(P$23:P155)))</f>
        <v>0.60680193738749044</v>
      </c>
      <c r="U155" s="192" t="str">
        <f t="shared" si="136"/>
        <v>conforme</v>
      </c>
      <c r="V155" s="281">
        <f ca="1">IF(ISBLANK(P155),"",IF(ISERROR(AVERAGE(P$23:P155)-2*ECARTPE(P$23:P155)),(AVERAGE(P$23:P155)-2*STDEV(P$23:P155))))</f>
        <v>6.5462251850540767</v>
      </c>
      <c r="W155" s="281">
        <f ca="1">IF(ISBLANK(P155),"",IF(ISERROR(AVERAGE(P$23:P155)+2*ECARTPE(P$23:P155)),(AVERAGE(P$23:P155)+2*STDEV(P$23:P155))))</f>
        <v>8.9734329346040376</v>
      </c>
      <c r="X155" s="236">
        <f t="shared" si="121"/>
        <v>7.3338108003729454</v>
      </c>
      <c r="Y155" s="236">
        <f t="shared" si="122"/>
        <v>8.9751547168684329</v>
      </c>
      <c r="Z155" s="191">
        <v>16.86</v>
      </c>
      <c r="AA155" s="277">
        <f t="shared" si="123"/>
        <v>16.865652173913041</v>
      </c>
      <c r="AB155" s="277">
        <f t="shared" si="124"/>
        <v>0.60300630244676068</v>
      </c>
      <c r="AC155" s="274">
        <f>IF(ISBLANK(Z155),"",IF(ISERROR(AVERAGE(Z$23:Z155)),"",AVERAGE(Z$23:Z155)))</f>
        <v>16.092755102040815</v>
      </c>
      <c r="AD155" s="274">
        <f>IF(ISBLANK(Z155),"",IF(ISERROR(STDEV(Z$23:Z155)),"",STDEV(Z$23:Z155)))</f>
        <v>1.0430187953473931</v>
      </c>
      <c r="AE155" s="192" t="str">
        <f t="shared" si="137"/>
        <v>conforme</v>
      </c>
      <c r="AF155" s="281">
        <f ca="1">IF(ISBLANK(Z155),"",IF(ISERROR(AVERAGE(Z$23:Z155)-2*ECARTPE(Z$23:Z155)),(AVERAGE(Z$23:Z155)-2*STDEV(Z$23:Z155))))</f>
        <v>14.006717511346029</v>
      </c>
      <c r="AG155" s="281">
        <f ca="1">IF(ISBLANK(Z155),"",IF(ISERROR(AVERAGE(Z$23:Z155)+2*ECARTPE(Z$23:Z155)),(AVERAGE(Z$23:Z155)+2*STDEV(Z$23:Z155))))</f>
        <v>18.178792692735602</v>
      </c>
      <c r="AH155" s="236">
        <f t="shared" si="125"/>
        <v>15.65963956901952</v>
      </c>
      <c r="AI155" s="236">
        <f t="shared" si="126"/>
        <v>18.071664778806564</v>
      </c>
      <c r="AJ155" s="191">
        <v>21.79</v>
      </c>
      <c r="AK155" s="277">
        <f t="shared" si="127"/>
        <v>21.96</v>
      </c>
      <c r="AL155" s="277">
        <f t="shared" si="128"/>
        <v>0.77265775088327404</v>
      </c>
      <c r="AM155" s="274">
        <f>IF(ISBLANK(AJ155),"",IF(ISERROR(AVERAGE(AJ$23:AJ155)),"",AVERAGE(AJ$23:AJ155)))</f>
        <v>21.145272727272722</v>
      </c>
      <c r="AN155" s="274">
        <f>IF(ISBLANK(AJ155),"",IF(ISERROR(STDEV(AJ$23:AJ155)),"",STDEV(AJ$23:AJ155)))</f>
        <v>1.50471107842157</v>
      </c>
      <c r="AO155" s="192" t="str">
        <f t="shared" si="138"/>
        <v>conforme</v>
      </c>
      <c r="AP155" s="281">
        <f ca="1">IF(ISBLANK(AJ155),"",IF(ISERROR(AVERAGE(AJ$23:AJ155)-2*ECARTPE(AJ$23:AJ155)),(AVERAGE(AJ$23:AJ155)-2*STDEV(AJ$23:AJ155))))</f>
        <v>18.135850570429582</v>
      </c>
      <c r="AQ155" s="281">
        <f ca="1">IF(ISBLANK(AJ155),"",IF(ISERROR(AVERAGE(AJ$23:AJ155)+2*ECARTPE(AJ$23:AJ155)),(AVERAGE(AJ$23:AJ155)+2*STDEV(AJ$23:AJ155))))</f>
        <v>24.154694884115862</v>
      </c>
      <c r="AR155" s="236">
        <f t="shared" si="129"/>
        <v>20.414684498233452</v>
      </c>
      <c r="AS155" s="236">
        <f t="shared" si="130"/>
        <v>23.50531550176655</v>
      </c>
      <c r="AT155" s="171">
        <v>321</v>
      </c>
      <c r="AU155" s="277">
        <f t="shared" si="131"/>
        <v>317.64999999999998</v>
      </c>
      <c r="AV155" s="277">
        <f t="shared" si="132"/>
        <v>21.307955025492738</v>
      </c>
      <c r="AW155" s="274">
        <f>IF(ISBLANK(AT155),"",IF(ISERROR(AVERAGE(AT$23:AT155)),"",AVERAGE(AT$23:AT155)))</f>
        <v>324.73099999999994</v>
      </c>
      <c r="AX155" s="274">
        <f>IF(ISBLANK(AT155),"",IF(ISERROR(STDEV(AT$23:AT155)),"",STDEV(AT$23:AT155)))</f>
        <v>30.819375038728122</v>
      </c>
      <c r="AY155" s="192" t="str">
        <f t="shared" si="139"/>
        <v>conforme</v>
      </c>
      <c r="AZ155" s="281">
        <f ca="1">IF(ISBLANK(AT155),"",IF(ISERROR(AVERAGE(AT$23:AT155)-2*ECARTPE(AT$23:AT155)),(AVERAGE(AT$23:AT155)-2*STDEV(AT$23:AT155))))</f>
        <v>263.09224992254372</v>
      </c>
      <c r="BA155" s="281">
        <f ca="1">IF(ISBLANK(AT155),"",IF(ISERROR(AVERAGE(AT$23:AT155)+2*ECARTPE(AT$23:AT155)),(AVERAGE(AT$23:AT155)+2*STDEV(AT$23:AT155))))</f>
        <v>386.36975007745616</v>
      </c>
      <c r="BB155" s="243">
        <f t="shared" si="133"/>
        <v>275.03408994901451</v>
      </c>
      <c r="BC155" s="243">
        <f t="shared" si="134"/>
        <v>360.26591005098544</v>
      </c>
      <c r="BD155" s="207" t="str">
        <f>IF(AND(AND(AND(AND(COUNTIF(K155,"conforme"),COUNTIF(U155,"conforme")),COUNTIF(AE155,"conforme")),COUNTIF(AO155,"conforme")),COUNTIF(AY155,"conforme")),"conforme","non conforme")</f>
        <v>conforme</v>
      </c>
      <c r="BE155" s="132" t="s">
        <v>228</v>
      </c>
      <c r="BF155" s="131"/>
      <c r="BG155" s="131"/>
      <c r="BH155" s="131"/>
      <c r="BI155" s="131"/>
      <c r="BJ155" s="131"/>
      <c r="BK155" s="131"/>
      <c r="BL155" s="131"/>
      <c r="BM155" s="131"/>
      <c r="BN155" s="131"/>
      <c r="BO155" s="131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</row>
    <row r="156" spans="1:112" s="130" customFormat="1" x14ac:dyDescent="0.2">
      <c r="A156" s="120">
        <v>41791</v>
      </c>
      <c r="B156" s="86">
        <v>594</v>
      </c>
      <c r="C156" s="113">
        <v>42061</v>
      </c>
      <c r="D156" s="150" t="s">
        <v>238</v>
      </c>
      <c r="E156" s="89" t="s">
        <v>35</v>
      </c>
      <c r="F156" s="191">
        <v>4.2</v>
      </c>
      <c r="G156" s="277">
        <f t="shared" si="115"/>
        <v>3.9272413793103444</v>
      </c>
      <c r="H156" s="277">
        <f t="shared" si="116"/>
        <v>0.26376256302813794</v>
      </c>
      <c r="I156" s="274">
        <f>IF(ISERROR(AVERAGE(F$23:F156)),"",AVERAGE(F$23:F156))</f>
        <v>3.8063559322033891</v>
      </c>
      <c r="J156" s="274">
        <f>IF(ISBLANK(F156),"",IF(ISERROR(STDEV(F$23:F156)),"",STDEV(F$23:F156)))</f>
        <v>0.37774333359520618</v>
      </c>
      <c r="K156" s="192" t="str">
        <f t="shared" si="135"/>
        <v>conforme</v>
      </c>
      <c r="L156" s="281">
        <f ca="1">IF(ISERROR(AVERAGE(F$23:F156)-2*ECARTPE(F$23:F156)),(AVERAGE(F$23:F156)-2*STDEV(F$23:F156)))</f>
        <v>3.0508692650129765</v>
      </c>
      <c r="M156" s="281">
        <f ca="1">IF(ISERROR(AVERAGE(F$23:F156)+2*ECARTPE(F$23:F156)),(AVERAGE(F$23:F156)+2*STDEV(F$23:F156)))</f>
        <v>4.5618425993938017</v>
      </c>
      <c r="N156" s="232">
        <f t="shared" si="117"/>
        <v>3.3997162532540686</v>
      </c>
      <c r="O156" s="232">
        <f t="shared" si="118"/>
        <v>4.4547665053666208</v>
      </c>
      <c r="P156" s="225">
        <v>8.65</v>
      </c>
      <c r="Q156" s="277">
        <f t="shared" si="119"/>
        <v>8.1544827586206896</v>
      </c>
      <c r="R156" s="277">
        <f t="shared" si="120"/>
        <v>0.41033597912387204</v>
      </c>
      <c r="S156" s="274">
        <f>IF(ISBLANK(P156),"",IF(ISERROR(AVERAGE(P$23:P156)),"",AVERAGE(P$23:P156)))</f>
        <v>7.7673728813559286</v>
      </c>
      <c r="T156" s="274">
        <f>IF(ISBLANK(P156),"",IF(ISERROR(STDEV(P$23:P156)),"",STDEV(P$23:P156)))</f>
        <v>0.60973502436882698</v>
      </c>
      <c r="U156" s="192" t="str">
        <f t="shared" si="136"/>
        <v>conforme</v>
      </c>
      <c r="V156" s="281">
        <f ca="1">IF(ISBLANK(P156),"",IF(ISERROR(AVERAGE(P$23:P156)-2*ECARTPE(P$23:P156)),(AVERAGE(P$23:P156)-2*STDEV(P$23:P156))))</f>
        <v>6.5479028326182744</v>
      </c>
      <c r="W156" s="281">
        <f ca="1">IF(ISBLANK(P156),"",IF(ISERROR(AVERAGE(P$23:P156)+2*ECARTPE(P$23:P156)),(AVERAGE(P$23:P156)+2*STDEV(P$23:P156))))</f>
        <v>8.9868429300935819</v>
      </c>
      <c r="X156" s="236">
        <f t="shared" si="121"/>
        <v>7.3338108003729454</v>
      </c>
      <c r="Y156" s="236">
        <f t="shared" si="122"/>
        <v>8.9751547168684329</v>
      </c>
      <c r="Z156" s="191">
        <v>17.46</v>
      </c>
      <c r="AA156" s="277">
        <f t="shared" si="123"/>
        <v>16.865652173913041</v>
      </c>
      <c r="AB156" s="277">
        <f t="shared" si="124"/>
        <v>0.60300630244676068</v>
      </c>
      <c r="AC156" s="274">
        <f>IF(ISBLANK(Z156),"",IF(ISERROR(AVERAGE(Z$23:Z156)),"",AVERAGE(Z$23:Z156)))</f>
        <v>16.106565656565657</v>
      </c>
      <c r="AD156" s="274">
        <f>IF(ISBLANK(Z156),"",IF(ISERROR(STDEV(Z$23:Z156)),"",STDEV(Z$23:Z156)))</f>
        <v>1.0467424313478475</v>
      </c>
      <c r="AE156" s="192" t="str">
        <f t="shared" si="137"/>
        <v>conforme</v>
      </c>
      <c r="AF156" s="281">
        <f ca="1">IF(ISBLANK(Z156),"",IF(ISERROR(AVERAGE(Z$23:Z156)-2*ECARTPE(Z$23:Z156)),(AVERAGE(Z$23:Z156)-2*STDEV(Z$23:Z156))))</f>
        <v>14.013080793869962</v>
      </c>
      <c r="AG156" s="281">
        <f ca="1">IF(ISBLANK(Z156),"",IF(ISERROR(AVERAGE(Z$23:Z156)+2*ECARTPE(Z$23:Z156)),(AVERAGE(Z$23:Z156)+2*STDEV(Z$23:Z156))))</f>
        <v>18.200050519261353</v>
      </c>
      <c r="AH156" s="236">
        <f t="shared" si="125"/>
        <v>15.65963956901952</v>
      </c>
      <c r="AI156" s="236">
        <f t="shared" si="126"/>
        <v>18.071664778806564</v>
      </c>
      <c r="AJ156" s="191">
        <v>23.1</v>
      </c>
      <c r="AK156" s="277">
        <f t="shared" si="127"/>
        <v>21.96</v>
      </c>
      <c r="AL156" s="277">
        <f t="shared" si="128"/>
        <v>0.77265775088327404</v>
      </c>
      <c r="AM156" s="274">
        <f>IF(ISBLANK(AJ156),"",IF(ISERROR(AVERAGE(AJ$23:AJ156)),"",AVERAGE(AJ$23:AJ156)))</f>
        <v>21.162882882882879</v>
      </c>
      <c r="AN156" s="274">
        <f>IF(ISBLANK(AJ156),"",IF(ISERROR(STDEV(AJ$23:AJ156)),"",STDEV(AJ$23:AJ156)))</f>
        <v>1.5093029019369335</v>
      </c>
      <c r="AO156" s="192" t="str">
        <f t="shared" si="138"/>
        <v>conforme</v>
      </c>
      <c r="AP156" s="281">
        <f ca="1">IF(ISBLANK(AJ156),"",IF(ISERROR(AVERAGE(AJ$23:AJ156)-2*ECARTPE(AJ$23:AJ156)),(AVERAGE(AJ$23:AJ156)-2*STDEV(AJ$23:AJ156))))</f>
        <v>18.144277079009012</v>
      </c>
      <c r="AQ156" s="281">
        <f ca="1">IF(ISBLANK(AJ156),"",IF(ISERROR(AVERAGE(AJ$23:AJ156)+2*ECARTPE(AJ$23:AJ156)),(AVERAGE(AJ$23:AJ156)+2*STDEV(AJ$23:AJ156))))</f>
        <v>24.181488686756747</v>
      </c>
      <c r="AR156" s="236">
        <f t="shared" si="129"/>
        <v>20.414684498233452</v>
      </c>
      <c r="AS156" s="236">
        <f t="shared" si="130"/>
        <v>23.50531550176655</v>
      </c>
      <c r="AT156" s="171">
        <v>347</v>
      </c>
      <c r="AU156" s="277">
        <f t="shared" si="131"/>
        <v>317.64999999999998</v>
      </c>
      <c r="AV156" s="277">
        <f t="shared" si="132"/>
        <v>21.307955025492738</v>
      </c>
      <c r="AW156" s="274">
        <f>IF(ISBLANK(AT156),"",IF(ISERROR(AVERAGE(AT$23:AT156)),"",AVERAGE(AT$23:AT156)))</f>
        <v>324.95148514851479</v>
      </c>
      <c r="AX156" s="274">
        <f>IF(ISBLANK(AT156),"",IF(ISERROR(STDEV(AT$23:AT156)),"",STDEV(AT$23:AT156)))</f>
        <v>30.744845466716491</v>
      </c>
      <c r="AY156" s="192" t="str">
        <f t="shared" si="139"/>
        <v>conforme</v>
      </c>
      <c r="AZ156" s="281">
        <f ca="1">IF(ISBLANK(AT156),"",IF(ISERROR(AVERAGE(AT$23:AT156)-2*ECARTPE(AT$23:AT156)),(AVERAGE(AT$23:AT156)-2*STDEV(AT$23:AT156))))</f>
        <v>263.4617942150818</v>
      </c>
      <c r="BA156" s="281">
        <f ca="1">IF(ISBLANK(AT156),"",IF(ISERROR(AVERAGE(AT$23:AT156)+2*ECARTPE(AT$23:AT156)),(AVERAGE(AT$23:AT156)+2*STDEV(AT$23:AT156))))</f>
        <v>386.44117608194779</v>
      </c>
      <c r="BB156" s="243">
        <f t="shared" si="133"/>
        <v>275.03408994901451</v>
      </c>
      <c r="BC156" s="243">
        <f t="shared" si="134"/>
        <v>360.26591005098544</v>
      </c>
      <c r="BD156" s="207" t="str">
        <f>IF(AND(AND(AND(AND(COUNTIF(K156,"conforme"),COUNTIF(U156,"conforme")),COUNTIF(AE156,"conforme")),COUNTIF(AO156,"conforme")),COUNTIF(AY156,"conforme")),"conforme","non conforme")</f>
        <v>conforme</v>
      </c>
      <c r="BE156" s="132"/>
      <c r="BF156" s="128"/>
      <c r="BG156" s="128"/>
      <c r="BH156" s="129"/>
      <c r="BI156" s="129"/>
      <c r="BJ156" s="129"/>
      <c r="BK156" s="129"/>
      <c r="BL156" s="129"/>
      <c r="BM156" s="129"/>
      <c r="BN156" s="129"/>
      <c r="BO156" s="129"/>
    </row>
    <row r="157" spans="1:112" x14ac:dyDescent="0.2">
      <c r="A157" s="120">
        <v>41791</v>
      </c>
      <c r="B157" s="86">
        <v>596</v>
      </c>
      <c r="C157" s="113">
        <v>42066</v>
      </c>
      <c r="D157" s="89" t="s">
        <v>236</v>
      </c>
      <c r="E157" s="86" t="s">
        <v>35</v>
      </c>
      <c r="F157" s="191">
        <v>3.69</v>
      </c>
      <c r="G157" s="277">
        <f t="shared" si="115"/>
        <v>3.9272413793103444</v>
      </c>
      <c r="H157" s="277">
        <f t="shared" si="116"/>
        <v>0.26376256302813794</v>
      </c>
      <c r="I157" s="274">
        <f>IF(ISERROR(AVERAGE(F$23:F157)),"",AVERAGE(F$23:F157))</f>
        <v>3.8053781512605034</v>
      </c>
      <c r="J157" s="274">
        <f>IF(ISBLANK(F157),"",IF(ISERROR(STDEV(F$23:F157)),"",STDEV(F$23:F157)))</f>
        <v>0.37629052496655302</v>
      </c>
      <c r="K157" s="192" t="str">
        <f t="shared" si="135"/>
        <v>conforme</v>
      </c>
      <c r="L157" s="281">
        <f ca="1">IF(ISERROR(AVERAGE(F$23:F157)-2*ECARTPE(F$23:F157)),(AVERAGE(F$23:F157)-2*STDEV(F$23:F157)))</f>
        <v>3.0527971013273971</v>
      </c>
      <c r="M157" s="281">
        <f ca="1">IF(ISERROR(AVERAGE(F$23:F157)+2*ECARTPE(F$23:F157)),(AVERAGE(F$23:F157)+2*STDEV(F$23:F157)))</f>
        <v>4.5579592011936096</v>
      </c>
      <c r="N157" s="232">
        <f t="shared" si="117"/>
        <v>3.3997162532540686</v>
      </c>
      <c r="O157" s="232">
        <f t="shared" si="118"/>
        <v>4.4547665053666208</v>
      </c>
      <c r="P157" s="225">
        <v>7.8</v>
      </c>
      <c r="Q157" s="277">
        <f t="shared" si="119"/>
        <v>8.1544827586206896</v>
      </c>
      <c r="R157" s="277">
        <f t="shared" si="120"/>
        <v>0.41033597912387204</v>
      </c>
      <c r="S157" s="274">
        <f>IF(ISBLANK(P157),"",IF(ISERROR(AVERAGE(P$23:P157)),"",AVERAGE(P$23:P157)))</f>
        <v>7.7676470588235258</v>
      </c>
      <c r="T157" s="274">
        <f>IF(ISBLANK(P157),"",IF(ISERROR(STDEV(P$23:P157)),"",STDEV(P$23:P157)))</f>
        <v>0.60715327118928741</v>
      </c>
      <c r="U157" s="192" t="str">
        <f t="shared" si="136"/>
        <v>conforme</v>
      </c>
      <c r="V157" s="281">
        <f ca="1">IF(ISBLANK(P157),"",IF(ISERROR(AVERAGE(P$23:P157)-2*ECARTPE(P$23:P157)),(AVERAGE(P$23:P157)-2*STDEV(P$23:P157))))</f>
        <v>6.5533405164449512</v>
      </c>
      <c r="W157" s="281">
        <f ca="1">IF(ISBLANK(P157),"",IF(ISERROR(AVERAGE(P$23:P157)+2*ECARTPE(P$23:P157)),(AVERAGE(P$23:P157)+2*STDEV(P$23:P157))))</f>
        <v>8.9819536012021004</v>
      </c>
      <c r="X157" s="236">
        <f t="shared" si="121"/>
        <v>7.3338108003729454</v>
      </c>
      <c r="Y157" s="236">
        <f t="shared" si="122"/>
        <v>8.9751547168684329</v>
      </c>
      <c r="Z157" s="191"/>
      <c r="AA157" s="277">
        <f t="shared" si="123"/>
        <v>16.865652173913041</v>
      </c>
      <c r="AB157" s="277">
        <f t="shared" si="124"/>
        <v>0.60300630244676068</v>
      </c>
      <c r="AC157" s="274" t="str">
        <f>IF(ISBLANK(Z157),"",IF(ISERROR(AVERAGE(Z$23:Z157)),"",AVERAGE(Z$23:Z157)))</f>
        <v/>
      </c>
      <c r="AD157" s="274" t="str">
        <f>IF(ISBLANK(Z157),"",IF(ISERROR(STDEV(Z$23:Z157)),"",STDEV(Z$23:Z157)))</f>
        <v/>
      </c>
      <c r="AE157" s="192" t="str">
        <f t="shared" si="137"/>
        <v/>
      </c>
      <c r="AF157" s="281" t="str">
        <f>IF(ISBLANK(Z157),"",IF(ISERROR(AVERAGE(Z$23:Z157)-2*ECARTPE(Z$23:Z157)),(AVERAGE(Z$23:Z157)-2*STDEV(Z$23:Z157))))</f>
        <v/>
      </c>
      <c r="AG157" s="281" t="str">
        <f>IF(ISBLANK(Z157),"",IF(ISERROR(AVERAGE(Z$23:Z157)+2*ECARTPE(Z$23:Z157)),(AVERAGE(Z$23:Z157)+2*STDEV(Z$23:Z157))))</f>
        <v/>
      </c>
      <c r="AH157" s="236">
        <f t="shared" si="125"/>
        <v>15.65963956901952</v>
      </c>
      <c r="AI157" s="236">
        <f t="shared" si="126"/>
        <v>18.071664778806564</v>
      </c>
      <c r="AJ157" s="191"/>
      <c r="AK157" s="277">
        <f t="shared" si="127"/>
        <v>21.96</v>
      </c>
      <c r="AL157" s="277">
        <f t="shared" si="128"/>
        <v>0.77265775088327404</v>
      </c>
      <c r="AM157" s="274" t="str">
        <f>IF(ISBLANK(AJ157),"",IF(ISERROR(AVERAGE(AJ$23:AJ157)),"",AVERAGE(AJ$23:AJ157)))</f>
        <v/>
      </c>
      <c r="AN157" s="274" t="str">
        <f>IF(ISBLANK(AJ157),"",IF(ISERROR(STDEV(AJ$23:AJ157)),"",STDEV(AJ$23:AJ157)))</f>
        <v/>
      </c>
      <c r="AO157" s="192" t="str">
        <f t="shared" si="138"/>
        <v/>
      </c>
      <c r="AP157" s="281" t="str">
        <f>IF(ISBLANK(AJ157),"",IF(ISERROR(AVERAGE(AJ$23:AJ157)-2*ECARTPE(AJ$23:AJ157)),(AVERAGE(AJ$23:AJ157)-2*STDEV(AJ$23:AJ157))))</f>
        <v/>
      </c>
      <c r="AQ157" s="281" t="str">
        <f>IF(ISBLANK(AJ157),"",IF(ISERROR(AVERAGE(AJ$23:AJ157)+2*ECARTPE(AJ$23:AJ157)),(AVERAGE(AJ$23:AJ157)+2*STDEV(AJ$23:AJ157))))</f>
        <v/>
      </c>
      <c r="AR157" s="236">
        <f t="shared" si="129"/>
        <v>20.414684498233452</v>
      </c>
      <c r="AS157" s="236">
        <f t="shared" si="130"/>
        <v>23.50531550176655</v>
      </c>
      <c r="AT157" s="171"/>
      <c r="AU157" s="277">
        <f t="shared" si="131"/>
        <v>317.64999999999998</v>
      </c>
      <c r="AV157" s="277">
        <f t="shared" si="132"/>
        <v>21.307955025492738</v>
      </c>
      <c r="AW157" s="274" t="str">
        <f>IF(ISBLANK(AT157),"",IF(ISERROR(AVERAGE(AT$23:AT157)),"",AVERAGE(AT$23:AT157)))</f>
        <v/>
      </c>
      <c r="AX157" s="274" t="str">
        <f>IF(ISBLANK(AT157),"",IF(ISERROR(STDEV(AT$23:AT157)),"",STDEV(AT$23:AT157)))</f>
        <v/>
      </c>
      <c r="AY157" s="192" t="str">
        <f t="shared" si="139"/>
        <v/>
      </c>
      <c r="AZ157" s="281" t="str">
        <f>IF(ISBLANK(AT157),"",IF(ISERROR(AVERAGE(AT$23:AT157)-2*ECARTPE(AT$23:AT157)),(AVERAGE(AT$23:AT157)-2*STDEV(AT$23:AT157))))</f>
        <v/>
      </c>
      <c r="BA157" s="281" t="str">
        <f>IF(ISBLANK(AT157),"",IF(ISERROR(AVERAGE(AT$23:AT157)+2*ECARTPE(AT$23:AT157)),(AVERAGE(AT$23:AT157)+2*STDEV(AT$23:AT157))))</f>
        <v/>
      </c>
      <c r="BB157" s="243">
        <f t="shared" si="133"/>
        <v>275.03408994901451</v>
      </c>
      <c r="BC157" s="243">
        <f t="shared" si="134"/>
        <v>360.26591005098544</v>
      </c>
      <c r="BD157" s="207"/>
      <c r="BE157" s="132" t="s">
        <v>239</v>
      </c>
    </row>
    <row r="158" spans="1:112" x14ac:dyDescent="0.2">
      <c r="A158" s="120">
        <v>41791</v>
      </c>
      <c r="B158" s="86">
        <v>582</v>
      </c>
      <c r="C158" s="113">
        <v>42089</v>
      </c>
      <c r="D158" s="86" t="s">
        <v>241</v>
      </c>
      <c r="E158" s="86" t="s">
        <v>35</v>
      </c>
      <c r="F158" s="191">
        <v>3.94</v>
      </c>
      <c r="G158" s="277">
        <f t="shared" si="115"/>
        <v>3.9272413793103444</v>
      </c>
      <c r="H158" s="277">
        <f t="shared" si="116"/>
        <v>0.26376256302813794</v>
      </c>
      <c r="I158" s="274">
        <f>IF(ISERROR(AVERAGE(F$23:F158)),"",AVERAGE(F$23:F158))</f>
        <v>3.8064999999999993</v>
      </c>
      <c r="J158" s="274">
        <f>IF(ISBLANK(F158),"",IF(ISERROR(STDEV(F$23:F158)),"",STDEV(F$23:F158)))</f>
        <v>0.37490760766582781</v>
      </c>
      <c r="K158" s="192" t="str">
        <f t="shared" si="135"/>
        <v>conforme</v>
      </c>
      <c r="L158" s="281">
        <f ca="1">IF(ISERROR(AVERAGE(F$23:F158)-2*ECARTPE(F$23:F158)),(AVERAGE(F$23:F158)-2*STDEV(F$23:F158)))</f>
        <v>3.0566847846683438</v>
      </c>
      <c r="M158" s="281">
        <f ca="1">IF(ISERROR(AVERAGE(F$23:F158)+2*ECARTPE(F$23:F158)),(AVERAGE(F$23:F158)+2*STDEV(F$23:F158)))</f>
        <v>4.5563152153316553</v>
      </c>
      <c r="N158" s="232">
        <f t="shared" si="117"/>
        <v>3.3997162532540686</v>
      </c>
      <c r="O158" s="232">
        <f t="shared" si="118"/>
        <v>4.4547665053666208</v>
      </c>
      <c r="P158" s="225">
        <v>8.1999999999999993</v>
      </c>
      <c r="Q158" s="277">
        <f t="shared" si="119"/>
        <v>8.1544827586206896</v>
      </c>
      <c r="R158" s="277">
        <f t="shared" si="120"/>
        <v>0.41033597912387204</v>
      </c>
      <c r="S158" s="274">
        <f>IF(ISBLANK(P158),"",IF(ISERROR(AVERAGE(P$23:P158)),"",AVERAGE(P$23:P158)))</f>
        <v>7.7712499999999967</v>
      </c>
      <c r="T158" s="274">
        <f>IF(ISBLANK(P158),"",IF(ISERROR(STDEV(P$23:P158)),"",STDEV(P$23:P158)))</f>
        <v>0.6058837042083326</v>
      </c>
      <c r="U158" s="192" t="str">
        <f t="shared" si="136"/>
        <v>conforme</v>
      </c>
      <c r="V158" s="281">
        <f ca="1">IF(ISBLANK(P158),"",IF(ISERROR(AVERAGE(P$23:P158)-2*ECARTPE(P$23:P158)),(AVERAGE(P$23:P158)-2*STDEV(P$23:P158))))</f>
        <v>6.5594825915833317</v>
      </c>
      <c r="W158" s="281">
        <f ca="1">IF(ISBLANK(P158),"",IF(ISERROR(AVERAGE(P$23:P158)+2*ECARTPE(P$23:P158)),(AVERAGE(P$23:P158)+2*STDEV(P$23:P158))))</f>
        <v>8.9830174084166625</v>
      </c>
      <c r="X158" s="236">
        <f t="shared" si="121"/>
        <v>7.3338108003729454</v>
      </c>
      <c r="Y158" s="236">
        <f t="shared" si="122"/>
        <v>8.9751547168684329</v>
      </c>
      <c r="Z158" s="191">
        <v>16.899999999999999</v>
      </c>
      <c r="AA158" s="277">
        <f t="shared" si="123"/>
        <v>16.865652173913041</v>
      </c>
      <c r="AB158" s="277">
        <f t="shared" si="124"/>
        <v>0.60300630244676068</v>
      </c>
      <c r="AC158" s="274">
        <f>IF(ISBLANK(Z158),"",IF(ISERROR(AVERAGE(Z$23:Z158)),"",AVERAGE(Z$23:Z158)))</f>
        <v>16.1145</v>
      </c>
      <c r="AD158" s="274">
        <f>IF(ISBLANK(Z158),"",IF(ISERROR(STDEV(Z$23:Z158)),"",STDEV(Z$23:Z158)))</f>
        <v>1.0444604957932715</v>
      </c>
      <c r="AE158" s="192" t="str">
        <f t="shared" si="137"/>
        <v>conforme</v>
      </c>
      <c r="AF158" s="281">
        <f ca="1">IF(ISBLANK(Z158),"",IF(ISERROR(AVERAGE(Z$23:Z158)-2*ECARTPE(Z$23:Z158)),(AVERAGE(Z$23:Z158)-2*STDEV(Z$23:Z158))))</f>
        <v>14.025579008413457</v>
      </c>
      <c r="AG158" s="281">
        <f ca="1">IF(ISBLANK(Z158),"",IF(ISERROR(AVERAGE(Z$23:Z158)+2*ECARTPE(Z$23:Z158)),(AVERAGE(Z$23:Z158)+2*STDEV(Z$23:Z158))))</f>
        <v>18.203420991586544</v>
      </c>
      <c r="AH158" s="236">
        <f t="shared" si="125"/>
        <v>15.65963956901952</v>
      </c>
      <c r="AI158" s="236">
        <f t="shared" si="126"/>
        <v>18.071664778806564</v>
      </c>
      <c r="AJ158" s="191">
        <v>22</v>
      </c>
      <c r="AK158" s="277">
        <f t="shared" si="127"/>
        <v>21.96</v>
      </c>
      <c r="AL158" s="277">
        <f t="shared" si="128"/>
        <v>0.77265775088327404</v>
      </c>
      <c r="AM158" s="274">
        <f>IF(ISBLANK(AJ158),"",IF(ISERROR(AVERAGE(AJ$23:AJ158)),"",AVERAGE(AJ$23:AJ158)))</f>
        <v>21.170357142857139</v>
      </c>
      <c r="AN158" s="274">
        <f>IF(ISBLANK(AJ158),"",IF(ISERROR(STDEV(AJ$23:AJ158)),"",STDEV(AJ$23:AJ158)))</f>
        <v>1.5045695733430215</v>
      </c>
      <c r="AO158" s="192" t="str">
        <f t="shared" si="138"/>
        <v>conforme</v>
      </c>
      <c r="AP158" s="281">
        <f ca="1">IF(ISBLANK(AJ158),"",IF(ISERROR(AVERAGE(AJ$23:AJ158)-2*ECARTPE(AJ$23:AJ158)),(AVERAGE(AJ$23:AJ158)-2*STDEV(AJ$23:AJ158))))</f>
        <v>18.161217996171096</v>
      </c>
      <c r="AQ158" s="281">
        <f ca="1">IF(ISBLANK(AJ158),"",IF(ISERROR(AVERAGE(AJ$23:AJ158)+2*ECARTPE(AJ$23:AJ158)),(AVERAGE(AJ$23:AJ158)+2*STDEV(AJ$23:AJ158))))</f>
        <v>24.179496289543181</v>
      </c>
      <c r="AR158" s="236">
        <f t="shared" si="129"/>
        <v>20.414684498233452</v>
      </c>
      <c r="AS158" s="236">
        <f t="shared" si="130"/>
        <v>23.50531550176655</v>
      </c>
      <c r="AT158" s="171">
        <v>338</v>
      </c>
      <c r="AU158" s="277">
        <f t="shared" si="131"/>
        <v>317.64999999999998</v>
      </c>
      <c r="AV158" s="277">
        <f t="shared" si="132"/>
        <v>21.307955025492738</v>
      </c>
      <c r="AW158" s="274">
        <f>IF(ISBLANK(AT158),"",IF(ISERROR(AVERAGE(AT$23:AT158)),"",AVERAGE(AT$23:AT158)))</f>
        <v>325.07941176470581</v>
      </c>
      <c r="AX158" s="274">
        <f>IF(ISBLANK(AT158),"",IF(ISERROR(STDEV(AT$23:AT158)),"",STDEV(AT$23:AT158)))</f>
        <v>30.619534754163794</v>
      </c>
      <c r="AY158" s="192" t="str">
        <f t="shared" si="139"/>
        <v>conforme</v>
      </c>
      <c r="AZ158" s="281">
        <f ca="1">IF(ISBLANK(AT158),"",IF(ISERROR(AVERAGE(AT$23:AT158)-2*ECARTPE(AT$23:AT158)),(AVERAGE(AT$23:AT158)-2*STDEV(AT$23:AT158))))</f>
        <v>263.84034225637822</v>
      </c>
      <c r="BA158" s="281">
        <f ca="1">IF(ISBLANK(AT158),"",IF(ISERROR(AVERAGE(AT$23:AT158)+2*ECARTPE(AT$23:AT158)),(AVERAGE(AT$23:AT158)+2*STDEV(AT$23:AT158))))</f>
        <v>386.3184812730334</v>
      </c>
      <c r="BB158" s="243">
        <f t="shared" si="133"/>
        <v>275.03408994901451</v>
      </c>
      <c r="BC158" s="243">
        <f t="shared" si="134"/>
        <v>360.26591005098544</v>
      </c>
      <c r="BD158" s="207" t="str">
        <f>IF(AND(AND(AND(AND(COUNTIF(K158,"conforme"),COUNTIF(U158,"conforme")),COUNTIF(AE158,"conforme")),COUNTIF(AO158,"conforme")),COUNTIF(AY158,"conforme")),"conforme","non conforme")</f>
        <v>conforme</v>
      </c>
      <c r="BE158" s="132" t="s">
        <v>242</v>
      </c>
    </row>
    <row r="159" spans="1:112" x14ac:dyDescent="0.2">
      <c r="A159" s="120">
        <v>41791</v>
      </c>
      <c r="B159" s="86">
        <v>604</v>
      </c>
      <c r="C159" s="113">
        <v>42109</v>
      </c>
      <c r="E159" s="86" t="s">
        <v>35</v>
      </c>
      <c r="F159" s="191">
        <v>4.08</v>
      </c>
      <c r="G159" s="277">
        <f t="shared" si="115"/>
        <v>3.9272413793103444</v>
      </c>
      <c r="H159" s="277">
        <f t="shared" si="116"/>
        <v>0.26376256302813794</v>
      </c>
      <c r="I159" s="274">
        <f>IF(ISERROR(AVERAGE(F$23:F159)),"",AVERAGE(F$23:F159))</f>
        <v>3.8087603305785116</v>
      </c>
      <c r="J159" s="274">
        <f>IF(ISBLANK(F159),"",IF(ISERROR(STDEV(F$23:F159)),"",STDEV(F$23:F159)))</f>
        <v>0.37416923588115825</v>
      </c>
      <c r="K159" s="192" t="str">
        <f t="shared" si="135"/>
        <v>conforme</v>
      </c>
      <c r="L159" s="281">
        <f ca="1">IF(ISERROR(AVERAGE(F$23:F159)-2*ECARTPE(F$23:F159)),(AVERAGE(F$23:F159)-2*STDEV(F$23:F159)))</f>
        <v>3.0604218588161949</v>
      </c>
      <c r="M159" s="281">
        <f ca="1">IF(ISERROR(AVERAGE(F$23:F159)+2*ECARTPE(F$23:F159)),(AVERAGE(F$23:F159)+2*STDEV(F$23:F159)))</f>
        <v>4.5570988023408283</v>
      </c>
      <c r="N159" s="232">
        <f t="shared" si="117"/>
        <v>3.3997162532540686</v>
      </c>
      <c r="O159" s="232">
        <f t="shared" si="118"/>
        <v>4.4547665053666208</v>
      </c>
      <c r="P159" s="225">
        <v>8.67</v>
      </c>
      <c r="Q159" s="277">
        <f t="shared" si="119"/>
        <v>8.1544827586206896</v>
      </c>
      <c r="R159" s="277">
        <f t="shared" si="120"/>
        <v>0.41033597912387204</v>
      </c>
      <c r="S159" s="274">
        <f>IF(ISBLANK(P159),"",IF(ISERROR(AVERAGE(P$23:P159)),"",AVERAGE(P$23:P159)))</f>
        <v>7.7786776859504094</v>
      </c>
      <c r="T159" s="274">
        <f>IF(ISBLANK(P159),"",IF(ISERROR(STDEV(P$23:P159)),"",STDEV(P$23:P159)))</f>
        <v>0.60886087922277776</v>
      </c>
      <c r="U159" s="192" t="str">
        <f t="shared" si="136"/>
        <v>conforme</v>
      </c>
      <c r="V159" s="281">
        <f ca="1">IF(ISBLANK(P159),"",IF(ISERROR(AVERAGE(P$23:P159)-2*ECARTPE(P$23:P159)),(AVERAGE(P$23:P159)-2*STDEV(P$23:P159))))</f>
        <v>6.5609559275048541</v>
      </c>
      <c r="W159" s="281">
        <f ca="1">IF(ISBLANK(P159),"",IF(ISERROR(AVERAGE(P$23:P159)+2*ECARTPE(P$23:P159)),(AVERAGE(P$23:P159)+2*STDEV(P$23:P159))))</f>
        <v>8.9963994443959656</v>
      </c>
      <c r="X159" s="236">
        <f t="shared" si="121"/>
        <v>7.3338108003729454</v>
      </c>
      <c r="Y159" s="236">
        <f t="shared" si="122"/>
        <v>8.9751547168684329</v>
      </c>
      <c r="Z159" s="191">
        <v>18.05</v>
      </c>
      <c r="AA159" s="277">
        <f t="shared" si="123"/>
        <v>16.865652173913041</v>
      </c>
      <c r="AB159" s="277">
        <f t="shared" si="124"/>
        <v>0.60300630244676068</v>
      </c>
      <c r="AC159" s="274">
        <f>IF(ISBLANK(Z159),"",IF(ISERROR(AVERAGE(Z$23:Z159)),"",AVERAGE(Z$23:Z159)))</f>
        <v>16.133663366336634</v>
      </c>
      <c r="AD159" s="274">
        <f>IF(ISBLANK(Z159),"",IF(ISERROR(STDEV(Z$23:Z159)),"",STDEV(Z$23:Z159)))</f>
        <v>1.0569197914433026</v>
      </c>
      <c r="AE159" s="192" t="str">
        <f t="shared" si="137"/>
        <v>conforme</v>
      </c>
      <c r="AF159" s="281">
        <f ca="1">IF(ISBLANK(Z159),"",IF(ISERROR(AVERAGE(Z$23:Z159)-2*ECARTPE(Z$23:Z159)),(AVERAGE(Z$23:Z159)-2*STDEV(Z$23:Z159))))</f>
        <v>14.019823783450029</v>
      </c>
      <c r="AG159" s="281">
        <f ca="1">IF(ISBLANK(Z159),"",IF(ISERROR(AVERAGE(Z$23:Z159)+2*ECARTPE(Z$23:Z159)),(AVERAGE(Z$23:Z159)+2*STDEV(Z$23:Z159))))</f>
        <v>18.247502949223239</v>
      </c>
      <c r="AH159" s="236">
        <f t="shared" si="125"/>
        <v>15.65963956901952</v>
      </c>
      <c r="AI159" s="236">
        <f t="shared" si="126"/>
        <v>18.071664778806564</v>
      </c>
      <c r="AJ159" s="191">
        <v>22.76</v>
      </c>
      <c r="AK159" s="277">
        <f t="shared" si="127"/>
        <v>21.96</v>
      </c>
      <c r="AL159" s="277">
        <f t="shared" si="128"/>
        <v>0.77265775088327404</v>
      </c>
      <c r="AM159" s="274">
        <f>IF(ISBLANK(AJ159),"",IF(ISERROR(AVERAGE(AJ$23:AJ159)),"",AVERAGE(AJ$23:AJ159)))</f>
        <v>21.184424778761059</v>
      </c>
      <c r="AN159" s="274">
        <f>IF(ISBLANK(AJ159),"",IF(ISERROR(STDEV(AJ$23:AJ159)),"",STDEV(AJ$23:AJ159)))</f>
        <v>1.5052841082411614</v>
      </c>
      <c r="AO159" s="192" t="str">
        <f t="shared" si="138"/>
        <v>conforme</v>
      </c>
      <c r="AP159" s="281">
        <f ca="1">IF(ISBLANK(AJ159),"",IF(ISERROR(AVERAGE(AJ$23:AJ159)-2*ECARTPE(AJ$23:AJ159)),(AVERAGE(AJ$23:AJ159)-2*STDEV(AJ$23:AJ159))))</f>
        <v>18.173856562278736</v>
      </c>
      <c r="AQ159" s="281">
        <f ca="1">IF(ISBLANK(AJ159),"",IF(ISERROR(AVERAGE(AJ$23:AJ159)+2*ECARTPE(AJ$23:AJ159)),(AVERAGE(AJ$23:AJ159)+2*STDEV(AJ$23:AJ159))))</f>
        <v>24.194992995243382</v>
      </c>
      <c r="AR159" s="236">
        <f t="shared" si="129"/>
        <v>20.414684498233452</v>
      </c>
      <c r="AS159" s="236">
        <f t="shared" si="130"/>
        <v>23.50531550176655</v>
      </c>
      <c r="AT159" s="171">
        <v>300</v>
      </c>
      <c r="AU159" s="277">
        <f t="shared" si="131"/>
        <v>317.64999999999998</v>
      </c>
      <c r="AV159" s="277">
        <f t="shared" si="132"/>
        <v>21.307955025492738</v>
      </c>
      <c r="AW159" s="274">
        <f>IF(ISBLANK(AT159),"",IF(ISERROR(AVERAGE(AT$23:AT159)),"",AVERAGE(AT$23:AT159)))</f>
        <v>324.83592233009699</v>
      </c>
      <c r="AX159" s="274">
        <f>IF(ISBLANK(AT159),"",IF(ISERROR(STDEV(AT$23:AT159)),"",STDEV(AT$23:AT159)))</f>
        <v>30.569114409132197</v>
      </c>
      <c r="AY159" s="192" t="str">
        <f t="shared" si="139"/>
        <v>conforme</v>
      </c>
      <c r="AZ159" s="281">
        <f ca="1">IF(ISBLANK(AT159),"",IF(ISERROR(AVERAGE(AT$23:AT159)-2*ECARTPE(AT$23:AT159)),(AVERAGE(AT$23:AT159)-2*STDEV(AT$23:AT159))))</f>
        <v>263.6976935118326</v>
      </c>
      <c r="BA159" s="281">
        <f ca="1">IF(ISBLANK(AT159),"",IF(ISERROR(AVERAGE(AT$23:AT159)+2*ECARTPE(AT$23:AT159)),(AVERAGE(AT$23:AT159)+2*STDEV(AT$23:AT159))))</f>
        <v>385.97415114836139</v>
      </c>
      <c r="BB159" s="243">
        <f t="shared" si="133"/>
        <v>275.03408994901451</v>
      </c>
      <c r="BC159" s="243">
        <f t="shared" si="134"/>
        <v>360.26591005098544</v>
      </c>
      <c r="BD159" s="207" t="str">
        <f>IF(AND(AND(AND(AND(COUNTIF(K159,"conforme"),COUNTIF(U159,"conforme")),COUNTIF(AE159,"conforme")),COUNTIF(AO159,"conforme")),COUNTIF(AY159,"conforme")),"conforme","non conforme")</f>
        <v>conforme</v>
      </c>
      <c r="BE159" s="132" t="s">
        <v>242</v>
      </c>
    </row>
    <row r="160" spans="1:112" x14ac:dyDescent="0.2">
      <c r="A160" s="120">
        <v>41791</v>
      </c>
      <c r="B160" s="86">
        <v>603</v>
      </c>
      <c r="C160" s="113">
        <v>42111</v>
      </c>
      <c r="D160" s="89" t="s">
        <v>243</v>
      </c>
      <c r="E160" s="89" t="s">
        <v>5</v>
      </c>
      <c r="F160" s="191">
        <v>4.0999999999999996</v>
      </c>
      <c r="G160" s="277">
        <f t="shared" si="115"/>
        <v>3.9272413793103444</v>
      </c>
      <c r="H160" s="277">
        <f t="shared" si="116"/>
        <v>0.26376256302813794</v>
      </c>
      <c r="I160" s="274">
        <f>IF(ISERROR(AVERAGE(F$23:F160)),"",AVERAGE(F$23:F160))</f>
        <v>3.811147540983606</v>
      </c>
      <c r="J160" s="274">
        <f>IF(ISBLANK(F160),"",IF(ISERROR(STDEV(F$23:F160)),"",STDEV(F$23:F160)))</f>
        <v>0.373551631005623</v>
      </c>
      <c r="K160" s="192" t="str">
        <f t="shared" si="135"/>
        <v>conforme</v>
      </c>
      <c r="L160" s="281">
        <f ca="1">IF(ISERROR(AVERAGE(F$23:F160)-2*ECARTPE(F$23:F160)),(AVERAGE(F$23:F160)-2*STDEV(F$23:F160)))</f>
        <v>3.0640442789723599</v>
      </c>
      <c r="M160" s="281">
        <f ca="1">IF(ISERROR(AVERAGE(F$23:F160)+2*ECARTPE(F$23:F160)),(AVERAGE(F$23:F160)+2*STDEV(F$23:F160)))</f>
        <v>4.5582508029948521</v>
      </c>
      <c r="N160" s="232">
        <f t="shared" si="117"/>
        <v>3.3997162532540686</v>
      </c>
      <c r="O160" s="232">
        <f t="shared" si="118"/>
        <v>4.4547665053666208</v>
      </c>
      <c r="P160" s="225">
        <v>8.5</v>
      </c>
      <c r="Q160" s="277">
        <f t="shared" si="119"/>
        <v>8.1544827586206896</v>
      </c>
      <c r="R160" s="277">
        <f t="shared" si="120"/>
        <v>0.41033597912387204</v>
      </c>
      <c r="S160" s="274">
        <f>IF(ISBLANK(P160),"",IF(ISERROR(AVERAGE(P$23:P160)),"",AVERAGE(P$23:P160)))</f>
        <v>7.784590163934423</v>
      </c>
      <c r="T160" s="274">
        <f>IF(ISBLANK(P160),"",IF(ISERROR(STDEV(P$23:P160)),"",STDEV(P$23:P160)))</f>
        <v>0.6098464073548433</v>
      </c>
      <c r="U160" s="192" t="str">
        <f t="shared" si="136"/>
        <v>conforme</v>
      </c>
      <c r="V160" s="281">
        <f ca="1">IF(ISBLANK(P160),"",IF(ISERROR(AVERAGE(P$23:P160)-2*ECARTPE(P$23:P160)),(AVERAGE(P$23:P160)-2*STDEV(P$23:P160))))</f>
        <v>6.5648973492247364</v>
      </c>
      <c r="W160" s="281">
        <f ca="1">IF(ISBLANK(P160),"",IF(ISERROR(AVERAGE(P$23:P160)+2*ECARTPE(P$23:P160)),(AVERAGE(P$23:P160)+2*STDEV(P$23:P160))))</f>
        <v>9.0042829786441096</v>
      </c>
      <c r="X160" s="236">
        <f t="shared" si="121"/>
        <v>7.3338108003729454</v>
      </c>
      <c r="Y160" s="236">
        <f t="shared" si="122"/>
        <v>8.9751547168684329</v>
      </c>
      <c r="Z160" s="191">
        <v>17.399999999999999</v>
      </c>
      <c r="AA160" s="277">
        <f t="shared" si="123"/>
        <v>16.865652173913041</v>
      </c>
      <c r="AB160" s="277">
        <f t="shared" si="124"/>
        <v>0.60300630244676068</v>
      </c>
      <c r="AC160" s="274">
        <f>IF(ISBLANK(Z160),"",IF(ISERROR(AVERAGE(Z$23:Z160)),"",AVERAGE(Z$23:Z160)))</f>
        <v>16.146078431372551</v>
      </c>
      <c r="AD160" s="274">
        <f>IF(ISBLANK(Z160),"",IF(ISERROR(STDEV(Z$23:Z160)),"",STDEV(Z$23:Z160)))</f>
        <v>1.0591227052040302</v>
      </c>
      <c r="AE160" s="192" t="str">
        <f t="shared" si="137"/>
        <v>conforme</v>
      </c>
      <c r="AF160" s="281">
        <f ca="1">IF(ISBLANK(Z160),"",IF(ISERROR(AVERAGE(Z$23:Z160)-2*ECARTPE(Z$23:Z160)),(AVERAGE(Z$23:Z160)-2*STDEV(Z$23:Z160))))</f>
        <v>14.02783302096449</v>
      </c>
      <c r="AG160" s="281">
        <f ca="1">IF(ISBLANK(Z160),"",IF(ISERROR(AVERAGE(Z$23:Z160)+2*ECARTPE(Z$23:Z160)),(AVERAGE(Z$23:Z160)+2*STDEV(Z$23:Z160))))</f>
        <v>18.264323841780612</v>
      </c>
      <c r="AH160" s="236">
        <f t="shared" si="125"/>
        <v>15.65963956901952</v>
      </c>
      <c r="AI160" s="236">
        <f t="shared" si="126"/>
        <v>18.071664778806564</v>
      </c>
      <c r="AJ160" s="191">
        <v>22.7</v>
      </c>
      <c r="AK160" s="277">
        <f t="shared" si="127"/>
        <v>21.96</v>
      </c>
      <c r="AL160" s="277">
        <f t="shared" si="128"/>
        <v>0.77265775088327404</v>
      </c>
      <c r="AM160" s="274">
        <f>IF(ISBLANK(AJ160),"",IF(ISERROR(AVERAGE(AJ$23:AJ160)),"",AVERAGE(AJ$23:AJ160)))</f>
        <v>21.197719298245609</v>
      </c>
      <c r="AN160" s="274">
        <f>IF(ISBLANK(AJ160),"",IF(ISERROR(STDEV(AJ$23:AJ160)),"",STDEV(AJ$23:AJ160)))</f>
        <v>1.5053162635315538</v>
      </c>
      <c r="AO160" s="192" t="str">
        <f t="shared" si="138"/>
        <v>conforme</v>
      </c>
      <c r="AP160" s="281">
        <f ca="1">IF(ISBLANK(AJ160),"",IF(ISERROR(AVERAGE(AJ$23:AJ160)-2*ECARTPE(AJ$23:AJ160)),(AVERAGE(AJ$23:AJ160)-2*STDEV(AJ$23:AJ160))))</f>
        <v>18.1870867711825</v>
      </c>
      <c r="AQ160" s="281">
        <f ca="1">IF(ISBLANK(AJ160),"",IF(ISERROR(AVERAGE(AJ$23:AJ160)+2*ECARTPE(AJ$23:AJ160)),(AVERAGE(AJ$23:AJ160)+2*STDEV(AJ$23:AJ160))))</f>
        <v>24.208351825308718</v>
      </c>
      <c r="AR160" s="236">
        <f t="shared" si="129"/>
        <v>20.414684498233452</v>
      </c>
      <c r="AS160" s="236">
        <f t="shared" si="130"/>
        <v>23.50531550176655</v>
      </c>
      <c r="AT160" s="171">
        <v>334</v>
      </c>
      <c r="AU160" s="277">
        <f t="shared" si="131"/>
        <v>317.64999999999998</v>
      </c>
      <c r="AV160" s="277">
        <f t="shared" si="132"/>
        <v>21.307955025492738</v>
      </c>
      <c r="AW160" s="274">
        <f>IF(ISBLANK(AT160),"",IF(ISERROR(AVERAGE(AT$23:AT160)),"",AVERAGE(AT$23:AT160)))</f>
        <v>324.92403846153837</v>
      </c>
      <c r="AX160" s="274">
        <f>IF(ISBLANK(AT160),"",IF(ISERROR(STDEV(AT$23:AT160)),"",STDEV(AT$23:AT160)))</f>
        <v>30.433628229670667</v>
      </c>
      <c r="AY160" s="192" t="str">
        <f t="shared" si="139"/>
        <v>conforme</v>
      </c>
      <c r="AZ160" s="281">
        <f ca="1">IF(ISBLANK(AT160),"",IF(ISERROR(AVERAGE(AT$23:AT160)-2*ECARTPE(AT$23:AT160)),(AVERAGE(AT$23:AT160)-2*STDEV(AT$23:AT160))))</f>
        <v>264.05678200219705</v>
      </c>
      <c r="BA160" s="281">
        <f ca="1">IF(ISBLANK(AT160),"",IF(ISERROR(AVERAGE(AT$23:AT160)+2*ECARTPE(AT$23:AT160)),(AVERAGE(AT$23:AT160)+2*STDEV(AT$23:AT160))))</f>
        <v>385.79129492087969</v>
      </c>
      <c r="BB160" s="243">
        <f t="shared" si="133"/>
        <v>275.03408994901451</v>
      </c>
      <c r="BC160" s="243">
        <f t="shared" si="134"/>
        <v>360.26591005098544</v>
      </c>
      <c r="BD160" s="207" t="str">
        <f>IF(AND(AND(AND(AND(COUNTIF(K160,"conforme"),COUNTIF(U160,"conforme")),COUNTIF(AE160,"conforme")),COUNTIF(AO160,"conforme")),COUNTIF(AY160,"conforme")),"conforme","non conforme")</f>
        <v>conforme</v>
      </c>
      <c r="BE160" s="132" t="s">
        <v>228</v>
      </c>
    </row>
    <row r="161" spans="1:112" x14ac:dyDescent="0.2">
      <c r="A161" s="120">
        <v>41791</v>
      </c>
      <c r="B161" s="86">
        <v>603</v>
      </c>
      <c r="C161" s="113">
        <v>42114</v>
      </c>
      <c r="D161" s="89" t="s">
        <v>243</v>
      </c>
      <c r="E161" s="89" t="s">
        <v>5</v>
      </c>
      <c r="F161" s="191">
        <v>4</v>
      </c>
      <c r="G161" s="277">
        <f t="shared" si="115"/>
        <v>3.9272413793103444</v>
      </c>
      <c r="H161" s="277">
        <f t="shared" si="116"/>
        <v>0.26376256302813794</v>
      </c>
      <c r="I161" s="274">
        <f>IF(ISERROR(AVERAGE(F$23:F161)),"",AVERAGE(F$23:F161))</f>
        <v>3.8126829268292677</v>
      </c>
      <c r="J161" s="274">
        <f>IF(ISBLANK(F161),"",IF(ISERROR(STDEV(F$23:F161)),"",STDEV(F$23:F161)))</f>
        <v>0.37240704235811761</v>
      </c>
      <c r="K161" s="192" t="str">
        <f t="shared" si="135"/>
        <v>conforme</v>
      </c>
      <c r="L161" s="281">
        <f ca="1">IF(ISERROR(AVERAGE(F$23:F161)-2*ECARTPE(F$23:F161)),(AVERAGE(F$23:F161)-2*STDEV(F$23:F161)))</f>
        <v>3.0678688421130325</v>
      </c>
      <c r="M161" s="281">
        <f ca="1">IF(ISERROR(AVERAGE(F$23:F161)+2*ECARTPE(F$23:F161)),(AVERAGE(F$23:F161)+2*STDEV(F$23:F161)))</f>
        <v>4.5574970115455029</v>
      </c>
      <c r="N161" s="232">
        <f t="shared" si="117"/>
        <v>3.3997162532540686</v>
      </c>
      <c r="O161" s="232">
        <f t="shared" si="118"/>
        <v>4.4547665053666208</v>
      </c>
      <c r="P161" s="225">
        <v>8.4</v>
      </c>
      <c r="Q161" s="277">
        <f t="shared" si="119"/>
        <v>8.1544827586206896</v>
      </c>
      <c r="R161" s="277">
        <f t="shared" si="120"/>
        <v>0.41033597912387204</v>
      </c>
      <c r="S161" s="274">
        <f>IF(ISBLANK(P161),"",IF(ISERROR(AVERAGE(P$23:P161)),"",AVERAGE(P$23:P161)))</f>
        <v>7.7895934959349553</v>
      </c>
      <c r="T161" s="274">
        <f>IF(ISBLANK(P161),"",IF(ISERROR(STDEV(P$23:P161)),"",STDEV(P$23:P161)))</f>
        <v>0.60987152419417334</v>
      </c>
      <c r="U161" s="192" t="str">
        <f t="shared" si="136"/>
        <v>conforme</v>
      </c>
      <c r="V161" s="281">
        <f ca="1">IF(ISBLANK(P161),"",IF(ISERROR(AVERAGE(P$23:P161)-2*ECARTPE(P$23:P161)),(AVERAGE(P$23:P161)-2*STDEV(P$23:P161))))</f>
        <v>6.5698504475466084</v>
      </c>
      <c r="W161" s="281">
        <f ca="1">IF(ISBLANK(P161),"",IF(ISERROR(AVERAGE(P$23:P161)+2*ECARTPE(P$23:P161)),(AVERAGE(P$23:P161)+2*STDEV(P$23:P161))))</f>
        <v>9.0093365443233022</v>
      </c>
      <c r="X161" s="236">
        <f t="shared" si="121"/>
        <v>7.3338108003729454</v>
      </c>
      <c r="Y161" s="236">
        <f t="shared" si="122"/>
        <v>8.9751547168684329</v>
      </c>
      <c r="Z161" s="191">
        <v>17.3</v>
      </c>
      <c r="AA161" s="277">
        <f t="shared" si="123"/>
        <v>16.865652173913041</v>
      </c>
      <c r="AB161" s="277">
        <f t="shared" si="124"/>
        <v>0.60300630244676068</v>
      </c>
      <c r="AC161" s="274">
        <f>IF(ISBLANK(Z161),"",IF(ISERROR(AVERAGE(Z$23:Z161)),"",AVERAGE(Z$23:Z161)))</f>
        <v>16.157281553398057</v>
      </c>
      <c r="AD161" s="274">
        <f>IF(ISBLANK(Z161),"",IF(ISERROR(STDEV(Z$23:Z161)),"",STDEV(Z$23:Z161)))</f>
        <v>1.0600334754007126</v>
      </c>
      <c r="AE161" s="192" t="str">
        <f t="shared" si="137"/>
        <v>conforme</v>
      </c>
      <c r="AF161" s="281">
        <f ca="1">IF(ISBLANK(Z161),"",IF(ISERROR(AVERAGE(Z$23:Z161)-2*ECARTPE(Z$23:Z161)),(AVERAGE(Z$23:Z161)-2*STDEV(Z$23:Z161))))</f>
        <v>14.037214602596633</v>
      </c>
      <c r="AG161" s="281">
        <f ca="1">IF(ISBLANK(Z161),"",IF(ISERROR(AVERAGE(Z$23:Z161)+2*ECARTPE(Z$23:Z161)),(AVERAGE(Z$23:Z161)+2*STDEV(Z$23:Z161))))</f>
        <v>18.277348504199484</v>
      </c>
      <c r="AH161" s="236">
        <f t="shared" si="125"/>
        <v>15.65963956901952</v>
      </c>
      <c r="AI161" s="236">
        <f t="shared" si="126"/>
        <v>18.071664778806564</v>
      </c>
      <c r="AJ161" s="191">
        <v>21.9</v>
      </c>
      <c r="AK161" s="277">
        <f t="shared" si="127"/>
        <v>21.96</v>
      </c>
      <c r="AL161" s="277">
        <f t="shared" si="128"/>
        <v>0.77265775088327404</v>
      </c>
      <c r="AM161" s="274">
        <f>IF(ISBLANK(AJ161),"",IF(ISERROR(AVERAGE(AJ$23:AJ161)),"",AVERAGE(AJ$23:AJ161)))</f>
        <v>21.203826086956518</v>
      </c>
      <c r="AN161" s="274">
        <f>IF(ISBLANK(AJ161),"",IF(ISERROR(STDEV(AJ$23:AJ161)),"",STDEV(AJ$23:AJ161)))</f>
        <v>1.5001295748763719</v>
      </c>
      <c r="AO161" s="192" t="str">
        <f t="shared" si="138"/>
        <v>conforme</v>
      </c>
      <c r="AP161" s="281">
        <f ca="1">IF(ISBLANK(AJ161),"",IF(ISERROR(AVERAGE(AJ$23:AJ161)-2*ECARTPE(AJ$23:AJ161)),(AVERAGE(AJ$23:AJ161)-2*STDEV(AJ$23:AJ161))))</f>
        <v>18.203566937203775</v>
      </c>
      <c r="AQ161" s="281">
        <f ca="1">IF(ISBLANK(AJ161),"",IF(ISERROR(AVERAGE(AJ$23:AJ161)+2*ECARTPE(AJ$23:AJ161)),(AVERAGE(AJ$23:AJ161)+2*STDEV(AJ$23:AJ161))))</f>
        <v>24.204085236709261</v>
      </c>
      <c r="AR161" s="236">
        <f t="shared" si="129"/>
        <v>20.414684498233452</v>
      </c>
      <c r="AS161" s="236">
        <f t="shared" si="130"/>
        <v>23.50531550176655</v>
      </c>
      <c r="AT161" s="171">
        <v>304</v>
      </c>
      <c r="AU161" s="277">
        <f t="shared" si="131"/>
        <v>317.64999999999998</v>
      </c>
      <c r="AV161" s="277">
        <f t="shared" si="132"/>
        <v>21.307955025492738</v>
      </c>
      <c r="AW161" s="274">
        <f>IF(ISBLANK(AT161),"",IF(ISERROR(AVERAGE(AT$23:AT161)),"",AVERAGE(AT$23:AT161)))</f>
        <v>324.72476190476181</v>
      </c>
      <c r="AX161" s="274">
        <f>IF(ISBLANK(AT161),"",IF(ISERROR(STDEV(AT$23:AT161)),"",STDEV(AT$23:AT161)))</f>
        <v>30.3557173076189</v>
      </c>
      <c r="AY161" s="192" t="str">
        <f t="shared" si="139"/>
        <v>conforme</v>
      </c>
      <c r="AZ161" s="281">
        <f ca="1">IF(ISBLANK(AT161),"",IF(ISERROR(AVERAGE(AT$23:AT161)-2*ECARTPE(AT$23:AT161)),(AVERAGE(AT$23:AT161)-2*STDEV(AT$23:AT161))))</f>
        <v>264.013327289524</v>
      </c>
      <c r="BA161" s="281">
        <f ca="1">IF(ISBLANK(AT161),"",IF(ISERROR(AVERAGE(AT$23:AT161)+2*ECARTPE(AT$23:AT161)),(AVERAGE(AT$23:AT161)+2*STDEV(AT$23:AT161))))</f>
        <v>385.43619651999961</v>
      </c>
      <c r="BB161" s="243">
        <f t="shared" si="133"/>
        <v>275.03408994901451</v>
      </c>
      <c r="BC161" s="243">
        <f t="shared" si="134"/>
        <v>360.26591005098544</v>
      </c>
      <c r="BD161" s="207" t="str">
        <f>IF(AND(AND(AND(AND(COUNTIF(K161,"conforme"),COUNTIF(U161,"conforme")),COUNTIF(AE161,"conforme")),COUNTIF(AO161,"conforme")),COUNTIF(AY161,"conforme")),"conforme","non conforme")</f>
        <v>conforme</v>
      </c>
      <c r="BE161" s="132" t="s">
        <v>228</v>
      </c>
    </row>
    <row r="162" spans="1:112" x14ac:dyDescent="0.2">
      <c r="A162" s="120">
        <v>41791</v>
      </c>
      <c r="B162" s="86">
        <v>603</v>
      </c>
      <c r="C162" s="113">
        <v>42115</v>
      </c>
      <c r="D162" s="89" t="s">
        <v>243</v>
      </c>
      <c r="E162" s="89" t="s">
        <v>5</v>
      </c>
      <c r="F162" s="161"/>
      <c r="G162" s="277">
        <f t="shared" si="115"/>
        <v>3.9272413793103444</v>
      </c>
      <c r="H162" s="277">
        <f t="shared" si="116"/>
        <v>0.26376256302813794</v>
      </c>
      <c r="I162" s="274">
        <f>IF(ISERROR(AVERAGE(F$23:F162)),"",AVERAGE(F$23:F162))</f>
        <v>3.8126829268292677</v>
      </c>
      <c r="J162" s="274" t="str">
        <f>IF(ISBLANK(F162),"",IF(ISERROR(STDEV(F$23:F162)),"",STDEV(F$23:F162)))</f>
        <v/>
      </c>
      <c r="K162" s="192" t="str">
        <f t="shared" si="135"/>
        <v/>
      </c>
      <c r="L162" s="281">
        <f ca="1">IF(ISERROR(AVERAGE(F$23:F162)-2*ECARTPE(F$23:F162)),(AVERAGE(F$23:F162)-2*STDEV(F$23:F162)))</f>
        <v>3.0678688421130325</v>
      </c>
      <c r="M162" s="281">
        <f ca="1">IF(ISERROR(AVERAGE(F$23:F162)+2*ECARTPE(F$23:F162)),(AVERAGE(F$23:F162)+2*STDEV(F$23:F162)))</f>
        <v>4.5574970115455029</v>
      </c>
      <c r="N162" s="232">
        <f t="shared" si="117"/>
        <v>3.3997162532540686</v>
      </c>
      <c r="O162" s="232">
        <f t="shared" si="118"/>
        <v>4.4547665053666208</v>
      </c>
      <c r="P162" s="219"/>
      <c r="Q162" s="277">
        <f t="shared" si="119"/>
        <v>8.1544827586206896</v>
      </c>
      <c r="R162" s="277">
        <f t="shared" si="120"/>
        <v>0.41033597912387204</v>
      </c>
      <c r="S162" s="274" t="str">
        <f>IF(ISBLANK(P162),"",IF(ISERROR(AVERAGE(P$23:P162)),"",AVERAGE(P$23:P162)))</f>
        <v/>
      </c>
      <c r="T162" s="274" t="str">
        <f>IF(ISBLANK(P162),"",IF(ISERROR(STDEV(P$23:P162)),"",STDEV(P$23:P162)))</f>
        <v/>
      </c>
      <c r="U162" s="192" t="str">
        <f t="shared" si="136"/>
        <v/>
      </c>
      <c r="V162" s="281" t="str">
        <f>IF(ISBLANK(P162),"",IF(ISERROR(AVERAGE(P$23:P162)-2*ECARTPE(P$23:P162)),(AVERAGE(P$23:P162)-2*STDEV(P$23:P162))))</f>
        <v/>
      </c>
      <c r="W162" s="281" t="str">
        <f>IF(ISBLANK(P162),"",IF(ISERROR(AVERAGE(P$23:P162)+2*ECARTPE(P$23:P162)),(AVERAGE(P$23:P162)+2*STDEV(P$23:P162))))</f>
        <v/>
      </c>
      <c r="X162" s="236">
        <f t="shared" si="121"/>
        <v>7.3338108003729454</v>
      </c>
      <c r="Y162" s="236">
        <f t="shared" si="122"/>
        <v>8.9751547168684329</v>
      </c>
      <c r="Z162" s="161"/>
      <c r="AA162" s="277">
        <f t="shared" si="123"/>
        <v>16.865652173913041</v>
      </c>
      <c r="AB162" s="277">
        <f t="shared" si="124"/>
        <v>0.60300630244676068</v>
      </c>
      <c r="AC162" s="274" t="str">
        <f>IF(ISBLANK(Z162),"",IF(ISERROR(AVERAGE(Z$23:Z162)),"",AVERAGE(Z$23:Z162)))</f>
        <v/>
      </c>
      <c r="AD162" s="274" t="str">
        <f>IF(ISBLANK(Z162),"",IF(ISERROR(STDEV(Z$23:Z162)),"",STDEV(Z$23:Z162)))</f>
        <v/>
      </c>
      <c r="AE162" s="192" t="str">
        <f t="shared" si="137"/>
        <v/>
      </c>
      <c r="AF162" s="281" t="str">
        <f>IF(ISBLANK(Z162),"",IF(ISERROR(AVERAGE(Z$23:Z162)-2*ECARTPE(Z$23:Z162)),(AVERAGE(Z$23:Z162)-2*STDEV(Z$23:Z162))))</f>
        <v/>
      </c>
      <c r="AG162" s="281" t="str">
        <f>IF(ISBLANK(Z162),"",IF(ISERROR(AVERAGE(Z$23:Z162)+2*ECARTPE(Z$23:Z162)),(AVERAGE(Z$23:Z162)+2*STDEV(Z$23:Z162))))</f>
        <v/>
      </c>
      <c r="AH162" s="236">
        <f t="shared" si="125"/>
        <v>15.65963956901952</v>
      </c>
      <c r="AI162" s="236">
        <f t="shared" si="126"/>
        <v>18.071664778806564</v>
      </c>
      <c r="AJ162" s="161"/>
      <c r="AK162" s="277">
        <f t="shared" si="127"/>
        <v>21.96</v>
      </c>
      <c r="AL162" s="277">
        <f t="shared" si="128"/>
        <v>0.77265775088327404</v>
      </c>
      <c r="AM162" s="274" t="str">
        <f>IF(ISBLANK(AJ162),"",IF(ISERROR(AVERAGE(AJ$23:AJ162)),"",AVERAGE(AJ$23:AJ162)))</f>
        <v/>
      </c>
      <c r="AN162" s="274" t="str">
        <f>IF(ISBLANK(AJ162),"",IF(ISERROR(STDEV(AJ$23:AJ162)),"",STDEV(AJ$23:AJ162)))</f>
        <v/>
      </c>
      <c r="AO162" s="192" t="str">
        <f t="shared" si="138"/>
        <v/>
      </c>
      <c r="AP162" s="281" t="str">
        <f>IF(ISBLANK(AJ162),"",IF(ISERROR(AVERAGE(AJ$23:AJ162)-2*ECARTPE(AJ$23:AJ162)),(AVERAGE(AJ$23:AJ162)-2*STDEV(AJ$23:AJ162))))</f>
        <v/>
      </c>
      <c r="AQ162" s="281" t="str">
        <f>IF(ISBLANK(AJ162),"",IF(ISERROR(AVERAGE(AJ$23:AJ162)+2*ECARTPE(AJ$23:AJ162)),(AVERAGE(AJ$23:AJ162)+2*STDEV(AJ$23:AJ162))))</f>
        <v/>
      </c>
      <c r="AR162" s="236">
        <f t="shared" si="129"/>
        <v>20.414684498233452</v>
      </c>
      <c r="AS162" s="236">
        <f t="shared" si="130"/>
        <v>23.50531550176655</v>
      </c>
      <c r="AT162" s="170"/>
      <c r="AU162" s="277">
        <f t="shared" si="131"/>
        <v>317.64999999999998</v>
      </c>
      <c r="AV162" s="277">
        <f t="shared" si="132"/>
        <v>21.307955025492738</v>
      </c>
      <c r="AW162" s="274" t="str">
        <f>IF(ISBLANK(AT162),"",IF(ISERROR(AVERAGE(AT$23:AT162)),"",AVERAGE(AT$23:AT162)))</f>
        <v/>
      </c>
      <c r="AX162" s="274" t="str">
        <f>IF(ISBLANK(AT162),"",IF(ISERROR(STDEV(AT$23:AT162)),"",STDEV(AT$23:AT162)))</f>
        <v/>
      </c>
      <c r="AY162" s="192" t="str">
        <f t="shared" si="139"/>
        <v/>
      </c>
      <c r="AZ162" s="281" t="str">
        <f>IF(ISBLANK(AT162),"",IF(ISERROR(AVERAGE(AT$23:AT162)-2*ECARTPE(AT$23:AT162)),(AVERAGE(AT$23:AT162)-2*STDEV(AT$23:AT162))))</f>
        <v/>
      </c>
      <c r="BA162" s="281" t="str">
        <f>IF(ISBLANK(AT162),"",IF(ISERROR(AVERAGE(AT$23:AT162)+2*ECARTPE(AT$23:AT162)),(AVERAGE(AT$23:AT162)+2*STDEV(AT$23:AT162))))</f>
        <v/>
      </c>
      <c r="BB162" s="243">
        <f t="shared" si="133"/>
        <v>275.03408994901451</v>
      </c>
      <c r="BC162" s="243">
        <f t="shared" si="134"/>
        <v>360.26591005098544</v>
      </c>
      <c r="BD162" s="207"/>
      <c r="BE162" s="132"/>
    </row>
    <row r="163" spans="1:112" x14ac:dyDescent="0.2">
      <c r="A163" s="120">
        <v>41791</v>
      </c>
      <c r="B163" s="86">
        <v>603</v>
      </c>
      <c r="C163" s="113">
        <v>42165</v>
      </c>
      <c r="D163" s="89" t="s">
        <v>244</v>
      </c>
      <c r="E163" s="12" t="s">
        <v>35</v>
      </c>
      <c r="F163" s="191">
        <v>4.2699999999999996</v>
      </c>
      <c r="G163" s="277">
        <f t="shared" si="115"/>
        <v>3.9272413793103444</v>
      </c>
      <c r="H163" s="277">
        <f t="shared" si="116"/>
        <v>0.26376256302813794</v>
      </c>
      <c r="I163" s="274">
        <f>IF(ISERROR(AVERAGE(F$23:F163)),"",AVERAGE(F$23:F163))</f>
        <v>3.8163709677419346</v>
      </c>
      <c r="J163" s="274">
        <f>IF(ISBLANK(F163),"",IF(ISERROR(STDEV(F$23:F163)),"",STDEV(F$23:F163)))</f>
        <v>0.37315690084227349</v>
      </c>
      <c r="K163" s="192" t="str">
        <f t="shared" si="135"/>
        <v>conforme</v>
      </c>
      <c r="L163" s="281">
        <f ca="1">IF(ISERROR(AVERAGE(F$23:F163)-2*ECARTPE(F$23:F163)),(AVERAGE(F$23:F163)-2*STDEV(F$23:F163)))</f>
        <v>3.0700571660573877</v>
      </c>
      <c r="M163" s="281">
        <f ca="1">IF(ISERROR(AVERAGE(F$23:F163)+2*ECARTPE(F$23:F163)),(AVERAGE(F$23:F163)+2*STDEV(F$23:F163)))</f>
        <v>4.5626847694264816</v>
      </c>
      <c r="N163" s="232">
        <f t="shared" si="117"/>
        <v>3.3997162532540686</v>
      </c>
      <c r="O163" s="232">
        <f t="shared" si="118"/>
        <v>4.4547665053666208</v>
      </c>
      <c r="P163" s="225">
        <v>8.69</v>
      </c>
      <c r="Q163" s="277">
        <f t="shared" si="119"/>
        <v>8.1544827586206896</v>
      </c>
      <c r="R163" s="277">
        <f t="shared" si="120"/>
        <v>0.41033597912387204</v>
      </c>
      <c r="S163" s="274">
        <f>IF(ISBLANK(P163),"",IF(ISERROR(AVERAGE(P$23:P163)),"",AVERAGE(P$23:P163)))</f>
        <v>7.7968548387096739</v>
      </c>
      <c r="T163" s="274">
        <f>IF(ISBLANK(P163),"",IF(ISERROR(STDEV(P$23:P163)),"",STDEV(P$23:P163)))</f>
        <v>0.61274587490424515</v>
      </c>
      <c r="U163" s="192" t="str">
        <f t="shared" si="136"/>
        <v>conforme</v>
      </c>
      <c r="V163" s="281">
        <f ca="1">IF(ISBLANK(P163),"",IF(ISERROR(AVERAGE(P$23:P163)-2*ECARTPE(P$23:P163)),(AVERAGE(P$23:P163)-2*STDEV(P$23:P163))))</f>
        <v>6.5713630889011831</v>
      </c>
      <c r="W163" s="281">
        <f ca="1">IF(ISBLANK(P163),"",IF(ISERROR(AVERAGE(P$23:P163)+2*ECARTPE(P$23:P163)),(AVERAGE(P$23:P163)+2*STDEV(P$23:P163))))</f>
        <v>9.0223465885181646</v>
      </c>
      <c r="X163" s="236">
        <f t="shared" si="121"/>
        <v>7.3338108003729454</v>
      </c>
      <c r="Y163" s="236">
        <f t="shared" si="122"/>
        <v>8.9751547168684329</v>
      </c>
      <c r="Z163" s="191">
        <v>17.260000000000002</v>
      </c>
      <c r="AA163" s="277">
        <f t="shared" si="123"/>
        <v>16.865652173913041</v>
      </c>
      <c r="AB163" s="277">
        <f t="shared" si="124"/>
        <v>0.60300630244676068</v>
      </c>
      <c r="AC163" s="274">
        <f>IF(ISBLANK(Z163),"",IF(ISERROR(AVERAGE(Z$23:Z163)),"",AVERAGE(Z$23:Z163)))</f>
        <v>16.167884615384615</v>
      </c>
      <c r="AD163" s="274">
        <f>IF(ISBLANK(Z163),"",IF(ISERROR(STDEV(Z$23:Z163)),"",STDEV(Z$23:Z163)))</f>
        <v>1.0604026283115049</v>
      </c>
      <c r="AE163" s="192" t="str">
        <f t="shared" si="137"/>
        <v>conforme</v>
      </c>
      <c r="AF163" s="281">
        <f ca="1">IF(ISBLANK(Z163),"",IF(ISERROR(AVERAGE(Z$23:Z163)-2*ECARTPE(Z$23:Z163)),(AVERAGE(Z$23:Z163)-2*STDEV(Z$23:Z163))))</f>
        <v>14.047079358761605</v>
      </c>
      <c r="AG163" s="281">
        <f ca="1">IF(ISBLANK(Z163),"",IF(ISERROR(AVERAGE(Z$23:Z163)+2*ECARTPE(Z$23:Z163)),(AVERAGE(Z$23:Z163)+2*STDEV(Z$23:Z163))))</f>
        <v>18.288689872007623</v>
      </c>
      <c r="AH163" s="236">
        <f t="shared" si="125"/>
        <v>15.65963956901952</v>
      </c>
      <c r="AI163" s="236">
        <f t="shared" si="126"/>
        <v>18.071664778806564</v>
      </c>
      <c r="AJ163" s="191">
        <v>21.9</v>
      </c>
      <c r="AK163" s="277">
        <f t="shared" si="127"/>
        <v>21.96</v>
      </c>
      <c r="AL163" s="277">
        <f t="shared" si="128"/>
        <v>0.77265775088327404</v>
      </c>
      <c r="AM163" s="274">
        <f>IF(ISBLANK(AJ163),"",IF(ISERROR(AVERAGE(AJ$23:AJ163)),"",AVERAGE(AJ$23:AJ163)))</f>
        <v>21.209827586206895</v>
      </c>
      <c r="AN163" s="274">
        <f>IF(ISBLANK(AJ163),"",IF(ISERROR(STDEV(AJ$23:AJ163)),"",STDEV(AJ$23:AJ163)))</f>
        <v>1.4949910470917736</v>
      </c>
      <c r="AO163" s="192" t="str">
        <f t="shared" si="138"/>
        <v>conforme</v>
      </c>
      <c r="AP163" s="281">
        <f ca="1">IF(ISBLANK(AJ163),"",IF(ISERROR(AVERAGE(AJ$23:AJ163)-2*ECARTPE(AJ$23:AJ163)),(AVERAGE(AJ$23:AJ163)-2*STDEV(AJ$23:AJ163))))</f>
        <v>18.219845492023349</v>
      </c>
      <c r="AQ163" s="281">
        <f ca="1">IF(ISBLANK(AJ163),"",IF(ISERROR(AVERAGE(AJ$23:AJ163)+2*ECARTPE(AJ$23:AJ163)),(AVERAGE(AJ$23:AJ163)+2*STDEV(AJ$23:AJ163))))</f>
        <v>24.199809680390441</v>
      </c>
      <c r="AR163" s="236">
        <f t="shared" si="129"/>
        <v>20.414684498233452</v>
      </c>
      <c r="AS163" s="236">
        <f t="shared" si="130"/>
        <v>23.50531550176655</v>
      </c>
      <c r="AT163" s="171">
        <v>314</v>
      </c>
      <c r="AU163" s="277">
        <f t="shared" si="131"/>
        <v>317.64999999999998</v>
      </c>
      <c r="AV163" s="277">
        <f t="shared" si="132"/>
        <v>21.307955025492738</v>
      </c>
      <c r="AW163" s="274">
        <f>IF(ISBLANK(AT163),"",IF(ISERROR(AVERAGE(AT$23:AT163)),"",AVERAGE(AT$23:AT163)))</f>
        <v>324.62358490566032</v>
      </c>
      <c r="AX163" s="274">
        <f>IF(ISBLANK(AT163),"",IF(ISERROR(STDEV(AT$23:AT163)),"",STDEV(AT$23:AT163)))</f>
        <v>30.228773904807333</v>
      </c>
      <c r="AY163" s="192" t="str">
        <f t="shared" si="139"/>
        <v>conforme</v>
      </c>
      <c r="AZ163" s="281">
        <f ca="1">IF(ISBLANK(AT163),"",IF(ISERROR(AVERAGE(AT$23:AT163)-2*ECARTPE(AT$23:AT163)),(AVERAGE(AT$23:AT163)-2*STDEV(AT$23:AT163))))</f>
        <v>264.16603709604567</v>
      </c>
      <c r="BA163" s="281">
        <f ca="1">IF(ISBLANK(AT163),"",IF(ISERROR(AVERAGE(AT$23:AT163)+2*ECARTPE(AT$23:AT163)),(AVERAGE(AT$23:AT163)+2*STDEV(AT$23:AT163))))</f>
        <v>385.08113271527498</v>
      </c>
      <c r="BB163" s="243">
        <f t="shared" si="133"/>
        <v>275.03408994901451</v>
      </c>
      <c r="BC163" s="243">
        <f t="shared" si="134"/>
        <v>360.26591005098544</v>
      </c>
      <c r="BD163" s="207" t="str">
        <f>IF(AND(AND(AND(AND(COUNTIF(K163,"conforme"),COUNTIF(U163,"conforme")),COUNTIF(AE163,"conforme")),COUNTIF(AO163,"conforme")),COUNTIF(AY163,"conforme")),"conforme","non conforme")</f>
        <v>conforme</v>
      </c>
      <c r="BE163" s="132" t="s">
        <v>237</v>
      </c>
    </row>
    <row r="164" spans="1:112" ht="24" x14ac:dyDescent="0.2">
      <c r="A164" s="120">
        <v>41791</v>
      </c>
      <c r="B164" s="86">
        <v>603</v>
      </c>
      <c r="C164" s="113">
        <v>42167</v>
      </c>
      <c r="D164" s="89" t="s">
        <v>246</v>
      </c>
      <c r="E164" s="12"/>
      <c r="F164" s="191">
        <v>3.9</v>
      </c>
      <c r="G164" s="277">
        <f t="shared" si="115"/>
        <v>3.9272413793103444</v>
      </c>
      <c r="H164" s="277">
        <f t="shared" si="116"/>
        <v>0.26376256302813794</v>
      </c>
      <c r="I164" s="274">
        <f>IF(ISERROR(AVERAGE(F$23:F164)),"",AVERAGE(F$23:F164))</f>
        <v>3.8170399999999991</v>
      </c>
      <c r="J164" s="274">
        <f>IF(ISBLANK(F164),"",IF(ISERROR(STDEV(F$23:F164)),"",STDEV(F$23:F164)))</f>
        <v>0.37172445570306761</v>
      </c>
      <c r="K164" s="192" t="str">
        <f t="shared" si="135"/>
        <v>conforme</v>
      </c>
      <c r="L164" s="281">
        <f ca="1">IF(ISERROR(AVERAGE(F$23:F164)-2*ECARTPE(F$23:F164)),(AVERAGE(F$23:F164)-2*STDEV(F$23:F164)))</f>
        <v>3.0735910885938638</v>
      </c>
      <c r="M164" s="281">
        <f ca="1">IF(ISERROR(AVERAGE(F$23:F164)+2*ECARTPE(F$23:F164)),(AVERAGE(F$23:F164)+2*STDEV(F$23:F164)))</f>
        <v>4.560488911406134</v>
      </c>
      <c r="N164" s="232">
        <f t="shared" si="117"/>
        <v>3.3997162532540686</v>
      </c>
      <c r="O164" s="232">
        <f t="shared" si="118"/>
        <v>4.4547665053666208</v>
      </c>
      <c r="P164" s="225">
        <v>8.0299999999999994</v>
      </c>
      <c r="Q164" s="277">
        <f t="shared" si="119"/>
        <v>8.1544827586206896</v>
      </c>
      <c r="R164" s="277">
        <f t="shared" si="120"/>
        <v>0.41033597912387204</v>
      </c>
      <c r="S164" s="274">
        <f>IF(ISBLANK(P164),"",IF(ISERROR(AVERAGE(P$23:P164)),"",AVERAGE(P$23:P164)))</f>
        <v>7.7987199999999968</v>
      </c>
      <c r="T164" s="274">
        <f>IF(ISBLANK(P164),"",IF(ISERROR(STDEV(P$23:P164)),"",STDEV(P$23:P164)))</f>
        <v>0.61062629931845802</v>
      </c>
      <c r="U164" s="192" t="str">
        <f t="shared" si="136"/>
        <v>conforme</v>
      </c>
      <c r="V164" s="281">
        <f ca="1">IF(ISBLANK(P164),"",IF(ISERROR(AVERAGE(P$23:P164)-2*ECARTPE(P$23:P164)),(AVERAGE(P$23:P164)-2*STDEV(P$23:P164))))</f>
        <v>6.5774674013630809</v>
      </c>
      <c r="W164" s="281">
        <f ca="1">IF(ISBLANK(P164),"",IF(ISERROR(AVERAGE(P$23:P164)+2*ECARTPE(P$23:P164)),(AVERAGE(P$23:P164)+2*STDEV(P$23:P164))))</f>
        <v>9.0199725986369135</v>
      </c>
      <c r="X164" s="236">
        <f t="shared" si="121"/>
        <v>7.3338108003729454</v>
      </c>
      <c r="Y164" s="236">
        <f t="shared" si="122"/>
        <v>8.9751547168684329</v>
      </c>
      <c r="Z164" s="191">
        <v>16.84</v>
      </c>
      <c r="AA164" s="277">
        <f t="shared" si="123"/>
        <v>16.865652173913041</v>
      </c>
      <c r="AB164" s="277">
        <f t="shared" si="124"/>
        <v>0.60300630244676068</v>
      </c>
      <c r="AC164" s="274">
        <f>IF(ISBLANK(Z164),"",IF(ISERROR(AVERAGE(Z$23:Z164)),"",AVERAGE(Z$23:Z164)))</f>
        <v>16.174285714285713</v>
      </c>
      <c r="AD164" s="274">
        <f>IF(ISBLANK(Z164),"",IF(ISERROR(STDEV(Z$23:Z164)),"",STDEV(Z$23:Z164)))</f>
        <v>1.0573286887453475</v>
      </c>
      <c r="AE164" s="192" t="str">
        <f t="shared" si="137"/>
        <v>conforme</v>
      </c>
      <c r="AF164" s="281">
        <f ca="1">IF(ISBLANK(Z164),"",IF(ISERROR(AVERAGE(Z$23:Z164)-2*ECARTPE(Z$23:Z164)),(AVERAGE(Z$23:Z164)-2*STDEV(Z$23:Z164))))</f>
        <v>14.059628336795019</v>
      </c>
      <c r="AG164" s="281">
        <f ca="1">IF(ISBLANK(Z164),"",IF(ISERROR(AVERAGE(Z$23:Z164)+2*ECARTPE(Z$23:Z164)),(AVERAGE(Z$23:Z164)+2*STDEV(Z$23:Z164))))</f>
        <v>18.288943091776407</v>
      </c>
      <c r="AH164" s="236">
        <f t="shared" si="125"/>
        <v>15.65963956901952</v>
      </c>
      <c r="AI164" s="236">
        <f t="shared" si="126"/>
        <v>18.071664778806564</v>
      </c>
      <c r="AJ164" s="191">
        <v>22.4</v>
      </c>
      <c r="AK164" s="277">
        <f t="shared" si="127"/>
        <v>21.96</v>
      </c>
      <c r="AL164" s="277">
        <f t="shared" si="128"/>
        <v>0.77265775088327404</v>
      </c>
      <c r="AM164" s="274">
        <f>IF(ISBLANK(AJ164),"",IF(ISERROR(AVERAGE(AJ$23:AJ164)),"",AVERAGE(AJ$23:AJ164)))</f>
        <v>21.22</v>
      </c>
      <c r="AN164" s="274">
        <f>IF(ISBLANK(AJ164),"",IF(ISERROR(STDEV(AJ$23:AJ164)),"",STDEV(AJ$23:AJ164)))</f>
        <v>1.4925943625226787</v>
      </c>
      <c r="AO164" s="192" t="str">
        <f t="shared" si="138"/>
        <v>conforme</v>
      </c>
      <c r="AP164" s="281">
        <f ca="1">IF(ISBLANK(AJ164),"",IF(ISERROR(AVERAGE(AJ$23:AJ164)-2*ECARTPE(AJ$23:AJ164)),(AVERAGE(AJ$23:AJ164)-2*STDEV(AJ$23:AJ164))))</f>
        <v>18.234811274954641</v>
      </c>
      <c r="AQ164" s="281">
        <f ca="1">IF(ISBLANK(AJ164),"",IF(ISERROR(AVERAGE(AJ$23:AJ164)+2*ECARTPE(AJ$23:AJ164)),(AVERAGE(AJ$23:AJ164)+2*STDEV(AJ$23:AJ164))))</f>
        <v>24.205188725045357</v>
      </c>
      <c r="AR164" s="236">
        <f t="shared" si="129"/>
        <v>20.414684498233452</v>
      </c>
      <c r="AS164" s="236">
        <f t="shared" si="130"/>
        <v>23.50531550176655</v>
      </c>
      <c r="AT164" s="171" t="s">
        <v>220</v>
      </c>
      <c r="AU164" s="277">
        <f t="shared" si="131"/>
        <v>317.64999999999998</v>
      </c>
      <c r="AV164" s="277">
        <f t="shared" si="132"/>
        <v>21.307955025492738</v>
      </c>
      <c r="AW164" s="274">
        <f>IF(ISBLANK(AT164),"",IF(ISERROR(AVERAGE(AT$23:AT164)),"",AVERAGE(AT$23:AT164)))</f>
        <v>324.62358490566032</v>
      </c>
      <c r="AX164" s="274">
        <f>IF(ISBLANK(AT164),"",IF(ISERROR(STDEV(AT$23:AT164)),"",STDEV(AT$23:AT164)))</f>
        <v>30.228773904807333</v>
      </c>
      <c r="AY164" s="192" t="str">
        <f t="shared" si="139"/>
        <v>non conforme</v>
      </c>
      <c r="AZ164" s="281">
        <f ca="1">IF(ISBLANK(AT164),"",IF(ISERROR(AVERAGE(AT$23:AT164)-2*ECARTPE(AT$23:AT164)),(AVERAGE(AT$23:AT164)-2*STDEV(AT$23:AT164))))</f>
        <v>264.16603709604567</v>
      </c>
      <c r="BA164" s="281">
        <f ca="1">IF(ISBLANK(AT164),"",IF(ISERROR(AVERAGE(AT$23:AT164)+2*ECARTPE(AT$23:AT164)),(AVERAGE(AT$23:AT164)+2*STDEV(AT$23:AT164))))</f>
        <v>385.08113271527498</v>
      </c>
      <c r="BB164" s="243">
        <f t="shared" si="133"/>
        <v>275.03408994901451</v>
      </c>
      <c r="BC164" s="243">
        <f t="shared" si="134"/>
        <v>360.26591005098544</v>
      </c>
      <c r="BD164" s="207"/>
      <c r="BE164" s="132" t="s">
        <v>245</v>
      </c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</row>
    <row r="165" spans="1:112" ht="24" x14ac:dyDescent="0.2">
      <c r="A165" s="120">
        <v>41791</v>
      </c>
      <c r="B165" s="86">
        <v>603</v>
      </c>
      <c r="C165" s="113">
        <v>42171</v>
      </c>
      <c r="D165" s="89" t="s">
        <v>247</v>
      </c>
      <c r="E165" s="12" t="s">
        <v>35</v>
      </c>
      <c r="F165" s="191">
        <v>3.8</v>
      </c>
      <c r="G165" s="277">
        <f t="shared" si="115"/>
        <v>3.9272413793103444</v>
      </c>
      <c r="H165" s="277">
        <f t="shared" si="116"/>
        <v>0.26376256302813794</v>
      </c>
      <c r="I165" s="274">
        <f>IF(ISERROR(AVERAGE(F$23:F165)),"",AVERAGE(F$23:F165))</f>
        <v>3.8169047619047611</v>
      </c>
      <c r="J165" s="274">
        <f>IF(ISBLANK(F165),"",IF(ISERROR(STDEV(F$23:F165)),"",STDEV(F$23:F165)))</f>
        <v>0.37023768427476805</v>
      </c>
      <c r="K165" s="192" t="str">
        <f t="shared" si="135"/>
        <v>conforme</v>
      </c>
      <c r="L165" s="281">
        <f ca="1">IF(ISERROR(AVERAGE(F$23:F165)-2*ECARTPE(F$23:F165)),(AVERAGE(F$23:F165)-2*STDEV(F$23:F165)))</f>
        <v>3.0764293933552249</v>
      </c>
      <c r="M165" s="281">
        <f ca="1">IF(ISERROR(AVERAGE(F$23:F165)+2*ECARTPE(F$23:F165)),(AVERAGE(F$23:F165)+2*STDEV(F$23:F165)))</f>
        <v>4.5573801304542974</v>
      </c>
      <c r="N165" s="232">
        <f t="shared" si="117"/>
        <v>3.3997162532540686</v>
      </c>
      <c r="O165" s="232">
        <f t="shared" si="118"/>
        <v>4.4547665053666208</v>
      </c>
      <c r="P165" s="225">
        <v>8</v>
      </c>
      <c r="Q165" s="277">
        <f t="shared" si="119"/>
        <v>8.1544827586206896</v>
      </c>
      <c r="R165" s="277">
        <f t="shared" si="120"/>
        <v>0.41033597912387204</v>
      </c>
      <c r="S165" s="274">
        <f>IF(ISBLANK(P165),"",IF(ISERROR(AVERAGE(P$23:P165)),"",AVERAGE(P$23:P165)))</f>
        <v>7.8003174603174568</v>
      </c>
      <c r="T165" s="274">
        <f>IF(ISBLANK(P165),"",IF(ISERROR(STDEV(P$23:P165)),"",STDEV(P$23:P165)))</f>
        <v>0.6084431759932053</v>
      </c>
      <c r="U165" s="192" t="str">
        <f t="shared" si="136"/>
        <v>conforme</v>
      </c>
      <c r="V165" s="281">
        <f ca="1">IF(ISBLANK(P165),"",IF(ISERROR(AVERAGE(P$23:P165)-2*ECARTPE(P$23:P165)),(AVERAGE(P$23:P165)-2*STDEV(P$23:P165))))</f>
        <v>6.5834311083310464</v>
      </c>
      <c r="W165" s="281">
        <f ca="1">IF(ISBLANK(P165),"",IF(ISERROR(AVERAGE(P$23:P165)+2*ECARTPE(P$23:P165)),(AVERAGE(P$23:P165)+2*STDEV(P$23:P165))))</f>
        <v>9.0172038123038671</v>
      </c>
      <c r="X165" s="236">
        <f t="shared" si="121"/>
        <v>7.3338108003729454</v>
      </c>
      <c r="Y165" s="236">
        <f t="shared" si="122"/>
        <v>8.9751547168684329</v>
      </c>
      <c r="Z165" s="191">
        <v>16.600000000000001</v>
      </c>
      <c r="AA165" s="277">
        <f t="shared" si="123"/>
        <v>16.865652173913041</v>
      </c>
      <c r="AB165" s="277">
        <f t="shared" si="124"/>
        <v>0.60300630244676068</v>
      </c>
      <c r="AC165" s="274">
        <f>IF(ISBLANK(Z165),"",IF(ISERROR(AVERAGE(Z$23:Z165)),"",AVERAGE(Z$23:Z165)))</f>
        <v>16.17830188679245</v>
      </c>
      <c r="AD165" s="274">
        <f>IF(ISBLANK(Z165),"",IF(ISERROR(STDEV(Z$23:Z165)),"",STDEV(Z$23:Z165)))</f>
        <v>1.0530938290381875</v>
      </c>
      <c r="AE165" s="192" t="str">
        <f t="shared" si="137"/>
        <v>conforme</v>
      </c>
      <c r="AF165" s="281">
        <f ca="1">IF(ISBLANK(Z165),"",IF(ISERROR(AVERAGE(Z$23:Z165)-2*ECARTPE(Z$23:Z165)),(AVERAGE(Z$23:Z165)-2*STDEV(Z$23:Z165))))</f>
        <v>14.072114228716075</v>
      </c>
      <c r="AG165" s="281">
        <f ca="1">IF(ISBLANK(Z165),"",IF(ISERROR(AVERAGE(Z$23:Z165)+2*ECARTPE(Z$23:Z165)),(AVERAGE(Z$23:Z165)+2*STDEV(Z$23:Z165))))</f>
        <v>18.284489544868826</v>
      </c>
      <c r="AH165" s="236">
        <f t="shared" si="125"/>
        <v>15.65963956901952</v>
      </c>
      <c r="AI165" s="236">
        <f t="shared" si="126"/>
        <v>18.071664778806564</v>
      </c>
      <c r="AJ165" s="191" t="s">
        <v>220</v>
      </c>
      <c r="AK165" s="277">
        <f t="shared" si="127"/>
        <v>21.96</v>
      </c>
      <c r="AL165" s="277">
        <f t="shared" si="128"/>
        <v>0.77265775088327404</v>
      </c>
      <c r="AM165" s="274">
        <f>IF(ISBLANK(AJ165),"",IF(ISERROR(AVERAGE(AJ$23:AJ165)),"",AVERAGE(AJ$23:AJ165)))</f>
        <v>21.22</v>
      </c>
      <c r="AN165" s="274">
        <f>IF(ISBLANK(AJ165),"",IF(ISERROR(STDEV(AJ$23:AJ165)),"",STDEV(AJ$23:AJ165)))</f>
        <v>1.4925943625226787</v>
      </c>
      <c r="AO165" s="192" t="str">
        <f t="shared" si="138"/>
        <v>non conforme</v>
      </c>
      <c r="AP165" s="281">
        <f ca="1">IF(ISBLANK(AJ165),"",IF(ISERROR(AVERAGE(AJ$23:AJ165)-2*ECARTPE(AJ$23:AJ165)),(AVERAGE(AJ$23:AJ165)-2*STDEV(AJ$23:AJ165))))</f>
        <v>18.234811274954641</v>
      </c>
      <c r="AQ165" s="281">
        <f ca="1">IF(ISBLANK(AJ165),"",IF(ISERROR(AVERAGE(AJ$23:AJ165)+2*ECARTPE(AJ$23:AJ165)),(AVERAGE(AJ$23:AJ165)+2*STDEV(AJ$23:AJ165))))</f>
        <v>24.205188725045357</v>
      </c>
      <c r="AR165" s="236">
        <f t="shared" si="129"/>
        <v>20.414684498233452</v>
      </c>
      <c r="AS165" s="236">
        <f t="shared" si="130"/>
        <v>23.50531550176655</v>
      </c>
      <c r="AT165" s="171" t="s">
        <v>220</v>
      </c>
      <c r="AU165" s="277">
        <f t="shared" si="131"/>
        <v>317.64999999999998</v>
      </c>
      <c r="AV165" s="277">
        <f t="shared" si="132"/>
        <v>21.307955025492738</v>
      </c>
      <c r="AW165" s="274">
        <f>IF(ISBLANK(AT165),"",IF(ISERROR(AVERAGE(AT$23:AT165)),"",AVERAGE(AT$23:AT165)))</f>
        <v>324.62358490566032</v>
      </c>
      <c r="AX165" s="274">
        <f>IF(ISBLANK(AT165),"",IF(ISERROR(STDEV(AT$23:AT165)),"",STDEV(AT$23:AT165)))</f>
        <v>30.228773904807333</v>
      </c>
      <c r="AY165" s="192" t="str">
        <f t="shared" si="139"/>
        <v>non conforme</v>
      </c>
      <c r="AZ165" s="281">
        <f ca="1">IF(ISBLANK(AT165),"",IF(ISERROR(AVERAGE(AT$23:AT165)-2*ECARTPE(AT$23:AT165)),(AVERAGE(AT$23:AT165)-2*STDEV(AT$23:AT165))))</f>
        <v>264.16603709604567</v>
      </c>
      <c r="BA165" s="281">
        <f ca="1">IF(ISBLANK(AT165),"",IF(ISERROR(AVERAGE(AT$23:AT165)+2*ECARTPE(AT$23:AT165)),(AVERAGE(AT$23:AT165)+2*STDEV(AT$23:AT165))))</f>
        <v>385.08113271527498</v>
      </c>
      <c r="BB165" s="243">
        <f t="shared" si="133"/>
        <v>275.03408994901451</v>
      </c>
      <c r="BC165" s="243">
        <f t="shared" si="134"/>
        <v>360.26591005098544</v>
      </c>
      <c r="BD165" s="207"/>
      <c r="BE165" s="132" t="s">
        <v>239</v>
      </c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</row>
    <row r="166" spans="1:112" ht="24" x14ac:dyDescent="0.2">
      <c r="A166" s="120">
        <v>41791</v>
      </c>
      <c r="B166" s="86">
        <v>602</v>
      </c>
      <c r="C166" s="113">
        <v>42193</v>
      </c>
      <c r="D166" s="89" t="s">
        <v>248</v>
      </c>
      <c r="E166" s="12" t="s">
        <v>35</v>
      </c>
      <c r="F166" s="191">
        <v>4.1399999999999997</v>
      </c>
      <c r="G166" s="277">
        <f t="shared" si="115"/>
        <v>3.9272413793103444</v>
      </c>
      <c r="H166" s="277">
        <f t="shared" si="116"/>
        <v>0.26376256302813794</v>
      </c>
      <c r="I166" s="274">
        <f>IF(ISERROR(AVERAGE(F$23:F166)),"",AVERAGE(F$23:F166))</f>
        <v>3.8194488188976368</v>
      </c>
      <c r="J166" s="274">
        <f>IF(ISBLANK(F166),"",IF(ISERROR(STDEV(F$23:F166)),"",STDEV(F$23:F166)))</f>
        <v>0.36987837358866221</v>
      </c>
      <c r="K166" s="192" t="str">
        <f t="shared" si="135"/>
        <v>conforme</v>
      </c>
      <c r="L166" s="281">
        <f ca="1">IF(ISERROR(AVERAGE(F$23:F166)-2*ECARTPE(F$23:F166)),(AVERAGE(F$23:F166)-2*STDEV(F$23:F166)))</f>
        <v>3.0796920717203125</v>
      </c>
      <c r="M166" s="281">
        <f ca="1">IF(ISERROR(AVERAGE(F$23:F166)+2*ECARTPE(F$23:F166)),(AVERAGE(F$23:F166)+2*STDEV(F$23:F166)))</f>
        <v>4.5592055660749615</v>
      </c>
      <c r="N166" s="232">
        <f t="shared" si="117"/>
        <v>3.3997162532540686</v>
      </c>
      <c r="O166" s="232">
        <f t="shared" si="118"/>
        <v>4.4547665053666208</v>
      </c>
      <c r="P166" s="225">
        <v>8.5399999999999991</v>
      </c>
      <c r="Q166" s="277">
        <f t="shared" si="119"/>
        <v>8.1544827586206896</v>
      </c>
      <c r="R166" s="277">
        <f t="shared" si="120"/>
        <v>0.41033597912387204</v>
      </c>
      <c r="S166" s="274">
        <f>IF(ISBLANK(P166),"",IF(ISERROR(AVERAGE(P$23:P166)),"",AVERAGE(P$23:P166)))</f>
        <v>7.8061417322834608</v>
      </c>
      <c r="T166" s="274">
        <f>IF(ISBLANK(P166),"",IF(ISERROR(STDEV(P$23:P166)),"",STDEV(P$23:P166)))</f>
        <v>0.60956795426239563</v>
      </c>
      <c r="U166" s="192" t="str">
        <f t="shared" si="136"/>
        <v>conforme</v>
      </c>
      <c r="V166" s="281">
        <f ca="1">IF(ISBLANK(P166),"",IF(ISERROR(AVERAGE(P$23:P166)-2*ECARTPE(P$23:P166)),(AVERAGE(P$23:P166)-2*STDEV(P$23:P166))))</f>
        <v>6.5870058237586697</v>
      </c>
      <c r="W166" s="281">
        <f ca="1">IF(ISBLANK(P166),"",IF(ISERROR(AVERAGE(P$23:P166)+2*ECARTPE(P$23:P166)),(AVERAGE(P$23:P166)+2*STDEV(P$23:P166))))</f>
        <v>9.0252776408082518</v>
      </c>
      <c r="X166" s="236">
        <f t="shared" si="121"/>
        <v>7.3338108003729454</v>
      </c>
      <c r="Y166" s="236">
        <f t="shared" si="122"/>
        <v>8.9751547168684329</v>
      </c>
      <c r="Z166" s="196" t="s">
        <v>220</v>
      </c>
      <c r="AA166" s="277">
        <f t="shared" si="123"/>
        <v>16.865652173913041</v>
      </c>
      <c r="AB166" s="277">
        <f t="shared" si="124"/>
        <v>0.60300630244676068</v>
      </c>
      <c r="AC166" s="274">
        <f>IF(ISBLANK(Z166),"",IF(ISERROR(AVERAGE(Z$23:Z166)),"",AVERAGE(Z$23:Z166)))</f>
        <v>16.17830188679245</v>
      </c>
      <c r="AD166" s="274">
        <f>IF(ISBLANK(Z166),"",IF(ISERROR(STDEV(Z$23:Z166)),"",STDEV(Z$23:Z166)))</f>
        <v>1.0530938290381875</v>
      </c>
      <c r="AE166" s="192" t="str">
        <f t="shared" si="137"/>
        <v>non conforme</v>
      </c>
      <c r="AF166" s="281">
        <f ca="1">IF(ISBLANK(Z166),"",IF(ISERROR(AVERAGE(Z$23:Z166)-2*ECARTPE(Z$23:Z166)),(AVERAGE(Z$23:Z166)-2*STDEV(Z$23:Z166))))</f>
        <v>14.072114228716075</v>
      </c>
      <c r="AG166" s="281">
        <f ca="1">IF(ISBLANK(Z166),"",IF(ISERROR(AVERAGE(Z$23:Z166)+2*ECARTPE(Z$23:Z166)),(AVERAGE(Z$23:Z166)+2*STDEV(Z$23:Z166))))</f>
        <v>18.284489544868826</v>
      </c>
      <c r="AH166" s="236">
        <f t="shared" si="125"/>
        <v>15.65963956901952</v>
      </c>
      <c r="AI166" s="236">
        <f t="shared" si="126"/>
        <v>18.071664778806564</v>
      </c>
      <c r="AJ166" s="191">
        <v>22.3</v>
      </c>
      <c r="AK166" s="277">
        <f t="shared" si="127"/>
        <v>21.96</v>
      </c>
      <c r="AL166" s="277">
        <f t="shared" si="128"/>
        <v>0.77265775088327404</v>
      </c>
      <c r="AM166" s="274">
        <f>IF(ISBLANK(AJ166),"",IF(ISERROR(AVERAGE(AJ$23:AJ166)),"",AVERAGE(AJ$23:AJ166)))</f>
        <v>21.22915254237288</v>
      </c>
      <c r="AN166" s="274">
        <f>IF(ISBLANK(AJ166),"",IF(ISERROR(STDEV(AJ$23:AJ166)),"",STDEV(AJ$23:AJ166)))</f>
        <v>1.4895238591440194</v>
      </c>
      <c r="AO166" s="192" t="str">
        <f t="shared" si="138"/>
        <v>conforme</v>
      </c>
      <c r="AP166" s="281">
        <f ca="1">IF(ISBLANK(AJ166),"",IF(ISERROR(AVERAGE(AJ$23:AJ166)-2*ECARTPE(AJ$23:AJ166)),(AVERAGE(AJ$23:AJ166)-2*STDEV(AJ$23:AJ166))))</f>
        <v>18.25010482408484</v>
      </c>
      <c r="AQ166" s="281">
        <f ca="1">IF(ISBLANK(AJ166),"",IF(ISERROR(AVERAGE(AJ$23:AJ166)+2*ECARTPE(AJ$23:AJ166)),(AVERAGE(AJ$23:AJ166)+2*STDEV(AJ$23:AJ166))))</f>
        <v>24.20820026066092</v>
      </c>
      <c r="AR166" s="236">
        <f t="shared" si="129"/>
        <v>20.414684498233452</v>
      </c>
      <c r="AS166" s="236">
        <f t="shared" si="130"/>
        <v>23.50531550176655</v>
      </c>
      <c r="AT166" s="197" t="s">
        <v>220</v>
      </c>
      <c r="AU166" s="277">
        <f t="shared" si="131"/>
        <v>317.64999999999998</v>
      </c>
      <c r="AV166" s="277">
        <f t="shared" si="132"/>
        <v>21.307955025492738</v>
      </c>
      <c r="AW166" s="274">
        <f>IF(ISBLANK(AT166),"",IF(ISERROR(AVERAGE(AT$23:AT166)),"",AVERAGE(AT$23:AT166)))</f>
        <v>324.62358490566032</v>
      </c>
      <c r="AX166" s="274">
        <f>IF(ISBLANK(AT166),"",IF(ISERROR(STDEV(AT$23:AT166)),"",STDEV(AT$23:AT166)))</f>
        <v>30.228773904807333</v>
      </c>
      <c r="AY166" s="192" t="str">
        <f t="shared" si="139"/>
        <v>non conforme</v>
      </c>
      <c r="AZ166" s="281">
        <f ca="1">IF(ISBLANK(AT166),"",IF(ISERROR(AVERAGE(AT$23:AT166)-2*ECARTPE(AT$23:AT166)),(AVERAGE(AT$23:AT166)-2*STDEV(AT$23:AT166))))</f>
        <v>264.16603709604567</v>
      </c>
      <c r="BA166" s="281">
        <f ca="1">IF(ISBLANK(AT166),"",IF(ISERROR(AVERAGE(AT$23:AT166)+2*ECARTPE(AT$23:AT166)),(AVERAGE(AT$23:AT166)+2*STDEV(AT$23:AT166))))</f>
        <v>385.08113271527498</v>
      </c>
      <c r="BB166" s="243">
        <f t="shared" si="133"/>
        <v>275.03408994901451</v>
      </c>
      <c r="BC166" s="243">
        <f t="shared" si="134"/>
        <v>360.26591005098544</v>
      </c>
      <c r="BD166" s="207"/>
      <c r="BE166" s="132" t="s">
        <v>230</v>
      </c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</row>
    <row r="167" spans="1:112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</row>
    <row r="168" spans="1:112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</row>
    <row r="169" spans="1:112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</row>
    <row r="170" spans="1:112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</row>
    <row r="171" spans="1:112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</row>
    <row r="172" spans="1:112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</row>
    <row r="173" spans="1:112" x14ac:dyDescent="0.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</row>
    <row r="174" spans="1:112" x14ac:dyDescent="0.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</row>
    <row r="175" spans="1:112" x14ac:dyDescent="0.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</row>
    <row r="176" spans="1:112" x14ac:dyDescent="0.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</row>
    <row r="177" spans="1:57" x14ac:dyDescent="0.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</row>
    <row r="178" spans="1:57" x14ac:dyDescent="0.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</row>
    <row r="179" spans="1:57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</row>
    <row r="180" spans="1:57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</row>
    <row r="181" spans="1:57" x14ac:dyDescent="0.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</row>
    <row r="182" spans="1:57" x14ac:dyDescent="0.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</row>
    <row r="183" spans="1:57" x14ac:dyDescent="0.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</row>
    <row r="184" spans="1:57" x14ac:dyDescent="0.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</row>
    <row r="185" spans="1:57" x14ac:dyDescent="0.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</row>
    <row r="186" spans="1:57" x14ac:dyDescent="0.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</row>
    <row r="187" spans="1:57" x14ac:dyDescent="0.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</row>
    <row r="188" spans="1:57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</row>
    <row r="189" spans="1:57" x14ac:dyDescent="0.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</row>
    <row r="190" spans="1:57" s="151" customFormat="1" x14ac:dyDescent="0.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</row>
    <row r="191" spans="1:57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</row>
    <row r="192" spans="1:57" x14ac:dyDescent="0.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</row>
    <row r="193" spans="1:57" x14ac:dyDescent="0.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</row>
    <row r="194" spans="1:57" x14ac:dyDescent="0.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</row>
    <row r="195" spans="1:57" x14ac:dyDescent="0.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</row>
    <row r="196" spans="1:57" x14ac:dyDescent="0.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</row>
    <row r="197" spans="1:57" x14ac:dyDescent="0.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</row>
    <row r="198" spans="1:57" x14ac:dyDescent="0.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</row>
    <row r="199" spans="1:57" x14ac:dyDescent="0.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</row>
    <row r="200" spans="1:57" x14ac:dyDescent="0.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</row>
    <row r="201" spans="1:57" x14ac:dyDescent="0.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</row>
    <row r="202" spans="1:57" x14ac:dyDescent="0.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</row>
    <row r="203" spans="1:57" x14ac:dyDescent="0.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</row>
    <row r="204" spans="1:57" x14ac:dyDescent="0.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</row>
    <row r="205" spans="1:57" x14ac:dyDescent="0.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</row>
    <row r="206" spans="1:57" x14ac:dyDescent="0.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</row>
    <row r="207" spans="1:57" x14ac:dyDescent="0.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</row>
    <row r="208" spans="1:57" x14ac:dyDescent="0.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</row>
    <row r="209" spans="1:57" x14ac:dyDescent="0.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</row>
    <row r="210" spans="1:57" x14ac:dyDescent="0.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</row>
    <row r="211" spans="1:57" x14ac:dyDescent="0.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</row>
    <row r="212" spans="1:57" x14ac:dyDescent="0.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</row>
    <row r="213" spans="1:57" x14ac:dyDescent="0.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</row>
    <row r="214" spans="1:57" x14ac:dyDescent="0.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</row>
    <row r="215" spans="1:57" x14ac:dyDescent="0.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</row>
    <row r="216" spans="1:57" x14ac:dyDescent="0.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</row>
    <row r="217" spans="1:57" x14ac:dyDescent="0.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</row>
    <row r="218" spans="1:57" x14ac:dyDescent="0.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</row>
    <row r="219" spans="1:57" x14ac:dyDescent="0.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</row>
    <row r="220" spans="1:57" x14ac:dyDescent="0.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</row>
    <row r="221" spans="1:57" x14ac:dyDescent="0.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</row>
    <row r="222" spans="1:57" x14ac:dyDescent="0.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</row>
    <row r="223" spans="1:57" x14ac:dyDescent="0.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</row>
    <row r="224" spans="1:57" x14ac:dyDescent="0.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</row>
    <row r="225" spans="1:57" x14ac:dyDescent="0.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</row>
    <row r="226" spans="1:57" x14ac:dyDescent="0.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</row>
    <row r="227" spans="1:57" x14ac:dyDescent="0.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</row>
    <row r="228" spans="1:57" x14ac:dyDescent="0.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</row>
    <row r="229" spans="1:57" x14ac:dyDescent="0.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</row>
    <row r="230" spans="1:57" x14ac:dyDescent="0.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</row>
    <row r="231" spans="1:57" x14ac:dyDescent="0.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</row>
    <row r="232" spans="1:57" x14ac:dyDescent="0.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</row>
    <row r="233" spans="1:57" x14ac:dyDescent="0.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</row>
    <row r="234" spans="1:57" x14ac:dyDescent="0.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</row>
    <row r="235" spans="1:57" x14ac:dyDescent="0.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</row>
    <row r="236" spans="1:57" x14ac:dyDescent="0.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</row>
    <row r="237" spans="1:57" x14ac:dyDescent="0.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</row>
    <row r="238" spans="1:57" x14ac:dyDescent="0.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</row>
    <row r="239" spans="1:57" x14ac:dyDescent="0.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</row>
    <row r="240" spans="1:57" x14ac:dyDescent="0.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</row>
    <row r="241" spans="1:57" x14ac:dyDescent="0.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</row>
    <row r="242" spans="1:57" x14ac:dyDescent="0.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</row>
    <row r="243" spans="1:57" x14ac:dyDescent="0.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</row>
    <row r="244" spans="1:57" x14ac:dyDescent="0.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</row>
    <row r="245" spans="1:57" x14ac:dyDescent="0.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</row>
    <row r="246" spans="1:57" x14ac:dyDescent="0.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</row>
    <row r="247" spans="1:57" x14ac:dyDescent="0.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</row>
    <row r="248" spans="1:57" x14ac:dyDescent="0.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</row>
    <row r="249" spans="1:57" x14ac:dyDescent="0.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</row>
    <row r="250" spans="1:57" x14ac:dyDescent="0.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</row>
    <row r="251" spans="1:57" x14ac:dyDescent="0.2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</row>
    <row r="252" spans="1:57" x14ac:dyDescent="0.2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</row>
    <row r="253" spans="1:57" x14ac:dyDescent="0.2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</row>
    <row r="254" spans="1:57" x14ac:dyDescent="0.2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</row>
    <row r="255" spans="1:57" x14ac:dyDescent="0.2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</row>
    <row r="256" spans="1:57" x14ac:dyDescent="0.2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</row>
    <row r="257" spans="1:57" x14ac:dyDescent="0.2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</row>
    <row r="258" spans="1:57" x14ac:dyDescent="0.2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</row>
    <row r="259" spans="1:57" x14ac:dyDescent="0.2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</row>
    <row r="260" spans="1:57" x14ac:dyDescent="0.2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</row>
    <row r="261" spans="1:57" x14ac:dyDescent="0.2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</row>
    <row r="262" spans="1:57" x14ac:dyDescent="0.2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</row>
    <row r="263" spans="1:57" x14ac:dyDescent="0.2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</row>
    <row r="264" spans="1:57" x14ac:dyDescent="0.2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</row>
    <row r="265" spans="1:57" x14ac:dyDescent="0.2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</row>
    <row r="266" spans="1:57" x14ac:dyDescent="0.2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</row>
    <row r="267" spans="1:57" x14ac:dyDescent="0.2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</row>
    <row r="268" spans="1:57" x14ac:dyDescent="0.2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</row>
    <row r="269" spans="1:57" x14ac:dyDescent="0.2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</row>
    <row r="270" spans="1:57" x14ac:dyDescent="0.2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</row>
    <row r="271" spans="1:57" x14ac:dyDescent="0.2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</row>
    <row r="272" spans="1:57" x14ac:dyDescent="0.2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</row>
    <row r="273" spans="1:57" x14ac:dyDescent="0.2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</row>
    <row r="274" spans="1:57" x14ac:dyDescent="0.2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</row>
    <row r="275" spans="1:57" x14ac:dyDescent="0.2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</row>
    <row r="276" spans="1:57" x14ac:dyDescent="0.2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</row>
    <row r="277" spans="1:57" x14ac:dyDescent="0.2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</row>
    <row r="278" spans="1:57" x14ac:dyDescent="0.2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</row>
    <row r="279" spans="1:57" x14ac:dyDescent="0.2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</row>
    <row r="280" spans="1:57" x14ac:dyDescent="0.2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</row>
    <row r="281" spans="1:57" x14ac:dyDescent="0.2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</row>
    <row r="282" spans="1:57" x14ac:dyDescent="0.2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</row>
    <row r="283" spans="1:57" x14ac:dyDescent="0.2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</row>
    <row r="284" spans="1:57" x14ac:dyDescent="0.2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</row>
    <row r="285" spans="1:57" x14ac:dyDescent="0.2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</row>
    <row r="286" spans="1:57" x14ac:dyDescent="0.2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</row>
    <row r="287" spans="1:57" x14ac:dyDescent="0.2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</row>
    <row r="288" spans="1:57" x14ac:dyDescent="0.2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</row>
    <row r="289" spans="1:57" x14ac:dyDescent="0.2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</row>
    <row r="290" spans="1:57" x14ac:dyDescent="0.2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</row>
    <row r="291" spans="1:57" x14ac:dyDescent="0.2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</row>
    <row r="292" spans="1:57" x14ac:dyDescent="0.2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</row>
    <row r="293" spans="1:57" x14ac:dyDescent="0.2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</row>
    <row r="294" spans="1:57" x14ac:dyDescent="0.2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</row>
    <row r="295" spans="1:57" x14ac:dyDescent="0.2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</row>
    <row r="296" spans="1:57" x14ac:dyDescent="0.2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</row>
    <row r="297" spans="1:57" x14ac:dyDescent="0.2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</row>
    <row r="298" spans="1:57" x14ac:dyDescent="0.2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</row>
    <row r="299" spans="1:57" x14ac:dyDescent="0.2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</row>
    <row r="300" spans="1:57" x14ac:dyDescent="0.2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</row>
    <row r="301" spans="1:57" x14ac:dyDescent="0.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</row>
    <row r="302" spans="1:57" x14ac:dyDescent="0.2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</row>
    <row r="303" spans="1:57" x14ac:dyDescent="0.2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</row>
    <row r="304" spans="1:57" x14ac:dyDescent="0.2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</row>
    <row r="305" spans="1:57" x14ac:dyDescent="0.2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</row>
    <row r="306" spans="1:57" x14ac:dyDescent="0.2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</row>
    <row r="307" spans="1:57" x14ac:dyDescent="0.2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</row>
    <row r="308" spans="1:57" x14ac:dyDescent="0.2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</row>
    <row r="309" spans="1:57" x14ac:dyDescent="0.2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</row>
    <row r="310" spans="1:57" x14ac:dyDescent="0.2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</row>
    <row r="311" spans="1:57" x14ac:dyDescent="0.2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</row>
    <row r="312" spans="1:57" x14ac:dyDescent="0.2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</row>
    <row r="313" spans="1:57" x14ac:dyDescent="0.2">
      <c r="Q313" s="34"/>
      <c r="R313" s="34"/>
      <c r="S313" s="34"/>
      <c r="T313" s="34"/>
      <c r="V313" s="4"/>
      <c r="W313" s="4"/>
      <c r="X313" s="4"/>
      <c r="Y313" s="4"/>
      <c r="Z313" s="4"/>
      <c r="AA313" s="162"/>
      <c r="AB313" s="162"/>
      <c r="AC313" s="162"/>
      <c r="AD313" s="162"/>
      <c r="AK313" s="34"/>
      <c r="AL313" s="34"/>
      <c r="AM313" s="34"/>
      <c r="AN313" s="34"/>
      <c r="AU313" s="34"/>
      <c r="AV313" s="34"/>
      <c r="AW313" s="34"/>
      <c r="AX313" s="34"/>
    </row>
    <row r="314" spans="1:57" x14ac:dyDescent="0.2">
      <c r="Q314" s="34"/>
      <c r="R314" s="34"/>
      <c r="S314" s="34"/>
      <c r="T314" s="34"/>
      <c r="V314" s="4"/>
      <c r="W314" s="4"/>
      <c r="X314" s="4"/>
      <c r="Y314" s="4"/>
      <c r="Z314" s="4"/>
      <c r="AA314" s="162"/>
      <c r="AB314" s="162"/>
      <c r="AC314" s="162"/>
      <c r="AD314" s="162"/>
      <c r="AK314" s="34"/>
      <c r="AL314" s="34"/>
      <c r="AM314" s="34"/>
      <c r="AN314" s="34"/>
      <c r="AU314" s="34"/>
      <c r="AV314" s="34"/>
      <c r="AW314" s="34"/>
      <c r="AX314" s="34"/>
    </row>
    <row r="315" spans="1:57" x14ac:dyDescent="0.2">
      <c r="Q315" s="34"/>
      <c r="R315" s="34"/>
      <c r="S315" s="34"/>
      <c r="T315" s="34"/>
      <c r="V315" s="4"/>
      <c r="W315" s="4"/>
      <c r="X315" s="4"/>
      <c r="Y315" s="4"/>
      <c r="Z315" s="4"/>
      <c r="AA315" s="162"/>
      <c r="AB315" s="162"/>
      <c r="AC315" s="162"/>
      <c r="AD315" s="162"/>
      <c r="AK315" s="34"/>
      <c r="AL315" s="34"/>
      <c r="AM315" s="34"/>
      <c r="AN315" s="34"/>
      <c r="AU315" s="34"/>
      <c r="AV315" s="34"/>
      <c r="AW315" s="34"/>
      <c r="AX315" s="34"/>
    </row>
    <row r="316" spans="1:57" x14ac:dyDescent="0.2">
      <c r="Q316" s="34"/>
      <c r="R316" s="34"/>
      <c r="S316" s="34"/>
      <c r="T316" s="34"/>
      <c r="V316" s="4"/>
      <c r="W316" s="4"/>
      <c r="X316" s="4"/>
      <c r="Y316" s="4"/>
      <c r="Z316" s="4"/>
      <c r="AA316" s="162"/>
      <c r="AB316" s="162"/>
      <c r="AC316" s="162"/>
      <c r="AD316" s="162"/>
      <c r="AK316" s="34"/>
      <c r="AL316" s="34"/>
      <c r="AM316" s="34"/>
      <c r="AN316" s="34"/>
      <c r="AU316" s="34"/>
      <c r="AV316" s="34"/>
      <c r="AW316" s="34"/>
      <c r="AX316" s="34"/>
    </row>
    <row r="317" spans="1:57" x14ac:dyDescent="0.2">
      <c r="Q317" s="34"/>
      <c r="R317" s="34"/>
      <c r="S317" s="34"/>
      <c r="T317" s="34"/>
      <c r="V317" s="4"/>
      <c r="W317" s="4"/>
      <c r="X317" s="4"/>
      <c r="Y317" s="4"/>
      <c r="Z317" s="4"/>
      <c r="AA317" s="162"/>
      <c r="AB317" s="162"/>
      <c r="AC317" s="162"/>
      <c r="AD317" s="162"/>
      <c r="AK317" s="34"/>
      <c r="AL317" s="34"/>
      <c r="AM317" s="34"/>
      <c r="AN317" s="34"/>
      <c r="AU317" s="34"/>
      <c r="AV317" s="34"/>
      <c r="AW317" s="34"/>
      <c r="AX317" s="34"/>
    </row>
    <row r="318" spans="1:57" x14ac:dyDescent="0.2">
      <c r="Q318" s="34"/>
      <c r="R318" s="34"/>
      <c r="S318" s="34"/>
      <c r="T318" s="34"/>
      <c r="V318" s="4"/>
      <c r="W318" s="4"/>
      <c r="X318" s="4"/>
      <c r="Y318" s="4"/>
      <c r="Z318" s="4"/>
      <c r="AA318" s="162"/>
      <c r="AB318" s="162"/>
      <c r="AC318" s="162"/>
      <c r="AD318" s="162"/>
      <c r="AK318" s="34"/>
      <c r="AL318" s="34"/>
      <c r="AM318" s="34"/>
      <c r="AN318" s="34"/>
      <c r="AU318" s="34"/>
      <c r="AV318" s="34"/>
      <c r="AW318" s="34"/>
      <c r="AX318" s="34"/>
    </row>
    <row r="319" spans="1:57" x14ac:dyDescent="0.2">
      <c r="Q319" s="34"/>
      <c r="R319" s="34"/>
      <c r="S319" s="34"/>
      <c r="T319" s="34"/>
      <c r="V319" s="4"/>
      <c r="W319" s="4"/>
      <c r="X319" s="4"/>
      <c r="Y319" s="4"/>
      <c r="Z319" s="4"/>
      <c r="AA319" s="162"/>
      <c r="AB319" s="162"/>
      <c r="AC319" s="162"/>
      <c r="AD319" s="162"/>
      <c r="AK319" s="34"/>
      <c r="AL319" s="34"/>
      <c r="AM319" s="34"/>
      <c r="AN319" s="34"/>
      <c r="AU319" s="34"/>
      <c r="AV319" s="34"/>
      <c r="AW319" s="34"/>
      <c r="AX319" s="34"/>
    </row>
    <row r="320" spans="1:57" x14ac:dyDescent="0.2">
      <c r="Q320" s="34"/>
      <c r="R320" s="34"/>
      <c r="S320" s="34"/>
      <c r="T320" s="34"/>
      <c r="V320" s="4"/>
      <c r="W320" s="4"/>
      <c r="X320" s="4"/>
      <c r="Y320" s="4"/>
      <c r="Z320" s="4"/>
      <c r="AA320" s="162"/>
      <c r="AB320" s="162"/>
      <c r="AC320" s="162"/>
      <c r="AD320" s="162"/>
      <c r="AK320" s="34"/>
      <c r="AL320" s="34"/>
      <c r="AM320" s="34"/>
      <c r="AN320" s="34"/>
      <c r="AU320" s="34"/>
      <c r="AV320" s="34"/>
      <c r="AW320" s="34"/>
      <c r="AX320" s="34"/>
    </row>
    <row r="321" spans="17:50" x14ac:dyDescent="0.2">
      <c r="Q321" s="34"/>
      <c r="R321" s="34"/>
      <c r="S321" s="34"/>
      <c r="T321" s="34"/>
      <c r="V321" s="4"/>
      <c r="W321" s="4"/>
      <c r="X321" s="4"/>
      <c r="Y321" s="4"/>
      <c r="Z321" s="4"/>
      <c r="AA321" s="162"/>
      <c r="AB321" s="162"/>
      <c r="AC321" s="162"/>
      <c r="AD321" s="162"/>
      <c r="AK321" s="34"/>
      <c r="AL321" s="34"/>
      <c r="AM321" s="34"/>
      <c r="AN321" s="34"/>
      <c r="AU321" s="34"/>
      <c r="AV321" s="34"/>
      <c r="AW321" s="34"/>
      <c r="AX321" s="34"/>
    </row>
    <row r="322" spans="17:50" x14ac:dyDescent="0.2">
      <c r="Q322" s="34"/>
      <c r="R322" s="34"/>
      <c r="S322" s="34"/>
      <c r="T322" s="34"/>
      <c r="V322" s="4"/>
      <c r="W322" s="4"/>
      <c r="X322" s="4"/>
      <c r="Y322" s="4"/>
      <c r="Z322" s="4"/>
      <c r="AA322" s="162"/>
      <c r="AB322" s="162"/>
      <c r="AC322" s="162"/>
      <c r="AD322" s="162"/>
      <c r="AK322" s="34"/>
      <c r="AL322" s="34"/>
      <c r="AM322" s="34"/>
      <c r="AN322" s="34"/>
      <c r="AU322" s="34"/>
      <c r="AV322" s="34"/>
      <c r="AW322" s="34"/>
      <c r="AX322" s="34"/>
    </row>
    <row r="323" spans="17:50" x14ac:dyDescent="0.2">
      <c r="Q323" s="34"/>
      <c r="R323" s="34"/>
      <c r="S323" s="34"/>
      <c r="T323" s="34"/>
      <c r="V323" s="4"/>
      <c r="W323" s="4"/>
      <c r="X323" s="4"/>
      <c r="Y323" s="4"/>
      <c r="Z323" s="4"/>
      <c r="AA323" s="162"/>
      <c r="AB323" s="162"/>
      <c r="AC323" s="162"/>
      <c r="AD323" s="162"/>
      <c r="AK323" s="34"/>
      <c r="AL323" s="34"/>
      <c r="AM323" s="34"/>
      <c r="AN323" s="34"/>
      <c r="AU323" s="34"/>
      <c r="AV323" s="34"/>
      <c r="AW323" s="34"/>
      <c r="AX323" s="34"/>
    </row>
    <row r="324" spans="17:50" x14ac:dyDescent="0.2">
      <c r="Q324" s="34"/>
      <c r="R324" s="34"/>
      <c r="S324" s="34"/>
      <c r="T324" s="34"/>
      <c r="V324" s="4"/>
      <c r="W324" s="4"/>
      <c r="X324" s="4"/>
      <c r="Y324" s="4"/>
      <c r="Z324" s="4"/>
      <c r="AA324" s="162"/>
      <c r="AB324" s="162"/>
      <c r="AC324" s="162"/>
      <c r="AD324" s="162"/>
      <c r="AK324" s="34"/>
      <c r="AL324" s="34"/>
      <c r="AM324" s="34"/>
      <c r="AN324" s="34"/>
      <c r="AU324" s="34"/>
      <c r="AV324" s="34"/>
      <c r="AW324" s="34"/>
      <c r="AX324" s="34"/>
    </row>
    <row r="325" spans="17:50" x14ac:dyDescent="0.2">
      <c r="Q325" s="34"/>
      <c r="R325" s="34"/>
      <c r="S325" s="34"/>
      <c r="T325" s="34"/>
      <c r="V325" s="4"/>
      <c r="W325" s="4"/>
      <c r="X325" s="4"/>
      <c r="Y325" s="4"/>
      <c r="Z325" s="4"/>
      <c r="AA325" s="162"/>
      <c r="AB325" s="162"/>
      <c r="AC325" s="162"/>
      <c r="AD325" s="162"/>
      <c r="AK325" s="34"/>
      <c r="AL325" s="34"/>
      <c r="AM325" s="34"/>
      <c r="AN325" s="34"/>
      <c r="AU325" s="34"/>
      <c r="AV325" s="34"/>
      <c r="AW325" s="34"/>
      <c r="AX325" s="34"/>
    </row>
    <row r="326" spans="17:50" x14ac:dyDescent="0.2">
      <c r="Q326" s="34"/>
      <c r="R326" s="34"/>
      <c r="S326" s="34"/>
      <c r="T326" s="34"/>
      <c r="V326" s="4"/>
      <c r="W326" s="4"/>
      <c r="X326" s="4"/>
      <c r="Y326" s="4"/>
      <c r="Z326" s="4"/>
      <c r="AA326" s="162"/>
      <c r="AB326" s="162"/>
      <c r="AC326" s="162"/>
      <c r="AD326" s="162"/>
      <c r="AK326" s="34"/>
      <c r="AL326" s="34"/>
      <c r="AM326" s="34"/>
      <c r="AN326" s="34"/>
      <c r="AU326" s="34"/>
      <c r="AV326" s="34"/>
      <c r="AW326" s="34"/>
      <c r="AX326" s="34"/>
    </row>
    <row r="327" spans="17:50" x14ac:dyDescent="0.2">
      <c r="Q327" s="34"/>
      <c r="R327" s="34"/>
      <c r="S327" s="34"/>
      <c r="T327" s="34"/>
      <c r="V327" s="4"/>
      <c r="W327" s="4"/>
      <c r="X327" s="4"/>
      <c r="Y327" s="4"/>
      <c r="Z327" s="4"/>
      <c r="AA327" s="162"/>
      <c r="AB327" s="162"/>
      <c r="AC327" s="162"/>
      <c r="AD327" s="162"/>
      <c r="AK327" s="34"/>
      <c r="AL327" s="34"/>
      <c r="AM327" s="34"/>
      <c r="AN327" s="34"/>
      <c r="AU327" s="34"/>
      <c r="AV327" s="34"/>
      <c r="AW327" s="34"/>
      <c r="AX327" s="34"/>
    </row>
    <row r="328" spans="17:50" x14ac:dyDescent="0.2">
      <c r="Q328" s="34"/>
      <c r="R328" s="34"/>
      <c r="S328" s="34"/>
      <c r="T328" s="34"/>
      <c r="V328" s="4"/>
      <c r="W328" s="4"/>
      <c r="X328" s="4"/>
      <c r="Y328" s="4"/>
      <c r="Z328" s="4"/>
      <c r="AA328" s="162"/>
      <c r="AB328" s="162"/>
      <c r="AC328" s="162"/>
      <c r="AD328" s="162"/>
      <c r="AK328" s="34"/>
      <c r="AL328" s="34"/>
      <c r="AM328" s="34"/>
      <c r="AN328" s="34"/>
      <c r="AU328" s="34"/>
      <c r="AV328" s="34"/>
      <c r="AW328" s="34"/>
      <c r="AX328" s="34"/>
    </row>
    <row r="329" spans="17:50" x14ac:dyDescent="0.2">
      <c r="Q329" s="34"/>
      <c r="R329" s="34"/>
      <c r="S329" s="34"/>
      <c r="T329" s="34"/>
      <c r="V329" s="4"/>
      <c r="W329" s="4"/>
      <c r="X329" s="4"/>
      <c r="Y329" s="4"/>
      <c r="Z329" s="4"/>
      <c r="AA329" s="162"/>
      <c r="AB329" s="162"/>
      <c r="AC329" s="162"/>
      <c r="AD329" s="162"/>
      <c r="AK329" s="34"/>
      <c r="AL329" s="34"/>
      <c r="AM329" s="34"/>
      <c r="AN329" s="34"/>
      <c r="AU329" s="34"/>
      <c r="AV329" s="34"/>
      <c r="AW329" s="34"/>
      <c r="AX329" s="34"/>
    </row>
    <row r="330" spans="17:50" x14ac:dyDescent="0.2">
      <c r="Q330" s="34"/>
      <c r="R330" s="34"/>
      <c r="S330" s="34"/>
      <c r="T330" s="34"/>
      <c r="V330" s="4"/>
      <c r="W330" s="4"/>
      <c r="X330" s="4"/>
      <c r="Y330" s="4"/>
      <c r="Z330" s="4"/>
      <c r="AA330" s="162"/>
      <c r="AB330" s="162"/>
      <c r="AC330" s="162"/>
      <c r="AD330" s="162"/>
      <c r="AK330" s="34"/>
      <c r="AL330" s="34"/>
      <c r="AM330" s="34"/>
      <c r="AN330" s="34"/>
      <c r="AU330" s="34"/>
      <c r="AV330" s="34"/>
      <c r="AW330" s="34"/>
      <c r="AX330" s="34"/>
    </row>
    <row r="331" spans="17:50" x14ac:dyDescent="0.2">
      <c r="Q331" s="34"/>
      <c r="R331" s="34"/>
      <c r="S331" s="34"/>
      <c r="T331" s="34"/>
      <c r="V331" s="4"/>
      <c r="W331" s="4"/>
      <c r="X331" s="4"/>
      <c r="Y331" s="4"/>
      <c r="Z331" s="4"/>
      <c r="AA331" s="162"/>
      <c r="AB331" s="162"/>
      <c r="AC331" s="162"/>
      <c r="AD331" s="162"/>
      <c r="AK331" s="34"/>
      <c r="AL331" s="34"/>
      <c r="AM331" s="34"/>
      <c r="AN331" s="34"/>
      <c r="AU331" s="34"/>
      <c r="AV331" s="34"/>
      <c r="AW331" s="34"/>
      <c r="AX331" s="34"/>
    </row>
    <row r="332" spans="17:50" x14ac:dyDescent="0.2">
      <c r="Q332" s="34"/>
      <c r="R332" s="34"/>
      <c r="S332" s="34"/>
      <c r="T332" s="34"/>
      <c r="V332" s="4"/>
      <c r="W332" s="4"/>
      <c r="X332" s="4"/>
      <c r="Y332" s="4"/>
      <c r="Z332" s="4"/>
      <c r="AA332" s="162"/>
      <c r="AB332" s="162"/>
      <c r="AC332" s="162"/>
      <c r="AD332" s="162"/>
      <c r="AK332" s="34"/>
      <c r="AL332" s="34"/>
      <c r="AM332" s="34"/>
      <c r="AN332" s="34"/>
      <c r="AU332" s="34"/>
      <c r="AV332" s="34"/>
      <c r="AW332" s="34"/>
      <c r="AX332" s="34"/>
    </row>
    <row r="333" spans="17:50" x14ac:dyDescent="0.2">
      <c r="Q333" s="34"/>
      <c r="R333" s="34"/>
      <c r="S333" s="34"/>
      <c r="T333" s="34"/>
      <c r="V333" s="4"/>
      <c r="W333" s="4"/>
      <c r="X333" s="4"/>
      <c r="Y333" s="4"/>
      <c r="Z333" s="4"/>
      <c r="AA333" s="162"/>
      <c r="AB333" s="162"/>
      <c r="AC333" s="162"/>
      <c r="AD333" s="162"/>
      <c r="AK333" s="34"/>
      <c r="AL333" s="34"/>
      <c r="AM333" s="34"/>
      <c r="AN333" s="34"/>
      <c r="AU333" s="34"/>
      <c r="AV333" s="34"/>
      <c r="AW333" s="34"/>
      <c r="AX333" s="34"/>
    </row>
    <row r="334" spans="17:50" x14ac:dyDescent="0.2">
      <c r="Q334" s="34"/>
      <c r="R334" s="34"/>
      <c r="S334" s="34"/>
      <c r="T334" s="34"/>
      <c r="V334" s="4"/>
      <c r="W334" s="4"/>
      <c r="X334" s="4"/>
      <c r="Y334" s="4"/>
      <c r="Z334" s="4"/>
      <c r="AA334" s="162"/>
      <c r="AB334" s="162"/>
      <c r="AC334" s="162"/>
      <c r="AD334" s="162"/>
      <c r="AK334" s="34"/>
      <c r="AL334" s="34"/>
      <c r="AM334" s="34"/>
      <c r="AN334" s="34"/>
      <c r="AU334" s="34"/>
      <c r="AV334" s="34"/>
      <c r="AW334" s="34"/>
      <c r="AX334" s="34"/>
    </row>
    <row r="335" spans="17:50" x14ac:dyDescent="0.2">
      <c r="Q335" s="34"/>
      <c r="R335" s="34"/>
      <c r="S335" s="34"/>
      <c r="T335" s="34"/>
      <c r="V335" s="4"/>
      <c r="W335" s="4"/>
      <c r="X335" s="4"/>
      <c r="Y335" s="4"/>
      <c r="Z335" s="4"/>
      <c r="AA335" s="162"/>
      <c r="AB335" s="162"/>
      <c r="AC335" s="162"/>
      <c r="AD335" s="162"/>
      <c r="AK335" s="34"/>
      <c r="AL335" s="34"/>
      <c r="AM335" s="34"/>
      <c r="AN335" s="34"/>
      <c r="AU335" s="34"/>
      <c r="AV335" s="34"/>
      <c r="AW335" s="34"/>
      <c r="AX335" s="34"/>
    </row>
    <row r="336" spans="17:50" x14ac:dyDescent="0.2">
      <c r="Q336" s="34"/>
      <c r="R336" s="34"/>
      <c r="S336" s="34"/>
      <c r="T336" s="34"/>
      <c r="V336" s="4"/>
      <c r="W336" s="4"/>
      <c r="X336" s="4"/>
      <c r="Y336" s="4"/>
      <c r="Z336" s="4"/>
      <c r="AA336" s="162"/>
      <c r="AB336" s="162"/>
      <c r="AC336" s="162"/>
      <c r="AD336" s="162"/>
      <c r="AK336" s="34"/>
      <c r="AL336" s="34"/>
      <c r="AM336" s="34"/>
      <c r="AN336" s="34"/>
      <c r="AU336" s="34"/>
      <c r="AV336" s="34"/>
      <c r="AW336" s="34"/>
      <c r="AX336" s="34"/>
    </row>
    <row r="337" spans="17:50" x14ac:dyDescent="0.2">
      <c r="Q337" s="34"/>
      <c r="R337" s="34"/>
      <c r="S337" s="34"/>
      <c r="T337" s="34"/>
      <c r="V337" s="4"/>
      <c r="W337" s="4"/>
      <c r="X337" s="4"/>
      <c r="Y337" s="4"/>
      <c r="Z337" s="4"/>
      <c r="AA337" s="162"/>
      <c r="AB337" s="162"/>
      <c r="AC337" s="162"/>
      <c r="AD337" s="162"/>
      <c r="AK337" s="34"/>
      <c r="AL337" s="34"/>
      <c r="AM337" s="34"/>
      <c r="AN337" s="34"/>
      <c r="AU337" s="34"/>
      <c r="AV337" s="34"/>
      <c r="AW337" s="34"/>
      <c r="AX337" s="34"/>
    </row>
    <row r="338" spans="17:50" x14ac:dyDescent="0.2">
      <c r="Q338" s="34"/>
      <c r="R338" s="34"/>
      <c r="S338" s="34"/>
      <c r="T338" s="34"/>
      <c r="V338" s="4"/>
      <c r="W338" s="4"/>
      <c r="X338" s="4"/>
      <c r="Y338" s="4"/>
      <c r="Z338" s="4"/>
      <c r="AA338" s="162"/>
      <c r="AB338" s="162"/>
      <c r="AC338" s="162"/>
      <c r="AD338" s="162"/>
      <c r="AK338" s="34"/>
      <c r="AL338" s="34"/>
      <c r="AM338" s="34"/>
      <c r="AN338" s="34"/>
      <c r="AU338" s="34"/>
      <c r="AV338" s="34"/>
      <c r="AW338" s="34"/>
      <c r="AX338" s="34"/>
    </row>
    <row r="339" spans="17:50" x14ac:dyDescent="0.2">
      <c r="Q339" s="34"/>
      <c r="R339" s="34"/>
      <c r="S339" s="34"/>
      <c r="T339" s="34"/>
      <c r="V339" s="4"/>
      <c r="W339" s="4"/>
      <c r="X339" s="4"/>
      <c r="Y339" s="4"/>
      <c r="Z339" s="4"/>
      <c r="AA339" s="162"/>
      <c r="AB339" s="162"/>
      <c r="AC339" s="162"/>
      <c r="AD339" s="162"/>
      <c r="AK339" s="34"/>
      <c r="AL339" s="34"/>
      <c r="AM339" s="34"/>
      <c r="AN339" s="34"/>
      <c r="AU339" s="34"/>
      <c r="AV339" s="34"/>
      <c r="AW339" s="34"/>
      <c r="AX339" s="34"/>
    </row>
    <row r="340" spans="17:50" x14ac:dyDescent="0.2">
      <c r="Q340" s="34"/>
      <c r="R340" s="34"/>
      <c r="S340" s="34"/>
      <c r="T340" s="34"/>
      <c r="V340" s="4"/>
      <c r="W340" s="4"/>
      <c r="X340" s="4"/>
      <c r="Y340" s="4"/>
      <c r="Z340" s="4"/>
      <c r="AA340" s="162"/>
      <c r="AB340" s="162"/>
      <c r="AC340" s="162"/>
      <c r="AD340" s="162"/>
      <c r="AK340" s="34"/>
      <c r="AL340" s="34"/>
      <c r="AM340" s="34"/>
      <c r="AN340" s="34"/>
      <c r="AU340" s="34"/>
      <c r="AV340" s="34"/>
      <c r="AW340" s="34"/>
      <c r="AX340" s="34"/>
    </row>
    <row r="341" spans="17:50" x14ac:dyDescent="0.2">
      <c r="Q341" s="34"/>
      <c r="R341" s="34"/>
      <c r="S341" s="34"/>
      <c r="T341" s="34"/>
      <c r="V341" s="4"/>
      <c r="W341" s="4"/>
      <c r="X341" s="4"/>
      <c r="Y341" s="4"/>
      <c r="Z341" s="4"/>
      <c r="AA341" s="162"/>
      <c r="AB341" s="162"/>
      <c r="AC341" s="162"/>
      <c r="AD341" s="162"/>
      <c r="AK341" s="34"/>
      <c r="AL341" s="34"/>
      <c r="AM341" s="34"/>
      <c r="AN341" s="34"/>
      <c r="AU341" s="34"/>
      <c r="AV341" s="34"/>
      <c r="AW341" s="34"/>
      <c r="AX341" s="34"/>
    </row>
    <row r="342" spans="17:50" x14ac:dyDescent="0.2">
      <c r="Q342" s="34"/>
      <c r="R342" s="34"/>
      <c r="S342" s="34"/>
      <c r="T342" s="34"/>
      <c r="V342" s="4"/>
      <c r="W342" s="4"/>
      <c r="X342" s="4"/>
      <c r="Y342" s="4"/>
      <c r="Z342" s="4"/>
      <c r="AA342" s="162"/>
      <c r="AB342" s="162"/>
      <c r="AC342" s="162"/>
      <c r="AD342" s="162"/>
      <c r="AK342" s="34"/>
      <c r="AL342" s="34"/>
      <c r="AM342" s="34"/>
      <c r="AN342" s="34"/>
      <c r="AU342" s="34"/>
      <c r="AV342" s="34"/>
      <c r="AW342" s="34"/>
      <c r="AX342" s="34"/>
    </row>
    <row r="343" spans="17:50" x14ac:dyDescent="0.2">
      <c r="Q343" s="34"/>
      <c r="R343" s="34"/>
      <c r="S343" s="34"/>
      <c r="T343" s="34"/>
      <c r="V343" s="4"/>
      <c r="W343" s="4"/>
      <c r="X343" s="4"/>
      <c r="Y343" s="4"/>
      <c r="Z343" s="4"/>
      <c r="AA343" s="162"/>
      <c r="AB343" s="162"/>
      <c r="AC343" s="162"/>
      <c r="AD343" s="162"/>
      <c r="AK343" s="34"/>
      <c r="AL343" s="34"/>
      <c r="AM343" s="34"/>
      <c r="AN343" s="34"/>
      <c r="AU343" s="34"/>
      <c r="AV343" s="34"/>
      <c r="AW343" s="34"/>
      <c r="AX343" s="34"/>
    </row>
    <row r="344" spans="17:50" x14ac:dyDescent="0.2">
      <c r="Q344" s="34"/>
      <c r="R344" s="34"/>
      <c r="S344" s="34"/>
      <c r="T344" s="34"/>
      <c r="V344" s="4"/>
      <c r="W344" s="4"/>
      <c r="X344" s="4"/>
      <c r="Y344" s="4"/>
      <c r="Z344" s="4"/>
      <c r="AA344" s="162"/>
      <c r="AB344" s="162"/>
      <c r="AC344" s="162"/>
      <c r="AD344" s="162"/>
      <c r="AK344" s="34"/>
      <c r="AL344" s="34"/>
      <c r="AM344" s="34"/>
      <c r="AN344" s="34"/>
      <c r="AU344" s="34"/>
      <c r="AV344" s="34"/>
      <c r="AW344" s="34"/>
      <c r="AX344" s="34"/>
    </row>
    <row r="345" spans="17:50" x14ac:dyDescent="0.2">
      <c r="Q345" s="34"/>
      <c r="R345" s="34"/>
      <c r="S345" s="34"/>
      <c r="T345" s="34"/>
      <c r="V345" s="4"/>
      <c r="W345" s="4"/>
      <c r="X345" s="4"/>
      <c r="Y345" s="4"/>
      <c r="Z345" s="4"/>
      <c r="AA345" s="162"/>
      <c r="AB345" s="162"/>
      <c r="AC345" s="162"/>
      <c r="AD345" s="162"/>
      <c r="AK345" s="34"/>
      <c r="AL345" s="34"/>
      <c r="AM345" s="34"/>
      <c r="AN345" s="34"/>
      <c r="AU345" s="34"/>
      <c r="AV345" s="34"/>
      <c r="AW345" s="34"/>
      <c r="AX345" s="34"/>
    </row>
    <row r="346" spans="17:50" x14ac:dyDescent="0.2">
      <c r="Q346" s="34"/>
      <c r="R346" s="34"/>
      <c r="S346" s="34"/>
      <c r="T346" s="34"/>
      <c r="V346" s="4"/>
      <c r="W346" s="4"/>
      <c r="X346" s="4"/>
      <c r="Y346" s="4"/>
      <c r="Z346" s="4"/>
      <c r="AA346" s="162"/>
      <c r="AB346" s="162"/>
      <c r="AC346" s="162"/>
      <c r="AD346" s="162"/>
      <c r="AK346" s="34"/>
      <c r="AL346" s="34"/>
      <c r="AM346" s="34"/>
      <c r="AN346" s="34"/>
      <c r="AU346" s="34"/>
      <c r="AV346" s="34"/>
      <c r="AW346" s="34"/>
      <c r="AX346" s="34"/>
    </row>
    <row r="347" spans="17:50" x14ac:dyDescent="0.2">
      <c r="Q347" s="34"/>
      <c r="R347" s="34"/>
      <c r="S347" s="34"/>
      <c r="T347" s="34"/>
      <c r="V347" s="4"/>
      <c r="W347" s="4"/>
      <c r="X347" s="4"/>
      <c r="Y347" s="4"/>
      <c r="Z347" s="4"/>
      <c r="AA347" s="162"/>
      <c r="AB347" s="162"/>
      <c r="AC347" s="162"/>
      <c r="AD347" s="162"/>
      <c r="AK347" s="34"/>
      <c r="AL347" s="34"/>
      <c r="AM347" s="34"/>
      <c r="AN347" s="34"/>
      <c r="AU347" s="34"/>
      <c r="AV347" s="34"/>
      <c r="AW347" s="34"/>
      <c r="AX347" s="34"/>
    </row>
    <row r="348" spans="17:50" x14ac:dyDescent="0.2">
      <c r="Q348" s="34"/>
      <c r="R348" s="34"/>
      <c r="S348" s="34"/>
      <c r="T348" s="34"/>
      <c r="V348" s="4"/>
      <c r="W348" s="4"/>
      <c r="X348" s="4"/>
      <c r="Y348" s="4"/>
      <c r="Z348" s="4"/>
      <c r="AA348" s="162"/>
      <c r="AB348" s="162"/>
      <c r="AC348" s="162"/>
      <c r="AD348" s="162"/>
      <c r="AK348" s="34"/>
      <c r="AL348" s="34"/>
      <c r="AM348" s="34"/>
      <c r="AN348" s="34"/>
      <c r="AU348" s="34"/>
      <c r="AV348" s="34"/>
      <c r="AW348" s="34"/>
      <c r="AX348" s="34"/>
    </row>
    <row r="349" spans="17:50" x14ac:dyDescent="0.2">
      <c r="Q349" s="34"/>
      <c r="R349" s="34"/>
      <c r="S349" s="34"/>
      <c r="T349" s="34"/>
      <c r="V349" s="4"/>
      <c r="W349" s="4"/>
      <c r="X349" s="4"/>
      <c r="Y349" s="4"/>
      <c r="Z349" s="4"/>
      <c r="AA349" s="162"/>
      <c r="AB349" s="162"/>
      <c r="AC349" s="162"/>
      <c r="AD349" s="162"/>
      <c r="AK349" s="34"/>
      <c r="AL349" s="34"/>
      <c r="AM349" s="34"/>
      <c r="AN349" s="34"/>
      <c r="AU349" s="34"/>
      <c r="AV349" s="34"/>
      <c r="AW349" s="34"/>
      <c r="AX349" s="34"/>
    </row>
    <row r="350" spans="17:50" x14ac:dyDescent="0.2">
      <c r="Q350" s="34"/>
      <c r="R350" s="34"/>
      <c r="S350" s="34"/>
      <c r="T350" s="34"/>
      <c r="V350" s="4"/>
      <c r="W350" s="4"/>
      <c r="X350" s="4"/>
      <c r="Y350" s="4"/>
      <c r="Z350" s="4"/>
      <c r="AA350" s="162"/>
      <c r="AB350" s="162"/>
      <c r="AC350" s="162"/>
      <c r="AD350" s="162"/>
      <c r="AK350" s="34"/>
      <c r="AL350" s="34"/>
      <c r="AM350" s="34"/>
      <c r="AN350" s="34"/>
      <c r="AU350" s="34"/>
      <c r="AV350" s="34"/>
      <c r="AW350" s="34"/>
      <c r="AX350" s="34"/>
    </row>
    <row r="351" spans="17:50" x14ac:dyDescent="0.2">
      <c r="Q351" s="34"/>
      <c r="R351" s="34"/>
      <c r="S351" s="34"/>
      <c r="T351" s="34"/>
      <c r="V351" s="4"/>
      <c r="W351" s="4"/>
      <c r="X351" s="4"/>
      <c r="Y351" s="4"/>
      <c r="Z351" s="4"/>
      <c r="AA351" s="162"/>
      <c r="AB351" s="162"/>
      <c r="AC351" s="162"/>
      <c r="AD351" s="162"/>
      <c r="AK351" s="34"/>
      <c r="AL351" s="34"/>
      <c r="AM351" s="34"/>
      <c r="AN351" s="34"/>
      <c r="AU351" s="34"/>
      <c r="AV351" s="34"/>
      <c r="AW351" s="34"/>
      <c r="AX351" s="34"/>
    </row>
    <row r="352" spans="17:50" x14ac:dyDescent="0.2">
      <c r="Q352" s="34"/>
      <c r="R352" s="34"/>
      <c r="S352" s="34"/>
      <c r="T352" s="34"/>
      <c r="V352" s="4"/>
      <c r="W352" s="4"/>
      <c r="X352" s="4"/>
      <c r="Y352" s="4"/>
      <c r="Z352" s="4"/>
      <c r="AA352" s="162"/>
      <c r="AB352" s="162"/>
      <c r="AC352" s="162"/>
      <c r="AD352" s="162"/>
      <c r="AK352" s="34"/>
      <c r="AL352" s="34"/>
      <c r="AM352" s="34"/>
      <c r="AN352" s="34"/>
      <c r="AU352" s="34"/>
      <c r="AV352" s="34"/>
      <c r="AW352" s="34"/>
      <c r="AX352" s="34"/>
    </row>
    <row r="353" spans="17:50" x14ac:dyDescent="0.2">
      <c r="Q353" s="34"/>
      <c r="R353" s="34"/>
      <c r="S353" s="34"/>
      <c r="T353" s="34"/>
      <c r="V353" s="4"/>
      <c r="W353" s="4"/>
      <c r="X353" s="4"/>
      <c r="Y353" s="4"/>
      <c r="Z353" s="4"/>
      <c r="AA353" s="162"/>
      <c r="AB353" s="162"/>
      <c r="AC353" s="162"/>
      <c r="AD353" s="162"/>
      <c r="AK353" s="34"/>
      <c r="AL353" s="34"/>
      <c r="AM353" s="34"/>
      <c r="AN353" s="34"/>
      <c r="AU353" s="34"/>
      <c r="AV353" s="34"/>
      <c r="AW353" s="34"/>
      <c r="AX353" s="34"/>
    </row>
    <row r="354" spans="17:50" x14ac:dyDescent="0.2">
      <c r="Q354" s="34"/>
      <c r="R354" s="34"/>
      <c r="S354" s="34"/>
      <c r="T354" s="34"/>
      <c r="V354" s="4"/>
      <c r="W354" s="4"/>
      <c r="X354" s="4"/>
      <c r="Y354" s="4"/>
      <c r="Z354" s="4"/>
      <c r="AA354" s="162"/>
      <c r="AB354" s="162"/>
      <c r="AC354" s="162"/>
      <c r="AD354" s="162"/>
      <c r="AK354" s="34"/>
      <c r="AL354" s="34"/>
      <c r="AM354" s="34"/>
      <c r="AN354" s="34"/>
      <c r="AU354" s="34"/>
      <c r="AV354" s="34"/>
      <c r="AW354" s="34"/>
      <c r="AX354" s="34"/>
    </row>
    <row r="355" spans="17:50" x14ac:dyDescent="0.2">
      <c r="Q355" s="34"/>
      <c r="R355" s="34"/>
      <c r="S355" s="34"/>
      <c r="T355" s="34"/>
      <c r="V355" s="4"/>
      <c r="W355" s="4"/>
      <c r="X355" s="4"/>
      <c r="Y355" s="4"/>
      <c r="Z355" s="4"/>
      <c r="AA355" s="162"/>
      <c r="AB355" s="162"/>
      <c r="AC355" s="162"/>
      <c r="AD355" s="162"/>
      <c r="AK355" s="34"/>
      <c r="AL355" s="34"/>
      <c r="AM355" s="34"/>
      <c r="AN355" s="34"/>
      <c r="AU355" s="34"/>
      <c r="AV355" s="34"/>
      <c r="AW355" s="34"/>
      <c r="AX355" s="34"/>
    </row>
    <row r="356" spans="17:50" x14ac:dyDescent="0.2">
      <c r="Q356" s="34"/>
      <c r="R356" s="34"/>
      <c r="S356" s="34"/>
      <c r="T356" s="34"/>
      <c r="V356" s="4"/>
      <c r="W356" s="4"/>
      <c r="X356" s="4"/>
      <c r="Y356" s="4"/>
      <c r="Z356" s="4"/>
      <c r="AA356" s="162"/>
      <c r="AB356" s="162"/>
      <c r="AC356" s="162"/>
      <c r="AD356" s="162"/>
      <c r="AK356" s="34"/>
      <c r="AL356" s="34"/>
      <c r="AM356" s="34"/>
      <c r="AN356" s="34"/>
      <c r="AU356" s="34"/>
      <c r="AV356" s="34"/>
      <c r="AW356" s="34"/>
      <c r="AX356" s="34"/>
    </row>
    <row r="357" spans="17:50" x14ac:dyDescent="0.2">
      <c r="Q357" s="34"/>
      <c r="R357" s="34"/>
      <c r="S357" s="34"/>
      <c r="T357" s="34"/>
      <c r="V357" s="4"/>
      <c r="W357" s="4"/>
      <c r="X357" s="4"/>
      <c r="Y357" s="4"/>
      <c r="Z357" s="4"/>
      <c r="AA357" s="162"/>
      <c r="AB357" s="162"/>
      <c r="AC357" s="162"/>
      <c r="AD357" s="162"/>
      <c r="AK357" s="34"/>
      <c r="AL357" s="34"/>
      <c r="AM357" s="34"/>
      <c r="AN357" s="34"/>
      <c r="AU357" s="34"/>
      <c r="AV357" s="34"/>
      <c r="AW357" s="34"/>
      <c r="AX357" s="34"/>
    </row>
    <row r="358" spans="17:50" x14ac:dyDescent="0.2">
      <c r="Q358" s="34"/>
      <c r="R358" s="34"/>
      <c r="S358" s="34"/>
      <c r="T358" s="34"/>
      <c r="V358" s="4"/>
      <c r="W358" s="4"/>
      <c r="X358" s="4"/>
      <c r="Y358" s="4"/>
      <c r="Z358" s="4"/>
      <c r="AA358" s="162"/>
      <c r="AB358" s="162"/>
      <c r="AC358" s="162"/>
      <c r="AD358" s="162"/>
      <c r="AK358" s="34"/>
      <c r="AL358" s="34"/>
      <c r="AM358" s="34"/>
      <c r="AN358" s="34"/>
      <c r="AU358" s="34"/>
      <c r="AV358" s="34"/>
      <c r="AW358" s="34"/>
      <c r="AX358" s="34"/>
    </row>
    <row r="359" spans="17:50" x14ac:dyDescent="0.2">
      <c r="Q359" s="34"/>
      <c r="R359" s="34"/>
      <c r="S359" s="34"/>
      <c r="T359" s="34"/>
      <c r="V359" s="4"/>
      <c r="W359" s="4"/>
      <c r="X359" s="4"/>
      <c r="Y359" s="4"/>
      <c r="Z359" s="4"/>
      <c r="AA359" s="162"/>
      <c r="AB359" s="162"/>
      <c r="AC359" s="162"/>
      <c r="AD359" s="162"/>
      <c r="AK359" s="34"/>
      <c r="AL359" s="34"/>
      <c r="AM359" s="34"/>
      <c r="AN359" s="34"/>
      <c r="AU359" s="34"/>
      <c r="AV359" s="34"/>
      <c r="AW359" s="34"/>
      <c r="AX359" s="34"/>
    </row>
    <row r="360" spans="17:50" x14ac:dyDescent="0.2">
      <c r="Q360" s="34"/>
      <c r="R360" s="34"/>
      <c r="S360" s="34"/>
      <c r="T360" s="34"/>
      <c r="V360" s="4"/>
      <c r="W360" s="4"/>
      <c r="X360" s="4"/>
      <c r="Y360" s="4"/>
      <c r="Z360" s="4"/>
      <c r="AA360" s="162"/>
      <c r="AB360" s="162"/>
      <c r="AC360" s="162"/>
      <c r="AD360" s="162"/>
      <c r="AK360" s="34"/>
      <c r="AL360" s="34"/>
      <c r="AM360" s="34"/>
      <c r="AN360" s="34"/>
      <c r="AU360" s="34"/>
      <c r="AV360" s="34"/>
      <c r="AW360" s="34"/>
      <c r="AX360" s="34"/>
    </row>
    <row r="361" spans="17:50" x14ac:dyDescent="0.2">
      <c r="Q361" s="34"/>
      <c r="R361" s="34"/>
      <c r="S361" s="34"/>
      <c r="T361" s="34"/>
      <c r="V361" s="4"/>
      <c r="W361" s="4"/>
      <c r="X361" s="4"/>
      <c r="Y361" s="4"/>
      <c r="Z361" s="4"/>
      <c r="AA361" s="162"/>
      <c r="AB361" s="162"/>
      <c r="AC361" s="162"/>
      <c r="AD361" s="162"/>
      <c r="AK361" s="34"/>
      <c r="AL361" s="34"/>
      <c r="AM361" s="34"/>
      <c r="AN361" s="34"/>
      <c r="AU361" s="34"/>
      <c r="AV361" s="34"/>
      <c r="AW361" s="34"/>
      <c r="AX361" s="34"/>
    </row>
    <row r="362" spans="17:50" x14ac:dyDescent="0.2">
      <c r="Q362" s="34"/>
      <c r="R362" s="34"/>
      <c r="S362" s="34"/>
      <c r="T362" s="34"/>
      <c r="V362" s="4"/>
      <c r="W362" s="4"/>
      <c r="X362" s="4"/>
      <c r="Y362" s="4"/>
      <c r="Z362" s="4"/>
      <c r="AA362" s="162"/>
      <c r="AB362" s="162"/>
      <c r="AC362" s="162"/>
      <c r="AD362" s="162"/>
      <c r="AK362" s="34"/>
      <c r="AL362" s="34"/>
      <c r="AM362" s="34"/>
      <c r="AN362" s="34"/>
      <c r="AU362" s="34"/>
      <c r="AV362" s="34"/>
      <c r="AW362" s="34"/>
      <c r="AX362" s="34"/>
    </row>
    <row r="363" spans="17:50" x14ac:dyDescent="0.2">
      <c r="Q363" s="34"/>
      <c r="R363" s="34"/>
      <c r="S363" s="34"/>
      <c r="T363" s="34"/>
      <c r="V363" s="4"/>
      <c r="W363" s="4"/>
      <c r="X363" s="4"/>
      <c r="Y363" s="4"/>
      <c r="Z363" s="4"/>
      <c r="AA363" s="162"/>
      <c r="AB363" s="162"/>
      <c r="AC363" s="162"/>
      <c r="AD363" s="162"/>
      <c r="AK363" s="34"/>
      <c r="AL363" s="34"/>
      <c r="AM363" s="34"/>
      <c r="AN363" s="34"/>
      <c r="AU363" s="34"/>
      <c r="AV363" s="34"/>
      <c r="AW363" s="34"/>
      <c r="AX363" s="34"/>
    </row>
    <row r="364" spans="17:50" x14ac:dyDescent="0.2">
      <c r="Q364" s="34"/>
      <c r="R364" s="34"/>
      <c r="S364" s="34"/>
      <c r="T364" s="34"/>
      <c r="V364" s="4"/>
      <c r="W364" s="4"/>
      <c r="X364" s="4"/>
      <c r="Y364" s="4"/>
      <c r="Z364" s="4"/>
      <c r="AA364" s="162"/>
      <c r="AB364" s="162"/>
      <c r="AC364" s="162"/>
      <c r="AD364" s="162"/>
      <c r="AK364" s="34"/>
      <c r="AL364" s="34"/>
      <c r="AM364" s="34"/>
      <c r="AN364" s="34"/>
      <c r="AU364" s="34"/>
      <c r="AV364" s="34"/>
      <c r="AW364" s="34"/>
      <c r="AX364" s="34"/>
    </row>
    <row r="365" spans="17:50" x14ac:dyDescent="0.2">
      <c r="Q365" s="34"/>
      <c r="R365" s="34"/>
      <c r="S365" s="34"/>
      <c r="T365" s="34"/>
      <c r="V365" s="4"/>
      <c r="W365" s="4"/>
      <c r="X365" s="4"/>
      <c r="Y365" s="4"/>
      <c r="Z365" s="4"/>
      <c r="AA365" s="162"/>
      <c r="AB365" s="162"/>
      <c r="AC365" s="162"/>
      <c r="AD365" s="162"/>
      <c r="AK365" s="34"/>
      <c r="AL365" s="34"/>
      <c r="AM365" s="34"/>
      <c r="AN365" s="34"/>
      <c r="AU365" s="34"/>
      <c r="AV365" s="34"/>
      <c r="AW365" s="34"/>
      <c r="AX365" s="34"/>
    </row>
    <row r="366" spans="17:50" x14ac:dyDescent="0.2">
      <c r="Q366" s="34"/>
      <c r="R366" s="34"/>
      <c r="S366" s="34"/>
      <c r="T366" s="34"/>
      <c r="V366" s="4"/>
      <c r="W366" s="4"/>
      <c r="X366" s="4"/>
      <c r="Y366" s="4"/>
      <c r="Z366" s="4"/>
      <c r="AA366" s="162"/>
      <c r="AB366" s="162"/>
      <c r="AC366" s="162"/>
      <c r="AD366" s="162"/>
      <c r="AK366" s="34"/>
      <c r="AL366" s="34"/>
      <c r="AM366" s="34"/>
      <c r="AN366" s="34"/>
      <c r="AU366" s="34"/>
      <c r="AV366" s="34"/>
      <c r="AW366" s="34"/>
      <c r="AX366" s="34"/>
    </row>
    <row r="367" spans="17:50" x14ac:dyDescent="0.2">
      <c r="Q367" s="34"/>
      <c r="R367" s="34"/>
      <c r="S367" s="34"/>
      <c r="T367" s="34"/>
      <c r="V367" s="4"/>
      <c r="W367" s="4"/>
      <c r="X367" s="4"/>
      <c r="Y367" s="4"/>
      <c r="Z367" s="4"/>
      <c r="AA367" s="162"/>
      <c r="AB367" s="162"/>
      <c r="AC367" s="162"/>
      <c r="AD367" s="162"/>
      <c r="AK367" s="34"/>
      <c r="AL367" s="34"/>
      <c r="AM367" s="34"/>
      <c r="AN367" s="34"/>
      <c r="AU367" s="34"/>
      <c r="AV367" s="34"/>
      <c r="AW367" s="34"/>
      <c r="AX367" s="34"/>
    </row>
    <row r="368" spans="17:50" x14ac:dyDescent="0.2">
      <c r="Q368" s="34"/>
      <c r="R368" s="34"/>
      <c r="S368" s="34"/>
      <c r="T368" s="34"/>
      <c r="V368" s="4"/>
      <c r="W368" s="4"/>
      <c r="X368" s="4"/>
      <c r="Y368" s="4"/>
      <c r="Z368" s="4"/>
      <c r="AA368" s="162"/>
      <c r="AB368" s="162"/>
      <c r="AC368" s="162"/>
      <c r="AD368" s="162"/>
      <c r="AK368" s="34"/>
      <c r="AL368" s="34"/>
      <c r="AM368" s="34"/>
      <c r="AN368" s="34"/>
      <c r="AU368" s="34"/>
      <c r="AV368" s="34"/>
      <c r="AW368" s="34"/>
      <c r="AX368" s="34"/>
    </row>
    <row r="369" spans="17:50" x14ac:dyDescent="0.2">
      <c r="Q369" s="34"/>
      <c r="R369" s="34"/>
      <c r="S369" s="34"/>
      <c r="T369" s="34"/>
      <c r="V369" s="4"/>
      <c r="W369" s="4"/>
      <c r="X369" s="4"/>
      <c r="Y369" s="4"/>
      <c r="Z369" s="4"/>
      <c r="AA369" s="162"/>
      <c r="AB369" s="162"/>
      <c r="AC369" s="162"/>
      <c r="AD369" s="162"/>
      <c r="AK369" s="34"/>
      <c r="AL369" s="34"/>
      <c r="AM369" s="34"/>
      <c r="AN369" s="34"/>
      <c r="AU369" s="34"/>
      <c r="AV369" s="34"/>
      <c r="AW369" s="34"/>
      <c r="AX369" s="34"/>
    </row>
    <row r="370" spans="17:50" x14ac:dyDescent="0.2">
      <c r="Q370" s="34"/>
      <c r="R370" s="34"/>
      <c r="S370" s="34"/>
      <c r="T370" s="34"/>
      <c r="V370" s="4"/>
      <c r="W370" s="4"/>
      <c r="X370" s="4"/>
      <c r="Y370" s="4"/>
      <c r="Z370" s="4"/>
      <c r="AA370" s="162"/>
      <c r="AB370" s="162"/>
      <c r="AC370" s="162"/>
      <c r="AD370" s="162"/>
      <c r="AK370" s="34"/>
      <c r="AL370" s="34"/>
      <c r="AM370" s="34"/>
      <c r="AN370" s="34"/>
      <c r="AU370" s="34"/>
      <c r="AV370" s="34"/>
      <c r="AW370" s="34"/>
      <c r="AX370" s="34"/>
    </row>
    <row r="371" spans="17:50" x14ac:dyDescent="0.2">
      <c r="Q371" s="34"/>
      <c r="R371" s="34"/>
      <c r="S371" s="34"/>
      <c r="T371" s="34"/>
      <c r="V371" s="4"/>
      <c r="W371" s="4"/>
      <c r="X371" s="4"/>
      <c r="Y371" s="4"/>
      <c r="Z371" s="4"/>
      <c r="AA371" s="162"/>
      <c r="AB371" s="162"/>
      <c r="AC371" s="162"/>
      <c r="AD371" s="162"/>
      <c r="AK371" s="34"/>
      <c r="AL371" s="34"/>
      <c r="AM371" s="34"/>
      <c r="AN371" s="34"/>
      <c r="AU371" s="34"/>
      <c r="AV371" s="34"/>
      <c r="AW371" s="34"/>
      <c r="AX371" s="34"/>
    </row>
    <row r="372" spans="17:50" x14ac:dyDescent="0.2">
      <c r="Q372" s="34"/>
      <c r="R372" s="34"/>
      <c r="S372" s="34"/>
      <c r="T372" s="34"/>
      <c r="V372" s="4"/>
      <c r="W372" s="4"/>
      <c r="X372" s="4"/>
      <c r="Y372" s="4"/>
      <c r="Z372" s="4"/>
      <c r="AA372" s="162"/>
      <c r="AB372" s="162"/>
      <c r="AC372" s="162"/>
      <c r="AD372" s="162"/>
      <c r="AK372" s="34"/>
      <c r="AL372" s="34"/>
      <c r="AM372" s="34"/>
      <c r="AN372" s="34"/>
      <c r="AU372" s="34"/>
      <c r="AV372" s="34"/>
      <c r="AW372" s="34"/>
      <c r="AX372" s="34"/>
    </row>
    <row r="373" spans="17:50" x14ac:dyDescent="0.2">
      <c r="Q373" s="34"/>
      <c r="R373" s="34"/>
      <c r="S373" s="34"/>
      <c r="T373" s="34"/>
      <c r="V373" s="4"/>
      <c r="W373" s="4"/>
      <c r="X373" s="4"/>
      <c r="Y373" s="4"/>
      <c r="Z373" s="4"/>
      <c r="AA373" s="162"/>
      <c r="AB373" s="162"/>
      <c r="AC373" s="162"/>
      <c r="AD373" s="162"/>
      <c r="AK373" s="34"/>
      <c r="AL373" s="34"/>
      <c r="AM373" s="34"/>
      <c r="AN373" s="34"/>
      <c r="AU373" s="34"/>
      <c r="AV373" s="34"/>
      <c r="AW373" s="34"/>
      <c r="AX373" s="34"/>
    </row>
    <row r="374" spans="17:50" x14ac:dyDescent="0.2">
      <c r="Q374" s="34"/>
      <c r="R374" s="34"/>
      <c r="S374" s="34"/>
      <c r="T374" s="34"/>
      <c r="V374" s="4"/>
      <c r="W374" s="4"/>
      <c r="X374" s="4"/>
      <c r="Y374" s="4"/>
      <c r="Z374" s="4"/>
      <c r="AA374" s="162"/>
      <c r="AB374" s="162"/>
      <c r="AC374" s="162"/>
      <c r="AD374" s="162"/>
      <c r="AK374" s="34"/>
      <c r="AL374" s="34"/>
      <c r="AM374" s="34"/>
      <c r="AN374" s="34"/>
      <c r="AU374" s="34"/>
      <c r="AV374" s="34"/>
      <c r="AW374" s="34"/>
      <c r="AX374" s="34"/>
    </row>
    <row r="375" spans="17:50" x14ac:dyDescent="0.2">
      <c r="Q375" s="34"/>
      <c r="R375" s="34"/>
      <c r="S375" s="34"/>
      <c r="T375" s="34"/>
      <c r="V375" s="4"/>
      <c r="W375" s="4"/>
      <c r="X375" s="4"/>
      <c r="Y375" s="4"/>
      <c r="Z375" s="4"/>
      <c r="AA375" s="162"/>
      <c r="AB375" s="162"/>
      <c r="AC375" s="162"/>
      <c r="AD375" s="162"/>
      <c r="AK375" s="34"/>
      <c r="AL375" s="34"/>
      <c r="AM375" s="34"/>
      <c r="AN375" s="34"/>
      <c r="AU375" s="34"/>
      <c r="AV375" s="34"/>
      <c r="AW375" s="34"/>
      <c r="AX375" s="34"/>
    </row>
    <row r="376" spans="17:50" x14ac:dyDescent="0.2">
      <c r="Q376" s="34"/>
      <c r="R376" s="34"/>
      <c r="S376" s="34"/>
      <c r="T376" s="34"/>
      <c r="V376" s="4"/>
      <c r="W376" s="4"/>
      <c r="X376" s="4"/>
      <c r="Y376" s="4"/>
      <c r="Z376" s="4"/>
      <c r="AA376" s="162"/>
      <c r="AB376" s="162"/>
      <c r="AC376" s="162"/>
      <c r="AD376" s="162"/>
      <c r="AK376" s="34"/>
      <c r="AL376" s="34"/>
      <c r="AM376" s="34"/>
      <c r="AN376" s="34"/>
      <c r="AU376" s="34"/>
      <c r="AV376" s="34"/>
      <c r="AW376" s="34"/>
      <c r="AX376" s="34"/>
    </row>
    <row r="377" spans="17:50" x14ac:dyDescent="0.2">
      <c r="Q377" s="34"/>
      <c r="R377" s="34"/>
      <c r="S377" s="34"/>
      <c r="T377" s="34"/>
      <c r="V377" s="4"/>
      <c r="W377" s="4"/>
      <c r="X377" s="4"/>
      <c r="Y377" s="4"/>
      <c r="Z377" s="4"/>
      <c r="AA377" s="162"/>
      <c r="AB377" s="162"/>
      <c r="AC377" s="162"/>
      <c r="AD377" s="162"/>
      <c r="AK377" s="34"/>
      <c r="AL377" s="34"/>
      <c r="AM377" s="34"/>
      <c r="AN377" s="34"/>
      <c r="AU377" s="34"/>
      <c r="AV377" s="34"/>
      <c r="AW377" s="34"/>
      <c r="AX377" s="34"/>
    </row>
    <row r="378" spans="17:50" x14ac:dyDescent="0.2">
      <c r="Q378" s="34"/>
      <c r="R378" s="34"/>
      <c r="S378" s="34"/>
      <c r="T378" s="34"/>
      <c r="V378" s="4"/>
      <c r="W378" s="4"/>
      <c r="X378" s="4"/>
      <c r="Y378" s="4"/>
      <c r="Z378" s="4"/>
      <c r="AA378" s="162"/>
      <c r="AB378" s="162"/>
      <c r="AC378" s="162"/>
      <c r="AD378" s="162"/>
      <c r="AK378" s="34"/>
      <c r="AL378" s="34"/>
      <c r="AM378" s="34"/>
      <c r="AN378" s="34"/>
      <c r="AU378" s="34"/>
      <c r="AV378" s="34"/>
      <c r="AW378" s="34"/>
      <c r="AX378" s="34"/>
    </row>
    <row r="379" spans="17:50" x14ac:dyDescent="0.2">
      <c r="Q379" s="34"/>
      <c r="R379" s="34"/>
      <c r="S379" s="34"/>
      <c r="T379" s="34"/>
      <c r="V379" s="4"/>
      <c r="W379" s="4"/>
      <c r="X379" s="4"/>
      <c r="Y379" s="4"/>
      <c r="Z379" s="4"/>
      <c r="AA379" s="162"/>
      <c r="AB379" s="162"/>
      <c r="AC379" s="162"/>
      <c r="AD379" s="162"/>
      <c r="AK379" s="34"/>
      <c r="AL379" s="34"/>
      <c r="AM379" s="34"/>
      <c r="AN379" s="34"/>
      <c r="AU379" s="34"/>
      <c r="AV379" s="34"/>
      <c r="AW379" s="34"/>
      <c r="AX379" s="34"/>
    </row>
    <row r="380" spans="17:50" x14ac:dyDescent="0.2">
      <c r="Q380" s="34"/>
      <c r="R380" s="34"/>
      <c r="S380" s="34"/>
      <c r="T380" s="34"/>
      <c r="V380" s="4"/>
      <c r="W380" s="4"/>
      <c r="X380" s="4"/>
      <c r="Y380" s="4"/>
      <c r="Z380" s="4"/>
      <c r="AA380" s="162"/>
      <c r="AB380" s="162"/>
      <c r="AC380" s="162"/>
      <c r="AD380" s="162"/>
      <c r="AK380" s="34"/>
      <c r="AL380" s="34"/>
      <c r="AM380" s="34"/>
      <c r="AN380" s="34"/>
      <c r="AU380" s="34"/>
      <c r="AV380" s="34"/>
      <c r="AW380" s="34"/>
      <c r="AX380" s="34"/>
    </row>
    <row r="381" spans="17:50" x14ac:dyDescent="0.2">
      <c r="Q381" s="34"/>
      <c r="R381" s="34"/>
      <c r="S381" s="34"/>
      <c r="T381" s="34"/>
      <c r="AA381" s="162"/>
      <c r="AB381" s="162"/>
      <c r="AC381" s="162"/>
      <c r="AD381" s="162"/>
      <c r="AK381" s="34"/>
      <c r="AL381" s="34"/>
      <c r="AM381" s="34"/>
      <c r="AN381" s="34"/>
      <c r="AU381" s="34"/>
      <c r="AV381" s="34"/>
      <c r="AW381" s="34"/>
      <c r="AX381" s="34"/>
    </row>
    <row r="382" spans="17:50" x14ac:dyDescent="0.2">
      <c r="Q382" s="34"/>
      <c r="R382" s="34"/>
      <c r="S382" s="34"/>
      <c r="T382" s="34"/>
      <c r="AA382" s="162"/>
      <c r="AB382" s="162"/>
      <c r="AC382" s="162"/>
      <c r="AD382" s="162"/>
      <c r="AK382" s="34"/>
      <c r="AL382" s="34"/>
      <c r="AM382" s="34"/>
      <c r="AN382" s="34"/>
      <c r="AU382" s="34"/>
      <c r="AV382" s="34"/>
      <c r="AW382" s="34"/>
      <c r="AX382" s="34"/>
    </row>
    <row r="383" spans="17:50" x14ac:dyDescent="0.2">
      <c r="Q383" s="34"/>
      <c r="R383" s="34"/>
      <c r="S383" s="34"/>
      <c r="T383" s="34"/>
      <c r="AA383" s="162"/>
      <c r="AB383" s="162"/>
      <c r="AC383" s="162"/>
      <c r="AD383" s="162"/>
      <c r="AK383" s="34"/>
      <c r="AL383" s="34"/>
      <c r="AM383" s="34"/>
      <c r="AN383" s="34"/>
      <c r="AU383" s="34"/>
      <c r="AV383" s="34"/>
      <c r="AW383" s="34"/>
      <c r="AX383" s="34"/>
    </row>
    <row r="384" spans="17:50" x14ac:dyDescent="0.2">
      <c r="Q384" s="34"/>
      <c r="R384" s="34"/>
      <c r="S384" s="34"/>
      <c r="T384" s="34"/>
      <c r="AA384" s="162"/>
      <c r="AB384" s="162"/>
      <c r="AC384" s="162"/>
      <c r="AD384" s="162"/>
      <c r="AK384" s="34"/>
      <c r="AL384" s="34"/>
      <c r="AM384" s="34"/>
      <c r="AN384" s="34"/>
      <c r="AU384" s="34"/>
      <c r="AV384" s="34"/>
      <c r="AW384" s="34"/>
      <c r="AX384" s="34"/>
    </row>
    <row r="385" spans="17:50" x14ac:dyDescent="0.2">
      <c r="Q385" s="34"/>
      <c r="R385" s="34"/>
      <c r="S385" s="34"/>
      <c r="T385" s="34"/>
      <c r="AA385" s="162"/>
      <c r="AB385" s="162"/>
      <c r="AC385" s="162"/>
      <c r="AD385" s="162"/>
      <c r="AK385" s="34"/>
      <c r="AL385" s="34"/>
      <c r="AM385" s="34"/>
      <c r="AN385" s="34"/>
      <c r="AU385" s="34"/>
      <c r="AV385" s="34"/>
      <c r="AW385" s="34"/>
      <c r="AX385" s="34"/>
    </row>
    <row r="386" spans="17:50" x14ac:dyDescent="0.2">
      <c r="Q386" s="34"/>
      <c r="R386" s="34"/>
      <c r="S386" s="34"/>
      <c r="T386" s="34"/>
      <c r="AA386" s="162"/>
      <c r="AB386" s="162"/>
      <c r="AC386" s="162"/>
      <c r="AD386" s="162"/>
      <c r="AK386" s="34"/>
      <c r="AL386" s="34"/>
      <c r="AM386" s="34"/>
      <c r="AN386" s="34"/>
      <c r="AU386" s="34"/>
      <c r="AV386" s="34"/>
      <c r="AW386" s="34"/>
      <c r="AX386" s="34"/>
    </row>
    <row r="387" spans="17:50" x14ac:dyDescent="0.2">
      <c r="Q387" s="34"/>
      <c r="R387" s="34"/>
      <c r="S387" s="34"/>
      <c r="T387" s="34"/>
      <c r="AA387" s="162"/>
      <c r="AB387" s="162"/>
      <c r="AC387" s="162"/>
      <c r="AD387" s="162"/>
      <c r="AK387" s="34"/>
      <c r="AL387" s="34"/>
      <c r="AM387" s="34"/>
      <c r="AN387" s="34"/>
      <c r="AU387" s="34"/>
      <c r="AV387" s="34"/>
      <c r="AW387" s="34"/>
      <c r="AX387" s="34"/>
    </row>
    <row r="388" spans="17:50" x14ac:dyDescent="0.2">
      <c r="Q388" s="34"/>
      <c r="R388" s="34"/>
      <c r="S388" s="34"/>
      <c r="T388" s="34"/>
      <c r="AA388" s="162"/>
      <c r="AB388" s="162"/>
      <c r="AC388" s="162"/>
      <c r="AD388" s="162"/>
      <c r="AK388" s="34"/>
      <c r="AL388" s="34"/>
      <c r="AM388" s="34"/>
      <c r="AN388" s="34"/>
      <c r="AU388" s="34"/>
      <c r="AV388" s="34"/>
      <c r="AW388" s="34"/>
      <c r="AX388" s="34"/>
    </row>
    <row r="389" spans="17:50" x14ac:dyDescent="0.2">
      <c r="Q389" s="34"/>
      <c r="R389" s="34"/>
      <c r="S389" s="34"/>
      <c r="T389" s="34"/>
      <c r="AA389" s="162"/>
      <c r="AB389" s="162"/>
      <c r="AC389" s="162"/>
      <c r="AD389" s="162"/>
      <c r="AK389" s="34"/>
      <c r="AL389" s="34"/>
      <c r="AM389" s="34"/>
      <c r="AN389" s="34"/>
      <c r="AU389" s="34"/>
      <c r="AV389" s="34"/>
      <c r="AW389" s="34"/>
      <c r="AX389" s="34"/>
    </row>
    <row r="390" spans="17:50" x14ac:dyDescent="0.2">
      <c r="Q390" s="34"/>
      <c r="R390" s="34"/>
      <c r="S390" s="34"/>
      <c r="T390" s="34"/>
      <c r="AA390" s="162"/>
      <c r="AB390" s="162"/>
      <c r="AC390" s="162"/>
      <c r="AD390" s="162"/>
      <c r="AK390" s="34"/>
      <c r="AL390" s="34"/>
      <c r="AM390" s="34"/>
      <c r="AN390" s="34"/>
      <c r="AU390" s="34"/>
      <c r="AV390" s="34"/>
      <c r="AW390" s="34"/>
      <c r="AX390" s="34"/>
    </row>
    <row r="391" spans="17:50" x14ac:dyDescent="0.2">
      <c r="Q391" s="34"/>
      <c r="R391" s="34"/>
      <c r="S391" s="34"/>
      <c r="T391" s="34"/>
      <c r="AA391" s="162"/>
      <c r="AB391" s="162"/>
      <c r="AC391" s="162"/>
      <c r="AD391" s="162"/>
      <c r="AK391" s="34"/>
      <c r="AL391" s="34"/>
      <c r="AM391" s="34"/>
      <c r="AN391" s="34"/>
      <c r="AU391" s="34"/>
      <c r="AV391" s="34"/>
      <c r="AW391" s="34"/>
      <c r="AX391" s="34"/>
    </row>
    <row r="392" spans="17:50" x14ac:dyDescent="0.2">
      <c r="Q392" s="34"/>
      <c r="R392" s="34"/>
      <c r="S392" s="34"/>
      <c r="T392" s="34"/>
      <c r="AA392" s="162"/>
      <c r="AB392" s="162"/>
      <c r="AC392" s="162"/>
      <c r="AD392" s="162"/>
      <c r="AK392" s="34"/>
      <c r="AL392" s="34"/>
      <c r="AM392" s="34"/>
      <c r="AN392" s="34"/>
      <c r="AU392" s="34"/>
      <c r="AV392" s="34"/>
      <c r="AW392" s="34"/>
      <c r="AX392" s="34"/>
    </row>
    <row r="393" spans="17:50" x14ac:dyDescent="0.2">
      <c r="Q393" s="34"/>
      <c r="R393" s="34"/>
      <c r="S393" s="34"/>
      <c r="T393" s="34"/>
      <c r="AA393" s="162"/>
      <c r="AB393" s="162"/>
      <c r="AC393" s="162"/>
      <c r="AD393" s="162"/>
      <c r="AK393" s="34"/>
      <c r="AL393" s="34"/>
      <c r="AM393" s="34"/>
      <c r="AN393" s="34"/>
      <c r="AU393" s="34"/>
      <c r="AV393" s="34"/>
      <c r="AW393" s="34"/>
      <c r="AX393" s="34"/>
    </row>
    <row r="394" spans="17:50" x14ac:dyDescent="0.2">
      <c r="Q394" s="34"/>
      <c r="R394" s="34"/>
      <c r="S394" s="34"/>
      <c r="T394" s="34"/>
      <c r="AA394" s="162"/>
      <c r="AB394" s="162"/>
      <c r="AC394" s="162"/>
      <c r="AD394" s="162"/>
      <c r="AK394" s="34"/>
      <c r="AL394" s="34"/>
      <c r="AM394" s="34"/>
      <c r="AN394" s="34"/>
      <c r="AU394" s="34"/>
      <c r="AV394" s="34"/>
      <c r="AW394" s="34"/>
      <c r="AX394" s="34"/>
    </row>
    <row r="395" spans="17:50" x14ac:dyDescent="0.2">
      <c r="Q395" s="34"/>
      <c r="R395" s="34"/>
      <c r="S395" s="34"/>
      <c r="T395" s="34"/>
      <c r="AA395" s="162"/>
      <c r="AB395" s="162"/>
      <c r="AC395" s="162"/>
      <c r="AD395" s="162"/>
      <c r="AK395" s="34"/>
      <c r="AL395" s="34"/>
      <c r="AM395" s="34"/>
      <c r="AN395" s="34"/>
      <c r="AU395" s="34"/>
      <c r="AV395" s="34"/>
      <c r="AW395" s="34"/>
      <c r="AX395" s="34"/>
    </row>
    <row r="396" spans="17:50" x14ac:dyDescent="0.2">
      <c r="Q396" s="34"/>
      <c r="R396" s="34"/>
      <c r="S396" s="34"/>
      <c r="T396" s="34"/>
      <c r="AA396" s="162"/>
      <c r="AB396" s="162"/>
      <c r="AC396" s="162"/>
      <c r="AD396" s="162"/>
      <c r="AK396" s="34"/>
      <c r="AL396" s="34"/>
      <c r="AM396" s="34"/>
      <c r="AN396" s="34"/>
      <c r="AU396" s="34"/>
      <c r="AV396" s="34"/>
      <c r="AW396" s="34"/>
      <c r="AX396" s="34"/>
    </row>
    <row r="397" spans="17:50" x14ac:dyDescent="0.2">
      <c r="Q397" s="34"/>
      <c r="R397" s="34"/>
      <c r="S397" s="34"/>
      <c r="T397" s="34"/>
      <c r="AA397" s="162"/>
      <c r="AB397" s="162"/>
      <c r="AC397" s="162"/>
      <c r="AD397" s="162"/>
      <c r="AK397" s="34"/>
      <c r="AL397" s="34"/>
      <c r="AM397" s="34"/>
      <c r="AN397" s="34"/>
      <c r="AU397" s="34"/>
      <c r="AV397" s="34"/>
      <c r="AW397" s="34"/>
      <c r="AX397" s="34"/>
    </row>
    <row r="398" spans="17:50" x14ac:dyDescent="0.2">
      <c r="Q398" s="34"/>
      <c r="R398" s="34"/>
      <c r="S398" s="34"/>
      <c r="T398" s="34"/>
      <c r="AA398" s="162"/>
      <c r="AB398" s="162"/>
      <c r="AC398" s="162"/>
      <c r="AD398" s="162"/>
      <c r="AK398" s="34"/>
      <c r="AL398" s="34"/>
      <c r="AM398" s="34"/>
      <c r="AN398" s="34"/>
      <c r="AU398" s="34"/>
      <c r="AV398" s="34"/>
      <c r="AW398" s="34"/>
      <c r="AX398" s="34"/>
    </row>
    <row r="399" spans="17:50" x14ac:dyDescent="0.2">
      <c r="Q399" s="34"/>
      <c r="R399" s="34"/>
      <c r="S399" s="34"/>
      <c r="T399" s="34"/>
      <c r="AA399" s="162"/>
      <c r="AB399" s="162"/>
      <c r="AC399" s="162"/>
      <c r="AD399" s="162"/>
      <c r="AK399" s="34"/>
      <c r="AL399" s="34"/>
      <c r="AM399" s="34"/>
      <c r="AN399" s="34"/>
      <c r="AU399" s="34"/>
      <c r="AV399" s="34"/>
      <c r="AW399" s="34"/>
      <c r="AX399" s="34"/>
    </row>
    <row r="400" spans="17:50" x14ac:dyDescent="0.2">
      <c r="Q400" s="34"/>
      <c r="R400" s="34"/>
      <c r="S400" s="34"/>
      <c r="T400" s="34"/>
      <c r="AA400" s="162"/>
      <c r="AB400" s="162"/>
      <c r="AC400" s="162"/>
      <c r="AD400" s="162"/>
      <c r="AK400" s="34"/>
      <c r="AL400" s="34"/>
      <c r="AM400" s="34"/>
      <c r="AN400" s="34"/>
      <c r="AU400" s="34"/>
      <c r="AV400" s="34"/>
      <c r="AW400" s="34"/>
      <c r="AX400" s="34"/>
    </row>
    <row r="401" spans="17:50" x14ac:dyDescent="0.2">
      <c r="Q401" s="34"/>
      <c r="R401" s="34"/>
      <c r="S401" s="34"/>
      <c r="T401" s="34"/>
      <c r="AA401" s="162"/>
      <c r="AB401" s="162"/>
      <c r="AC401" s="162"/>
      <c r="AD401" s="162"/>
      <c r="AK401" s="34"/>
      <c r="AL401" s="34"/>
      <c r="AM401" s="34"/>
      <c r="AN401" s="34"/>
      <c r="AU401" s="34"/>
      <c r="AV401" s="34"/>
      <c r="AW401" s="34"/>
      <c r="AX401" s="34"/>
    </row>
    <row r="402" spans="17:50" x14ac:dyDescent="0.2">
      <c r="Q402" s="34"/>
      <c r="R402" s="34"/>
      <c r="S402" s="34"/>
      <c r="T402" s="34"/>
      <c r="AA402" s="162"/>
      <c r="AB402" s="162"/>
      <c r="AC402" s="162"/>
      <c r="AD402" s="162"/>
      <c r="AK402" s="34"/>
      <c r="AL402" s="34"/>
      <c r="AM402" s="34"/>
      <c r="AN402" s="34"/>
      <c r="AU402" s="34"/>
      <c r="AV402" s="34"/>
      <c r="AW402" s="34"/>
      <c r="AX402" s="34"/>
    </row>
    <row r="403" spans="17:50" x14ac:dyDescent="0.2">
      <c r="Q403" s="34"/>
      <c r="R403" s="34"/>
      <c r="S403" s="34"/>
      <c r="T403" s="34"/>
      <c r="AA403" s="162"/>
      <c r="AB403" s="162"/>
      <c r="AC403" s="162"/>
      <c r="AD403" s="162"/>
      <c r="AK403" s="34"/>
      <c r="AL403" s="34"/>
      <c r="AM403" s="34"/>
      <c r="AN403" s="34"/>
      <c r="AU403" s="34"/>
      <c r="AV403" s="34"/>
      <c r="AW403" s="34"/>
      <c r="AX403" s="34"/>
    </row>
    <row r="404" spans="17:50" x14ac:dyDescent="0.2">
      <c r="Q404" s="34"/>
      <c r="R404" s="34"/>
      <c r="S404" s="34"/>
      <c r="T404" s="34"/>
      <c r="AA404" s="162"/>
      <c r="AB404" s="162"/>
      <c r="AC404" s="162"/>
      <c r="AD404" s="162"/>
      <c r="AK404" s="34"/>
      <c r="AL404" s="34"/>
      <c r="AM404" s="34"/>
      <c r="AN404" s="34"/>
      <c r="AU404" s="34"/>
      <c r="AV404" s="34"/>
      <c r="AW404" s="34"/>
      <c r="AX404" s="34"/>
    </row>
    <row r="405" spans="17:50" x14ac:dyDescent="0.2">
      <c r="Q405" s="34"/>
      <c r="R405" s="34"/>
      <c r="S405" s="34"/>
      <c r="T405" s="34"/>
      <c r="AA405" s="162"/>
      <c r="AB405" s="162"/>
      <c r="AC405" s="162"/>
      <c r="AD405" s="162"/>
      <c r="AK405" s="34"/>
      <c r="AL405" s="34"/>
      <c r="AM405" s="34"/>
      <c r="AN405" s="34"/>
      <c r="AU405" s="34"/>
      <c r="AV405" s="34"/>
      <c r="AW405" s="34"/>
      <c r="AX405" s="34"/>
    </row>
    <row r="406" spans="17:50" x14ac:dyDescent="0.2">
      <c r="Q406" s="34"/>
      <c r="R406" s="34"/>
      <c r="S406" s="34"/>
      <c r="T406" s="34"/>
      <c r="AA406" s="162"/>
      <c r="AB406" s="162"/>
      <c r="AC406" s="162"/>
      <c r="AD406" s="162"/>
      <c r="AK406" s="34"/>
      <c r="AL406" s="34"/>
      <c r="AM406" s="34"/>
      <c r="AN406" s="34"/>
      <c r="AU406" s="34"/>
      <c r="AV406" s="34"/>
      <c r="AW406" s="34"/>
      <c r="AX406" s="34"/>
    </row>
    <row r="407" spans="17:50" x14ac:dyDescent="0.2">
      <c r="Q407" s="34"/>
      <c r="R407" s="34"/>
      <c r="S407" s="34"/>
      <c r="T407" s="34"/>
      <c r="AA407" s="162"/>
      <c r="AB407" s="162"/>
      <c r="AC407" s="162"/>
      <c r="AD407" s="162"/>
      <c r="AK407" s="34"/>
      <c r="AL407" s="34"/>
      <c r="AM407" s="34"/>
      <c r="AN407" s="34"/>
      <c r="AU407" s="34"/>
      <c r="AV407" s="34"/>
      <c r="AW407" s="34"/>
      <c r="AX407" s="34"/>
    </row>
    <row r="408" spans="17:50" x14ac:dyDescent="0.2">
      <c r="Q408" s="34"/>
      <c r="R408" s="34"/>
      <c r="S408" s="34"/>
      <c r="T408" s="34"/>
      <c r="AA408" s="162"/>
      <c r="AB408" s="162"/>
      <c r="AC408" s="162"/>
      <c r="AD408" s="162"/>
      <c r="AK408" s="34"/>
      <c r="AL408" s="34"/>
      <c r="AM408" s="34"/>
      <c r="AN408" s="34"/>
      <c r="AU408" s="34"/>
      <c r="AV408" s="34"/>
      <c r="AW408" s="34"/>
      <c r="AX408" s="34"/>
    </row>
    <row r="409" spans="17:50" x14ac:dyDescent="0.2">
      <c r="Q409" s="34"/>
      <c r="R409" s="34"/>
      <c r="S409" s="34"/>
      <c r="T409" s="34"/>
      <c r="AA409" s="162"/>
      <c r="AB409" s="162"/>
      <c r="AC409" s="162"/>
      <c r="AD409" s="162"/>
      <c r="AK409" s="34"/>
      <c r="AL409" s="34"/>
      <c r="AM409" s="34"/>
      <c r="AN409" s="34"/>
      <c r="AU409" s="34"/>
      <c r="AV409" s="34"/>
      <c r="AW409" s="34"/>
      <c r="AX409" s="34"/>
    </row>
    <row r="410" spans="17:50" x14ac:dyDescent="0.2">
      <c r="Q410" s="34"/>
      <c r="R410" s="34"/>
      <c r="S410" s="34"/>
      <c r="T410" s="34"/>
      <c r="AA410" s="162"/>
      <c r="AB410" s="162"/>
      <c r="AC410" s="162"/>
      <c r="AD410" s="162"/>
      <c r="AK410" s="34"/>
      <c r="AL410" s="34"/>
      <c r="AM410" s="34"/>
      <c r="AN410" s="34"/>
      <c r="AU410" s="34"/>
      <c r="AV410" s="34"/>
      <c r="AW410" s="34"/>
      <c r="AX410" s="34"/>
    </row>
    <row r="411" spans="17:50" x14ac:dyDescent="0.2">
      <c r="Q411" s="34"/>
      <c r="R411" s="34"/>
      <c r="S411" s="34"/>
      <c r="T411" s="34"/>
      <c r="AA411" s="162"/>
      <c r="AB411" s="162"/>
      <c r="AC411" s="162"/>
      <c r="AD411" s="162"/>
      <c r="AK411" s="34"/>
      <c r="AL411" s="34"/>
      <c r="AM411" s="34"/>
      <c r="AN411" s="34"/>
      <c r="AU411" s="34"/>
      <c r="AV411" s="34"/>
      <c r="AW411" s="34"/>
      <c r="AX411" s="34"/>
    </row>
    <row r="412" spans="17:50" x14ac:dyDescent="0.2">
      <c r="Q412" s="34"/>
      <c r="R412" s="34"/>
      <c r="S412" s="34"/>
      <c r="T412" s="34"/>
      <c r="AA412" s="162"/>
      <c r="AB412" s="162"/>
      <c r="AC412" s="162"/>
      <c r="AD412" s="162"/>
      <c r="AK412" s="34"/>
      <c r="AL412" s="34"/>
      <c r="AM412" s="34"/>
      <c r="AN412" s="34"/>
      <c r="AU412" s="34"/>
      <c r="AV412" s="34"/>
      <c r="AW412" s="34"/>
      <c r="AX412" s="34"/>
    </row>
    <row r="413" spans="17:50" x14ac:dyDescent="0.2">
      <c r="Q413" s="34"/>
      <c r="R413" s="34"/>
      <c r="S413" s="34"/>
      <c r="T413" s="34"/>
      <c r="AA413" s="162"/>
      <c r="AB413" s="162"/>
      <c r="AC413" s="162"/>
      <c r="AD413" s="162"/>
      <c r="AK413" s="34"/>
      <c r="AL413" s="34"/>
      <c r="AM413" s="34"/>
      <c r="AN413" s="34"/>
      <c r="AU413" s="34"/>
      <c r="AV413" s="34"/>
      <c r="AW413" s="34"/>
      <c r="AX413" s="34"/>
    </row>
    <row r="414" spans="17:50" x14ac:dyDescent="0.2">
      <c r="Q414" s="34"/>
      <c r="R414" s="34"/>
      <c r="S414" s="34"/>
      <c r="T414" s="34"/>
      <c r="AA414" s="162"/>
      <c r="AB414" s="162"/>
      <c r="AC414" s="162"/>
      <c r="AD414" s="162"/>
      <c r="AK414" s="34"/>
      <c r="AL414" s="34"/>
      <c r="AM414" s="34"/>
      <c r="AN414" s="34"/>
      <c r="AU414" s="34"/>
      <c r="AV414" s="34"/>
      <c r="AW414" s="34"/>
      <c r="AX414" s="34"/>
    </row>
    <row r="415" spans="17:50" x14ac:dyDescent="0.2">
      <c r="Q415" s="34"/>
      <c r="R415" s="34"/>
      <c r="S415" s="34"/>
      <c r="T415" s="34"/>
      <c r="AA415" s="162"/>
      <c r="AB415" s="162"/>
      <c r="AC415" s="162"/>
      <c r="AD415" s="162"/>
      <c r="AK415" s="34"/>
      <c r="AL415" s="34"/>
      <c r="AM415" s="34"/>
      <c r="AN415" s="34"/>
      <c r="AU415" s="34"/>
      <c r="AV415" s="34"/>
      <c r="AW415" s="34"/>
      <c r="AX415" s="34"/>
    </row>
    <row r="416" spans="17:50" x14ac:dyDescent="0.2">
      <c r="Q416" s="34"/>
      <c r="R416" s="34"/>
      <c r="S416" s="34"/>
      <c r="T416" s="34"/>
      <c r="AA416" s="162"/>
      <c r="AB416" s="162"/>
      <c r="AC416" s="162"/>
      <c r="AD416" s="162"/>
      <c r="AK416" s="34"/>
      <c r="AL416" s="34"/>
      <c r="AM416" s="34"/>
      <c r="AN416" s="34"/>
      <c r="AU416" s="34"/>
      <c r="AV416" s="34"/>
      <c r="AW416" s="34"/>
      <c r="AX416" s="34"/>
    </row>
    <row r="417" spans="17:50" x14ac:dyDescent="0.2">
      <c r="Q417" s="34"/>
      <c r="R417" s="34"/>
      <c r="S417" s="34"/>
      <c r="T417" s="34"/>
      <c r="AA417" s="162"/>
      <c r="AB417" s="162"/>
      <c r="AC417" s="162"/>
      <c r="AD417" s="162"/>
      <c r="AK417" s="34"/>
      <c r="AL417" s="34"/>
      <c r="AM417" s="34"/>
      <c r="AN417" s="34"/>
      <c r="AU417" s="34"/>
      <c r="AV417" s="34"/>
      <c r="AW417" s="34"/>
      <c r="AX417" s="34"/>
    </row>
    <row r="418" spans="17:50" x14ac:dyDescent="0.2">
      <c r="Q418" s="34"/>
      <c r="R418" s="34"/>
      <c r="S418" s="34"/>
      <c r="T418" s="34"/>
      <c r="AA418" s="162"/>
      <c r="AB418" s="162"/>
      <c r="AC418" s="162"/>
      <c r="AD418" s="162"/>
      <c r="AK418" s="34"/>
      <c r="AL418" s="34"/>
      <c r="AM418" s="34"/>
      <c r="AN418" s="34"/>
      <c r="AU418" s="34"/>
      <c r="AV418" s="34"/>
      <c r="AW418" s="34"/>
      <c r="AX418" s="34"/>
    </row>
    <row r="419" spans="17:50" x14ac:dyDescent="0.2">
      <c r="Q419" s="34"/>
      <c r="R419" s="34"/>
      <c r="S419" s="34"/>
      <c r="T419" s="34"/>
      <c r="AA419" s="162"/>
      <c r="AB419" s="162"/>
      <c r="AC419" s="162"/>
      <c r="AD419" s="162"/>
      <c r="AK419" s="34"/>
      <c r="AL419" s="34"/>
      <c r="AM419" s="34"/>
      <c r="AN419" s="34"/>
      <c r="AU419" s="34"/>
      <c r="AV419" s="34"/>
      <c r="AW419" s="34"/>
      <c r="AX419" s="34"/>
    </row>
    <row r="420" spans="17:50" x14ac:dyDescent="0.2">
      <c r="Q420" s="34"/>
      <c r="R420" s="34"/>
      <c r="S420" s="34"/>
      <c r="T420" s="34"/>
      <c r="AA420" s="162"/>
      <c r="AB420" s="162"/>
      <c r="AC420" s="162"/>
      <c r="AD420" s="162"/>
      <c r="AK420" s="34"/>
      <c r="AL420" s="34"/>
      <c r="AM420" s="34"/>
      <c r="AN420" s="34"/>
      <c r="AU420" s="34"/>
      <c r="AV420" s="34"/>
      <c r="AW420" s="34"/>
      <c r="AX420" s="34"/>
    </row>
    <row r="421" spans="17:50" x14ac:dyDescent="0.2">
      <c r="Q421" s="34"/>
      <c r="R421" s="34"/>
      <c r="S421" s="34"/>
      <c r="T421" s="34"/>
      <c r="AA421" s="162"/>
      <c r="AB421" s="162"/>
      <c r="AC421" s="162"/>
      <c r="AD421" s="162"/>
      <c r="AK421" s="34"/>
      <c r="AL421" s="34"/>
      <c r="AM421" s="34"/>
      <c r="AN421" s="34"/>
      <c r="AU421" s="34"/>
      <c r="AV421" s="34"/>
      <c r="AW421" s="34"/>
      <c r="AX421" s="34"/>
    </row>
    <row r="422" spans="17:50" x14ac:dyDescent="0.2">
      <c r="Q422" s="34"/>
      <c r="R422" s="34"/>
      <c r="S422" s="34"/>
      <c r="T422" s="34"/>
      <c r="AA422" s="162"/>
      <c r="AB422" s="162"/>
      <c r="AC422" s="162"/>
      <c r="AD422" s="162"/>
      <c r="AK422" s="34"/>
      <c r="AL422" s="34"/>
      <c r="AM422" s="34"/>
      <c r="AN422" s="34"/>
      <c r="AU422" s="34"/>
      <c r="AV422" s="34"/>
      <c r="AW422" s="34"/>
      <c r="AX422" s="34"/>
    </row>
    <row r="423" spans="17:50" x14ac:dyDescent="0.2">
      <c r="Q423" s="34"/>
      <c r="R423" s="34"/>
      <c r="S423" s="34"/>
      <c r="T423" s="34"/>
      <c r="AA423" s="162"/>
      <c r="AB423" s="162"/>
      <c r="AC423" s="162"/>
      <c r="AD423" s="162"/>
      <c r="AK423" s="34"/>
      <c r="AL423" s="34"/>
      <c r="AM423" s="34"/>
      <c r="AN423" s="34"/>
      <c r="AU423" s="34"/>
      <c r="AV423" s="34"/>
      <c r="AW423" s="34"/>
      <c r="AX423" s="34"/>
    </row>
    <row r="424" spans="17:50" x14ac:dyDescent="0.2">
      <c r="Q424" s="34"/>
      <c r="R424" s="34"/>
      <c r="S424" s="34"/>
      <c r="T424" s="34"/>
      <c r="AA424" s="162"/>
      <c r="AB424" s="162"/>
      <c r="AC424" s="162"/>
      <c r="AD424" s="162"/>
      <c r="AK424" s="34"/>
      <c r="AL424" s="34"/>
      <c r="AM424" s="34"/>
      <c r="AN424" s="34"/>
      <c r="AU424" s="34"/>
      <c r="AV424" s="34"/>
      <c r="AW424" s="34"/>
      <c r="AX424" s="34"/>
    </row>
    <row r="425" spans="17:50" x14ac:dyDescent="0.2">
      <c r="Q425" s="34"/>
      <c r="R425" s="34"/>
      <c r="S425" s="34"/>
      <c r="T425" s="34"/>
      <c r="AA425" s="162"/>
      <c r="AB425" s="162"/>
      <c r="AC425" s="162"/>
      <c r="AD425" s="162"/>
      <c r="AK425" s="34"/>
      <c r="AL425" s="34"/>
      <c r="AM425" s="34"/>
      <c r="AN425" s="34"/>
      <c r="AU425" s="34"/>
      <c r="AV425" s="34"/>
      <c r="AW425" s="34"/>
      <c r="AX425" s="34"/>
    </row>
    <row r="426" spans="17:50" x14ac:dyDescent="0.2">
      <c r="Q426" s="34"/>
      <c r="R426" s="34"/>
      <c r="S426" s="34"/>
      <c r="T426" s="34"/>
      <c r="AA426" s="162"/>
      <c r="AB426" s="162"/>
      <c r="AC426" s="162"/>
      <c r="AD426" s="162"/>
      <c r="AK426" s="34"/>
      <c r="AL426" s="34"/>
      <c r="AM426" s="34"/>
      <c r="AN426" s="34"/>
      <c r="AU426" s="34"/>
      <c r="AV426" s="34"/>
      <c r="AW426" s="34"/>
      <c r="AX426" s="34"/>
    </row>
    <row r="427" spans="17:50" x14ac:dyDescent="0.2">
      <c r="Q427" s="34"/>
      <c r="R427" s="34"/>
      <c r="S427" s="34"/>
      <c r="T427" s="34"/>
      <c r="AA427" s="162"/>
      <c r="AB427" s="162"/>
      <c r="AC427" s="162"/>
      <c r="AD427" s="162"/>
      <c r="AK427" s="34"/>
      <c r="AL427" s="34"/>
      <c r="AM427" s="34"/>
      <c r="AN427" s="34"/>
      <c r="AU427" s="34"/>
      <c r="AV427" s="34"/>
      <c r="AW427" s="34"/>
      <c r="AX427" s="34"/>
    </row>
    <row r="428" spans="17:50" x14ac:dyDescent="0.2">
      <c r="Q428" s="34"/>
      <c r="R428" s="34"/>
      <c r="S428" s="34"/>
      <c r="T428" s="34"/>
      <c r="AA428" s="162"/>
      <c r="AB428" s="162"/>
      <c r="AC428" s="162"/>
      <c r="AD428" s="162"/>
      <c r="AK428" s="34"/>
      <c r="AL428" s="34"/>
      <c r="AM428" s="34"/>
      <c r="AN428" s="34"/>
      <c r="AU428" s="34"/>
      <c r="AV428" s="34"/>
      <c r="AW428" s="34"/>
      <c r="AX428" s="34"/>
    </row>
    <row r="429" spans="17:50" x14ac:dyDescent="0.2">
      <c r="Q429" s="34"/>
      <c r="R429" s="34"/>
      <c r="S429" s="34"/>
      <c r="T429" s="34"/>
      <c r="AA429" s="162"/>
      <c r="AB429" s="162"/>
      <c r="AC429" s="162"/>
      <c r="AD429" s="162"/>
      <c r="AK429" s="34"/>
      <c r="AL429" s="34"/>
      <c r="AM429" s="34"/>
      <c r="AN429" s="34"/>
      <c r="AU429" s="34"/>
      <c r="AV429" s="34"/>
      <c r="AW429" s="34"/>
      <c r="AX429" s="34"/>
    </row>
    <row r="430" spans="17:50" x14ac:dyDescent="0.2">
      <c r="Q430" s="34"/>
      <c r="R430" s="34"/>
      <c r="S430" s="34"/>
      <c r="T430" s="34"/>
      <c r="AA430" s="162"/>
      <c r="AB430" s="162"/>
      <c r="AC430" s="162"/>
      <c r="AD430" s="162"/>
      <c r="AK430" s="34"/>
      <c r="AL430" s="34"/>
      <c r="AM430" s="34"/>
      <c r="AN430" s="34"/>
      <c r="AU430" s="34"/>
      <c r="AV430" s="34"/>
      <c r="AW430" s="34"/>
      <c r="AX430" s="34"/>
    </row>
    <row r="431" spans="17:50" x14ac:dyDescent="0.2">
      <c r="Q431" s="34"/>
      <c r="R431" s="34"/>
      <c r="S431" s="34"/>
      <c r="T431" s="34"/>
      <c r="AA431" s="162"/>
      <c r="AB431" s="162"/>
      <c r="AC431" s="162"/>
      <c r="AD431" s="162"/>
      <c r="AK431" s="34"/>
      <c r="AL431" s="34"/>
      <c r="AM431" s="34"/>
      <c r="AN431" s="34"/>
      <c r="AU431" s="34"/>
      <c r="AV431" s="34"/>
      <c r="AW431" s="34"/>
      <c r="AX431" s="34"/>
    </row>
    <row r="432" spans="17:50" x14ac:dyDescent="0.2">
      <c r="Q432" s="34"/>
      <c r="R432" s="34"/>
      <c r="S432" s="34"/>
      <c r="T432" s="34"/>
      <c r="AA432" s="162"/>
      <c r="AB432" s="162"/>
      <c r="AC432" s="162"/>
      <c r="AD432" s="162"/>
      <c r="AK432" s="34"/>
      <c r="AL432" s="34"/>
      <c r="AM432" s="34"/>
      <c r="AN432" s="34"/>
      <c r="AU432" s="34"/>
      <c r="AV432" s="34"/>
      <c r="AW432" s="34"/>
      <c r="AX432" s="34"/>
    </row>
    <row r="433" spans="17:50" x14ac:dyDescent="0.2">
      <c r="Q433" s="34"/>
      <c r="R433" s="34"/>
      <c r="S433" s="34"/>
      <c r="T433" s="34"/>
      <c r="AA433" s="162"/>
      <c r="AB433" s="162"/>
      <c r="AC433" s="162"/>
      <c r="AD433" s="162"/>
      <c r="AK433" s="34"/>
      <c r="AL433" s="34"/>
      <c r="AM433" s="34"/>
      <c r="AN433" s="34"/>
      <c r="AU433" s="34"/>
      <c r="AV433" s="34"/>
      <c r="AW433" s="34"/>
      <c r="AX433" s="34"/>
    </row>
    <row r="434" spans="17:50" x14ac:dyDescent="0.2">
      <c r="Q434" s="34"/>
      <c r="R434" s="34"/>
      <c r="S434" s="34"/>
      <c r="T434" s="34"/>
      <c r="AA434" s="162"/>
      <c r="AB434" s="162"/>
      <c r="AC434" s="162"/>
      <c r="AD434" s="162"/>
      <c r="AK434" s="34"/>
      <c r="AL434" s="34"/>
      <c r="AM434" s="34"/>
      <c r="AN434" s="34"/>
      <c r="AU434" s="34"/>
      <c r="AV434" s="34"/>
      <c r="AW434" s="34"/>
      <c r="AX434" s="34"/>
    </row>
    <row r="435" spans="17:50" x14ac:dyDescent="0.2">
      <c r="Q435" s="34"/>
      <c r="R435" s="34"/>
      <c r="S435" s="34"/>
      <c r="T435" s="34"/>
      <c r="AA435" s="162"/>
      <c r="AB435" s="162"/>
      <c r="AC435" s="162"/>
      <c r="AD435" s="162"/>
      <c r="AK435" s="34"/>
      <c r="AL435" s="34"/>
      <c r="AM435" s="34"/>
      <c r="AN435" s="34"/>
      <c r="AU435" s="34"/>
      <c r="AV435" s="34"/>
      <c r="AW435" s="34"/>
      <c r="AX435" s="34"/>
    </row>
    <row r="436" spans="17:50" x14ac:dyDescent="0.2">
      <c r="Q436" s="34"/>
      <c r="R436" s="34"/>
      <c r="S436" s="34"/>
      <c r="T436" s="34"/>
      <c r="AA436" s="162"/>
      <c r="AB436" s="162"/>
      <c r="AC436" s="162"/>
      <c r="AD436" s="162"/>
      <c r="AK436" s="34"/>
      <c r="AL436" s="34"/>
      <c r="AM436" s="34"/>
      <c r="AN436" s="34"/>
      <c r="AU436" s="34"/>
      <c r="AV436" s="34"/>
      <c r="AW436" s="34"/>
      <c r="AX436" s="34"/>
    </row>
    <row r="437" spans="17:50" x14ac:dyDescent="0.2">
      <c r="Q437" s="34"/>
      <c r="R437" s="34"/>
      <c r="S437" s="34"/>
      <c r="T437" s="34"/>
      <c r="AA437" s="162"/>
      <c r="AB437" s="162"/>
      <c r="AC437" s="162"/>
      <c r="AD437" s="162"/>
      <c r="AK437" s="34"/>
      <c r="AL437" s="34"/>
      <c r="AM437" s="34"/>
      <c r="AN437" s="34"/>
      <c r="AU437" s="34"/>
      <c r="AV437" s="34"/>
      <c r="AW437" s="34"/>
      <c r="AX437" s="34"/>
    </row>
    <row r="438" spans="17:50" x14ac:dyDescent="0.2">
      <c r="Q438" s="34"/>
      <c r="R438" s="34"/>
      <c r="S438" s="34"/>
      <c r="T438" s="34"/>
      <c r="AA438" s="162"/>
      <c r="AB438" s="162"/>
      <c r="AC438" s="162"/>
      <c r="AD438" s="162"/>
      <c r="AK438" s="34"/>
      <c r="AL438" s="34"/>
      <c r="AM438" s="34"/>
      <c r="AN438" s="34"/>
      <c r="AU438" s="34"/>
      <c r="AV438" s="34"/>
      <c r="AW438" s="34"/>
      <c r="AX438" s="34"/>
    </row>
    <row r="439" spans="17:50" x14ac:dyDescent="0.2">
      <c r="Q439" s="34"/>
      <c r="R439" s="34"/>
      <c r="S439" s="34"/>
      <c r="T439" s="34"/>
      <c r="AA439" s="162"/>
      <c r="AB439" s="162"/>
      <c r="AC439" s="162"/>
      <c r="AD439" s="162"/>
      <c r="AK439" s="34"/>
      <c r="AL439" s="34"/>
      <c r="AM439" s="34"/>
      <c r="AN439" s="34"/>
      <c r="AU439" s="34"/>
      <c r="AV439" s="34"/>
      <c r="AW439" s="34"/>
      <c r="AX439" s="34"/>
    </row>
    <row r="440" spans="17:50" x14ac:dyDescent="0.2">
      <c r="Q440" s="34"/>
      <c r="R440" s="34"/>
      <c r="S440" s="34"/>
      <c r="T440" s="34"/>
      <c r="AA440" s="162"/>
      <c r="AB440" s="162"/>
      <c r="AC440" s="162"/>
      <c r="AD440" s="162"/>
      <c r="AK440" s="34"/>
      <c r="AL440" s="34"/>
      <c r="AM440" s="34"/>
      <c r="AN440" s="34"/>
      <c r="AU440" s="34"/>
      <c r="AV440" s="34"/>
      <c r="AW440" s="34"/>
      <c r="AX440" s="34"/>
    </row>
    <row r="441" spans="17:50" x14ac:dyDescent="0.2">
      <c r="Q441" s="34"/>
      <c r="R441" s="34"/>
      <c r="S441" s="34"/>
      <c r="T441" s="34"/>
      <c r="AA441" s="162"/>
      <c r="AB441" s="162"/>
      <c r="AC441" s="162"/>
      <c r="AD441" s="162"/>
      <c r="AK441" s="34"/>
      <c r="AL441" s="34"/>
      <c r="AM441" s="34"/>
      <c r="AN441" s="34"/>
      <c r="AU441" s="34"/>
      <c r="AV441" s="34"/>
      <c r="AW441" s="34"/>
      <c r="AX441" s="34"/>
    </row>
    <row r="442" spans="17:50" x14ac:dyDescent="0.2">
      <c r="Q442" s="34"/>
      <c r="R442" s="34"/>
      <c r="S442" s="34"/>
      <c r="T442" s="34"/>
      <c r="AA442" s="162"/>
      <c r="AB442" s="162"/>
      <c r="AC442" s="162"/>
      <c r="AD442" s="162"/>
      <c r="AK442" s="34"/>
      <c r="AL442" s="34"/>
      <c r="AM442" s="34"/>
      <c r="AN442" s="34"/>
      <c r="AU442" s="34"/>
      <c r="AV442" s="34"/>
      <c r="AW442" s="34"/>
      <c r="AX442" s="34"/>
    </row>
    <row r="443" spans="17:50" x14ac:dyDescent="0.2">
      <c r="Q443" s="34"/>
      <c r="R443" s="34"/>
      <c r="S443" s="34"/>
      <c r="T443" s="34"/>
      <c r="AA443" s="162"/>
      <c r="AB443" s="162"/>
      <c r="AC443" s="162"/>
      <c r="AD443" s="162"/>
      <c r="AK443" s="34"/>
      <c r="AL443" s="34"/>
      <c r="AM443" s="34"/>
      <c r="AN443" s="34"/>
      <c r="AU443" s="34"/>
      <c r="AV443" s="34"/>
      <c r="AW443" s="34"/>
      <c r="AX443" s="34"/>
    </row>
    <row r="444" spans="17:50" x14ac:dyDescent="0.2">
      <c r="Q444" s="34"/>
      <c r="R444" s="34"/>
      <c r="S444" s="34"/>
      <c r="T444" s="34"/>
      <c r="AA444" s="162"/>
      <c r="AB444" s="162"/>
      <c r="AC444" s="162"/>
      <c r="AD444" s="162"/>
      <c r="AK444" s="34"/>
      <c r="AL444" s="34"/>
      <c r="AM444" s="34"/>
      <c r="AN444" s="34"/>
      <c r="AU444" s="34"/>
      <c r="AV444" s="34"/>
      <c r="AW444" s="34"/>
      <c r="AX444" s="34"/>
    </row>
    <row r="445" spans="17:50" x14ac:dyDescent="0.2">
      <c r="Q445" s="34"/>
      <c r="R445" s="34"/>
      <c r="S445" s="34"/>
      <c r="T445" s="34"/>
      <c r="AA445" s="162"/>
      <c r="AB445" s="162"/>
      <c r="AC445" s="162"/>
      <c r="AD445" s="162"/>
      <c r="AK445" s="34"/>
      <c r="AL445" s="34"/>
      <c r="AM445" s="34"/>
      <c r="AN445" s="34"/>
      <c r="AU445" s="34"/>
      <c r="AV445" s="34"/>
      <c r="AW445" s="34"/>
      <c r="AX445" s="34"/>
    </row>
    <row r="446" spans="17:50" x14ac:dyDescent="0.2">
      <c r="Q446" s="34"/>
      <c r="R446" s="34"/>
      <c r="S446" s="34"/>
      <c r="T446" s="34"/>
      <c r="AA446" s="162"/>
      <c r="AB446" s="162"/>
      <c r="AC446" s="162"/>
      <c r="AD446" s="162"/>
      <c r="AK446" s="34"/>
      <c r="AL446" s="34"/>
      <c r="AM446" s="34"/>
      <c r="AN446" s="34"/>
      <c r="AU446" s="34"/>
      <c r="AV446" s="34"/>
      <c r="AW446" s="34"/>
      <c r="AX446" s="34"/>
    </row>
    <row r="447" spans="17:50" x14ac:dyDescent="0.2">
      <c r="Q447" s="34"/>
      <c r="R447" s="34"/>
      <c r="S447" s="34"/>
      <c r="T447" s="34"/>
      <c r="AA447" s="162"/>
      <c r="AB447" s="162"/>
      <c r="AC447" s="162"/>
      <c r="AD447" s="162"/>
      <c r="AK447" s="34"/>
      <c r="AL447" s="34"/>
      <c r="AM447" s="34"/>
      <c r="AN447" s="34"/>
      <c r="AU447" s="34"/>
      <c r="AV447" s="34"/>
      <c r="AW447" s="34"/>
      <c r="AX447" s="34"/>
    </row>
    <row r="448" spans="17:50" x14ac:dyDescent="0.2">
      <c r="Q448" s="34"/>
      <c r="R448" s="34"/>
      <c r="S448" s="34"/>
      <c r="T448" s="34"/>
      <c r="AA448" s="162"/>
      <c r="AB448" s="162"/>
      <c r="AC448" s="162"/>
      <c r="AD448" s="162"/>
      <c r="AK448" s="34"/>
      <c r="AL448" s="34"/>
      <c r="AM448" s="34"/>
      <c r="AN448" s="34"/>
      <c r="AU448" s="34"/>
      <c r="AV448" s="34"/>
      <c r="AW448" s="34"/>
      <c r="AX448" s="34"/>
    </row>
    <row r="449" spans="17:50" x14ac:dyDescent="0.2">
      <c r="Q449" s="34"/>
      <c r="R449" s="34"/>
      <c r="S449" s="34"/>
      <c r="T449" s="34"/>
      <c r="AA449" s="162"/>
      <c r="AB449" s="162"/>
      <c r="AC449" s="162"/>
      <c r="AD449" s="162"/>
      <c r="AK449" s="34"/>
      <c r="AL449" s="34"/>
      <c r="AM449" s="34"/>
      <c r="AN449" s="34"/>
      <c r="AU449" s="34"/>
      <c r="AV449" s="34"/>
      <c r="AW449" s="34"/>
      <c r="AX449" s="34"/>
    </row>
    <row r="450" spans="17:50" x14ac:dyDescent="0.2">
      <c r="Q450" s="34"/>
      <c r="R450" s="34"/>
      <c r="S450" s="34"/>
      <c r="T450" s="34"/>
      <c r="AA450" s="162"/>
      <c r="AB450" s="162"/>
      <c r="AC450" s="162"/>
      <c r="AD450" s="162"/>
      <c r="AK450" s="34"/>
      <c r="AL450" s="34"/>
      <c r="AM450" s="34"/>
      <c r="AN450" s="34"/>
      <c r="AU450" s="34"/>
      <c r="AV450" s="34"/>
      <c r="AW450" s="34"/>
      <c r="AX450" s="34"/>
    </row>
    <row r="451" spans="17:50" x14ac:dyDescent="0.2">
      <c r="Q451" s="34"/>
      <c r="R451" s="34"/>
      <c r="S451" s="34"/>
      <c r="T451" s="34"/>
      <c r="AA451" s="162"/>
      <c r="AB451" s="162"/>
      <c r="AC451" s="162"/>
      <c r="AD451" s="162"/>
      <c r="AK451" s="34"/>
      <c r="AL451" s="34"/>
      <c r="AM451" s="34"/>
      <c r="AN451" s="34"/>
      <c r="AU451" s="34"/>
      <c r="AV451" s="34"/>
      <c r="AW451" s="34"/>
      <c r="AX451" s="34"/>
    </row>
    <row r="452" spans="17:50" x14ac:dyDescent="0.2">
      <c r="Q452" s="34"/>
      <c r="R452" s="34"/>
      <c r="S452" s="34"/>
      <c r="T452" s="34"/>
      <c r="AA452" s="162"/>
      <c r="AB452" s="162"/>
      <c r="AC452" s="162"/>
      <c r="AD452" s="162"/>
      <c r="AK452" s="34"/>
      <c r="AL452" s="34"/>
      <c r="AM452" s="34"/>
      <c r="AN452" s="34"/>
      <c r="AU452" s="34"/>
      <c r="AV452" s="34"/>
      <c r="AW452" s="34"/>
      <c r="AX452" s="34"/>
    </row>
    <row r="453" spans="17:50" x14ac:dyDescent="0.2">
      <c r="Q453" s="34"/>
      <c r="R453" s="34"/>
      <c r="S453" s="34"/>
      <c r="T453" s="34"/>
      <c r="AA453" s="162"/>
      <c r="AB453" s="162"/>
      <c r="AC453" s="162"/>
      <c r="AD453" s="162"/>
      <c r="AK453" s="34"/>
      <c r="AL453" s="34"/>
      <c r="AM453" s="34"/>
      <c r="AN453" s="34"/>
      <c r="AU453" s="34"/>
      <c r="AV453" s="34"/>
      <c r="AW453" s="34"/>
      <c r="AX453" s="34"/>
    </row>
    <row r="454" spans="17:50" x14ac:dyDescent="0.2">
      <c r="Q454" s="34"/>
      <c r="R454" s="34"/>
      <c r="S454" s="34"/>
      <c r="T454" s="34"/>
      <c r="AA454" s="162"/>
      <c r="AB454" s="162"/>
      <c r="AC454" s="162"/>
      <c r="AD454" s="162"/>
      <c r="AK454" s="34"/>
      <c r="AL454" s="34"/>
      <c r="AM454" s="34"/>
      <c r="AN454" s="34"/>
      <c r="AU454" s="34"/>
      <c r="AV454" s="34"/>
      <c r="AW454" s="34"/>
      <c r="AX454" s="34"/>
    </row>
    <row r="455" spans="17:50" x14ac:dyDescent="0.2">
      <c r="Q455" s="34"/>
      <c r="R455" s="34"/>
      <c r="S455" s="34"/>
      <c r="T455" s="34"/>
      <c r="AA455" s="162"/>
      <c r="AB455" s="162"/>
      <c r="AC455" s="162"/>
      <c r="AD455" s="162"/>
      <c r="AK455" s="34"/>
      <c r="AL455" s="34"/>
      <c r="AM455" s="34"/>
      <c r="AN455" s="34"/>
      <c r="AU455" s="34"/>
      <c r="AV455" s="34"/>
      <c r="AW455" s="34"/>
      <c r="AX455" s="34"/>
    </row>
    <row r="456" spans="17:50" x14ac:dyDescent="0.2">
      <c r="Q456" s="34"/>
      <c r="R456" s="34"/>
      <c r="S456" s="34"/>
      <c r="T456" s="34"/>
      <c r="AA456" s="162"/>
      <c r="AB456" s="162"/>
      <c r="AC456" s="162"/>
      <c r="AD456" s="162"/>
      <c r="AK456" s="34"/>
      <c r="AL456" s="34"/>
      <c r="AM456" s="34"/>
      <c r="AN456" s="34"/>
      <c r="AU456" s="34"/>
      <c r="AV456" s="34"/>
      <c r="AW456" s="34"/>
      <c r="AX456" s="34"/>
    </row>
    <row r="457" spans="17:50" x14ac:dyDescent="0.2">
      <c r="Q457" s="34"/>
      <c r="R457" s="34"/>
      <c r="S457" s="34"/>
      <c r="T457" s="34"/>
      <c r="AA457" s="162"/>
      <c r="AB457" s="162"/>
      <c r="AC457" s="162"/>
      <c r="AD457" s="162"/>
      <c r="AK457" s="34"/>
      <c r="AL457" s="34"/>
      <c r="AM457" s="34"/>
      <c r="AN457" s="34"/>
      <c r="AU457" s="34"/>
      <c r="AV457" s="34"/>
      <c r="AW457" s="34"/>
      <c r="AX457" s="34"/>
    </row>
    <row r="458" spans="17:50" x14ac:dyDescent="0.2">
      <c r="Q458" s="34"/>
      <c r="R458" s="34"/>
      <c r="S458" s="34"/>
      <c r="T458" s="34"/>
      <c r="AA458" s="162"/>
      <c r="AB458" s="162"/>
      <c r="AC458" s="162"/>
      <c r="AD458" s="162"/>
      <c r="AK458" s="34"/>
      <c r="AL458" s="34"/>
      <c r="AM458" s="34"/>
      <c r="AN458" s="34"/>
      <c r="AU458" s="34"/>
      <c r="AV458" s="34"/>
      <c r="AW458" s="34"/>
      <c r="AX458" s="34"/>
    </row>
    <row r="459" spans="17:50" x14ac:dyDescent="0.2">
      <c r="Q459" s="34"/>
      <c r="R459" s="34"/>
      <c r="S459" s="34"/>
      <c r="T459" s="34"/>
      <c r="AA459" s="162"/>
      <c r="AB459" s="162"/>
      <c r="AC459" s="162"/>
      <c r="AD459" s="162"/>
      <c r="AK459" s="34"/>
      <c r="AL459" s="34"/>
      <c r="AM459" s="34"/>
      <c r="AN459" s="34"/>
      <c r="AU459" s="34"/>
      <c r="AV459" s="34"/>
      <c r="AW459" s="34"/>
      <c r="AX459" s="34"/>
    </row>
    <row r="460" spans="17:50" x14ac:dyDescent="0.2">
      <c r="Q460" s="34"/>
      <c r="R460" s="34"/>
      <c r="S460" s="34"/>
      <c r="T460" s="34"/>
      <c r="AA460" s="162"/>
      <c r="AB460" s="162"/>
      <c r="AC460" s="162"/>
      <c r="AD460" s="162"/>
      <c r="AK460" s="34"/>
      <c r="AL460" s="34"/>
      <c r="AM460" s="34"/>
      <c r="AN460" s="34"/>
      <c r="AU460" s="34"/>
      <c r="AV460" s="34"/>
      <c r="AW460" s="34"/>
      <c r="AX460" s="34"/>
    </row>
    <row r="461" spans="17:50" x14ac:dyDescent="0.2">
      <c r="Q461" s="34"/>
      <c r="R461" s="34"/>
      <c r="S461" s="34"/>
      <c r="T461" s="34"/>
      <c r="AA461" s="162"/>
      <c r="AB461" s="162"/>
      <c r="AC461" s="162"/>
      <c r="AD461" s="162"/>
      <c r="AK461" s="34"/>
      <c r="AL461" s="34"/>
      <c r="AM461" s="34"/>
      <c r="AN461" s="34"/>
      <c r="AU461" s="34"/>
      <c r="AV461" s="34"/>
      <c r="AW461" s="34"/>
      <c r="AX461" s="34"/>
    </row>
    <row r="462" spans="17:50" x14ac:dyDescent="0.2">
      <c r="Q462" s="34"/>
      <c r="R462" s="34"/>
      <c r="S462" s="34"/>
      <c r="T462" s="34"/>
      <c r="AA462" s="162"/>
      <c r="AB462" s="162"/>
      <c r="AC462" s="162"/>
      <c r="AD462" s="162"/>
      <c r="AK462" s="34"/>
      <c r="AL462" s="34"/>
      <c r="AM462" s="34"/>
      <c r="AN462" s="34"/>
      <c r="AU462" s="34"/>
      <c r="AV462" s="34"/>
      <c r="AW462" s="34"/>
      <c r="AX462" s="34"/>
    </row>
    <row r="463" spans="17:50" x14ac:dyDescent="0.2">
      <c r="Q463" s="34"/>
      <c r="R463" s="34"/>
      <c r="S463" s="34"/>
      <c r="T463" s="34"/>
      <c r="AA463" s="162"/>
      <c r="AB463" s="162"/>
      <c r="AC463" s="162"/>
      <c r="AD463" s="162"/>
      <c r="AK463" s="34"/>
      <c r="AL463" s="34"/>
      <c r="AM463" s="34"/>
      <c r="AN463" s="34"/>
      <c r="AU463" s="34"/>
      <c r="AV463" s="34"/>
      <c r="AW463" s="34"/>
      <c r="AX463" s="34"/>
    </row>
    <row r="464" spans="17:50" x14ac:dyDescent="0.2">
      <c r="Q464" s="34"/>
      <c r="R464" s="34"/>
      <c r="S464" s="34"/>
      <c r="T464" s="34"/>
      <c r="AA464" s="162"/>
      <c r="AB464" s="162"/>
      <c r="AC464" s="162"/>
      <c r="AD464" s="162"/>
      <c r="AK464" s="34"/>
      <c r="AL464" s="34"/>
      <c r="AM464" s="34"/>
      <c r="AN464" s="34"/>
      <c r="AU464" s="34"/>
      <c r="AV464" s="34"/>
      <c r="AW464" s="34"/>
      <c r="AX464" s="34"/>
    </row>
    <row r="465" spans="17:50" x14ac:dyDescent="0.2">
      <c r="Q465" s="34"/>
      <c r="R465" s="34"/>
      <c r="S465" s="34"/>
      <c r="T465" s="34"/>
      <c r="AA465" s="162"/>
      <c r="AB465" s="162"/>
      <c r="AC465" s="162"/>
      <c r="AD465" s="162"/>
      <c r="AK465" s="34"/>
      <c r="AL465" s="34"/>
      <c r="AM465" s="34"/>
      <c r="AN465" s="34"/>
      <c r="AU465" s="34"/>
      <c r="AV465" s="34"/>
      <c r="AW465" s="34"/>
      <c r="AX465" s="34"/>
    </row>
    <row r="466" spans="17:50" x14ac:dyDescent="0.2">
      <c r="Q466" s="34"/>
      <c r="R466" s="34"/>
      <c r="S466" s="34"/>
      <c r="T466" s="34"/>
      <c r="AA466" s="162"/>
      <c r="AB466" s="162"/>
      <c r="AC466" s="162"/>
      <c r="AD466" s="162"/>
      <c r="AK466" s="34"/>
      <c r="AL466" s="34"/>
      <c r="AM466" s="34"/>
      <c r="AN466" s="34"/>
      <c r="AU466" s="34"/>
      <c r="AV466" s="34"/>
      <c r="AW466" s="34"/>
      <c r="AX466" s="34"/>
    </row>
    <row r="467" spans="17:50" x14ac:dyDescent="0.2">
      <c r="Q467" s="34"/>
      <c r="R467" s="34"/>
      <c r="S467" s="34"/>
      <c r="T467" s="34"/>
      <c r="AA467" s="162"/>
      <c r="AB467" s="162"/>
      <c r="AC467" s="162"/>
      <c r="AD467" s="162"/>
      <c r="AK467" s="34"/>
      <c r="AL467" s="34"/>
      <c r="AM467" s="34"/>
      <c r="AN467" s="34"/>
      <c r="AU467" s="34"/>
      <c r="AV467" s="34"/>
      <c r="AW467" s="34"/>
      <c r="AX467" s="34"/>
    </row>
    <row r="468" spans="17:50" x14ac:dyDescent="0.2">
      <c r="Q468" s="34"/>
      <c r="R468" s="34"/>
      <c r="S468" s="34"/>
      <c r="T468" s="34"/>
      <c r="AA468" s="162"/>
      <c r="AB468" s="162"/>
      <c r="AC468" s="162"/>
      <c r="AD468" s="162"/>
      <c r="AK468" s="34"/>
      <c r="AL468" s="34"/>
      <c r="AM468" s="34"/>
      <c r="AN468" s="34"/>
      <c r="AU468" s="34"/>
      <c r="AV468" s="34"/>
      <c r="AW468" s="34"/>
      <c r="AX468" s="34"/>
    </row>
    <row r="469" spans="17:50" x14ac:dyDescent="0.2">
      <c r="Q469" s="34"/>
      <c r="R469" s="34"/>
      <c r="S469" s="34"/>
      <c r="T469" s="34"/>
      <c r="AA469" s="162"/>
      <c r="AB469" s="162"/>
      <c r="AC469" s="162"/>
      <c r="AD469" s="162"/>
      <c r="AK469" s="34"/>
      <c r="AL469" s="34"/>
      <c r="AM469" s="34"/>
      <c r="AN469" s="34"/>
      <c r="AU469" s="34"/>
      <c r="AV469" s="34"/>
      <c r="AW469" s="34"/>
      <c r="AX469" s="34"/>
    </row>
    <row r="470" spans="17:50" x14ac:dyDescent="0.2">
      <c r="Q470" s="34"/>
      <c r="R470" s="34"/>
      <c r="S470" s="34"/>
      <c r="T470" s="34"/>
      <c r="AA470" s="162"/>
      <c r="AB470" s="162"/>
      <c r="AC470" s="162"/>
      <c r="AD470" s="162"/>
      <c r="AK470" s="34"/>
      <c r="AL470" s="34"/>
      <c r="AM470" s="34"/>
      <c r="AN470" s="34"/>
      <c r="AU470" s="34"/>
      <c r="AV470" s="34"/>
      <c r="AW470" s="34"/>
      <c r="AX470" s="34"/>
    </row>
    <row r="471" spans="17:50" x14ac:dyDescent="0.2">
      <c r="Q471" s="34"/>
      <c r="R471" s="34"/>
      <c r="S471" s="34"/>
      <c r="T471" s="34"/>
      <c r="AA471" s="162"/>
      <c r="AB471" s="162"/>
      <c r="AC471" s="162"/>
      <c r="AD471" s="162"/>
      <c r="AK471" s="34"/>
      <c r="AL471" s="34"/>
      <c r="AM471" s="34"/>
      <c r="AN471" s="34"/>
      <c r="AU471" s="34"/>
      <c r="AV471" s="34"/>
      <c r="AW471" s="34"/>
      <c r="AX471" s="34"/>
    </row>
    <row r="472" spans="17:50" x14ac:dyDescent="0.2">
      <c r="Q472" s="34"/>
      <c r="R472" s="34"/>
      <c r="S472" s="34"/>
      <c r="T472" s="34"/>
      <c r="AA472" s="162"/>
      <c r="AB472" s="162"/>
      <c r="AC472" s="162"/>
      <c r="AD472" s="162"/>
      <c r="AK472" s="34"/>
      <c r="AL472" s="34"/>
      <c r="AM472" s="34"/>
      <c r="AN472" s="34"/>
      <c r="AU472" s="34"/>
      <c r="AV472" s="34"/>
      <c r="AW472" s="34"/>
      <c r="AX472" s="34"/>
    </row>
    <row r="473" spans="17:50" x14ac:dyDescent="0.2">
      <c r="Q473" s="34"/>
      <c r="R473" s="34"/>
      <c r="S473" s="34"/>
      <c r="T473" s="34"/>
      <c r="AA473" s="162"/>
      <c r="AB473" s="162"/>
      <c r="AC473" s="162"/>
      <c r="AD473" s="162"/>
      <c r="AK473" s="34"/>
      <c r="AL473" s="34"/>
      <c r="AM473" s="34"/>
      <c r="AN473" s="34"/>
      <c r="AU473" s="34"/>
      <c r="AV473" s="34"/>
      <c r="AW473" s="34"/>
      <c r="AX473" s="34"/>
    </row>
    <row r="474" spans="17:50" x14ac:dyDescent="0.2">
      <c r="Q474" s="34"/>
      <c r="R474" s="34"/>
      <c r="S474" s="34"/>
      <c r="T474" s="34"/>
      <c r="AA474" s="162"/>
      <c r="AB474" s="162"/>
      <c r="AC474" s="162"/>
      <c r="AD474" s="162"/>
      <c r="AK474" s="34"/>
      <c r="AL474" s="34"/>
      <c r="AM474" s="34"/>
      <c r="AN474" s="34"/>
      <c r="AU474" s="34"/>
      <c r="AV474" s="34"/>
      <c r="AW474" s="34"/>
      <c r="AX474" s="34"/>
    </row>
    <row r="475" spans="17:50" x14ac:dyDescent="0.2">
      <c r="Q475" s="34"/>
      <c r="R475" s="34"/>
      <c r="S475" s="34"/>
      <c r="T475" s="34"/>
      <c r="AA475" s="162"/>
      <c r="AB475" s="162"/>
      <c r="AC475" s="162"/>
      <c r="AD475" s="162"/>
      <c r="AK475" s="34"/>
      <c r="AL475" s="34"/>
      <c r="AM475" s="34"/>
      <c r="AN475" s="34"/>
      <c r="AU475" s="34"/>
      <c r="AV475" s="34"/>
      <c r="AW475" s="34"/>
      <c r="AX475" s="34"/>
    </row>
    <row r="476" spans="17:50" x14ac:dyDescent="0.2">
      <c r="Q476" s="34"/>
      <c r="R476" s="34"/>
      <c r="S476" s="34"/>
      <c r="T476" s="34"/>
      <c r="AA476" s="162"/>
      <c r="AB476" s="162"/>
      <c r="AC476" s="162"/>
      <c r="AD476" s="162"/>
      <c r="AK476" s="34"/>
      <c r="AL476" s="34"/>
      <c r="AM476" s="34"/>
      <c r="AN476" s="34"/>
      <c r="AU476" s="34"/>
      <c r="AV476" s="34"/>
      <c r="AW476" s="34"/>
      <c r="AX476" s="34"/>
    </row>
    <row r="477" spans="17:50" x14ac:dyDescent="0.2">
      <c r="Q477" s="34"/>
      <c r="R477" s="34"/>
      <c r="S477" s="34"/>
      <c r="T477" s="34"/>
      <c r="AA477" s="162"/>
      <c r="AB477" s="162"/>
      <c r="AC477" s="162"/>
      <c r="AD477" s="162"/>
      <c r="AK477" s="34"/>
      <c r="AL477" s="34"/>
      <c r="AM477" s="34"/>
      <c r="AN477" s="34"/>
      <c r="AU477" s="34"/>
      <c r="AV477" s="34"/>
      <c r="AW477" s="34"/>
      <c r="AX477" s="34"/>
    </row>
    <row r="478" spans="17:50" x14ac:dyDescent="0.2">
      <c r="Q478" s="34"/>
      <c r="R478" s="34"/>
      <c r="S478" s="34"/>
      <c r="T478" s="34"/>
      <c r="AA478" s="162"/>
      <c r="AB478" s="162"/>
      <c r="AC478" s="162"/>
      <c r="AD478" s="162"/>
      <c r="AK478" s="34"/>
      <c r="AL478" s="34"/>
      <c r="AM478" s="34"/>
      <c r="AN478" s="34"/>
      <c r="AU478" s="34"/>
      <c r="AV478" s="34"/>
      <c r="AW478" s="34"/>
      <c r="AX478" s="34"/>
    </row>
    <row r="479" spans="17:50" x14ac:dyDescent="0.2">
      <c r="Q479" s="34"/>
      <c r="R479" s="34"/>
      <c r="S479" s="34"/>
      <c r="T479" s="34"/>
      <c r="AA479" s="162"/>
      <c r="AB479" s="162"/>
      <c r="AC479" s="162"/>
      <c r="AD479" s="162"/>
      <c r="AK479" s="34"/>
      <c r="AL479" s="34"/>
      <c r="AM479" s="34"/>
      <c r="AN479" s="34"/>
      <c r="AU479" s="34"/>
      <c r="AV479" s="34"/>
      <c r="AW479" s="34"/>
      <c r="AX479" s="34"/>
    </row>
    <row r="480" spans="17:50" x14ac:dyDescent="0.2">
      <c r="Q480" s="34"/>
      <c r="R480" s="34"/>
      <c r="S480" s="34"/>
      <c r="T480" s="34"/>
      <c r="AA480" s="162"/>
      <c r="AB480" s="162"/>
      <c r="AC480" s="162"/>
      <c r="AD480" s="162"/>
      <c r="AK480" s="34"/>
      <c r="AL480" s="34"/>
      <c r="AM480" s="34"/>
      <c r="AN480" s="34"/>
      <c r="AU480" s="34"/>
      <c r="AV480" s="34"/>
      <c r="AW480" s="34"/>
      <c r="AX480" s="34"/>
    </row>
    <row r="481" spans="17:50" x14ac:dyDescent="0.2">
      <c r="Q481" s="34"/>
      <c r="R481" s="34"/>
      <c r="S481" s="34"/>
      <c r="T481" s="34"/>
      <c r="AA481" s="162"/>
      <c r="AB481" s="162"/>
      <c r="AC481" s="162"/>
      <c r="AD481" s="162"/>
      <c r="AK481" s="34"/>
      <c r="AL481" s="34"/>
      <c r="AM481" s="34"/>
      <c r="AN481" s="34"/>
      <c r="AU481" s="34"/>
      <c r="AV481" s="34"/>
      <c r="AW481" s="34"/>
      <c r="AX481" s="34"/>
    </row>
    <row r="482" spans="17:50" x14ac:dyDescent="0.2">
      <c r="Q482" s="34"/>
      <c r="R482" s="34"/>
      <c r="S482" s="34"/>
      <c r="T482" s="34"/>
      <c r="AA482" s="162"/>
      <c r="AB482" s="162"/>
      <c r="AC482" s="162"/>
      <c r="AD482" s="162"/>
      <c r="AK482" s="34"/>
      <c r="AL482" s="34"/>
      <c r="AM482" s="34"/>
      <c r="AN482" s="34"/>
      <c r="AU482" s="34"/>
      <c r="AV482" s="34"/>
      <c r="AW482" s="34"/>
      <c r="AX482" s="34"/>
    </row>
    <row r="483" spans="17:50" x14ac:dyDescent="0.2">
      <c r="Q483" s="34"/>
      <c r="R483" s="34"/>
      <c r="S483" s="34"/>
      <c r="T483" s="34"/>
      <c r="AA483" s="162"/>
      <c r="AB483" s="162"/>
      <c r="AC483" s="162"/>
      <c r="AD483" s="162"/>
      <c r="AK483" s="34"/>
      <c r="AL483" s="34"/>
      <c r="AM483" s="34"/>
      <c r="AN483" s="34"/>
      <c r="AU483" s="34"/>
      <c r="AV483" s="34"/>
      <c r="AW483" s="34"/>
      <c r="AX483" s="34"/>
    </row>
    <row r="484" spans="17:50" x14ac:dyDescent="0.2">
      <c r="Q484" s="34"/>
      <c r="R484" s="34"/>
      <c r="S484" s="34"/>
      <c r="T484" s="34"/>
      <c r="AA484" s="162"/>
      <c r="AB484" s="162"/>
      <c r="AC484" s="162"/>
      <c r="AD484" s="162"/>
      <c r="AK484" s="34"/>
      <c r="AL484" s="34"/>
      <c r="AM484" s="34"/>
      <c r="AN484" s="34"/>
      <c r="AU484" s="34"/>
      <c r="AV484" s="34"/>
      <c r="AW484" s="34"/>
      <c r="AX484" s="34"/>
    </row>
    <row r="485" spans="17:50" x14ac:dyDescent="0.2">
      <c r="Q485" s="34"/>
      <c r="R485" s="34"/>
      <c r="S485" s="34"/>
      <c r="T485" s="34"/>
      <c r="AA485" s="162"/>
      <c r="AB485" s="162"/>
      <c r="AC485" s="162"/>
      <c r="AD485" s="162"/>
      <c r="AK485" s="34"/>
      <c r="AL485" s="34"/>
      <c r="AM485" s="34"/>
      <c r="AN485" s="34"/>
      <c r="AU485" s="34"/>
      <c r="AV485" s="34"/>
      <c r="AW485" s="34"/>
      <c r="AX485" s="34"/>
    </row>
    <row r="486" spans="17:50" x14ac:dyDescent="0.2">
      <c r="Q486" s="34"/>
      <c r="R486" s="34"/>
      <c r="S486" s="34"/>
      <c r="T486" s="34"/>
      <c r="AA486" s="162"/>
      <c r="AB486" s="162"/>
      <c r="AC486" s="162"/>
      <c r="AD486" s="162"/>
      <c r="AK486" s="34"/>
      <c r="AL486" s="34"/>
      <c r="AM486" s="34"/>
      <c r="AN486" s="34"/>
      <c r="AU486" s="34"/>
      <c r="AV486" s="34"/>
      <c r="AW486" s="34"/>
      <c r="AX486" s="34"/>
    </row>
    <row r="487" spans="17:50" x14ac:dyDescent="0.2">
      <c r="Q487" s="34"/>
      <c r="R487" s="34"/>
      <c r="S487" s="34"/>
      <c r="T487" s="34"/>
      <c r="AA487" s="162"/>
      <c r="AB487" s="162"/>
      <c r="AC487" s="162"/>
      <c r="AD487" s="162"/>
      <c r="AK487" s="34"/>
      <c r="AL487" s="34"/>
      <c r="AM487" s="34"/>
      <c r="AN487" s="34"/>
      <c r="AU487" s="34"/>
      <c r="AV487" s="34"/>
      <c r="AW487" s="34"/>
      <c r="AX487" s="34"/>
    </row>
    <row r="488" spans="17:50" x14ac:dyDescent="0.2">
      <c r="Q488" s="34"/>
      <c r="R488" s="34"/>
      <c r="S488" s="34"/>
      <c r="T488" s="34"/>
      <c r="AA488" s="162"/>
      <c r="AB488" s="162"/>
      <c r="AC488" s="162"/>
      <c r="AD488" s="162"/>
      <c r="AK488" s="34"/>
      <c r="AL488" s="34"/>
      <c r="AM488" s="34"/>
      <c r="AN488" s="34"/>
      <c r="AU488" s="34"/>
      <c r="AV488" s="34"/>
      <c r="AW488" s="34"/>
      <c r="AX488" s="34"/>
    </row>
    <row r="489" spans="17:50" x14ac:dyDescent="0.2">
      <c r="Q489" s="34"/>
      <c r="R489" s="34"/>
      <c r="S489" s="34"/>
      <c r="T489" s="34"/>
      <c r="AA489" s="162"/>
      <c r="AB489" s="162"/>
      <c r="AC489" s="162"/>
      <c r="AD489" s="162"/>
      <c r="AK489" s="34"/>
      <c r="AL489" s="34"/>
      <c r="AM489" s="34"/>
      <c r="AN489" s="34"/>
      <c r="AU489" s="34"/>
      <c r="AV489" s="34"/>
      <c r="AW489" s="34"/>
      <c r="AX489" s="34"/>
    </row>
    <row r="490" spans="17:50" x14ac:dyDescent="0.2">
      <c r="Q490" s="34"/>
      <c r="R490" s="34"/>
      <c r="S490" s="34"/>
      <c r="T490" s="34"/>
      <c r="AA490" s="162"/>
      <c r="AB490" s="162"/>
      <c r="AC490" s="162"/>
      <c r="AD490" s="162"/>
      <c r="AK490" s="34"/>
      <c r="AL490" s="34"/>
      <c r="AM490" s="34"/>
      <c r="AN490" s="34"/>
      <c r="AU490" s="34"/>
      <c r="AV490" s="34"/>
      <c r="AW490" s="34"/>
      <c r="AX490" s="34"/>
    </row>
    <row r="491" spans="17:50" x14ac:dyDescent="0.2">
      <c r="Q491" s="34"/>
      <c r="R491" s="34"/>
      <c r="S491" s="34"/>
      <c r="T491" s="34"/>
      <c r="AA491" s="162"/>
      <c r="AB491" s="162"/>
      <c r="AC491" s="162"/>
      <c r="AD491" s="162"/>
      <c r="AK491" s="34"/>
      <c r="AL491" s="34"/>
      <c r="AM491" s="34"/>
      <c r="AN491" s="34"/>
      <c r="AU491" s="34"/>
      <c r="AV491" s="34"/>
      <c r="AW491" s="34"/>
      <c r="AX491" s="34"/>
    </row>
    <row r="492" spans="17:50" x14ac:dyDescent="0.2">
      <c r="Q492" s="34"/>
      <c r="R492" s="34"/>
      <c r="S492" s="34"/>
      <c r="T492" s="34"/>
      <c r="AA492" s="162"/>
      <c r="AB492" s="162"/>
      <c r="AC492" s="162"/>
      <c r="AD492" s="162"/>
      <c r="AK492" s="34"/>
      <c r="AL492" s="34"/>
      <c r="AM492" s="34"/>
      <c r="AN492" s="34"/>
      <c r="AU492" s="34"/>
      <c r="AV492" s="34"/>
      <c r="AW492" s="34"/>
      <c r="AX492" s="34"/>
    </row>
    <row r="493" spans="17:50" x14ac:dyDescent="0.2">
      <c r="Q493" s="34"/>
      <c r="R493" s="34"/>
      <c r="S493" s="34"/>
      <c r="T493" s="34"/>
      <c r="AA493" s="162"/>
      <c r="AB493" s="162"/>
      <c r="AC493" s="162"/>
      <c r="AD493" s="162"/>
      <c r="AK493" s="34"/>
      <c r="AL493" s="34"/>
      <c r="AM493" s="34"/>
      <c r="AN493" s="34"/>
      <c r="AU493" s="34"/>
      <c r="AV493" s="34"/>
      <c r="AW493" s="34"/>
      <c r="AX493" s="34"/>
    </row>
    <row r="494" spans="17:50" x14ac:dyDescent="0.2">
      <c r="Q494" s="34"/>
      <c r="R494" s="34"/>
      <c r="S494" s="34"/>
      <c r="T494" s="34"/>
      <c r="AA494" s="162"/>
      <c r="AB494" s="162"/>
      <c r="AC494" s="162"/>
      <c r="AD494" s="162"/>
      <c r="AK494" s="34"/>
      <c r="AL494" s="34"/>
      <c r="AM494" s="34"/>
      <c r="AN494" s="34"/>
      <c r="AU494" s="34"/>
      <c r="AV494" s="34"/>
      <c r="AW494" s="34"/>
      <c r="AX494" s="34"/>
    </row>
    <row r="495" spans="17:50" x14ac:dyDescent="0.2">
      <c r="Q495" s="34"/>
      <c r="R495" s="34"/>
      <c r="S495" s="34"/>
      <c r="T495" s="34"/>
      <c r="AA495" s="162"/>
      <c r="AB495" s="162"/>
      <c r="AC495" s="162"/>
      <c r="AD495" s="162"/>
      <c r="AK495" s="34"/>
      <c r="AL495" s="34"/>
      <c r="AM495" s="34"/>
      <c r="AN495" s="34"/>
      <c r="AU495" s="34"/>
      <c r="AV495" s="34"/>
      <c r="AW495" s="34"/>
      <c r="AX495" s="34"/>
    </row>
    <row r="496" spans="17:50" x14ac:dyDescent="0.2">
      <c r="Q496" s="34"/>
      <c r="R496" s="34"/>
      <c r="S496" s="34"/>
      <c r="T496" s="34"/>
      <c r="AA496" s="162"/>
      <c r="AB496" s="162"/>
      <c r="AC496" s="162"/>
      <c r="AD496" s="162"/>
      <c r="AK496" s="34"/>
      <c r="AL496" s="34"/>
      <c r="AM496" s="34"/>
      <c r="AN496" s="34"/>
      <c r="AU496" s="34"/>
      <c r="AV496" s="34"/>
      <c r="AW496" s="34"/>
      <c r="AX496" s="34"/>
    </row>
    <row r="497" spans="17:50" x14ac:dyDescent="0.2">
      <c r="Q497" s="34"/>
      <c r="R497" s="34"/>
      <c r="S497" s="34"/>
      <c r="T497" s="34"/>
      <c r="AA497" s="162"/>
      <c r="AB497" s="162"/>
      <c r="AC497" s="162"/>
      <c r="AD497" s="162"/>
      <c r="AK497" s="34"/>
      <c r="AL497" s="34"/>
      <c r="AM497" s="34"/>
      <c r="AN497" s="34"/>
      <c r="AU497" s="34"/>
      <c r="AV497" s="34"/>
      <c r="AW497" s="34"/>
      <c r="AX497" s="34"/>
    </row>
    <row r="498" spans="17:50" x14ac:dyDescent="0.2">
      <c r="Q498" s="34"/>
      <c r="R498" s="34"/>
      <c r="S498" s="34"/>
      <c r="T498" s="34"/>
      <c r="AA498" s="162"/>
      <c r="AB498" s="162"/>
      <c r="AC498" s="162"/>
      <c r="AD498" s="162"/>
      <c r="AK498" s="34"/>
      <c r="AL498" s="34"/>
      <c r="AM498" s="34"/>
      <c r="AN498" s="34"/>
      <c r="AU498" s="34"/>
      <c r="AV498" s="34"/>
      <c r="AW498" s="34"/>
      <c r="AX498" s="34"/>
    </row>
    <row r="499" spans="17:50" x14ac:dyDescent="0.2">
      <c r="Q499" s="34"/>
      <c r="R499" s="34"/>
      <c r="S499" s="34"/>
      <c r="T499" s="34"/>
      <c r="AA499" s="162"/>
      <c r="AB499" s="162"/>
      <c r="AC499" s="162"/>
      <c r="AD499" s="162"/>
      <c r="AK499" s="34"/>
      <c r="AL499" s="34"/>
      <c r="AM499" s="34"/>
      <c r="AN499" s="34"/>
      <c r="AU499" s="34"/>
      <c r="AV499" s="34"/>
      <c r="AW499" s="34"/>
      <c r="AX499" s="34"/>
    </row>
    <row r="500" spans="17:50" x14ac:dyDescent="0.2">
      <c r="Q500" s="34"/>
      <c r="R500" s="34"/>
      <c r="S500" s="34"/>
      <c r="T500" s="34"/>
      <c r="AA500" s="162"/>
      <c r="AB500" s="162"/>
      <c r="AC500" s="162"/>
      <c r="AD500" s="162"/>
      <c r="AK500" s="34"/>
      <c r="AL500" s="34"/>
      <c r="AM500" s="34"/>
      <c r="AN500" s="34"/>
      <c r="AU500" s="34"/>
      <c r="AV500" s="34"/>
      <c r="AW500" s="34"/>
      <c r="AX500" s="34"/>
    </row>
    <row r="501" spans="17:50" x14ac:dyDescent="0.2">
      <c r="Q501" s="34"/>
      <c r="R501" s="34"/>
      <c r="S501" s="34"/>
      <c r="T501" s="34"/>
      <c r="AA501" s="162"/>
      <c r="AB501" s="162"/>
      <c r="AC501" s="162"/>
      <c r="AD501" s="162"/>
      <c r="AK501" s="34"/>
      <c r="AL501" s="34"/>
      <c r="AM501" s="34"/>
      <c r="AN501" s="34"/>
      <c r="AU501" s="34"/>
      <c r="AV501" s="34"/>
      <c r="AW501" s="34"/>
      <c r="AX501" s="34"/>
    </row>
    <row r="502" spans="17:50" x14ac:dyDescent="0.2">
      <c r="Q502" s="34"/>
      <c r="R502" s="34"/>
      <c r="S502" s="34"/>
      <c r="T502" s="34"/>
      <c r="AA502" s="162"/>
      <c r="AB502" s="162"/>
      <c r="AC502" s="162"/>
      <c r="AD502" s="162"/>
      <c r="AK502" s="34"/>
      <c r="AL502" s="34"/>
      <c r="AM502" s="34"/>
      <c r="AN502" s="34"/>
      <c r="AU502" s="34"/>
      <c r="AV502" s="34"/>
      <c r="AW502" s="34"/>
      <c r="AX502" s="34"/>
    </row>
    <row r="503" spans="17:50" x14ac:dyDescent="0.2">
      <c r="Q503" s="34"/>
      <c r="R503" s="34"/>
      <c r="S503" s="34"/>
      <c r="T503" s="34"/>
      <c r="AA503" s="162"/>
      <c r="AB503" s="162"/>
      <c r="AC503" s="162"/>
      <c r="AD503" s="162"/>
      <c r="AK503" s="34"/>
      <c r="AL503" s="34"/>
      <c r="AM503" s="34"/>
      <c r="AN503" s="34"/>
      <c r="AU503" s="34"/>
      <c r="AV503" s="34"/>
      <c r="AW503" s="34"/>
      <c r="AX503" s="34"/>
    </row>
    <row r="504" spans="17:50" x14ac:dyDescent="0.2">
      <c r="Q504" s="34"/>
      <c r="R504" s="34"/>
      <c r="S504" s="34"/>
      <c r="T504" s="34"/>
      <c r="AA504" s="162"/>
      <c r="AB504" s="162"/>
      <c r="AC504" s="162"/>
      <c r="AD504" s="162"/>
      <c r="AK504" s="34"/>
      <c r="AL504" s="34"/>
      <c r="AM504" s="34"/>
      <c r="AN504" s="34"/>
      <c r="AU504" s="34"/>
      <c r="AV504" s="34"/>
      <c r="AW504" s="34"/>
      <c r="AX504" s="34"/>
    </row>
    <row r="505" spans="17:50" x14ac:dyDescent="0.2">
      <c r="Q505" s="34"/>
      <c r="R505" s="34"/>
      <c r="S505" s="34"/>
      <c r="T505" s="34"/>
      <c r="AA505" s="162"/>
      <c r="AB505" s="162"/>
      <c r="AC505" s="162"/>
      <c r="AD505" s="162"/>
      <c r="AK505" s="34"/>
      <c r="AL505" s="34"/>
      <c r="AM505" s="34"/>
      <c r="AN505" s="34"/>
      <c r="AU505" s="34"/>
      <c r="AV505" s="34"/>
      <c r="AW505" s="34"/>
      <c r="AX505" s="34"/>
    </row>
    <row r="506" spans="17:50" x14ac:dyDescent="0.2">
      <c r="Q506" s="34"/>
      <c r="R506" s="34"/>
      <c r="S506" s="34"/>
      <c r="T506" s="34"/>
      <c r="AA506" s="162"/>
      <c r="AB506" s="162"/>
      <c r="AC506" s="162"/>
      <c r="AD506" s="162"/>
      <c r="AK506" s="34"/>
      <c r="AL506" s="34"/>
      <c r="AM506" s="34"/>
      <c r="AN506" s="34"/>
      <c r="AU506" s="34"/>
      <c r="AV506" s="34"/>
      <c r="AW506" s="34"/>
      <c r="AX506" s="34"/>
    </row>
    <row r="507" spans="17:50" x14ac:dyDescent="0.2">
      <c r="Q507" s="34"/>
      <c r="R507" s="34"/>
      <c r="S507" s="34"/>
      <c r="T507" s="34"/>
      <c r="AA507" s="162"/>
      <c r="AB507" s="162"/>
      <c r="AC507" s="162"/>
      <c r="AD507" s="162"/>
      <c r="AK507" s="34"/>
      <c r="AL507" s="34"/>
      <c r="AM507" s="34"/>
      <c r="AN507" s="34"/>
      <c r="AU507" s="34"/>
      <c r="AV507" s="34"/>
      <c r="AW507" s="34"/>
      <c r="AX507" s="34"/>
    </row>
    <row r="508" spans="17:50" x14ac:dyDescent="0.2">
      <c r="Q508" s="34"/>
      <c r="R508" s="34"/>
      <c r="S508" s="34"/>
      <c r="T508" s="34"/>
      <c r="AA508" s="162"/>
      <c r="AB508" s="162"/>
      <c r="AC508" s="162"/>
      <c r="AD508" s="162"/>
      <c r="AK508" s="34"/>
      <c r="AL508" s="34"/>
      <c r="AM508" s="34"/>
      <c r="AN508" s="34"/>
      <c r="AU508" s="34"/>
      <c r="AV508" s="34"/>
      <c r="AW508" s="34"/>
      <c r="AX508" s="34"/>
    </row>
    <row r="509" spans="17:50" x14ac:dyDescent="0.2">
      <c r="Q509" s="34"/>
      <c r="R509" s="34"/>
      <c r="S509" s="34"/>
      <c r="T509" s="34"/>
      <c r="AA509" s="162"/>
      <c r="AB509" s="162"/>
      <c r="AC509" s="162"/>
      <c r="AD509" s="162"/>
      <c r="AK509" s="34"/>
      <c r="AL509" s="34"/>
      <c r="AM509" s="34"/>
      <c r="AN509" s="34"/>
      <c r="AU509" s="34"/>
      <c r="AV509" s="34"/>
      <c r="AW509" s="34"/>
      <c r="AX509" s="34"/>
    </row>
    <row r="510" spans="17:50" x14ac:dyDescent="0.2">
      <c r="Q510" s="34"/>
      <c r="R510" s="34"/>
      <c r="S510" s="34"/>
      <c r="T510" s="34"/>
      <c r="AA510" s="162"/>
      <c r="AB510" s="162"/>
      <c r="AC510" s="162"/>
      <c r="AD510" s="162"/>
      <c r="AK510" s="34"/>
      <c r="AL510" s="34"/>
      <c r="AM510" s="34"/>
      <c r="AN510" s="34"/>
      <c r="AU510" s="34"/>
      <c r="AV510" s="34"/>
      <c r="AW510" s="34"/>
      <c r="AX510" s="34"/>
    </row>
    <row r="511" spans="17:50" x14ac:dyDescent="0.2">
      <c r="Q511" s="34"/>
      <c r="R511" s="34"/>
      <c r="S511" s="34"/>
      <c r="T511" s="34"/>
      <c r="AA511" s="162"/>
      <c r="AB511" s="162"/>
      <c r="AC511" s="162"/>
      <c r="AD511" s="162"/>
      <c r="AK511" s="34"/>
      <c r="AL511" s="34"/>
      <c r="AM511" s="34"/>
      <c r="AN511" s="34"/>
      <c r="AU511" s="34"/>
      <c r="AV511" s="34"/>
      <c r="AW511" s="34"/>
      <c r="AX511" s="34"/>
    </row>
    <row r="512" spans="17:50" x14ac:dyDescent="0.2">
      <c r="Q512" s="34"/>
      <c r="R512" s="34"/>
      <c r="S512" s="34"/>
      <c r="T512" s="34"/>
      <c r="AA512" s="162"/>
      <c r="AB512" s="162"/>
      <c r="AC512" s="162"/>
      <c r="AD512" s="162"/>
      <c r="AK512" s="34"/>
      <c r="AL512" s="34"/>
      <c r="AM512" s="34"/>
      <c r="AN512" s="34"/>
      <c r="AU512" s="34"/>
      <c r="AV512" s="34"/>
      <c r="AW512" s="34"/>
      <c r="AX512" s="34"/>
    </row>
    <row r="513" spans="17:50" x14ac:dyDescent="0.2">
      <c r="Q513" s="34"/>
      <c r="R513" s="34"/>
      <c r="S513" s="34"/>
      <c r="T513" s="34"/>
      <c r="AA513" s="162"/>
      <c r="AB513" s="162"/>
      <c r="AC513" s="162"/>
      <c r="AD513" s="162"/>
      <c r="AK513" s="34"/>
      <c r="AL513" s="34"/>
      <c r="AM513" s="34"/>
      <c r="AN513" s="34"/>
      <c r="AU513" s="34"/>
      <c r="AV513" s="34"/>
      <c r="AW513" s="34"/>
      <c r="AX513" s="34"/>
    </row>
    <row r="514" spans="17:50" x14ac:dyDescent="0.2">
      <c r="Q514" s="34"/>
      <c r="R514" s="34"/>
      <c r="S514" s="34"/>
      <c r="T514" s="34"/>
      <c r="AA514" s="162"/>
      <c r="AB514" s="162"/>
      <c r="AC514" s="162"/>
      <c r="AD514" s="162"/>
      <c r="AK514" s="34"/>
      <c r="AL514" s="34"/>
      <c r="AM514" s="34"/>
      <c r="AN514" s="34"/>
      <c r="AU514" s="34"/>
      <c r="AV514" s="34"/>
      <c r="AW514" s="34"/>
      <c r="AX514" s="34"/>
    </row>
    <row r="515" spans="17:50" x14ac:dyDescent="0.2">
      <c r="Q515" s="34"/>
      <c r="R515" s="34"/>
      <c r="S515" s="34"/>
      <c r="T515" s="34"/>
      <c r="AA515" s="162"/>
      <c r="AB515" s="162"/>
      <c r="AC515" s="162"/>
      <c r="AD515" s="162"/>
      <c r="AK515" s="34"/>
      <c r="AL515" s="34"/>
      <c r="AM515" s="34"/>
      <c r="AN515" s="34"/>
      <c r="AU515" s="34"/>
      <c r="AV515" s="34"/>
      <c r="AW515" s="34"/>
      <c r="AX515" s="34"/>
    </row>
    <row r="516" spans="17:50" x14ac:dyDescent="0.2">
      <c r="Q516" s="34"/>
      <c r="R516" s="34"/>
      <c r="S516" s="34"/>
      <c r="T516" s="34"/>
      <c r="AA516" s="162"/>
      <c r="AB516" s="162"/>
      <c r="AC516" s="162"/>
      <c r="AD516" s="162"/>
      <c r="AK516" s="34"/>
      <c r="AL516" s="34"/>
      <c r="AM516" s="34"/>
      <c r="AN516" s="34"/>
      <c r="AU516" s="34"/>
      <c r="AV516" s="34"/>
      <c r="AW516" s="34"/>
      <c r="AX516" s="34"/>
    </row>
    <row r="517" spans="17:50" x14ac:dyDescent="0.2">
      <c r="Q517" s="34"/>
      <c r="R517" s="34"/>
      <c r="S517" s="34"/>
      <c r="T517" s="34"/>
      <c r="AA517" s="162"/>
      <c r="AB517" s="162"/>
      <c r="AC517" s="162"/>
      <c r="AD517" s="162"/>
      <c r="AK517" s="34"/>
      <c r="AL517" s="34"/>
      <c r="AM517" s="34"/>
      <c r="AN517" s="34"/>
      <c r="AU517" s="34"/>
      <c r="AV517" s="34"/>
      <c r="AW517" s="34"/>
      <c r="AX517" s="34"/>
    </row>
    <row r="518" spans="17:50" x14ac:dyDescent="0.2">
      <c r="Q518" s="34"/>
      <c r="R518" s="34"/>
      <c r="S518" s="34"/>
      <c r="T518" s="34"/>
      <c r="AA518" s="162"/>
      <c r="AB518" s="162"/>
      <c r="AC518" s="162"/>
      <c r="AD518" s="162"/>
      <c r="AK518" s="34"/>
      <c r="AL518" s="34"/>
      <c r="AM518" s="34"/>
      <c r="AN518" s="34"/>
      <c r="AU518" s="34"/>
      <c r="AV518" s="34"/>
      <c r="AW518" s="34"/>
      <c r="AX518" s="34"/>
    </row>
    <row r="519" spans="17:50" x14ac:dyDescent="0.2">
      <c r="Q519" s="34"/>
      <c r="R519" s="34"/>
      <c r="S519" s="34"/>
      <c r="T519" s="34"/>
      <c r="AA519" s="162"/>
      <c r="AB519" s="162"/>
      <c r="AC519" s="162"/>
      <c r="AD519" s="162"/>
      <c r="AK519" s="34"/>
      <c r="AL519" s="34"/>
      <c r="AM519" s="34"/>
      <c r="AN519" s="34"/>
      <c r="AU519" s="34"/>
      <c r="AV519" s="34"/>
      <c r="AW519" s="34"/>
      <c r="AX519" s="34"/>
    </row>
    <row r="520" spans="17:50" x14ac:dyDescent="0.2">
      <c r="Q520" s="34"/>
      <c r="R520" s="34"/>
      <c r="S520" s="34"/>
      <c r="T520" s="34"/>
      <c r="AA520" s="162"/>
      <c r="AB520" s="162"/>
      <c r="AC520" s="162"/>
      <c r="AD520" s="162"/>
      <c r="AK520" s="34"/>
      <c r="AL520" s="34"/>
      <c r="AM520" s="34"/>
      <c r="AN520" s="34"/>
      <c r="AU520" s="34"/>
      <c r="AV520" s="34"/>
      <c r="AW520" s="34"/>
      <c r="AX520" s="34"/>
    </row>
    <row r="521" spans="17:50" x14ac:dyDescent="0.2">
      <c r="Q521" s="34"/>
      <c r="R521" s="34"/>
      <c r="S521" s="34"/>
      <c r="T521" s="34"/>
      <c r="AA521" s="162"/>
      <c r="AB521" s="162"/>
      <c r="AC521" s="162"/>
      <c r="AD521" s="162"/>
      <c r="AK521" s="34"/>
      <c r="AL521" s="34"/>
      <c r="AM521" s="34"/>
      <c r="AN521" s="34"/>
      <c r="AU521" s="34"/>
      <c r="AV521" s="34"/>
      <c r="AW521" s="34"/>
      <c r="AX521" s="34"/>
    </row>
    <row r="522" spans="17:50" x14ac:dyDescent="0.2">
      <c r="Q522" s="34"/>
      <c r="R522" s="34"/>
      <c r="S522" s="34"/>
      <c r="T522" s="34"/>
      <c r="AA522" s="162"/>
      <c r="AB522" s="162"/>
      <c r="AC522" s="162"/>
      <c r="AD522" s="162"/>
      <c r="AK522" s="34"/>
      <c r="AL522" s="34"/>
      <c r="AM522" s="34"/>
      <c r="AN522" s="34"/>
      <c r="AU522" s="34"/>
      <c r="AV522" s="34"/>
      <c r="AW522" s="34"/>
      <c r="AX522" s="34"/>
    </row>
    <row r="523" spans="17:50" x14ac:dyDescent="0.2">
      <c r="Q523" s="34"/>
      <c r="R523" s="34"/>
      <c r="S523" s="34"/>
      <c r="T523" s="34"/>
      <c r="AA523" s="162"/>
      <c r="AB523" s="162"/>
      <c r="AC523" s="162"/>
      <c r="AD523" s="162"/>
      <c r="AK523" s="34"/>
      <c r="AL523" s="34"/>
      <c r="AM523" s="34"/>
      <c r="AN523" s="34"/>
      <c r="AU523" s="34"/>
      <c r="AV523" s="34"/>
      <c r="AW523" s="34"/>
      <c r="AX523" s="34"/>
    </row>
    <row r="524" spans="17:50" x14ac:dyDescent="0.2">
      <c r="Q524" s="34"/>
      <c r="R524" s="34"/>
      <c r="S524" s="34"/>
      <c r="T524" s="34"/>
      <c r="AA524" s="162"/>
      <c r="AB524" s="162"/>
      <c r="AC524" s="162"/>
      <c r="AD524" s="162"/>
      <c r="AK524" s="34"/>
      <c r="AL524" s="34"/>
      <c r="AM524" s="34"/>
      <c r="AN524" s="34"/>
      <c r="AU524" s="34"/>
      <c r="AV524" s="34"/>
      <c r="AW524" s="34"/>
      <c r="AX524" s="34"/>
    </row>
    <row r="525" spans="17:50" x14ac:dyDescent="0.2">
      <c r="Q525" s="34"/>
      <c r="R525" s="34"/>
      <c r="S525" s="34"/>
      <c r="T525" s="34"/>
      <c r="AA525" s="162"/>
      <c r="AB525" s="162"/>
      <c r="AC525" s="162"/>
      <c r="AD525" s="162"/>
      <c r="AK525" s="34"/>
      <c r="AL525" s="34"/>
      <c r="AM525" s="34"/>
      <c r="AN525" s="34"/>
      <c r="AU525" s="34"/>
      <c r="AV525" s="34"/>
      <c r="AW525" s="34"/>
      <c r="AX525" s="34"/>
    </row>
    <row r="526" spans="17:50" x14ac:dyDescent="0.2">
      <c r="Q526" s="34"/>
      <c r="R526" s="34"/>
      <c r="S526" s="34"/>
      <c r="T526" s="34"/>
      <c r="AA526" s="162"/>
      <c r="AB526" s="162"/>
      <c r="AC526" s="162"/>
      <c r="AD526" s="162"/>
      <c r="AK526" s="34"/>
      <c r="AL526" s="34"/>
      <c r="AM526" s="34"/>
      <c r="AN526" s="34"/>
      <c r="AU526" s="34"/>
      <c r="AV526" s="34"/>
      <c r="AW526" s="34"/>
      <c r="AX526" s="34"/>
    </row>
    <row r="527" spans="17:50" x14ac:dyDescent="0.2">
      <c r="Q527" s="34"/>
      <c r="R527" s="34"/>
      <c r="S527" s="34"/>
      <c r="T527" s="34"/>
      <c r="AA527" s="162"/>
      <c r="AB527" s="162"/>
      <c r="AC527" s="162"/>
      <c r="AD527" s="162"/>
      <c r="AK527" s="34"/>
      <c r="AL527" s="34"/>
      <c r="AM527" s="34"/>
      <c r="AN527" s="34"/>
      <c r="AU527" s="34"/>
      <c r="AV527" s="34"/>
      <c r="AW527" s="34"/>
      <c r="AX527" s="34"/>
    </row>
    <row r="528" spans="17:50" x14ac:dyDescent="0.2">
      <c r="Q528" s="34"/>
      <c r="R528" s="34"/>
      <c r="S528" s="34"/>
      <c r="T528" s="34"/>
      <c r="AA528" s="162"/>
      <c r="AB528" s="162"/>
      <c r="AC528" s="162"/>
      <c r="AD528" s="162"/>
      <c r="AK528" s="34"/>
      <c r="AL528" s="34"/>
      <c r="AM528" s="34"/>
      <c r="AN528" s="34"/>
      <c r="AU528" s="34"/>
      <c r="AV528" s="34"/>
      <c r="AW528" s="34"/>
      <c r="AX528" s="34"/>
    </row>
    <row r="529" spans="17:50" x14ac:dyDescent="0.2">
      <c r="Q529" s="34"/>
      <c r="R529" s="34"/>
      <c r="S529" s="34"/>
      <c r="T529" s="34"/>
      <c r="AA529" s="162"/>
      <c r="AB529" s="162"/>
      <c r="AC529" s="162"/>
      <c r="AD529" s="162"/>
      <c r="AK529" s="34"/>
      <c r="AL529" s="34"/>
      <c r="AM529" s="34"/>
      <c r="AN529" s="34"/>
      <c r="AU529" s="34"/>
      <c r="AV529" s="34"/>
      <c r="AW529" s="34"/>
      <c r="AX529" s="34"/>
    </row>
    <row r="530" spans="17:50" x14ac:dyDescent="0.2">
      <c r="Q530" s="34"/>
      <c r="R530" s="34"/>
      <c r="S530" s="34"/>
      <c r="T530" s="34"/>
      <c r="AA530" s="162"/>
      <c r="AB530" s="162"/>
      <c r="AC530" s="162"/>
      <c r="AD530" s="162"/>
      <c r="AK530" s="34"/>
      <c r="AL530" s="34"/>
      <c r="AM530" s="34"/>
      <c r="AN530" s="34"/>
      <c r="AU530" s="34"/>
      <c r="AV530" s="34"/>
      <c r="AW530" s="34"/>
      <c r="AX530" s="34"/>
    </row>
    <row r="531" spans="17:50" x14ac:dyDescent="0.2">
      <c r="Q531" s="34"/>
      <c r="R531" s="34"/>
      <c r="S531" s="34"/>
      <c r="T531" s="34"/>
      <c r="AA531" s="162"/>
      <c r="AB531" s="162"/>
      <c r="AC531" s="162"/>
      <c r="AD531" s="162"/>
      <c r="AK531" s="34"/>
      <c r="AL531" s="34"/>
      <c r="AM531" s="34"/>
      <c r="AN531" s="34"/>
      <c r="AU531" s="34"/>
      <c r="AV531" s="34"/>
      <c r="AW531" s="34"/>
      <c r="AX531" s="34"/>
    </row>
    <row r="532" spans="17:50" x14ac:dyDescent="0.2">
      <c r="Q532" s="34"/>
      <c r="R532" s="34"/>
      <c r="S532" s="34"/>
      <c r="T532" s="34"/>
      <c r="AA532" s="162"/>
      <c r="AB532" s="162"/>
      <c r="AC532" s="162"/>
      <c r="AD532" s="162"/>
      <c r="AK532" s="34"/>
      <c r="AL532" s="34"/>
      <c r="AM532" s="34"/>
      <c r="AN532" s="34"/>
      <c r="AU532" s="34"/>
      <c r="AV532" s="34"/>
      <c r="AW532" s="34"/>
      <c r="AX532" s="34"/>
    </row>
    <row r="533" spans="17:50" x14ac:dyDescent="0.2">
      <c r="Q533" s="34"/>
      <c r="R533" s="34"/>
      <c r="S533" s="34"/>
      <c r="T533" s="34"/>
      <c r="AA533" s="162"/>
      <c r="AB533" s="162"/>
      <c r="AC533" s="162"/>
      <c r="AD533" s="162"/>
      <c r="AK533" s="34"/>
      <c r="AL533" s="34"/>
      <c r="AM533" s="34"/>
      <c r="AN533" s="34"/>
      <c r="AU533" s="34"/>
      <c r="AV533" s="34"/>
      <c r="AW533" s="34"/>
      <c r="AX533" s="34"/>
    </row>
    <row r="534" spans="17:50" x14ac:dyDescent="0.2">
      <c r="Q534" s="34"/>
      <c r="R534" s="34"/>
      <c r="S534" s="34"/>
      <c r="T534" s="34"/>
      <c r="AA534" s="162"/>
      <c r="AB534" s="162"/>
      <c r="AC534" s="162"/>
      <c r="AD534" s="162"/>
      <c r="AK534" s="34"/>
      <c r="AL534" s="34"/>
      <c r="AM534" s="34"/>
      <c r="AN534" s="34"/>
      <c r="AU534" s="34"/>
      <c r="AV534" s="34"/>
      <c r="AW534" s="34"/>
      <c r="AX534" s="34"/>
    </row>
    <row r="535" spans="17:50" x14ac:dyDescent="0.2">
      <c r="Q535" s="34"/>
      <c r="R535" s="34"/>
      <c r="S535" s="34"/>
      <c r="T535" s="34"/>
      <c r="AA535" s="162"/>
      <c r="AB535" s="162"/>
      <c r="AC535" s="162"/>
      <c r="AD535" s="162"/>
      <c r="AK535" s="34"/>
      <c r="AL535" s="34"/>
      <c r="AM535" s="34"/>
      <c r="AN535" s="34"/>
      <c r="AU535" s="34"/>
      <c r="AV535" s="34"/>
      <c r="AW535" s="34"/>
      <c r="AX535" s="34"/>
    </row>
    <row r="536" spans="17:50" x14ac:dyDescent="0.2">
      <c r="Q536" s="34"/>
      <c r="R536" s="34"/>
      <c r="S536" s="34"/>
      <c r="T536" s="34"/>
      <c r="AA536" s="162"/>
      <c r="AB536" s="162"/>
      <c r="AC536" s="162"/>
      <c r="AD536" s="162"/>
      <c r="AK536" s="34"/>
      <c r="AL536" s="34"/>
      <c r="AM536" s="34"/>
      <c r="AN536" s="34"/>
      <c r="AU536" s="34"/>
      <c r="AV536" s="34"/>
      <c r="AW536" s="34"/>
      <c r="AX536" s="34"/>
    </row>
    <row r="537" spans="17:50" x14ac:dyDescent="0.2">
      <c r="Q537" s="34"/>
      <c r="R537" s="34"/>
      <c r="S537" s="34"/>
      <c r="T537" s="34"/>
      <c r="AA537" s="162"/>
      <c r="AB537" s="162"/>
      <c r="AC537" s="162"/>
      <c r="AD537" s="162"/>
      <c r="AK537" s="34"/>
      <c r="AL537" s="34"/>
      <c r="AM537" s="34"/>
      <c r="AN537" s="34"/>
      <c r="AU537" s="34"/>
      <c r="AV537" s="34"/>
      <c r="AW537" s="34"/>
      <c r="AX537" s="34"/>
    </row>
    <row r="538" spans="17:50" x14ac:dyDescent="0.2">
      <c r="Q538" s="34"/>
      <c r="R538" s="34"/>
      <c r="S538" s="34"/>
      <c r="T538" s="34"/>
      <c r="AA538" s="162"/>
      <c r="AB538" s="162"/>
      <c r="AC538" s="162"/>
      <c r="AD538" s="162"/>
      <c r="AK538" s="34"/>
      <c r="AL538" s="34"/>
      <c r="AM538" s="34"/>
      <c r="AN538" s="34"/>
      <c r="AU538" s="34"/>
      <c r="AV538" s="34"/>
      <c r="AW538" s="34"/>
      <c r="AX538" s="34"/>
    </row>
    <row r="539" spans="17:50" x14ac:dyDescent="0.2">
      <c r="Q539" s="34"/>
      <c r="R539" s="34"/>
      <c r="S539" s="34"/>
      <c r="T539" s="34"/>
      <c r="AA539" s="162"/>
      <c r="AB539" s="162"/>
      <c r="AC539" s="162"/>
      <c r="AD539" s="162"/>
      <c r="AK539" s="34"/>
      <c r="AL539" s="34"/>
      <c r="AM539" s="34"/>
      <c r="AN539" s="34"/>
      <c r="AU539" s="34"/>
      <c r="AV539" s="34"/>
      <c r="AW539" s="34"/>
      <c r="AX539" s="34"/>
    </row>
    <row r="540" spans="17:50" x14ac:dyDescent="0.2">
      <c r="Q540" s="34"/>
      <c r="R540" s="34"/>
      <c r="S540" s="34"/>
      <c r="T540" s="34"/>
      <c r="AA540" s="162"/>
      <c r="AB540" s="162"/>
      <c r="AC540" s="162"/>
      <c r="AD540" s="162"/>
      <c r="AK540" s="34"/>
      <c r="AL540" s="34"/>
      <c r="AM540" s="34"/>
      <c r="AN540" s="34"/>
      <c r="AU540" s="34"/>
      <c r="AV540" s="34"/>
      <c r="AW540" s="34"/>
      <c r="AX540" s="34"/>
    </row>
    <row r="541" spans="17:50" x14ac:dyDescent="0.2">
      <c r="Q541" s="34"/>
      <c r="R541" s="34"/>
      <c r="S541" s="34"/>
      <c r="T541" s="34"/>
      <c r="AA541" s="162"/>
      <c r="AB541" s="162"/>
      <c r="AC541" s="162"/>
      <c r="AD541" s="162"/>
      <c r="AK541" s="34"/>
      <c r="AL541" s="34"/>
      <c r="AM541" s="34"/>
      <c r="AN541" s="34"/>
      <c r="AU541" s="34"/>
      <c r="AV541" s="34"/>
      <c r="AW541" s="34"/>
      <c r="AX541" s="34"/>
    </row>
    <row r="542" spans="17:50" x14ac:dyDescent="0.2">
      <c r="Q542" s="34"/>
      <c r="R542" s="34"/>
      <c r="S542" s="34"/>
      <c r="T542" s="34"/>
      <c r="AA542" s="162"/>
      <c r="AB542" s="162"/>
      <c r="AC542" s="162"/>
      <c r="AD542" s="162"/>
      <c r="AK542" s="34"/>
      <c r="AL542" s="34"/>
      <c r="AM542" s="34"/>
      <c r="AN542" s="34"/>
      <c r="AU542" s="34"/>
      <c r="AV542" s="34"/>
      <c r="AW542" s="34"/>
      <c r="AX542" s="34"/>
    </row>
    <row r="543" spans="17:50" x14ac:dyDescent="0.2">
      <c r="Q543" s="34"/>
      <c r="R543" s="34"/>
      <c r="S543" s="34"/>
      <c r="T543" s="34"/>
      <c r="AA543" s="162"/>
      <c r="AB543" s="162"/>
      <c r="AC543" s="162"/>
      <c r="AD543" s="162"/>
      <c r="AK543" s="34"/>
      <c r="AL543" s="34"/>
      <c r="AM543" s="34"/>
      <c r="AN543" s="34"/>
      <c r="AU543" s="34"/>
      <c r="AV543" s="34"/>
      <c r="AW543" s="34"/>
      <c r="AX543" s="34"/>
    </row>
    <row r="544" spans="17:50" x14ac:dyDescent="0.2">
      <c r="Q544" s="34"/>
      <c r="R544" s="34"/>
      <c r="S544" s="34"/>
      <c r="T544" s="34"/>
      <c r="AA544" s="162"/>
      <c r="AB544" s="162"/>
      <c r="AC544" s="162"/>
      <c r="AD544" s="162"/>
      <c r="AK544" s="34"/>
      <c r="AL544" s="34"/>
      <c r="AM544" s="34"/>
      <c r="AN544" s="34"/>
      <c r="AU544" s="34"/>
      <c r="AV544" s="34"/>
      <c r="AW544" s="34"/>
      <c r="AX544" s="34"/>
    </row>
    <row r="545" spans="17:50" x14ac:dyDescent="0.2">
      <c r="Q545" s="34"/>
      <c r="R545" s="34"/>
      <c r="S545" s="34"/>
      <c r="T545" s="34"/>
      <c r="AA545" s="162"/>
      <c r="AB545" s="162"/>
      <c r="AC545" s="162"/>
      <c r="AD545" s="162"/>
      <c r="AK545" s="34"/>
      <c r="AL545" s="34"/>
      <c r="AM545" s="34"/>
      <c r="AN545" s="34"/>
      <c r="AU545" s="34"/>
      <c r="AV545" s="34"/>
      <c r="AW545" s="34"/>
      <c r="AX545" s="34"/>
    </row>
    <row r="546" spans="17:50" x14ac:dyDescent="0.2">
      <c r="Q546" s="34"/>
      <c r="R546" s="34"/>
      <c r="S546" s="34"/>
      <c r="T546" s="34"/>
      <c r="AA546" s="162"/>
      <c r="AB546" s="162"/>
      <c r="AC546" s="162"/>
      <c r="AD546" s="162"/>
      <c r="AK546" s="34"/>
      <c r="AL546" s="34"/>
      <c r="AM546" s="34"/>
      <c r="AN546" s="34"/>
      <c r="AU546" s="34"/>
      <c r="AV546" s="34"/>
      <c r="AW546" s="34"/>
      <c r="AX546" s="34"/>
    </row>
    <row r="547" spans="17:50" x14ac:dyDescent="0.2">
      <c r="Q547" s="34"/>
      <c r="R547" s="34"/>
      <c r="S547" s="34"/>
      <c r="T547" s="34"/>
      <c r="AA547" s="162"/>
      <c r="AB547" s="162"/>
      <c r="AC547" s="162"/>
      <c r="AD547" s="162"/>
      <c r="AK547" s="34"/>
      <c r="AL547" s="34"/>
      <c r="AM547" s="34"/>
      <c r="AN547" s="34"/>
      <c r="AU547" s="34"/>
      <c r="AV547" s="34"/>
      <c r="AW547" s="34"/>
      <c r="AX547" s="34"/>
    </row>
    <row r="548" spans="17:50" x14ac:dyDescent="0.2">
      <c r="Q548" s="34"/>
      <c r="R548" s="34"/>
      <c r="S548" s="34"/>
      <c r="T548" s="34"/>
      <c r="AA548" s="162"/>
      <c r="AB548" s="162"/>
      <c r="AC548" s="162"/>
      <c r="AD548" s="162"/>
      <c r="AK548" s="34"/>
      <c r="AL548" s="34"/>
      <c r="AM548" s="34"/>
      <c r="AN548" s="34"/>
      <c r="AU548" s="34"/>
      <c r="AV548" s="34"/>
      <c r="AW548" s="34"/>
      <c r="AX548" s="34"/>
    </row>
    <row r="549" spans="17:50" x14ac:dyDescent="0.2">
      <c r="Q549" s="34"/>
      <c r="R549" s="34"/>
      <c r="S549" s="34"/>
      <c r="T549" s="34"/>
      <c r="AA549" s="162"/>
      <c r="AB549" s="162"/>
      <c r="AC549" s="162"/>
      <c r="AD549" s="162"/>
      <c r="AK549" s="34"/>
      <c r="AL549" s="34"/>
      <c r="AM549" s="34"/>
      <c r="AN549" s="34"/>
      <c r="AU549" s="34"/>
      <c r="AV549" s="34"/>
      <c r="AW549" s="34"/>
      <c r="AX549" s="34"/>
    </row>
    <row r="550" spans="17:50" x14ac:dyDescent="0.2">
      <c r="Q550" s="34"/>
      <c r="R550" s="34"/>
      <c r="S550" s="34"/>
      <c r="T550" s="34"/>
      <c r="AA550" s="162"/>
      <c r="AB550" s="162"/>
      <c r="AC550" s="162"/>
      <c r="AD550" s="162"/>
      <c r="AK550" s="34"/>
      <c r="AL550" s="34"/>
      <c r="AM550" s="34"/>
      <c r="AN550" s="34"/>
      <c r="AU550" s="34"/>
      <c r="AV550" s="34"/>
      <c r="AW550" s="34"/>
      <c r="AX550" s="34"/>
    </row>
    <row r="551" spans="17:50" x14ac:dyDescent="0.2">
      <c r="Q551" s="34"/>
      <c r="R551" s="34"/>
      <c r="S551" s="34"/>
      <c r="T551" s="34"/>
      <c r="AA551" s="162"/>
      <c r="AB551" s="162"/>
      <c r="AC551" s="162"/>
      <c r="AD551" s="162"/>
      <c r="AK551" s="34"/>
      <c r="AL551" s="34"/>
      <c r="AM551" s="34"/>
      <c r="AN551" s="34"/>
      <c r="AU551" s="34"/>
      <c r="AV551" s="34"/>
      <c r="AW551" s="34"/>
      <c r="AX551" s="34"/>
    </row>
    <row r="552" spans="17:50" x14ac:dyDescent="0.2">
      <c r="Q552" s="34"/>
      <c r="R552" s="34"/>
      <c r="S552" s="34"/>
      <c r="T552" s="34"/>
      <c r="AA552" s="162"/>
      <c r="AB552" s="162"/>
      <c r="AC552" s="162"/>
      <c r="AD552" s="162"/>
      <c r="AK552" s="34"/>
      <c r="AL552" s="34"/>
      <c r="AM552" s="34"/>
      <c r="AN552" s="34"/>
      <c r="AU552" s="34"/>
      <c r="AV552" s="34"/>
      <c r="AW552" s="34"/>
      <c r="AX552" s="34"/>
    </row>
    <row r="553" spans="17:50" x14ac:dyDescent="0.2">
      <c r="Q553" s="34"/>
      <c r="R553" s="34"/>
      <c r="S553" s="34"/>
      <c r="T553" s="34"/>
      <c r="AA553" s="162"/>
      <c r="AB553" s="162"/>
      <c r="AC553" s="162"/>
      <c r="AD553" s="162"/>
      <c r="AK553" s="34"/>
      <c r="AL553" s="34"/>
      <c r="AM553" s="34"/>
      <c r="AN553" s="34"/>
      <c r="AU553" s="34"/>
      <c r="AV553" s="34"/>
      <c r="AW553" s="34"/>
      <c r="AX553" s="34"/>
    </row>
    <row r="554" spans="17:50" x14ac:dyDescent="0.2">
      <c r="Q554" s="34"/>
      <c r="R554" s="34"/>
      <c r="S554" s="34"/>
      <c r="T554" s="34"/>
      <c r="AA554" s="162"/>
      <c r="AB554" s="162"/>
      <c r="AC554" s="162"/>
      <c r="AD554" s="162"/>
      <c r="AK554" s="34"/>
      <c r="AL554" s="34"/>
      <c r="AM554" s="34"/>
      <c r="AN554" s="34"/>
      <c r="AU554" s="34"/>
      <c r="AV554" s="34"/>
      <c r="AW554" s="34"/>
      <c r="AX554" s="34"/>
    </row>
    <row r="555" spans="17:50" x14ac:dyDescent="0.2">
      <c r="Q555" s="34"/>
      <c r="R555" s="34"/>
      <c r="S555" s="34"/>
      <c r="T555" s="34"/>
      <c r="AA555" s="162"/>
      <c r="AB555" s="162"/>
      <c r="AC555" s="162"/>
      <c r="AD555" s="162"/>
      <c r="AK555" s="34"/>
      <c r="AL555" s="34"/>
      <c r="AM555" s="34"/>
      <c r="AN555" s="34"/>
      <c r="AU555" s="34"/>
      <c r="AV555" s="34"/>
      <c r="AW555" s="34"/>
      <c r="AX555" s="34"/>
    </row>
    <row r="556" spans="17:50" x14ac:dyDescent="0.2">
      <c r="Q556" s="34"/>
      <c r="R556" s="34"/>
      <c r="S556" s="34"/>
      <c r="T556" s="34"/>
      <c r="AA556" s="162"/>
      <c r="AB556" s="162"/>
      <c r="AC556" s="162"/>
      <c r="AD556" s="162"/>
      <c r="AK556" s="34"/>
      <c r="AL556" s="34"/>
      <c r="AM556" s="34"/>
      <c r="AN556" s="34"/>
      <c r="AU556" s="34"/>
      <c r="AV556" s="34"/>
      <c r="AW556" s="34"/>
      <c r="AX556" s="34"/>
    </row>
    <row r="557" spans="17:50" x14ac:dyDescent="0.2">
      <c r="Q557" s="34"/>
      <c r="R557" s="34"/>
      <c r="S557" s="34"/>
      <c r="T557" s="34"/>
      <c r="AA557" s="162"/>
      <c r="AB557" s="162"/>
      <c r="AC557" s="162"/>
      <c r="AD557" s="162"/>
      <c r="AK557" s="34"/>
      <c r="AL557" s="34"/>
      <c r="AM557" s="34"/>
      <c r="AN557" s="34"/>
      <c r="AU557" s="34"/>
      <c r="AV557" s="34"/>
      <c r="AW557" s="34"/>
      <c r="AX557" s="34"/>
    </row>
    <row r="558" spans="17:50" x14ac:dyDescent="0.2">
      <c r="Q558" s="34"/>
      <c r="R558" s="34"/>
      <c r="S558" s="34"/>
      <c r="T558" s="34"/>
      <c r="AA558" s="162"/>
      <c r="AB558" s="162"/>
      <c r="AC558" s="162"/>
      <c r="AD558" s="162"/>
      <c r="AK558" s="34"/>
      <c r="AL558" s="34"/>
      <c r="AM558" s="34"/>
      <c r="AN558" s="34"/>
      <c r="AU558" s="34"/>
      <c r="AV558" s="34"/>
      <c r="AW558" s="34"/>
      <c r="AX558" s="34"/>
    </row>
    <row r="559" spans="17:50" x14ac:dyDescent="0.2">
      <c r="Q559" s="34"/>
      <c r="R559" s="34"/>
      <c r="S559" s="34"/>
      <c r="T559" s="34"/>
      <c r="AA559" s="162"/>
      <c r="AB559" s="162"/>
      <c r="AC559" s="162"/>
      <c r="AD559" s="162"/>
      <c r="AK559" s="34"/>
      <c r="AL559" s="34"/>
      <c r="AM559" s="34"/>
      <c r="AN559" s="34"/>
      <c r="AU559" s="34"/>
      <c r="AV559" s="34"/>
      <c r="AW559" s="34"/>
      <c r="AX559" s="34"/>
    </row>
    <row r="560" spans="17:50" x14ac:dyDescent="0.2">
      <c r="Q560" s="34"/>
      <c r="R560" s="34"/>
      <c r="S560" s="34"/>
      <c r="T560" s="34"/>
      <c r="AA560" s="162"/>
      <c r="AB560" s="162"/>
      <c r="AC560" s="162"/>
      <c r="AD560" s="162"/>
      <c r="AK560" s="34"/>
      <c r="AL560" s="34"/>
      <c r="AM560" s="34"/>
      <c r="AN560" s="34"/>
      <c r="AU560" s="34"/>
      <c r="AV560" s="34"/>
      <c r="AW560" s="34"/>
      <c r="AX560" s="34"/>
    </row>
    <row r="561" spans="17:50" x14ac:dyDescent="0.2">
      <c r="Q561" s="34"/>
      <c r="R561" s="34"/>
      <c r="S561" s="34"/>
      <c r="T561" s="34"/>
      <c r="AA561" s="162"/>
      <c r="AB561" s="162"/>
      <c r="AC561" s="162"/>
      <c r="AD561" s="162"/>
      <c r="AK561" s="34"/>
      <c r="AL561" s="34"/>
      <c r="AM561" s="34"/>
      <c r="AN561" s="34"/>
      <c r="AU561" s="34"/>
      <c r="AV561" s="34"/>
      <c r="AW561" s="34"/>
      <c r="AX561" s="34"/>
    </row>
    <row r="562" spans="17:50" x14ac:dyDescent="0.2">
      <c r="Q562" s="34"/>
      <c r="R562" s="34"/>
      <c r="S562" s="34"/>
      <c r="T562" s="34"/>
      <c r="AA562" s="162"/>
      <c r="AB562" s="162"/>
      <c r="AC562" s="162"/>
      <c r="AD562" s="162"/>
      <c r="AK562" s="34"/>
      <c r="AL562" s="34"/>
      <c r="AM562" s="34"/>
      <c r="AN562" s="34"/>
      <c r="AU562" s="34"/>
      <c r="AV562" s="34"/>
      <c r="AW562" s="34"/>
      <c r="AX562" s="34"/>
    </row>
    <row r="563" spans="17:50" x14ac:dyDescent="0.2">
      <c r="Q563" s="34"/>
      <c r="R563" s="34"/>
      <c r="S563" s="34"/>
      <c r="T563" s="34"/>
      <c r="AA563" s="162"/>
      <c r="AB563" s="162"/>
      <c r="AC563" s="162"/>
      <c r="AD563" s="162"/>
      <c r="AK563" s="34"/>
      <c r="AL563" s="34"/>
      <c r="AM563" s="34"/>
      <c r="AN563" s="34"/>
      <c r="AU563" s="34"/>
      <c r="AV563" s="34"/>
      <c r="AW563" s="34"/>
      <c r="AX563" s="34"/>
    </row>
    <row r="564" spans="17:50" x14ac:dyDescent="0.2">
      <c r="Q564" s="34"/>
      <c r="R564" s="34"/>
      <c r="S564" s="34"/>
      <c r="T564" s="34"/>
      <c r="AA564" s="162"/>
      <c r="AB564" s="162"/>
      <c r="AC564" s="162"/>
      <c r="AD564" s="162"/>
      <c r="AK564" s="34"/>
      <c r="AL564" s="34"/>
      <c r="AM564" s="34"/>
      <c r="AN564" s="34"/>
      <c r="AU564" s="34"/>
      <c r="AV564" s="34"/>
      <c r="AW564" s="34"/>
      <c r="AX564" s="34"/>
    </row>
    <row r="565" spans="17:50" x14ac:dyDescent="0.2">
      <c r="Q565" s="34"/>
      <c r="R565" s="34"/>
      <c r="S565" s="34"/>
      <c r="T565" s="34"/>
      <c r="AA565" s="162"/>
      <c r="AB565" s="162"/>
      <c r="AC565" s="162"/>
      <c r="AD565" s="162"/>
      <c r="AK565" s="34"/>
      <c r="AL565" s="34"/>
      <c r="AM565" s="34"/>
      <c r="AN565" s="34"/>
      <c r="AU565" s="34"/>
      <c r="AV565" s="34"/>
      <c r="AW565" s="34"/>
      <c r="AX565" s="34"/>
    </row>
    <row r="566" spans="17:50" x14ac:dyDescent="0.2">
      <c r="Q566" s="34"/>
      <c r="R566" s="34"/>
      <c r="S566" s="34"/>
      <c r="T566" s="34"/>
      <c r="AA566" s="162"/>
      <c r="AB566" s="162"/>
      <c r="AC566" s="162"/>
      <c r="AD566" s="162"/>
      <c r="AK566" s="34"/>
      <c r="AL566" s="34"/>
      <c r="AM566" s="34"/>
      <c r="AN566" s="34"/>
      <c r="AU566" s="34"/>
      <c r="AV566" s="34"/>
      <c r="AW566" s="34"/>
      <c r="AX566" s="34"/>
    </row>
    <row r="567" spans="17:50" x14ac:dyDescent="0.2">
      <c r="Q567" s="34"/>
      <c r="R567" s="34"/>
      <c r="S567" s="34"/>
      <c r="T567" s="34"/>
      <c r="AA567" s="162"/>
      <c r="AB567" s="162"/>
      <c r="AC567" s="162"/>
      <c r="AD567" s="162"/>
      <c r="AK567" s="34"/>
      <c r="AL567" s="34"/>
      <c r="AM567" s="34"/>
      <c r="AN567" s="34"/>
      <c r="AU567" s="34"/>
      <c r="AV567" s="34"/>
      <c r="AW567" s="34"/>
      <c r="AX567" s="34"/>
    </row>
    <row r="568" spans="17:50" x14ac:dyDescent="0.2">
      <c r="Q568" s="34"/>
      <c r="R568" s="34"/>
      <c r="S568" s="34"/>
      <c r="T568" s="34"/>
      <c r="AA568" s="162"/>
      <c r="AB568" s="162"/>
      <c r="AC568" s="162"/>
      <c r="AD568" s="162"/>
      <c r="AK568" s="34"/>
      <c r="AL568" s="34"/>
      <c r="AM568" s="34"/>
      <c r="AN568" s="34"/>
      <c r="AU568" s="34"/>
      <c r="AV568" s="34"/>
      <c r="AW568" s="34"/>
      <c r="AX568" s="34"/>
    </row>
    <row r="569" spans="17:50" x14ac:dyDescent="0.2">
      <c r="Q569" s="34"/>
      <c r="R569" s="34"/>
      <c r="S569" s="34"/>
      <c r="T569" s="34"/>
      <c r="AA569" s="162"/>
      <c r="AB569" s="162"/>
      <c r="AC569" s="162"/>
      <c r="AD569" s="162"/>
      <c r="AK569" s="34"/>
      <c r="AL569" s="34"/>
      <c r="AM569" s="34"/>
      <c r="AN569" s="34"/>
      <c r="AU569" s="34"/>
      <c r="AV569" s="34"/>
      <c r="AW569" s="34"/>
      <c r="AX569" s="34"/>
    </row>
    <row r="570" spans="17:50" x14ac:dyDescent="0.2">
      <c r="Q570" s="34"/>
      <c r="R570" s="34"/>
      <c r="S570" s="34"/>
      <c r="T570" s="34"/>
      <c r="AA570" s="162"/>
      <c r="AB570" s="162"/>
      <c r="AC570" s="162"/>
      <c r="AD570" s="162"/>
      <c r="AK570" s="34"/>
      <c r="AL570" s="34"/>
      <c r="AM570" s="34"/>
      <c r="AN570" s="34"/>
      <c r="AU570" s="34"/>
      <c r="AV570" s="34"/>
      <c r="AW570" s="34"/>
      <c r="AX570" s="34"/>
    </row>
    <row r="571" spans="17:50" x14ac:dyDescent="0.2">
      <c r="Q571" s="34"/>
      <c r="R571" s="34"/>
      <c r="S571" s="34"/>
      <c r="T571" s="34"/>
      <c r="AA571" s="162"/>
      <c r="AB571" s="162"/>
      <c r="AC571" s="162"/>
      <c r="AD571" s="162"/>
      <c r="AK571" s="34"/>
      <c r="AL571" s="34"/>
      <c r="AM571" s="34"/>
      <c r="AN571" s="34"/>
      <c r="AU571" s="34"/>
      <c r="AV571" s="34"/>
      <c r="AW571" s="34"/>
      <c r="AX571" s="34"/>
    </row>
    <row r="572" spans="17:50" x14ac:dyDescent="0.2">
      <c r="Q572" s="34"/>
      <c r="R572" s="34"/>
      <c r="S572" s="34"/>
      <c r="T572" s="34"/>
      <c r="AA572" s="162"/>
      <c r="AB572" s="162"/>
      <c r="AC572" s="162"/>
      <c r="AD572" s="162"/>
      <c r="AK572" s="34"/>
      <c r="AL572" s="34"/>
      <c r="AM572" s="34"/>
      <c r="AN572" s="34"/>
      <c r="AU572" s="34"/>
      <c r="AV572" s="34"/>
      <c r="AW572" s="34"/>
      <c r="AX572" s="34"/>
    </row>
    <row r="573" spans="17:50" x14ac:dyDescent="0.2">
      <c r="Q573" s="34"/>
      <c r="R573" s="34"/>
      <c r="S573" s="34"/>
      <c r="T573" s="34"/>
      <c r="AA573" s="162"/>
      <c r="AB573" s="162"/>
      <c r="AC573" s="162"/>
      <c r="AD573" s="162"/>
      <c r="AK573" s="34"/>
      <c r="AL573" s="34"/>
      <c r="AM573" s="34"/>
      <c r="AN573" s="34"/>
      <c r="AU573" s="34"/>
      <c r="AV573" s="34"/>
      <c r="AW573" s="34"/>
      <c r="AX573" s="34"/>
    </row>
    <row r="574" spans="17:50" x14ac:dyDescent="0.2">
      <c r="Q574" s="34"/>
      <c r="R574" s="34"/>
      <c r="S574" s="34"/>
      <c r="T574" s="34"/>
      <c r="AA574" s="162"/>
      <c r="AB574" s="162"/>
      <c r="AC574" s="162"/>
      <c r="AD574" s="162"/>
      <c r="AK574" s="34"/>
      <c r="AL574" s="34"/>
      <c r="AM574" s="34"/>
      <c r="AN574" s="34"/>
      <c r="AU574" s="34"/>
      <c r="AV574" s="34"/>
      <c r="AW574" s="34"/>
      <c r="AX574" s="34"/>
    </row>
    <row r="575" spans="17:50" x14ac:dyDescent="0.2">
      <c r="Q575" s="34"/>
      <c r="R575" s="34"/>
      <c r="S575" s="34"/>
      <c r="T575" s="34"/>
      <c r="AA575" s="162"/>
      <c r="AB575" s="162"/>
      <c r="AC575" s="162"/>
      <c r="AD575" s="162"/>
      <c r="AK575" s="34"/>
      <c r="AL575" s="34"/>
      <c r="AM575" s="34"/>
      <c r="AN575" s="34"/>
      <c r="AU575" s="34"/>
      <c r="AV575" s="34"/>
      <c r="AW575" s="34"/>
      <c r="AX575" s="34"/>
    </row>
    <row r="576" spans="17:50" x14ac:dyDescent="0.2">
      <c r="Q576" s="34"/>
      <c r="R576" s="34"/>
      <c r="S576" s="34"/>
      <c r="T576" s="34"/>
      <c r="AA576" s="162"/>
      <c r="AB576" s="162"/>
      <c r="AC576" s="162"/>
      <c r="AD576" s="162"/>
      <c r="AK576" s="34"/>
      <c r="AL576" s="34"/>
      <c r="AM576" s="34"/>
      <c r="AN576" s="34"/>
      <c r="AU576" s="34"/>
      <c r="AV576" s="34"/>
      <c r="AW576" s="34"/>
      <c r="AX576" s="34"/>
    </row>
    <row r="577" spans="17:50" x14ac:dyDescent="0.2">
      <c r="Q577" s="34"/>
      <c r="R577" s="34"/>
      <c r="S577" s="34"/>
      <c r="T577" s="34"/>
      <c r="AA577" s="162"/>
      <c r="AB577" s="162"/>
      <c r="AC577" s="162"/>
      <c r="AD577" s="162"/>
      <c r="AK577" s="34"/>
      <c r="AL577" s="34"/>
      <c r="AM577" s="34"/>
      <c r="AN577" s="34"/>
      <c r="AU577" s="34"/>
      <c r="AV577" s="34"/>
      <c r="AW577" s="34"/>
      <c r="AX577" s="34"/>
    </row>
    <row r="578" spans="17:50" x14ac:dyDescent="0.2">
      <c r="Q578" s="34"/>
      <c r="R578" s="34"/>
      <c r="S578" s="34"/>
      <c r="T578" s="34"/>
      <c r="AA578" s="162"/>
      <c r="AB578" s="162"/>
      <c r="AC578" s="162"/>
      <c r="AD578" s="162"/>
      <c r="AK578" s="34"/>
      <c r="AL578" s="34"/>
      <c r="AM578" s="34"/>
      <c r="AN578" s="34"/>
      <c r="AU578" s="34"/>
      <c r="AV578" s="34"/>
      <c r="AW578" s="34"/>
      <c r="AX578" s="34"/>
    </row>
    <row r="579" spans="17:50" x14ac:dyDescent="0.2">
      <c r="Q579" s="34"/>
      <c r="R579" s="34"/>
      <c r="S579" s="34"/>
      <c r="T579" s="34"/>
      <c r="AA579" s="162"/>
      <c r="AB579" s="162"/>
      <c r="AC579" s="162"/>
      <c r="AD579" s="162"/>
      <c r="AK579" s="34"/>
      <c r="AL579" s="34"/>
      <c r="AM579" s="34"/>
      <c r="AN579" s="34"/>
      <c r="AU579" s="34"/>
      <c r="AV579" s="34"/>
      <c r="AW579" s="34"/>
      <c r="AX579" s="34"/>
    </row>
    <row r="580" spans="17:50" x14ac:dyDescent="0.2">
      <c r="Q580" s="34"/>
      <c r="R580" s="34"/>
      <c r="S580" s="34"/>
      <c r="T580" s="34"/>
      <c r="AA580" s="162"/>
      <c r="AB580" s="162"/>
      <c r="AC580" s="162"/>
      <c r="AD580" s="162"/>
      <c r="AK580" s="34"/>
      <c r="AL580" s="34"/>
      <c r="AM580" s="34"/>
      <c r="AN580" s="34"/>
      <c r="AU580" s="34"/>
      <c r="AV580" s="34"/>
      <c r="AW580" s="34"/>
      <c r="AX580" s="34"/>
    </row>
    <row r="581" spans="17:50" x14ac:dyDescent="0.2">
      <c r="Q581" s="34"/>
      <c r="R581" s="34"/>
      <c r="S581" s="34"/>
      <c r="T581" s="34"/>
      <c r="AA581" s="162"/>
      <c r="AB581" s="162"/>
      <c r="AC581" s="162"/>
      <c r="AD581" s="162"/>
      <c r="AK581" s="34"/>
      <c r="AL581" s="34"/>
      <c r="AM581" s="34"/>
      <c r="AN581" s="34"/>
      <c r="AU581" s="34"/>
      <c r="AV581" s="34"/>
      <c r="AW581" s="34"/>
      <c r="AX581" s="34"/>
    </row>
    <row r="582" spans="17:50" x14ac:dyDescent="0.2">
      <c r="Q582" s="34"/>
      <c r="R582" s="34"/>
      <c r="S582" s="34"/>
      <c r="T582" s="34"/>
      <c r="AA582" s="162"/>
      <c r="AB582" s="162"/>
      <c r="AC582" s="162"/>
      <c r="AD582" s="162"/>
      <c r="AK582" s="34"/>
      <c r="AL582" s="34"/>
      <c r="AM582" s="34"/>
      <c r="AN582" s="34"/>
      <c r="AU582" s="34"/>
      <c r="AV582" s="34"/>
      <c r="AW582" s="34"/>
      <c r="AX582" s="34"/>
    </row>
    <row r="583" spans="17:50" x14ac:dyDescent="0.2">
      <c r="Q583" s="34"/>
      <c r="R583" s="34"/>
      <c r="S583" s="34"/>
      <c r="T583" s="34"/>
      <c r="AA583" s="162"/>
      <c r="AB583" s="162"/>
      <c r="AC583" s="162"/>
      <c r="AD583" s="162"/>
      <c r="AK583" s="34"/>
      <c r="AL583" s="34"/>
      <c r="AM583" s="34"/>
      <c r="AN583" s="34"/>
      <c r="AU583" s="34"/>
      <c r="AV583" s="34"/>
      <c r="AW583" s="34"/>
      <c r="AX583" s="34"/>
    </row>
    <row r="584" spans="17:50" x14ac:dyDescent="0.2">
      <c r="Q584" s="34"/>
      <c r="R584" s="34"/>
      <c r="S584" s="34"/>
      <c r="T584" s="34"/>
      <c r="AA584" s="162"/>
      <c r="AB584" s="162"/>
      <c r="AC584" s="162"/>
      <c r="AD584" s="162"/>
      <c r="AK584" s="34"/>
      <c r="AL584" s="34"/>
      <c r="AM584" s="34"/>
      <c r="AN584" s="34"/>
      <c r="AU584" s="34"/>
      <c r="AV584" s="34"/>
      <c r="AW584" s="34"/>
      <c r="AX584" s="34"/>
    </row>
    <row r="585" spans="17:50" x14ac:dyDescent="0.2">
      <c r="Q585" s="34"/>
      <c r="R585" s="34"/>
      <c r="S585" s="34"/>
      <c r="T585" s="34"/>
      <c r="AA585" s="162"/>
      <c r="AB585" s="162"/>
      <c r="AC585" s="162"/>
      <c r="AD585" s="162"/>
      <c r="AK585" s="34"/>
      <c r="AL585" s="34"/>
      <c r="AM585" s="34"/>
      <c r="AN585" s="34"/>
      <c r="AU585" s="34"/>
      <c r="AV585" s="34"/>
      <c r="AW585" s="34"/>
      <c r="AX585" s="34"/>
    </row>
    <row r="586" spans="17:50" x14ac:dyDescent="0.2">
      <c r="Q586" s="34"/>
      <c r="R586" s="34"/>
      <c r="S586" s="34"/>
      <c r="T586" s="34"/>
      <c r="AA586" s="162"/>
      <c r="AB586" s="162"/>
      <c r="AC586" s="162"/>
      <c r="AD586" s="162"/>
      <c r="AK586" s="34"/>
      <c r="AL586" s="34"/>
      <c r="AM586" s="34"/>
      <c r="AN586" s="34"/>
      <c r="AU586" s="34"/>
      <c r="AV586" s="34"/>
      <c r="AW586" s="34"/>
      <c r="AX586" s="34"/>
    </row>
    <row r="587" spans="17:50" x14ac:dyDescent="0.2">
      <c r="Q587" s="34"/>
      <c r="R587" s="34"/>
      <c r="S587" s="34"/>
      <c r="T587" s="34"/>
      <c r="AA587" s="162"/>
      <c r="AB587" s="162"/>
      <c r="AC587" s="162"/>
      <c r="AD587" s="162"/>
      <c r="AK587" s="34"/>
      <c r="AL587" s="34"/>
      <c r="AM587" s="34"/>
      <c r="AN587" s="34"/>
      <c r="AU587" s="34"/>
      <c r="AV587" s="34"/>
      <c r="AW587" s="34"/>
      <c r="AX587" s="34"/>
    </row>
    <row r="588" spans="17:50" x14ac:dyDescent="0.2">
      <c r="Q588" s="34"/>
      <c r="R588" s="34"/>
      <c r="S588" s="34"/>
      <c r="T588" s="34"/>
      <c r="AA588" s="162"/>
      <c r="AB588" s="162"/>
      <c r="AC588" s="162"/>
      <c r="AD588" s="162"/>
      <c r="AK588" s="34"/>
      <c r="AL588" s="34"/>
      <c r="AM588" s="34"/>
      <c r="AN588" s="34"/>
      <c r="AU588" s="34"/>
      <c r="AV588" s="34"/>
      <c r="AW588" s="34"/>
      <c r="AX588" s="34"/>
    </row>
    <row r="589" spans="17:50" x14ac:dyDescent="0.2">
      <c r="Q589" s="34"/>
      <c r="R589" s="34"/>
      <c r="S589" s="34"/>
      <c r="T589" s="34"/>
      <c r="AA589" s="162"/>
      <c r="AB589" s="162"/>
      <c r="AC589" s="162"/>
      <c r="AD589" s="162"/>
      <c r="AK589" s="34"/>
      <c r="AL589" s="34"/>
      <c r="AM589" s="34"/>
      <c r="AN589" s="34"/>
      <c r="AU589" s="34"/>
      <c r="AV589" s="34"/>
      <c r="AW589" s="34"/>
      <c r="AX589" s="34"/>
    </row>
    <row r="590" spans="17:50" x14ac:dyDescent="0.2">
      <c r="Q590" s="34"/>
      <c r="R590" s="34"/>
      <c r="S590" s="34"/>
      <c r="T590" s="34"/>
      <c r="AA590" s="162"/>
      <c r="AB590" s="162"/>
      <c r="AC590" s="162"/>
      <c r="AD590" s="162"/>
      <c r="AK590" s="34"/>
      <c r="AL590" s="34"/>
      <c r="AM590" s="34"/>
      <c r="AN590" s="34"/>
      <c r="AU590" s="34"/>
      <c r="AV590" s="34"/>
      <c r="AW590" s="34"/>
      <c r="AX590" s="34"/>
    </row>
    <row r="591" spans="17:50" x14ac:dyDescent="0.2">
      <c r="Q591" s="34"/>
      <c r="R591" s="34"/>
      <c r="S591" s="34"/>
      <c r="T591" s="34"/>
      <c r="AA591" s="162"/>
      <c r="AB591" s="162"/>
      <c r="AC591" s="162"/>
      <c r="AD591" s="162"/>
      <c r="AK591" s="34"/>
      <c r="AL591" s="34"/>
      <c r="AM591" s="34"/>
      <c r="AN591" s="34"/>
      <c r="AU591" s="34"/>
      <c r="AV591" s="34"/>
      <c r="AW591" s="34"/>
      <c r="AX591" s="34"/>
    </row>
    <row r="592" spans="17:50" x14ac:dyDescent="0.2">
      <c r="Q592" s="34"/>
      <c r="R592" s="34"/>
      <c r="S592" s="34"/>
      <c r="T592" s="34"/>
      <c r="AA592" s="162"/>
      <c r="AB592" s="162"/>
      <c r="AC592" s="162"/>
      <c r="AD592" s="162"/>
      <c r="AK592" s="34"/>
      <c r="AL592" s="34"/>
      <c r="AM592" s="34"/>
      <c r="AN592" s="34"/>
      <c r="AU592" s="34"/>
      <c r="AV592" s="34"/>
      <c r="AW592" s="34"/>
      <c r="AX592" s="34"/>
    </row>
    <row r="593" spans="17:50" x14ac:dyDescent="0.2">
      <c r="Q593" s="34"/>
      <c r="R593" s="34"/>
      <c r="S593" s="34"/>
      <c r="T593" s="34"/>
      <c r="AA593" s="162"/>
      <c r="AB593" s="162"/>
      <c r="AC593" s="162"/>
      <c r="AD593" s="162"/>
      <c r="AK593" s="34"/>
      <c r="AL593" s="34"/>
      <c r="AM593" s="34"/>
      <c r="AN593" s="34"/>
      <c r="AU593" s="34"/>
      <c r="AV593" s="34"/>
      <c r="AW593" s="34"/>
      <c r="AX593" s="34"/>
    </row>
    <row r="594" spans="17:50" x14ac:dyDescent="0.2">
      <c r="Q594" s="34"/>
      <c r="R594" s="34"/>
      <c r="S594" s="34"/>
      <c r="T594" s="34"/>
      <c r="AA594" s="162"/>
      <c r="AB594" s="162"/>
      <c r="AC594" s="162"/>
      <c r="AD594" s="162"/>
      <c r="AK594" s="34"/>
      <c r="AL594" s="34"/>
      <c r="AM594" s="34"/>
      <c r="AN594" s="34"/>
      <c r="AU594" s="34"/>
      <c r="AV594" s="34"/>
      <c r="AW594" s="34"/>
      <c r="AX594" s="34"/>
    </row>
    <row r="595" spans="17:50" x14ac:dyDescent="0.2">
      <c r="Q595" s="34"/>
      <c r="R595" s="34"/>
      <c r="S595" s="34"/>
      <c r="T595" s="34"/>
      <c r="AA595" s="162"/>
      <c r="AB595" s="162"/>
      <c r="AC595" s="162"/>
      <c r="AD595" s="162"/>
      <c r="AK595" s="34"/>
      <c r="AL595" s="34"/>
      <c r="AM595" s="34"/>
      <c r="AN595" s="34"/>
      <c r="AU595" s="34"/>
      <c r="AV595" s="34"/>
      <c r="AW595" s="34"/>
      <c r="AX595" s="34"/>
    </row>
    <row r="596" spans="17:50" x14ac:dyDescent="0.2">
      <c r="Q596" s="34"/>
      <c r="R596" s="34"/>
      <c r="S596" s="34"/>
      <c r="T596" s="34"/>
      <c r="AA596" s="162"/>
      <c r="AB596" s="162"/>
      <c r="AC596" s="162"/>
      <c r="AD596" s="162"/>
      <c r="AK596" s="34"/>
      <c r="AL596" s="34"/>
      <c r="AM596" s="34"/>
      <c r="AN596" s="34"/>
      <c r="AU596" s="34"/>
      <c r="AV596" s="34"/>
      <c r="AW596" s="34"/>
      <c r="AX596" s="34"/>
    </row>
    <row r="597" spans="17:50" x14ac:dyDescent="0.2">
      <c r="Q597" s="34"/>
      <c r="R597" s="34"/>
      <c r="S597" s="34"/>
      <c r="T597" s="34"/>
      <c r="AA597" s="162"/>
      <c r="AB597" s="162"/>
      <c r="AC597" s="162"/>
      <c r="AD597" s="162"/>
      <c r="AK597" s="34"/>
      <c r="AL597" s="34"/>
      <c r="AM597" s="34"/>
      <c r="AN597" s="34"/>
      <c r="AU597" s="34"/>
      <c r="AV597" s="34"/>
      <c r="AW597" s="34"/>
      <c r="AX597" s="34"/>
    </row>
    <row r="598" spans="17:50" x14ac:dyDescent="0.2">
      <c r="Q598" s="34"/>
      <c r="R598" s="34"/>
      <c r="S598" s="34"/>
      <c r="T598" s="34"/>
      <c r="AA598" s="162"/>
      <c r="AB598" s="162"/>
      <c r="AC598" s="162"/>
      <c r="AD598" s="162"/>
      <c r="AK598" s="34"/>
      <c r="AL598" s="34"/>
      <c r="AM598" s="34"/>
      <c r="AN598" s="34"/>
      <c r="AU598" s="34"/>
      <c r="AV598" s="34"/>
      <c r="AW598" s="34"/>
      <c r="AX598" s="34"/>
    </row>
    <row r="599" spans="17:50" x14ac:dyDescent="0.2">
      <c r="Q599" s="34"/>
      <c r="R599" s="34"/>
      <c r="S599" s="34"/>
      <c r="T599" s="34"/>
      <c r="AA599" s="162"/>
      <c r="AB599" s="162"/>
      <c r="AC599" s="162"/>
      <c r="AD599" s="162"/>
      <c r="AK599" s="34"/>
      <c r="AL599" s="34"/>
      <c r="AM599" s="34"/>
      <c r="AN599" s="34"/>
      <c r="AU599" s="34"/>
      <c r="AV599" s="34"/>
      <c r="AW599" s="34"/>
      <c r="AX599" s="34"/>
    </row>
    <row r="600" spans="17:50" x14ac:dyDescent="0.2">
      <c r="Q600" s="34"/>
      <c r="R600" s="34"/>
      <c r="S600" s="34"/>
      <c r="T600" s="34"/>
      <c r="AA600" s="162"/>
      <c r="AB600" s="162"/>
      <c r="AC600" s="162"/>
      <c r="AD600" s="162"/>
      <c r="AK600" s="34"/>
      <c r="AL600" s="34"/>
      <c r="AM600" s="34"/>
      <c r="AN600" s="34"/>
      <c r="AU600" s="34"/>
      <c r="AV600" s="34"/>
      <c r="AW600" s="34"/>
      <c r="AX600" s="34"/>
    </row>
    <row r="601" spans="17:50" x14ac:dyDescent="0.2">
      <c r="Q601" s="34"/>
      <c r="R601" s="34"/>
      <c r="S601" s="34"/>
      <c r="T601" s="34"/>
      <c r="AA601" s="162"/>
      <c r="AB601" s="162"/>
      <c r="AC601" s="162"/>
      <c r="AD601" s="162"/>
      <c r="AK601" s="34"/>
      <c r="AL601" s="34"/>
      <c r="AM601" s="34"/>
      <c r="AN601" s="34"/>
      <c r="AU601" s="34"/>
      <c r="AV601" s="34"/>
      <c r="AW601" s="34"/>
      <c r="AX601" s="34"/>
    </row>
    <row r="602" spans="17:50" x14ac:dyDescent="0.2">
      <c r="Q602" s="34"/>
      <c r="R602" s="34"/>
      <c r="S602" s="34"/>
      <c r="T602" s="34"/>
      <c r="AA602" s="162"/>
      <c r="AB602" s="162"/>
      <c r="AC602" s="162"/>
      <c r="AD602" s="162"/>
      <c r="AK602" s="34"/>
      <c r="AL602" s="34"/>
      <c r="AM602" s="34"/>
      <c r="AN602" s="34"/>
      <c r="AU602" s="34"/>
      <c r="AV602" s="34"/>
      <c r="AW602" s="34"/>
      <c r="AX602" s="34"/>
    </row>
    <row r="603" spans="17:50" x14ac:dyDescent="0.2">
      <c r="Q603" s="34"/>
      <c r="R603" s="34"/>
      <c r="S603" s="34"/>
      <c r="T603" s="34"/>
      <c r="AA603" s="162"/>
      <c r="AB603" s="162"/>
      <c r="AC603" s="162"/>
      <c r="AD603" s="162"/>
      <c r="AK603" s="34"/>
      <c r="AL603" s="34"/>
      <c r="AM603" s="34"/>
      <c r="AN603" s="34"/>
      <c r="AU603" s="34"/>
      <c r="AV603" s="34"/>
      <c r="AW603" s="34"/>
      <c r="AX603" s="34"/>
    </row>
    <row r="604" spans="17:50" x14ac:dyDescent="0.2">
      <c r="Q604" s="34"/>
      <c r="R604" s="34"/>
      <c r="S604" s="34"/>
      <c r="T604" s="34"/>
      <c r="AA604" s="162"/>
      <c r="AB604" s="162"/>
      <c r="AC604" s="162"/>
      <c r="AD604" s="162"/>
      <c r="AK604" s="34"/>
      <c r="AL604" s="34"/>
      <c r="AM604" s="34"/>
      <c r="AN604" s="34"/>
      <c r="AU604" s="34"/>
      <c r="AV604" s="34"/>
      <c r="AW604" s="34"/>
      <c r="AX604" s="34"/>
    </row>
    <row r="605" spans="17:50" x14ac:dyDescent="0.2">
      <c r="Q605" s="34"/>
      <c r="R605" s="34"/>
      <c r="S605" s="34"/>
      <c r="T605" s="34"/>
      <c r="AA605" s="162"/>
      <c r="AB605" s="162"/>
      <c r="AC605" s="162"/>
      <c r="AD605" s="162"/>
      <c r="AK605" s="34"/>
      <c r="AL605" s="34"/>
      <c r="AM605" s="34"/>
      <c r="AN605" s="34"/>
      <c r="AU605" s="34"/>
      <c r="AV605" s="34"/>
      <c r="AW605" s="34"/>
      <c r="AX605" s="34"/>
    </row>
    <row r="606" spans="17:50" x14ac:dyDescent="0.2">
      <c r="Q606" s="34"/>
      <c r="R606" s="34"/>
      <c r="S606" s="34"/>
      <c r="T606" s="34"/>
      <c r="AA606" s="162"/>
      <c r="AB606" s="162"/>
      <c r="AC606" s="162"/>
      <c r="AD606" s="162"/>
      <c r="AK606" s="34"/>
      <c r="AL606" s="34"/>
      <c r="AM606" s="34"/>
      <c r="AN606" s="34"/>
      <c r="AU606" s="34"/>
      <c r="AV606" s="34"/>
      <c r="AW606" s="34"/>
      <c r="AX606" s="34"/>
    </row>
    <row r="607" spans="17:50" x14ac:dyDescent="0.2">
      <c r="Q607" s="34"/>
      <c r="R607" s="34"/>
      <c r="S607" s="34"/>
      <c r="T607" s="34"/>
      <c r="AA607" s="162"/>
      <c r="AB607" s="162"/>
      <c r="AC607" s="162"/>
      <c r="AD607" s="162"/>
      <c r="AK607" s="34"/>
      <c r="AL607" s="34"/>
      <c r="AM607" s="34"/>
      <c r="AN607" s="34"/>
      <c r="AU607" s="34"/>
      <c r="AV607" s="34"/>
      <c r="AW607" s="34"/>
      <c r="AX607" s="34"/>
    </row>
    <row r="608" spans="17:50" x14ac:dyDescent="0.2">
      <c r="Q608" s="34"/>
      <c r="R608" s="34"/>
      <c r="S608" s="34"/>
      <c r="T608" s="34"/>
      <c r="AA608" s="162"/>
      <c r="AB608" s="162"/>
      <c r="AC608" s="162"/>
      <c r="AD608" s="162"/>
      <c r="AK608" s="34"/>
      <c r="AL608" s="34"/>
      <c r="AM608" s="34"/>
      <c r="AN608" s="34"/>
      <c r="AU608" s="34"/>
      <c r="AV608" s="34"/>
      <c r="AW608" s="34"/>
      <c r="AX608" s="34"/>
    </row>
    <row r="609" spans="17:50" x14ac:dyDescent="0.2">
      <c r="Q609" s="34"/>
      <c r="R609" s="34"/>
      <c r="S609" s="34"/>
      <c r="T609" s="34"/>
      <c r="AA609" s="162"/>
      <c r="AB609" s="162"/>
      <c r="AC609" s="162"/>
      <c r="AD609" s="162"/>
      <c r="AK609" s="34"/>
      <c r="AL609" s="34"/>
      <c r="AM609" s="34"/>
      <c r="AN609" s="34"/>
      <c r="AU609" s="34"/>
      <c r="AV609" s="34"/>
      <c r="AW609" s="34"/>
      <c r="AX609" s="34"/>
    </row>
    <row r="610" spans="17:50" x14ac:dyDescent="0.2">
      <c r="Q610" s="34"/>
      <c r="R610" s="34"/>
      <c r="S610" s="34"/>
      <c r="T610" s="34"/>
      <c r="AA610" s="162"/>
      <c r="AB610" s="162"/>
      <c r="AC610" s="162"/>
      <c r="AD610" s="162"/>
      <c r="AK610" s="34"/>
      <c r="AL610" s="34"/>
      <c r="AM610" s="34"/>
      <c r="AN610" s="34"/>
      <c r="AU610" s="34"/>
      <c r="AV610" s="34"/>
      <c r="AW610" s="34"/>
      <c r="AX610" s="34"/>
    </row>
    <row r="611" spans="17:50" x14ac:dyDescent="0.2">
      <c r="Q611" s="34"/>
      <c r="R611" s="34"/>
      <c r="S611" s="34"/>
      <c r="T611" s="34"/>
      <c r="AA611" s="162"/>
      <c r="AB611" s="162"/>
      <c r="AC611" s="162"/>
      <c r="AD611" s="162"/>
      <c r="AK611" s="34"/>
      <c r="AL611" s="34"/>
      <c r="AM611" s="34"/>
      <c r="AN611" s="34"/>
      <c r="AU611" s="34"/>
      <c r="AV611" s="34"/>
      <c r="AW611" s="34"/>
      <c r="AX611" s="34"/>
    </row>
    <row r="612" spans="17:50" x14ac:dyDescent="0.2">
      <c r="Q612" s="34"/>
      <c r="R612" s="34"/>
      <c r="S612" s="34"/>
      <c r="T612" s="34"/>
      <c r="AA612" s="162"/>
      <c r="AB612" s="162"/>
      <c r="AC612" s="162"/>
      <c r="AD612" s="162"/>
      <c r="AK612" s="34"/>
      <c r="AL612" s="34"/>
      <c r="AM612" s="34"/>
      <c r="AN612" s="34"/>
      <c r="AU612" s="34"/>
      <c r="AV612" s="34"/>
      <c r="AW612" s="34"/>
      <c r="AX612" s="34"/>
    </row>
    <row r="613" spans="17:50" x14ac:dyDescent="0.2">
      <c r="Q613" s="34"/>
      <c r="R613" s="34"/>
      <c r="S613" s="34"/>
      <c r="T613" s="34"/>
      <c r="AA613" s="162"/>
      <c r="AB613" s="162"/>
      <c r="AC613" s="162"/>
      <c r="AD613" s="162"/>
      <c r="AK613" s="34"/>
      <c r="AL613" s="34"/>
      <c r="AM613" s="34"/>
      <c r="AN613" s="34"/>
      <c r="AU613" s="34"/>
      <c r="AV613" s="34"/>
      <c r="AW613" s="34"/>
      <c r="AX613" s="34"/>
    </row>
    <row r="614" spans="17:50" x14ac:dyDescent="0.2">
      <c r="Q614" s="34"/>
      <c r="R614" s="34"/>
      <c r="S614" s="34"/>
      <c r="T614" s="34"/>
      <c r="AA614" s="162"/>
      <c r="AB614" s="162"/>
      <c r="AC614" s="162"/>
      <c r="AD614" s="162"/>
      <c r="AK614" s="34"/>
      <c r="AL614" s="34"/>
      <c r="AM614" s="34"/>
      <c r="AN614" s="34"/>
      <c r="AU614" s="34"/>
      <c r="AV614" s="34"/>
      <c r="AW614" s="34"/>
      <c r="AX614" s="34"/>
    </row>
    <row r="615" spans="17:50" x14ac:dyDescent="0.2">
      <c r="Q615" s="34"/>
      <c r="R615" s="34"/>
      <c r="S615" s="34"/>
      <c r="T615" s="34"/>
      <c r="AA615" s="162"/>
      <c r="AB615" s="162"/>
      <c r="AC615" s="162"/>
      <c r="AD615" s="162"/>
      <c r="AK615" s="34"/>
      <c r="AL615" s="34"/>
      <c r="AM615" s="34"/>
      <c r="AN615" s="34"/>
      <c r="AU615" s="34"/>
      <c r="AV615" s="34"/>
      <c r="AW615" s="34"/>
      <c r="AX615" s="34"/>
    </row>
    <row r="616" spans="17:50" x14ac:dyDescent="0.2">
      <c r="Q616" s="34"/>
      <c r="R616" s="34"/>
      <c r="S616" s="34"/>
      <c r="T616" s="34"/>
      <c r="AA616" s="162"/>
      <c r="AB616" s="162"/>
      <c r="AC616" s="162"/>
      <c r="AD616" s="162"/>
      <c r="AK616" s="34"/>
      <c r="AL616" s="34"/>
      <c r="AM616" s="34"/>
      <c r="AN616" s="34"/>
      <c r="AU616" s="34"/>
      <c r="AV616" s="34"/>
      <c r="AW616" s="34"/>
      <c r="AX616" s="34"/>
    </row>
    <row r="617" spans="17:50" x14ac:dyDescent="0.2">
      <c r="Q617" s="34"/>
      <c r="R617" s="34"/>
      <c r="S617" s="34"/>
      <c r="T617" s="34"/>
      <c r="AA617" s="162"/>
      <c r="AB617" s="162"/>
      <c r="AC617" s="162"/>
      <c r="AD617" s="162"/>
      <c r="AK617" s="34"/>
      <c r="AL617" s="34"/>
      <c r="AM617" s="34"/>
      <c r="AN617" s="34"/>
      <c r="AU617" s="34"/>
      <c r="AV617" s="34"/>
      <c r="AW617" s="34"/>
      <c r="AX617" s="34"/>
    </row>
    <row r="618" spans="17:50" x14ac:dyDescent="0.2">
      <c r="Q618" s="34"/>
      <c r="R618" s="34"/>
      <c r="S618" s="34"/>
      <c r="T618" s="34"/>
      <c r="AA618" s="162"/>
      <c r="AB618" s="162"/>
      <c r="AC618" s="162"/>
      <c r="AD618" s="162"/>
      <c r="AK618" s="34"/>
      <c r="AL618" s="34"/>
      <c r="AM618" s="34"/>
      <c r="AN618" s="34"/>
      <c r="AU618" s="34"/>
      <c r="AV618" s="34"/>
      <c r="AW618" s="34"/>
      <c r="AX618" s="34"/>
    </row>
    <row r="619" spans="17:50" x14ac:dyDescent="0.2">
      <c r="Q619" s="34"/>
      <c r="R619" s="34"/>
      <c r="S619" s="34"/>
      <c r="T619" s="34"/>
      <c r="AA619" s="162"/>
      <c r="AB619" s="162"/>
      <c r="AC619" s="162"/>
      <c r="AD619" s="162"/>
      <c r="AK619" s="34"/>
      <c r="AL619" s="34"/>
      <c r="AM619" s="34"/>
      <c r="AN619" s="34"/>
      <c r="AU619" s="34"/>
      <c r="AV619" s="34"/>
      <c r="AW619" s="34"/>
      <c r="AX619" s="34"/>
    </row>
    <row r="620" spans="17:50" x14ac:dyDescent="0.2">
      <c r="Q620" s="34"/>
      <c r="R620" s="34"/>
      <c r="S620" s="34"/>
      <c r="T620" s="34"/>
      <c r="AA620" s="162"/>
      <c r="AB620" s="162"/>
      <c r="AC620" s="162"/>
      <c r="AD620" s="162"/>
      <c r="AK620" s="34"/>
      <c r="AL620" s="34"/>
      <c r="AM620" s="34"/>
      <c r="AN620" s="34"/>
      <c r="AU620" s="34"/>
      <c r="AV620" s="34"/>
      <c r="AW620" s="34"/>
      <c r="AX620" s="34"/>
    </row>
    <row r="621" spans="17:50" x14ac:dyDescent="0.2">
      <c r="Q621" s="34"/>
      <c r="R621" s="34"/>
      <c r="S621" s="34"/>
      <c r="T621" s="34"/>
      <c r="AA621" s="162"/>
      <c r="AB621" s="162"/>
      <c r="AC621" s="162"/>
      <c r="AD621" s="162"/>
      <c r="AK621" s="34"/>
      <c r="AL621" s="34"/>
      <c r="AM621" s="34"/>
      <c r="AN621" s="34"/>
      <c r="AU621" s="34"/>
      <c r="AV621" s="34"/>
      <c r="AW621" s="34"/>
      <c r="AX621" s="34"/>
    </row>
    <row r="622" spans="17:50" x14ac:dyDescent="0.2">
      <c r="Q622" s="34"/>
      <c r="R622" s="34"/>
      <c r="S622" s="34"/>
      <c r="T622" s="34"/>
      <c r="AA622" s="162"/>
      <c r="AB622" s="162"/>
      <c r="AC622" s="162"/>
      <c r="AD622" s="162"/>
      <c r="AK622" s="34"/>
      <c r="AL622" s="34"/>
      <c r="AM622" s="34"/>
      <c r="AN622" s="34"/>
      <c r="AU622" s="34"/>
      <c r="AV622" s="34"/>
      <c r="AW622" s="34"/>
      <c r="AX622" s="34"/>
    </row>
    <row r="623" spans="17:50" x14ac:dyDescent="0.2">
      <c r="Q623" s="34"/>
      <c r="R623" s="34"/>
      <c r="S623" s="34"/>
      <c r="T623" s="34"/>
      <c r="AA623" s="162"/>
      <c r="AB623" s="162"/>
      <c r="AC623" s="162"/>
      <c r="AD623" s="162"/>
      <c r="AK623" s="34"/>
      <c r="AL623" s="34"/>
      <c r="AM623" s="34"/>
      <c r="AN623" s="34"/>
      <c r="AU623" s="34"/>
      <c r="AV623" s="34"/>
      <c r="AW623" s="34"/>
      <c r="AX623" s="34"/>
    </row>
    <row r="624" spans="17:50" x14ac:dyDescent="0.2">
      <c r="Q624" s="34"/>
      <c r="R624" s="34"/>
      <c r="S624" s="34"/>
      <c r="T624" s="34"/>
      <c r="AA624" s="162"/>
      <c r="AB624" s="162"/>
      <c r="AC624" s="162"/>
      <c r="AD624" s="162"/>
      <c r="AK624" s="34"/>
      <c r="AL624" s="34"/>
      <c r="AM624" s="34"/>
      <c r="AN624" s="34"/>
      <c r="AU624" s="34"/>
      <c r="AV624" s="34"/>
      <c r="AW624" s="34"/>
      <c r="AX624" s="34"/>
    </row>
    <row r="625" spans="17:50" x14ac:dyDescent="0.2">
      <c r="Q625" s="34"/>
      <c r="R625" s="34"/>
      <c r="S625" s="34"/>
      <c r="T625" s="34"/>
      <c r="AA625" s="162"/>
      <c r="AB625" s="162"/>
      <c r="AC625" s="162"/>
      <c r="AD625" s="162"/>
      <c r="AK625" s="34"/>
      <c r="AL625" s="34"/>
      <c r="AM625" s="34"/>
      <c r="AN625" s="34"/>
      <c r="AU625" s="34"/>
      <c r="AV625" s="34"/>
      <c r="AW625" s="34"/>
      <c r="AX625" s="34"/>
    </row>
    <row r="626" spans="17:50" x14ac:dyDescent="0.2">
      <c r="Q626" s="34"/>
      <c r="R626" s="34"/>
      <c r="S626" s="34"/>
      <c r="T626" s="34"/>
      <c r="AA626" s="162"/>
      <c r="AB626" s="162"/>
      <c r="AC626" s="162"/>
      <c r="AD626" s="162"/>
      <c r="AK626" s="34"/>
      <c r="AL626" s="34"/>
      <c r="AM626" s="34"/>
      <c r="AN626" s="34"/>
      <c r="AU626" s="34"/>
      <c r="AV626" s="34"/>
      <c r="AW626" s="34"/>
      <c r="AX626" s="34"/>
    </row>
    <row r="627" spans="17:50" x14ac:dyDescent="0.2">
      <c r="Q627" s="34"/>
      <c r="R627" s="34"/>
      <c r="S627" s="34"/>
      <c r="T627" s="34"/>
      <c r="AA627" s="162"/>
      <c r="AB627" s="162"/>
      <c r="AC627" s="162"/>
      <c r="AD627" s="162"/>
      <c r="AK627" s="34"/>
      <c r="AL627" s="34"/>
      <c r="AM627" s="34"/>
      <c r="AN627" s="34"/>
      <c r="AU627" s="34"/>
      <c r="AV627" s="34"/>
      <c r="AW627" s="34"/>
      <c r="AX627" s="34"/>
    </row>
    <row r="628" spans="17:50" x14ac:dyDescent="0.2">
      <c r="Q628" s="34"/>
      <c r="R628" s="34"/>
      <c r="S628" s="34"/>
      <c r="T628" s="34"/>
      <c r="AA628" s="162"/>
      <c r="AB628" s="162"/>
      <c r="AC628" s="162"/>
      <c r="AD628" s="162"/>
      <c r="AK628" s="34"/>
      <c r="AL628" s="34"/>
      <c r="AM628" s="34"/>
      <c r="AN628" s="34"/>
      <c r="AU628" s="34"/>
      <c r="AV628" s="34"/>
      <c r="AW628" s="34"/>
      <c r="AX628" s="34"/>
    </row>
    <row r="629" spans="17:50" x14ac:dyDescent="0.2">
      <c r="Q629" s="34"/>
      <c r="R629" s="34"/>
      <c r="S629" s="34"/>
      <c r="T629" s="34"/>
      <c r="AA629" s="162"/>
      <c r="AB629" s="162"/>
      <c r="AC629" s="162"/>
      <c r="AD629" s="162"/>
      <c r="AK629" s="34"/>
      <c r="AL629" s="34"/>
      <c r="AM629" s="34"/>
      <c r="AN629" s="34"/>
      <c r="AU629" s="34"/>
      <c r="AV629" s="34"/>
      <c r="AW629" s="34"/>
      <c r="AX629" s="34"/>
    </row>
    <row r="630" spans="17:50" x14ac:dyDescent="0.2">
      <c r="Q630" s="34"/>
      <c r="R630" s="34"/>
      <c r="S630" s="34"/>
      <c r="T630" s="34"/>
      <c r="AA630" s="162"/>
      <c r="AB630" s="162"/>
      <c r="AC630" s="162"/>
      <c r="AD630" s="162"/>
      <c r="AK630" s="34"/>
      <c r="AL630" s="34"/>
      <c r="AM630" s="34"/>
      <c r="AN630" s="34"/>
      <c r="AU630" s="34"/>
      <c r="AV630" s="34"/>
      <c r="AW630" s="34"/>
      <c r="AX630" s="34"/>
    </row>
    <row r="631" spans="17:50" x14ac:dyDescent="0.2">
      <c r="Q631" s="34"/>
      <c r="R631" s="34"/>
      <c r="S631" s="34"/>
      <c r="T631" s="34"/>
      <c r="AA631" s="162"/>
      <c r="AB631" s="162"/>
      <c r="AC631" s="162"/>
      <c r="AD631" s="162"/>
      <c r="AK631" s="34"/>
      <c r="AL631" s="34"/>
      <c r="AM631" s="34"/>
      <c r="AN631" s="34"/>
      <c r="AU631" s="34"/>
      <c r="AV631" s="34"/>
      <c r="AW631" s="34"/>
      <c r="AX631" s="34"/>
    </row>
    <row r="632" spans="17:50" x14ac:dyDescent="0.2">
      <c r="Q632" s="34"/>
      <c r="R632" s="34"/>
      <c r="S632" s="34"/>
      <c r="T632" s="34"/>
      <c r="AA632" s="162"/>
      <c r="AB632" s="162"/>
      <c r="AC632" s="162"/>
      <c r="AD632" s="162"/>
      <c r="AK632" s="34"/>
      <c r="AL632" s="34"/>
      <c r="AM632" s="34"/>
      <c r="AN632" s="34"/>
      <c r="AU632" s="34"/>
      <c r="AV632" s="34"/>
      <c r="AW632" s="34"/>
      <c r="AX632" s="34"/>
    </row>
    <row r="633" spans="17:50" x14ac:dyDescent="0.2">
      <c r="Q633" s="34"/>
      <c r="R633" s="34"/>
      <c r="S633" s="34"/>
      <c r="T633" s="34"/>
      <c r="AA633" s="162"/>
      <c r="AB633" s="162"/>
      <c r="AC633" s="162"/>
      <c r="AD633" s="162"/>
      <c r="AK633" s="34"/>
      <c r="AL633" s="34"/>
      <c r="AM633" s="34"/>
      <c r="AN633" s="34"/>
      <c r="AU633" s="34"/>
      <c r="AV633" s="34"/>
      <c r="AW633" s="34"/>
      <c r="AX633" s="34"/>
    </row>
    <row r="634" spans="17:50" x14ac:dyDescent="0.2">
      <c r="Q634" s="34"/>
      <c r="R634" s="34"/>
      <c r="S634" s="34"/>
      <c r="T634" s="34"/>
      <c r="AA634" s="162"/>
      <c r="AB634" s="162"/>
      <c r="AC634" s="162"/>
      <c r="AD634" s="162"/>
      <c r="AK634" s="34"/>
      <c r="AL634" s="34"/>
      <c r="AM634" s="34"/>
      <c r="AN634" s="34"/>
      <c r="AU634" s="34"/>
      <c r="AV634" s="34"/>
      <c r="AW634" s="34"/>
      <c r="AX634" s="34"/>
    </row>
    <row r="635" spans="17:50" x14ac:dyDescent="0.2">
      <c r="Q635" s="34"/>
      <c r="R635" s="34"/>
      <c r="S635" s="34"/>
      <c r="T635" s="34"/>
      <c r="AA635" s="162"/>
      <c r="AB635" s="162"/>
      <c r="AC635" s="162"/>
      <c r="AD635" s="162"/>
      <c r="AK635" s="34"/>
      <c r="AL635" s="34"/>
      <c r="AM635" s="34"/>
      <c r="AN635" s="34"/>
      <c r="AU635" s="34"/>
      <c r="AV635" s="34"/>
      <c r="AW635" s="34"/>
      <c r="AX635" s="34"/>
    </row>
    <row r="636" spans="17:50" x14ac:dyDescent="0.2">
      <c r="Q636" s="34"/>
      <c r="R636" s="34"/>
      <c r="S636" s="34"/>
      <c r="T636" s="34"/>
      <c r="AA636" s="162"/>
      <c r="AB636" s="162"/>
      <c r="AC636" s="162"/>
      <c r="AD636" s="162"/>
      <c r="AK636" s="34"/>
      <c r="AL636" s="34"/>
      <c r="AM636" s="34"/>
      <c r="AN636" s="34"/>
      <c r="AU636" s="34"/>
      <c r="AV636" s="34"/>
      <c r="AW636" s="34"/>
      <c r="AX636" s="34"/>
    </row>
    <row r="637" spans="17:50" x14ac:dyDescent="0.2">
      <c r="Q637" s="34"/>
      <c r="R637" s="34"/>
      <c r="S637" s="34"/>
      <c r="T637" s="34"/>
      <c r="AA637" s="162"/>
      <c r="AB637" s="162"/>
      <c r="AC637" s="162"/>
      <c r="AD637" s="162"/>
      <c r="AK637" s="34"/>
      <c r="AL637" s="34"/>
      <c r="AM637" s="34"/>
      <c r="AN637" s="34"/>
      <c r="AU637" s="34"/>
      <c r="AV637" s="34"/>
      <c r="AW637" s="34"/>
      <c r="AX637" s="34"/>
    </row>
    <row r="638" spans="17:50" x14ac:dyDescent="0.2">
      <c r="Q638" s="34"/>
      <c r="R638" s="34"/>
      <c r="S638" s="34"/>
      <c r="T638" s="34"/>
      <c r="AA638" s="162"/>
      <c r="AB638" s="162"/>
      <c r="AC638" s="162"/>
      <c r="AD638" s="162"/>
      <c r="AK638" s="34"/>
      <c r="AL638" s="34"/>
      <c r="AM638" s="34"/>
      <c r="AN638" s="34"/>
      <c r="AU638" s="34"/>
      <c r="AV638" s="34"/>
      <c r="AW638" s="34"/>
      <c r="AX638" s="34"/>
    </row>
    <row r="639" spans="17:50" x14ac:dyDescent="0.2">
      <c r="Q639" s="34"/>
      <c r="R639" s="34"/>
      <c r="S639" s="34"/>
      <c r="T639" s="34"/>
      <c r="AA639" s="162"/>
      <c r="AB639" s="162"/>
      <c r="AC639" s="162"/>
      <c r="AD639" s="162"/>
      <c r="AK639" s="34"/>
      <c r="AL639" s="34"/>
      <c r="AM639" s="34"/>
      <c r="AN639" s="34"/>
      <c r="AU639" s="34"/>
      <c r="AV639" s="34"/>
      <c r="AW639" s="34"/>
      <c r="AX639" s="34"/>
    </row>
    <row r="640" spans="17:50" x14ac:dyDescent="0.2">
      <c r="Q640" s="34"/>
      <c r="R640" s="34"/>
      <c r="S640" s="34"/>
      <c r="T640" s="34"/>
      <c r="AA640" s="162"/>
      <c r="AB640" s="162"/>
      <c r="AC640" s="162"/>
      <c r="AD640" s="162"/>
      <c r="AK640" s="34"/>
      <c r="AL640" s="34"/>
      <c r="AM640" s="34"/>
      <c r="AN640" s="34"/>
      <c r="AU640" s="34"/>
      <c r="AV640" s="34"/>
      <c r="AW640" s="34"/>
      <c r="AX640" s="34"/>
    </row>
    <row r="641" spans="17:50" x14ac:dyDescent="0.2">
      <c r="Q641" s="34"/>
      <c r="R641" s="34"/>
      <c r="S641" s="34"/>
      <c r="T641" s="34"/>
      <c r="AA641" s="162"/>
      <c r="AB641" s="162"/>
      <c r="AC641" s="162"/>
      <c r="AD641" s="162"/>
      <c r="AK641" s="34"/>
      <c r="AL641" s="34"/>
      <c r="AM641" s="34"/>
      <c r="AN641" s="34"/>
      <c r="AU641" s="34"/>
      <c r="AV641" s="34"/>
      <c r="AW641" s="34"/>
      <c r="AX641" s="34"/>
    </row>
    <row r="642" spans="17:50" x14ac:dyDescent="0.2">
      <c r="Q642" s="34"/>
      <c r="R642" s="34"/>
      <c r="S642" s="34"/>
      <c r="T642" s="34"/>
      <c r="AA642" s="162"/>
      <c r="AB642" s="162"/>
      <c r="AC642" s="162"/>
      <c r="AD642" s="162"/>
      <c r="AK642" s="34"/>
      <c r="AL642" s="34"/>
      <c r="AM642" s="34"/>
      <c r="AN642" s="34"/>
      <c r="AU642" s="34"/>
      <c r="AV642" s="34"/>
      <c r="AW642" s="34"/>
      <c r="AX642" s="34"/>
    </row>
    <row r="643" spans="17:50" x14ac:dyDescent="0.2">
      <c r="Q643" s="34"/>
      <c r="R643" s="34"/>
      <c r="S643" s="34"/>
      <c r="T643" s="34"/>
      <c r="AA643" s="162"/>
      <c r="AB643" s="162"/>
      <c r="AC643" s="162"/>
      <c r="AD643" s="162"/>
      <c r="AK643" s="34"/>
      <c r="AL643" s="34"/>
      <c r="AM643" s="34"/>
      <c r="AN643" s="34"/>
      <c r="AU643" s="34"/>
      <c r="AV643" s="34"/>
      <c r="AW643" s="34"/>
      <c r="AX643" s="34"/>
    </row>
    <row r="644" spans="17:50" x14ac:dyDescent="0.2">
      <c r="Q644" s="34"/>
      <c r="R644" s="34"/>
      <c r="S644" s="34"/>
      <c r="T644" s="34"/>
      <c r="AA644" s="162"/>
      <c r="AB644" s="162"/>
      <c r="AC644" s="162"/>
      <c r="AD644" s="162"/>
      <c r="AK644" s="34"/>
      <c r="AL644" s="34"/>
      <c r="AM644" s="34"/>
      <c r="AN644" s="34"/>
      <c r="AU644" s="34"/>
      <c r="AV644" s="34"/>
      <c r="AW644" s="34"/>
      <c r="AX644" s="34"/>
    </row>
    <row r="645" spans="17:50" x14ac:dyDescent="0.2">
      <c r="Q645" s="34"/>
      <c r="R645" s="34"/>
      <c r="S645" s="34"/>
      <c r="T645" s="34"/>
      <c r="AA645" s="162"/>
      <c r="AB645" s="162"/>
      <c r="AC645" s="162"/>
      <c r="AD645" s="162"/>
      <c r="AK645" s="34"/>
      <c r="AL645" s="34"/>
      <c r="AM645" s="34"/>
      <c r="AN645" s="34"/>
      <c r="AU645" s="34"/>
      <c r="AV645" s="34"/>
      <c r="AW645" s="34"/>
      <c r="AX645" s="34"/>
    </row>
    <row r="646" spans="17:50" x14ac:dyDescent="0.2">
      <c r="Q646" s="34"/>
      <c r="R646" s="34"/>
      <c r="S646" s="34"/>
      <c r="T646" s="34"/>
      <c r="AA646" s="162"/>
      <c r="AB646" s="162"/>
      <c r="AC646" s="162"/>
      <c r="AD646" s="162"/>
      <c r="AK646" s="34"/>
      <c r="AL646" s="34"/>
      <c r="AM646" s="34"/>
      <c r="AN646" s="34"/>
      <c r="AU646" s="34"/>
      <c r="AV646" s="34"/>
      <c r="AW646" s="34"/>
      <c r="AX646" s="34"/>
    </row>
    <row r="647" spans="17:50" x14ac:dyDescent="0.2">
      <c r="Q647" s="34"/>
      <c r="R647" s="34"/>
      <c r="S647" s="34"/>
      <c r="T647" s="34"/>
      <c r="AA647" s="162"/>
      <c r="AB647" s="162"/>
      <c r="AC647" s="162"/>
      <c r="AD647" s="162"/>
      <c r="AK647" s="34"/>
      <c r="AL647" s="34"/>
      <c r="AM647" s="34"/>
      <c r="AN647" s="34"/>
      <c r="AU647" s="34"/>
      <c r="AV647" s="34"/>
      <c r="AW647" s="34"/>
      <c r="AX647" s="34"/>
    </row>
    <row r="648" spans="17:50" x14ac:dyDescent="0.2">
      <c r="Q648" s="34"/>
      <c r="R648" s="34"/>
      <c r="S648" s="34"/>
      <c r="T648" s="34"/>
      <c r="AA648" s="162"/>
      <c r="AB648" s="162"/>
      <c r="AC648" s="162"/>
      <c r="AD648" s="162"/>
      <c r="AK648" s="34"/>
      <c r="AL648" s="34"/>
      <c r="AM648" s="34"/>
      <c r="AN648" s="34"/>
      <c r="AU648" s="34"/>
      <c r="AV648" s="34"/>
      <c r="AW648" s="34"/>
      <c r="AX648" s="34"/>
    </row>
    <row r="649" spans="17:50" x14ac:dyDescent="0.2">
      <c r="Q649" s="34"/>
      <c r="R649" s="34"/>
      <c r="S649" s="34"/>
      <c r="T649" s="34"/>
      <c r="AA649" s="162"/>
      <c r="AB649" s="162"/>
      <c r="AC649" s="162"/>
      <c r="AD649" s="162"/>
      <c r="AK649" s="34"/>
      <c r="AL649" s="34"/>
      <c r="AM649" s="34"/>
      <c r="AN649" s="34"/>
      <c r="AU649" s="34"/>
      <c r="AV649" s="34"/>
      <c r="AW649" s="34"/>
      <c r="AX649" s="34"/>
    </row>
    <row r="650" spans="17:50" x14ac:dyDescent="0.2">
      <c r="Q650" s="34"/>
      <c r="R650" s="34"/>
      <c r="S650" s="34"/>
      <c r="T650" s="34"/>
      <c r="AA650" s="162"/>
      <c r="AB650" s="162"/>
      <c r="AC650" s="162"/>
      <c r="AD650" s="162"/>
      <c r="AK650" s="34"/>
      <c r="AL650" s="34"/>
      <c r="AM650" s="34"/>
      <c r="AN650" s="34"/>
      <c r="AU650" s="34"/>
      <c r="AV650" s="34"/>
      <c r="AW650" s="34"/>
      <c r="AX650" s="34"/>
    </row>
    <row r="651" spans="17:50" x14ac:dyDescent="0.2">
      <c r="Q651" s="34"/>
      <c r="R651" s="34"/>
      <c r="S651" s="34"/>
      <c r="T651" s="34"/>
      <c r="AA651" s="162"/>
      <c r="AB651" s="162"/>
      <c r="AC651" s="162"/>
      <c r="AD651" s="162"/>
      <c r="AK651" s="34"/>
      <c r="AL651" s="34"/>
      <c r="AM651" s="34"/>
      <c r="AN651" s="34"/>
      <c r="AU651" s="34"/>
      <c r="AV651" s="34"/>
      <c r="AW651" s="34"/>
      <c r="AX651" s="34"/>
    </row>
    <row r="652" spans="17:50" x14ac:dyDescent="0.2">
      <c r="Q652" s="34"/>
      <c r="R652" s="34"/>
      <c r="S652" s="34"/>
      <c r="T652" s="34"/>
      <c r="AA652" s="162"/>
      <c r="AB652" s="162"/>
      <c r="AC652" s="162"/>
      <c r="AD652" s="162"/>
      <c r="AK652" s="34"/>
      <c r="AL652" s="34"/>
      <c r="AM652" s="34"/>
      <c r="AN652" s="34"/>
      <c r="AU652" s="34"/>
      <c r="AV652" s="34"/>
      <c r="AW652" s="34"/>
      <c r="AX652" s="34"/>
    </row>
    <row r="653" spans="17:50" x14ac:dyDescent="0.2">
      <c r="Q653" s="34"/>
      <c r="R653" s="34"/>
      <c r="S653" s="34"/>
      <c r="T653" s="34"/>
      <c r="AA653" s="162"/>
      <c r="AB653" s="162"/>
      <c r="AC653" s="162"/>
      <c r="AD653" s="162"/>
      <c r="AK653" s="34"/>
      <c r="AL653" s="34"/>
      <c r="AM653" s="34"/>
      <c r="AN653" s="34"/>
      <c r="AU653" s="34"/>
      <c r="AV653" s="34"/>
      <c r="AW653" s="34"/>
      <c r="AX653" s="34"/>
    </row>
    <row r="654" spans="17:50" x14ac:dyDescent="0.2">
      <c r="Q654" s="34"/>
      <c r="R654" s="34"/>
      <c r="S654" s="34"/>
      <c r="T654" s="34"/>
      <c r="AA654" s="162"/>
      <c r="AB654" s="162"/>
      <c r="AC654" s="162"/>
      <c r="AD654" s="162"/>
      <c r="AK654" s="34"/>
      <c r="AL654" s="34"/>
      <c r="AM654" s="34"/>
      <c r="AN654" s="34"/>
      <c r="AU654" s="34"/>
      <c r="AV654" s="34"/>
      <c r="AW654" s="34"/>
      <c r="AX654" s="34"/>
    </row>
    <row r="655" spans="17:50" x14ac:dyDescent="0.2">
      <c r="Q655" s="34"/>
      <c r="R655" s="34"/>
      <c r="S655" s="34"/>
      <c r="T655" s="34"/>
      <c r="AA655" s="162"/>
      <c r="AB655" s="162"/>
      <c r="AC655" s="162"/>
      <c r="AD655" s="162"/>
      <c r="AK655" s="34"/>
      <c r="AL655" s="34"/>
      <c r="AM655" s="34"/>
      <c r="AN655" s="34"/>
      <c r="AU655" s="34"/>
      <c r="AV655" s="34"/>
      <c r="AW655" s="34"/>
      <c r="AX655" s="34"/>
    </row>
    <row r="656" spans="17:50" x14ac:dyDescent="0.2">
      <c r="Q656" s="34"/>
      <c r="R656" s="34"/>
      <c r="S656" s="34"/>
      <c r="T656" s="34"/>
      <c r="AA656" s="162"/>
      <c r="AB656" s="162"/>
      <c r="AC656" s="162"/>
      <c r="AD656" s="162"/>
      <c r="AK656" s="34"/>
      <c r="AL656" s="34"/>
      <c r="AM656" s="34"/>
      <c r="AN656" s="34"/>
      <c r="AU656" s="34"/>
      <c r="AV656" s="34"/>
      <c r="AW656" s="34"/>
      <c r="AX656" s="34"/>
    </row>
    <row r="657" spans="17:50" x14ac:dyDescent="0.2">
      <c r="Q657" s="34"/>
      <c r="R657" s="34"/>
      <c r="S657" s="34"/>
      <c r="T657" s="34"/>
      <c r="AA657" s="162"/>
      <c r="AB657" s="162"/>
      <c r="AC657" s="162"/>
      <c r="AD657" s="162"/>
      <c r="AK657" s="34"/>
      <c r="AL657" s="34"/>
      <c r="AM657" s="34"/>
      <c r="AN657" s="34"/>
      <c r="AU657" s="34"/>
      <c r="AV657" s="34"/>
      <c r="AW657" s="34"/>
      <c r="AX657" s="34"/>
    </row>
    <row r="658" spans="17:50" x14ac:dyDescent="0.2">
      <c r="Q658" s="34"/>
      <c r="R658" s="34"/>
      <c r="S658" s="34"/>
      <c r="T658" s="34"/>
      <c r="AA658" s="162"/>
      <c r="AB658" s="162"/>
      <c r="AC658" s="162"/>
      <c r="AD658" s="162"/>
      <c r="AK658" s="34"/>
      <c r="AL658" s="34"/>
      <c r="AM658" s="34"/>
      <c r="AN658" s="34"/>
      <c r="AU658" s="34"/>
      <c r="AV658" s="34"/>
      <c r="AW658" s="34"/>
      <c r="AX658" s="34"/>
    </row>
    <row r="659" spans="17:50" x14ac:dyDescent="0.2">
      <c r="Q659" s="34"/>
      <c r="R659" s="34"/>
      <c r="S659" s="34"/>
      <c r="T659" s="34"/>
      <c r="AA659" s="162"/>
      <c r="AB659" s="162"/>
      <c r="AC659" s="162"/>
      <c r="AD659" s="162"/>
      <c r="AK659" s="34"/>
      <c r="AL659" s="34"/>
      <c r="AM659" s="34"/>
      <c r="AN659" s="34"/>
      <c r="AU659" s="34"/>
      <c r="AV659" s="34"/>
      <c r="AW659" s="34"/>
      <c r="AX659" s="34"/>
    </row>
    <row r="660" spans="17:50" x14ac:dyDescent="0.2">
      <c r="Q660" s="34"/>
      <c r="R660" s="34"/>
      <c r="S660" s="34"/>
      <c r="T660" s="34"/>
      <c r="AA660" s="162"/>
      <c r="AB660" s="162"/>
      <c r="AC660" s="162"/>
      <c r="AD660" s="162"/>
      <c r="AK660" s="34"/>
      <c r="AL660" s="34"/>
      <c r="AM660" s="34"/>
      <c r="AN660" s="34"/>
      <c r="AU660" s="34"/>
      <c r="AV660" s="34"/>
      <c r="AW660" s="34"/>
      <c r="AX660" s="34"/>
    </row>
    <row r="661" spans="17:50" x14ac:dyDescent="0.2">
      <c r="Q661" s="34"/>
      <c r="R661" s="34"/>
      <c r="S661" s="34"/>
      <c r="T661" s="34"/>
      <c r="AA661" s="162"/>
      <c r="AB661" s="162"/>
      <c r="AC661" s="162"/>
      <c r="AD661" s="162"/>
      <c r="AK661" s="34"/>
      <c r="AL661" s="34"/>
      <c r="AM661" s="34"/>
      <c r="AN661" s="34"/>
      <c r="AU661" s="34"/>
      <c r="AV661" s="34"/>
      <c r="AW661" s="34"/>
      <c r="AX661" s="34"/>
    </row>
    <row r="662" spans="17:50" x14ac:dyDescent="0.2">
      <c r="Q662" s="34"/>
      <c r="R662" s="34"/>
      <c r="S662" s="34"/>
      <c r="T662" s="34"/>
      <c r="AA662" s="162"/>
      <c r="AB662" s="162"/>
      <c r="AC662" s="162"/>
      <c r="AD662" s="162"/>
      <c r="AK662" s="34"/>
      <c r="AL662" s="34"/>
      <c r="AM662" s="34"/>
      <c r="AN662" s="34"/>
      <c r="AU662" s="34"/>
      <c r="AV662" s="34"/>
      <c r="AW662" s="34"/>
      <c r="AX662" s="34"/>
    </row>
    <row r="663" spans="17:50" x14ac:dyDescent="0.2">
      <c r="Q663" s="34"/>
      <c r="R663" s="34"/>
      <c r="S663" s="34"/>
      <c r="T663" s="34"/>
      <c r="AA663" s="162"/>
      <c r="AB663" s="162"/>
      <c r="AC663" s="162"/>
      <c r="AD663" s="162"/>
      <c r="AK663" s="34"/>
      <c r="AL663" s="34"/>
      <c r="AM663" s="34"/>
      <c r="AN663" s="34"/>
      <c r="AU663" s="34"/>
      <c r="AV663" s="34"/>
      <c r="AW663" s="34"/>
      <c r="AX663" s="34"/>
    </row>
    <row r="664" spans="17:50" x14ac:dyDescent="0.2">
      <c r="Q664" s="34"/>
      <c r="R664" s="34"/>
      <c r="S664" s="34"/>
      <c r="T664" s="34"/>
      <c r="AA664" s="162"/>
      <c r="AB664" s="162"/>
      <c r="AC664" s="162"/>
      <c r="AD664" s="162"/>
      <c r="AK664" s="34"/>
      <c r="AL664" s="34"/>
      <c r="AM664" s="34"/>
      <c r="AN664" s="34"/>
      <c r="AU664" s="34"/>
      <c r="AV664" s="34"/>
      <c r="AW664" s="34"/>
      <c r="AX664" s="34"/>
    </row>
    <row r="665" spans="17:50" x14ac:dyDescent="0.2">
      <c r="Q665" s="34"/>
      <c r="R665" s="34"/>
      <c r="S665" s="34"/>
      <c r="T665" s="34"/>
      <c r="AA665" s="162"/>
      <c r="AB665" s="162"/>
      <c r="AC665" s="162"/>
      <c r="AD665" s="162"/>
      <c r="AK665" s="34"/>
      <c r="AL665" s="34"/>
      <c r="AM665" s="34"/>
      <c r="AN665" s="34"/>
      <c r="AU665" s="34"/>
      <c r="AV665" s="34"/>
      <c r="AW665" s="34"/>
      <c r="AX665" s="34"/>
    </row>
    <row r="666" spans="17:50" x14ac:dyDescent="0.2">
      <c r="Q666" s="34"/>
      <c r="R666" s="34"/>
      <c r="S666" s="34"/>
      <c r="T666" s="34"/>
      <c r="AA666" s="162"/>
      <c r="AB666" s="162"/>
      <c r="AC666" s="162"/>
      <c r="AD666" s="162"/>
      <c r="AK666" s="34"/>
      <c r="AL666" s="34"/>
      <c r="AM666" s="34"/>
      <c r="AN666" s="34"/>
      <c r="AU666" s="34"/>
      <c r="AV666" s="34"/>
      <c r="AW666" s="34"/>
      <c r="AX666" s="34"/>
    </row>
    <row r="667" spans="17:50" x14ac:dyDescent="0.2">
      <c r="Q667" s="34"/>
      <c r="R667" s="34"/>
      <c r="S667" s="34"/>
      <c r="T667" s="34"/>
      <c r="AA667" s="162"/>
      <c r="AB667" s="162"/>
      <c r="AC667" s="162"/>
      <c r="AD667" s="162"/>
      <c r="AK667" s="34"/>
      <c r="AL667" s="34"/>
      <c r="AM667" s="34"/>
      <c r="AN667" s="34"/>
      <c r="AU667" s="34"/>
      <c r="AV667" s="34"/>
      <c r="AW667" s="34"/>
      <c r="AX667" s="34"/>
    </row>
    <row r="668" spans="17:50" x14ac:dyDescent="0.2">
      <c r="Q668" s="34"/>
      <c r="R668" s="34"/>
      <c r="S668" s="34"/>
      <c r="T668" s="34"/>
      <c r="AA668" s="162"/>
      <c r="AB668" s="162"/>
      <c r="AC668" s="162"/>
      <c r="AD668" s="162"/>
      <c r="AK668" s="34"/>
      <c r="AL668" s="34"/>
      <c r="AM668" s="34"/>
      <c r="AN668" s="34"/>
      <c r="AU668" s="34"/>
      <c r="AV668" s="34"/>
      <c r="AW668" s="34"/>
      <c r="AX668" s="34"/>
    </row>
    <row r="669" spans="17:50" x14ac:dyDescent="0.2">
      <c r="Q669" s="34"/>
      <c r="R669" s="34"/>
      <c r="S669" s="34"/>
      <c r="T669" s="34"/>
      <c r="AA669" s="162"/>
      <c r="AB669" s="162"/>
      <c r="AC669" s="162"/>
      <c r="AD669" s="162"/>
      <c r="AK669" s="34"/>
      <c r="AL669" s="34"/>
      <c r="AM669" s="34"/>
      <c r="AN669" s="34"/>
      <c r="AU669" s="34"/>
      <c r="AV669" s="34"/>
      <c r="AW669" s="34"/>
      <c r="AX669" s="34"/>
    </row>
    <row r="670" spans="17:50" x14ac:dyDescent="0.2">
      <c r="Q670" s="34"/>
      <c r="R670" s="34"/>
      <c r="S670" s="34"/>
      <c r="T670" s="34"/>
      <c r="AA670" s="162"/>
      <c r="AB670" s="162"/>
      <c r="AC670" s="162"/>
      <c r="AD670" s="162"/>
      <c r="AK670" s="34"/>
      <c r="AL670" s="34"/>
      <c r="AM670" s="34"/>
      <c r="AN670" s="34"/>
      <c r="AU670" s="34"/>
      <c r="AV670" s="34"/>
      <c r="AW670" s="34"/>
      <c r="AX670" s="34"/>
    </row>
    <row r="671" spans="17:50" x14ac:dyDescent="0.2">
      <c r="Q671" s="34"/>
      <c r="R671" s="34"/>
      <c r="S671" s="34"/>
      <c r="T671" s="34"/>
      <c r="AA671" s="162"/>
      <c r="AB671" s="162"/>
      <c r="AC671" s="162"/>
      <c r="AD671" s="162"/>
      <c r="AK671" s="34"/>
      <c r="AL671" s="34"/>
      <c r="AM671" s="34"/>
      <c r="AN671" s="34"/>
      <c r="AU671" s="34"/>
      <c r="AV671" s="34"/>
      <c r="AW671" s="34"/>
      <c r="AX671" s="34"/>
    </row>
    <row r="672" spans="17:50" x14ac:dyDescent="0.2">
      <c r="Q672" s="34"/>
      <c r="R672" s="34"/>
      <c r="S672" s="34"/>
      <c r="T672" s="34"/>
      <c r="AA672" s="162"/>
      <c r="AB672" s="162"/>
      <c r="AC672" s="162"/>
      <c r="AD672" s="162"/>
      <c r="AK672" s="34"/>
      <c r="AL672" s="34"/>
      <c r="AM672" s="34"/>
      <c r="AN672" s="34"/>
      <c r="AU672" s="34"/>
      <c r="AV672" s="34"/>
      <c r="AW672" s="34"/>
      <c r="AX672" s="34"/>
    </row>
    <row r="673" spans="17:50" x14ac:dyDescent="0.2">
      <c r="Q673" s="34"/>
      <c r="R673" s="34"/>
      <c r="S673" s="34"/>
      <c r="T673" s="34"/>
      <c r="AA673" s="162"/>
      <c r="AB673" s="162"/>
      <c r="AC673" s="162"/>
      <c r="AD673" s="162"/>
      <c r="AK673" s="34"/>
      <c r="AL673" s="34"/>
      <c r="AM673" s="34"/>
      <c r="AN673" s="34"/>
      <c r="AU673" s="34"/>
      <c r="AV673" s="34"/>
      <c r="AW673" s="34"/>
      <c r="AX673" s="34"/>
    </row>
    <row r="674" spans="17:50" x14ac:dyDescent="0.2">
      <c r="Q674" s="34"/>
      <c r="R674" s="34"/>
      <c r="S674" s="34"/>
      <c r="T674" s="34"/>
      <c r="AA674" s="162"/>
      <c r="AB674" s="162"/>
      <c r="AC674" s="162"/>
      <c r="AD674" s="162"/>
      <c r="AK674" s="34"/>
      <c r="AL674" s="34"/>
      <c r="AM674" s="34"/>
      <c r="AN674" s="34"/>
      <c r="AU674" s="34"/>
      <c r="AV674" s="34"/>
      <c r="AW674" s="34"/>
      <c r="AX674" s="34"/>
    </row>
    <row r="675" spans="17:50" x14ac:dyDescent="0.2">
      <c r="Q675" s="34"/>
      <c r="R675" s="34"/>
      <c r="S675" s="34"/>
      <c r="T675" s="34"/>
      <c r="AA675" s="162"/>
      <c r="AB675" s="162"/>
      <c r="AC675" s="162"/>
      <c r="AD675" s="162"/>
      <c r="AK675" s="34"/>
      <c r="AL675" s="34"/>
      <c r="AM675" s="34"/>
      <c r="AN675" s="34"/>
      <c r="AU675" s="34"/>
      <c r="AV675" s="34"/>
      <c r="AW675" s="34"/>
      <c r="AX675" s="34"/>
    </row>
    <row r="676" spans="17:50" x14ac:dyDescent="0.2">
      <c r="Q676" s="34"/>
      <c r="R676" s="34"/>
      <c r="S676" s="34"/>
      <c r="T676" s="34"/>
      <c r="AA676" s="162"/>
      <c r="AB676" s="162"/>
      <c r="AC676" s="162"/>
      <c r="AD676" s="162"/>
      <c r="AK676" s="34"/>
      <c r="AL676" s="34"/>
      <c r="AM676" s="34"/>
      <c r="AN676" s="34"/>
      <c r="AU676" s="34"/>
      <c r="AV676" s="34"/>
      <c r="AW676" s="34"/>
      <c r="AX676" s="34"/>
    </row>
    <row r="677" spans="17:50" x14ac:dyDescent="0.2">
      <c r="Q677" s="34"/>
      <c r="R677" s="34"/>
      <c r="S677" s="34"/>
      <c r="T677" s="34"/>
      <c r="AA677" s="162"/>
      <c r="AB677" s="162"/>
      <c r="AC677" s="162"/>
      <c r="AD677" s="162"/>
      <c r="AK677" s="34"/>
      <c r="AL677" s="34"/>
      <c r="AM677" s="34"/>
      <c r="AN677" s="34"/>
      <c r="AU677" s="34"/>
      <c r="AV677" s="34"/>
      <c r="AW677" s="34"/>
      <c r="AX677" s="34"/>
    </row>
    <row r="678" spans="17:50" x14ac:dyDescent="0.2">
      <c r="Q678" s="34"/>
      <c r="R678" s="34"/>
      <c r="S678" s="34"/>
      <c r="T678" s="34"/>
      <c r="AA678" s="162"/>
      <c r="AB678" s="162"/>
      <c r="AC678" s="162"/>
      <c r="AD678" s="162"/>
      <c r="AK678" s="34"/>
      <c r="AL678" s="34"/>
      <c r="AM678" s="34"/>
      <c r="AN678" s="34"/>
      <c r="AU678" s="34"/>
      <c r="AV678" s="34"/>
      <c r="AW678" s="34"/>
      <c r="AX678" s="34"/>
    </row>
    <row r="679" spans="17:50" x14ac:dyDescent="0.2">
      <c r="Q679" s="34"/>
      <c r="R679" s="34"/>
      <c r="S679" s="34"/>
      <c r="T679" s="34"/>
      <c r="AA679" s="162"/>
      <c r="AB679" s="162"/>
      <c r="AC679" s="162"/>
      <c r="AD679" s="162"/>
      <c r="AK679" s="34"/>
      <c r="AL679" s="34"/>
      <c r="AM679" s="34"/>
      <c r="AN679" s="34"/>
      <c r="AU679" s="34"/>
      <c r="AV679" s="34"/>
      <c r="AW679" s="34"/>
      <c r="AX679" s="34"/>
    </row>
    <row r="680" spans="17:50" x14ac:dyDescent="0.2">
      <c r="Q680" s="34"/>
      <c r="R680" s="34"/>
      <c r="S680" s="34"/>
      <c r="T680" s="34"/>
      <c r="AA680" s="162"/>
      <c r="AB680" s="162"/>
      <c r="AC680" s="162"/>
      <c r="AD680" s="162"/>
      <c r="AK680" s="34"/>
      <c r="AL680" s="34"/>
      <c r="AM680" s="34"/>
      <c r="AN680" s="34"/>
      <c r="AU680" s="34"/>
      <c r="AV680" s="34"/>
      <c r="AW680" s="34"/>
      <c r="AX680" s="34"/>
    </row>
    <row r="681" spans="17:50" x14ac:dyDescent="0.2">
      <c r="Q681" s="34"/>
      <c r="R681" s="34"/>
      <c r="S681" s="34"/>
      <c r="T681" s="34"/>
      <c r="AA681" s="162"/>
      <c r="AB681" s="162"/>
      <c r="AC681" s="162"/>
      <c r="AD681" s="162"/>
      <c r="AK681" s="34"/>
      <c r="AL681" s="34"/>
      <c r="AM681" s="34"/>
      <c r="AN681" s="34"/>
      <c r="AU681" s="34"/>
      <c r="AV681" s="34"/>
      <c r="AW681" s="34"/>
      <c r="AX681" s="34"/>
    </row>
    <row r="682" spans="17:50" x14ac:dyDescent="0.2">
      <c r="Q682" s="34"/>
      <c r="R682" s="34"/>
      <c r="S682" s="34"/>
      <c r="T682" s="34"/>
      <c r="AA682" s="162"/>
      <c r="AB682" s="162"/>
      <c r="AC682" s="162"/>
      <c r="AD682" s="162"/>
      <c r="AK682" s="34"/>
      <c r="AL682" s="34"/>
      <c r="AM682" s="34"/>
      <c r="AN682" s="34"/>
      <c r="AU682" s="34"/>
      <c r="AV682" s="34"/>
      <c r="AW682" s="34"/>
      <c r="AX682" s="34"/>
    </row>
    <row r="683" spans="17:50" x14ac:dyDescent="0.2">
      <c r="Q683" s="34"/>
      <c r="R683" s="34"/>
      <c r="S683" s="34"/>
      <c r="T683" s="34"/>
      <c r="AA683" s="162"/>
      <c r="AB683" s="162"/>
      <c r="AC683" s="162"/>
      <c r="AD683" s="162"/>
      <c r="AK683" s="34"/>
      <c r="AL683" s="34"/>
      <c r="AM683" s="34"/>
      <c r="AN683" s="34"/>
      <c r="AU683" s="34"/>
      <c r="AV683" s="34"/>
      <c r="AW683" s="34"/>
      <c r="AX683" s="34"/>
    </row>
    <row r="684" spans="17:50" x14ac:dyDescent="0.2">
      <c r="Q684" s="34"/>
      <c r="R684" s="34"/>
      <c r="S684" s="34"/>
      <c r="T684" s="34"/>
      <c r="AA684" s="162"/>
      <c r="AB684" s="162"/>
      <c r="AC684" s="162"/>
      <c r="AD684" s="162"/>
      <c r="AK684" s="34"/>
      <c r="AL684" s="34"/>
      <c r="AM684" s="34"/>
      <c r="AN684" s="34"/>
      <c r="AU684" s="34"/>
      <c r="AV684" s="34"/>
      <c r="AW684" s="34"/>
      <c r="AX684" s="34"/>
    </row>
    <row r="685" spans="17:50" x14ac:dyDescent="0.2">
      <c r="Q685" s="34"/>
      <c r="R685" s="34"/>
      <c r="S685" s="34"/>
      <c r="T685" s="34"/>
      <c r="AA685" s="162"/>
      <c r="AB685" s="162"/>
      <c r="AC685" s="162"/>
      <c r="AD685" s="162"/>
      <c r="AK685" s="34"/>
      <c r="AL685" s="34"/>
      <c r="AM685" s="34"/>
      <c r="AN685" s="34"/>
      <c r="AU685" s="34"/>
      <c r="AV685" s="34"/>
      <c r="AW685" s="34"/>
      <c r="AX685" s="34"/>
    </row>
    <row r="686" spans="17:50" x14ac:dyDescent="0.2">
      <c r="Q686" s="34"/>
      <c r="R686" s="34"/>
      <c r="S686" s="34"/>
      <c r="T686" s="34"/>
      <c r="AA686" s="162"/>
      <c r="AB686" s="162"/>
      <c r="AC686" s="162"/>
      <c r="AD686" s="162"/>
      <c r="AK686" s="34"/>
      <c r="AL686" s="34"/>
      <c r="AM686" s="34"/>
      <c r="AN686" s="34"/>
      <c r="AU686" s="34"/>
      <c r="AV686" s="34"/>
      <c r="AW686" s="34"/>
      <c r="AX686" s="34"/>
    </row>
    <row r="687" spans="17:50" x14ac:dyDescent="0.2">
      <c r="Q687" s="34"/>
      <c r="R687" s="34"/>
      <c r="S687" s="34"/>
      <c r="T687" s="34"/>
      <c r="AA687" s="162"/>
      <c r="AB687" s="162"/>
      <c r="AC687" s="162"/>
      <c r="AD687" s="162"/>
      <c r="AK687" s="34"/>
      <c r="AL687" s="34"/>
      <c r="AM687" s="34"/>
      <c r="AN687" s="34"/>
      <c r="AU687" s="34"/>
      <c r="AV687" s="34"/>
      <c r="AW687" s="34"/>
      <c r="AX687" s="34"/>
    </row>
    <row r="688" spans="17:50" x14ac:dyDescent="0.2">
      <c r="Q688" s="34"/>
      <c r="R688" s="34"/>
      <c r="S688" s="34"/>
      <c r="T688" s="34"/>
      <c r="AA688" s="162"/>
      <c r="AB688" s="162"/>
      <c r="AC688" s="162"/>
      <c r="AD688" s="162"/>
      <c r="AK688" s="34"/>
      <c r="AL688" s="34"/>
      <c r="AM688" s="34"/>
      <c r="AN688" s="34"/>
      <c r="AU688" s="34"/>
      <c r="AV688" s="34"/>
      <c r="AW688" s="34"/>
      <c r="AX688" s="34"/>
    </row>
    <row r="689" spans="17:50" x14ac:dyDescent="0.2">
      <c r="Q689" s="34"/>
      <c r="R689" s="34"/>
      <c r="S689" s="34"/>
      <c r="T689" s="34"/>
      <c r="AA689" s="162"/>
      <c r="AB689" s="162"/>
      <c r="AC689" s="162"/>
      <c r="AD689" s="162"/>
      <c r="AK689" s="34"/>
      <c r="AL689" s="34"/>
      <c r="AM689" s="34"/>
      <c r="AN689" s="34"/>
      <c r="AU689" s="34"/>
      <c r="AV689" s="34"/>
      <c r="AW689" s="34"/>
      <c r="AX689" s="34"/>
    </row>
    <row r="690" spans="17:50" x14ac:dyDescent="0.2">
      <c r="Q690" s="34"/>
      <c r="R690" s="34"/>
      <c r="S690" s="34"/>
      <c r="T690" s="34"/>
      <c r="AA690" s="162"/>
      <c r="AB690" s="162"/>
      <c r="AC690" s="162"/>
      <c r="AD690" s="162"/>
      <c r="AK690" s="34"/>
      <c r="AL690" s="34"/>
      <c r="AM690" s="34"/>
      <c r="AN690" s="34"/>
      <c r="AU690" s="34"/>
      <c r="AV690" s="34"/>
      <c r="AW690" s="34"/>
      <c r="AX690" s="34"/>
    </row>
    <row r="691" spans="17:50" x14ac:dyDescent="0.2">
      <c r="Q691" s="34"/>
      <c r="R691" s="34"/>
      <c r="S691" s="34"/>
      <c r="T691" s="34"/>
      <c r="AA691" s="162"/>
      <c r="AB691" s="162"/>
      <c r="AC691" s="162"/>
      <c r="AD691" s="162"/>
      <c r="AK691" s="34"/>
      <c r="AL691" s="34"/>
      <c r="AM691" s="34"/>
      <c r="AN691" s="34"/>
      <c r="AU691" s="34"/>
      <c r="AV691" s="34"/>
      <c r="AW691" s="34"/>
      <c r="AX691" s="34"/>
    </row>
    <row r="692" spans="17:50" x14ac:dyDescent="0.2">
      <c r="Q692" s="34"/>
      <c r="R692" s="34"/>
      <c r="S692" s="34"/>
      <c r="T692" s="34"/>
      <c r="AA692" s="162"/>
      <c r="AB692" s="162"/>
      <c r="AC692" s="162"/>
      <c r="AD692" s="162"/>
      <c r="AK692" s="34"/>
      <c r="AL692" s="34"/>
      <c r="AM692" s="34"/>
      <c r="AN692" s="34"/>
      <c r="AU692" s="34"/>
      <c r="AV692" s="34"/>
      <c r="AW692" s="34"/>
      <c r="AX692" s="34"/>
    </row>
    <row r="693" spans="17:50" x14ac:dyDescent="0.2">
      <c r="Q693" s="34"/>
      <c r="R693" s="34"/>
      <c r="S693" s="34"/>
      <c r="T693" s="34"/>
      <c r="AA693" s="162"/>
      <c r="AB693" s="162"/>
      <c r="AC693" s="162"/>
      <c r="AD693" s="162"/>
      <c r="AK693" s="34"/>
      <c r="AL693" s="34"/>
      <c r="AM693" s="34"/>
      <c r="AN693" s="34"/>
      <c r="AU693" s="34"/>
      <c r="AV693" s="34"/>
      <c r="AW693" s="34"/>
      <c r="AX693" s="34"/>
    </row>
    <row r="694" spans="17:50" x14ac:dyDescent="0.2">
      <c r="Q694" s="34"/>
      <c r="R694" s="34"/>
      <c r="S694" s="34"/>
      <c r="T694" s="34"/>
      <c r="AA694" s="162"/>
      <c r="AB694" s="162"/>
      <c r="AC694" s="162"/>
      <c r="AD694" s="162"/>
      <c r="AK694" s="34"/>
      <c r="AL694" s="34"/>
      <c r="AM694" s="34"/>
      <c r="AN694" s="34"/>
      <c r="AU694" s="34"/>
      <c r="AV694" s="34"/>
      <c r="AW694" s="34"/>
      <c r="AX694" s="34"/>
    </row>
    <row r="695" spans="17:50" x14ac:dyDescent="0.2">
      <c r="Q695" s="34"/>
      <c r="R695" s="34"/>
      <c r="S695" s="34"/>
      <c r="T695" s="34"/>
      <c r="AA695" s="162"/>
      <c r="AB695" s="162"/>
      <c r="AC695" s="162"/>
      <c r="AD695" s="162"/>
      <c r="AK695" s="34"/>
      <c r="AL695" s="34"/>
      <c r="AM695" s="34"/>
      <c r="AN695" s="34"/>
      <c r="AU695" s="34"/>
      <c r="AV695" s="34"/>
      <c r="AW695" s="34"/>
      <c r="AX695" s="34"/>
    </row>
    <row r="696" spans="17:50" x14ac:dyDescent="0.2">
      <c r="Q696" s="34"/>
      <c r="R696" s="34"/>
      <c r="S696" s="34"/>
      <c r="T696" s="34"/>
      <c r="AA696" s="162"/>
      <c r="AB696" s="162"/>
      <c r="AC696" s="162"/>
      <c r="AD696" s="162"/>
      <c r="AK696" s="34"/>
      <c r="AL696" s="34"/>
      <c r="AM696" s="34"/>
      <c r="AN696" s="34"/>
      <c r="AU696" s="34"/>
      <c r="AV696" s="34"/>
      <c r="AW696" s="34"/>
      <c r="AX696" s="34"/>
    </row>
    <row r="697" spans="17:50" x14ac:dyDescent="0.2">
      <c r="Q697" s="34"/>
      <c r="R697" s="34"/>
      <c r="S697" s="34"/>
      <c r="T697" s="34"/>
      <c r="AA697" s="162"/>
      <c r="AB697" s="162"/>
      <c r="AC697" s="162"/>
      <c r="AD697" s="162"/>
      <c r="AK697" s="34"/>
      <c r="AL697" s="34"/>
      <c r="AM697" s="34"/>
      <c r="AN697" s="34"/>
      <c r="AU697" s="34"/>
      <c r="AV697" s="34"/>
      <c r="AW697" s="34"/>
      <c r="AX697" s="34"/>
    </row>
    <row r="698" spans="17:50" x14ac:dyDescent="0.2">
      <c r="Q698" s="34"/>
      <c r="R698" s="34"/>
      <c r="S698" s="34"/>
      <c r="T698" s="34"/>
      <c r="AA698" s="162"/>
      <c r="AB698" s="162"/>
      <c r="AC698" s="162"/>
      <c r="AD698" s="162"/>
      <c r="AK698" s="34"/>
      <c r="AL698" s="34"/>
      <c r="AM698" s="34"/>
      <c r="AN698" s="34"/>
      <c r="AU698" s="34"/>
      <c r="AV698" s="34"/>
      <c r="AW698" s="34"/>
      <c r="AX698" s="34"/>
    </row>
    <row r="699" spans="17:50" x14ac:dyDescent="0.2">
      <c r="Q699" s="34"/>
      <c r="R699" s="34"/>
      <c r="S699" s="34"/>
      <c r="T699" s="34"/>
      <c r="AA699" s="162"/>
      <c r="AB699" s="162"/>
      <c r="AC699" s="162"/>
      <c r="AD699" s="162"/>
      <c r="AK699" s="34"/>
      <c r="AL699" s="34"/>
      <c r="AM699" s="34"/>
      <c r="AN699" s="34"/>
      <c r="AU699" s="34"/>
      <c r="AV699" s="34"/>
      <c r="AW699" s="34"/>
      <c r="AX699" s="34"/>
    </row>
    <row r="700" spans="17:50" x14ac:dyDescent="0.2">
      <c r="Q700" s="34"/>
      <c r="R700" s="34"/>
      <c r="S700" s="34"/>
      <c r="T700" s="34"/>
      <c r="AA700" s="162"/>
      <c r="AB700" s="162"/>
      <c r="AC700" s="162"/>
      <c r="AD700" s="162"/>
      <c r="AK700" s="34"/>
      <c r="AL700" s="34"/>
      <c r="AM700" s="34"/>
      <c r="AN700" s="34"/>
      <c r="AU700" s="34"/>
      <c r="AV700" s="34"/>
      <c r="AW700" s="34"/>
      <c r="AX700" s="34"/>
    </row>
    <row r="701" spans="17:50" x14ac:dyDescent="0.2">
      <c r="Q701" s="34"/>
      <c r="R701" s="34"/>
      <c r="S701" s="34"/>
      <c r="T701" s="34"/>
      <c r="AA701" s="162"/>
      <c r="AB701" s="162"/>
      <c r="AC701" s="162"/>
      <c r="AD701" s="162"/>
      <c r="AK701" s="34"/>
      <c r="AL701" s="34"/>
      <c r="AM701" s="34"/>
      <c r="AN701" s="34"/>
      <c r="AU701" s="34"/>
      <c r="AV701" s="34"/>
      <c r="AW701" s="34"/>
      <c r="AX701" s="34"/>
    </row>
    <row r="702" spans="17:50" x14ac:dyDescent="0.2">
      <c r="Q702" s="34"/>
      <c r="R702" s="34"/>
      <c r="S702" s="34"/>
      <c r="T702" s="34"/>
      <c r="AA702" s="162"/>
      <c r="AB702" s="162"/>
      <c r="AC702" s="162"/>
      <c r="AD702" s="162"/>
      <c r="AK702" s="34"/>
      <c r="AL702" s="34"/>
      <c r="AM702" s="34"/>
      <c r="AN702" s="34"/>
      <c r="AU702" s="34"/>
      <c r="AV702" s="34"/>
      <c r="AW702" s="34"/>
      <c r="AX702" s="34"/>
    </row>
    <row r="703" spans="17:50" x14ac:dyDescent="0.2">
      <c r="Q703" s="34"/>
      <c r="R703" s="34"/>
      <c r="S703" s="34"/>
      <c r="T703" s="34"/>
      <c r="AA703" s="162"/>
      <c r="AB703" s="162"/>
      <c r="AC703" s="162"/>
      <c r="AD703" s="162"/>
      <c r="AK703" s="34"/>
      <c r="AL703" s="34"/>
      <c r="AM703" s="34"/>
      <c r="AN703" s="34"/>
      <c r="AU703" s="34"/>
      <c r="AV703" s="34"/>
      <c r="AW703" s="34"/>
      <c r="AX703" s="34"/>
    </row>
    <row r="704" spans="17:50" x14ac:dyDescent="0.2">
      <c r="Q704" s="34"/>
      <c r="R704" s="34"/>
      <c r="S704" s="34"/>
      <c r="T704" s="34"/>
      <c r="AA704" s="162"/>
      <c r="AB704" s="162"/>
      <c r="AC704" s="162"/>
      <c r="AD704" s="162"/>
      <c r="AK704" s="34"/>
      <c r="AL704" s="34"/>
      <c r="AM704" s="34"/>
      <c r="AN704" s="34"/>
      <c r="AU704" s="34"/>
      <c r="AV704" s="34"/>
      <c r="AW704" s="34"/>
      <c r="AX704" s="34"/>
    </row>
    <row r="705" spans="17:50" x14ac:dyDescent="0.2">
      <c r="Q705" s="34"/>
      <c r="R705" s="34"/>
      <c r="S705" s="34"/>
      <c r="T705" s="34"/>
      <c r="AA705" s="162"/>
      <c r="AB705" s="162"/>
      <c r="AC705" s="162"/>
      <c r="AD705" s="162"/>
      <c r="AK705" s="34"/>
      <c r="AL705" s="34"/>
      <c r="AM705" s="34"/>
      <c r="AN705" s="34"/>
      <c r="AU705" s="34"/>
      <c r="AV705" s="34"/>
      <c r="AW705" s="34"/>
      <c r="AX705" s="34"/>
    </row>
    <row r="706" spans="17:50" x14ac:dyDescent="0.2">
      <c r="Q706" s="34"/>
      <c r="R706" s="34"/>
      <c r="S706" s="34"/>
      <c r="T706" s="34"/>
      <c r="AA706" s="162"/>
      <c r="AB706" s="162"/>
      <c r="AC706" s="162"/>
      <c r="AD706" s="162"/>
      <c r="AK706" s="34"/>
      <c r="AL706" s="34"/>
      <c r="AM706" s="34"/>
      <c r="AN706" s="34"/>
      <c r="AU706" s="34"/>
      <c r="AV706" s="34"/>
      <c r="AW706" s="34"/>
      <c r="AX706" s="34"/>
    </row>
    <row r="707" spans="17:50" x14ac:dyDescent="0.2">
      <c r="Q707" s="34"/>
      <c r="R707" s="34"/>
      <c r="S707" s="34"/>
      <c r="T707" s="34"/>
      <c r="AA707" s="162"/>
      <c r="AB707" s="162"/>
      <c r="AC707" s="162"/>
      <c r="AD707" s="162"/>
      <c r="AK707" s="34"/>
      <c r="AL707" s="34"/>
      <c r="AM707" s="34"/>
      <c r="AN707" s="34"/>
      <c r="AU707" s="34"/>
      <c r="AV707" s="34"/>
      <c r="AW707" s="34"/>
      <c r="AX707" s="34"/>
    </row>
    <row r="708" spans="17:50" x14ac:dyDescent="0.2">
      <c r="Q708" s="34"/>
      <c r="R708" s="34"/>
      <c r="S708" s="34"/>
      <c r="T708" s="34"/>
      <c r="AA708" s="162"/>
      <c r="AB708" s="162"/>
      <c r="AC708" s="162"/>
      <c r="AD708" s="162"/>
      <c r="AK708" s="34"/>
      <c r="AL708" s="34"/>
      <c r="AM708" s="34"/>
      <c r="AN708" s="34"/>
      <c r="AU708" s="34"/>
      <c r="AV708" s="34"/>
      <c r="AW708" s="34"/>
      <c r="AX708" s="34"/>
    </row>
    <row r="709" spans="17:50" x14ac:dyDescent="0.2">
      <c r="Q709" s="34"/>
      <c r="R709" s="34"/>
      <c r="S709" s="34"/>
      <c r="T709" s="34"/>
      <c r="AA709" s="162"/>
      <c r="AB709" s="162"/>
      <c r="AC709" s="162"/>
      <c r="AD709" s="162"/>
      <c r="AK709" s="34"/>
      <c r="AL709" s="34"/>
      <c r="AM709" s="34"/>
      <c r="AN709" s="34"/>
      <c r="AU709" s="34"/>
      <c r="AV709" s="34"/>
      <c r="AW709" s="34"/>
      <c r="AX709" s="34"/>
    </row>
    <row r="710" spans="17:50" x14ac:dyDescent="0.2">
      <c r="Q710" s="34"/>
      <c r="R710" s="34"/>
      <c r="S710" s="34"/>
      <c r="T710" s="34"/>
      <c r="AA710" s="162"/>
      <c r="AB710" s="162"/>
      <c r="AC710" s="162"/>
      <c r="AD710" s="162"/>
      <c r="AK710" s="34"/>
      <c r="AL710" s="34"/>
      <c r="AM710" s="34"/>
      <c r="AN710" s="34"/>
      <c r="AU710" s="34"/>
      <c r="AV710" s="34"/>
      <c r="AW710" s="34"/>
      <c r="AX710" s="34"/>
    </row>
    <row r="711" spans="17:50" x14ac:dyDescent="0.2">
      <c r="Q711" s="34"/>
      <c r="R711" s="34"/>
      <c r="S711" s="34"/>
      <c r="T711" s="34"/>
      <c r="AA711" s="162"/>
      <c r="AB711" s="162"/>
      <c r="AC711" s="162"/>
      <c r="AD711" s="162"/>
      <c r="AK711" s="34"/>
      <c r="AL711" s="34"/>
      <c r="AM711" s="34"/>
      <c r="AN711" s="34"/>
      <c r="AU711" s="34"/>
      <c r="AV711" s="34"/>
      <c r="AW711" s="34"/>
      <c r="AX711" s="34"/>
    </row>
    <row r="712" spans="17:50" x14ac:dyDescent="0.2">
      <c r="Q712" s="34"/>
      <c r="R712" s="34"/>
      <c r="S712" s="34"/>
      <c r="T712" s="34"/>
      <c r="AA712" s="162"/>
      <c r="AB712" s="162"/>
      <c r="AC712" s="162"/>
      <c r="AD712" s="162"/>
      <c r="AK712" s="34"/>
      <c r="AL712" s="34"/>
      <c r="AM712" s="34"/>
      <c r="AN712" s="34"/>
      <c r="AU712" s="34"/>
      <c r="AV712" s="34"/>
      <c r="AW712" s="34"/>
      <c r="AX712" s="34"/>
    </row>
    <row r="713" spans="17:50" x14ac:dyDescent="0.2">
      <c r="Q713" s="34"/>
      <c r="R713" s="34"/>
      <c r="S713" s="34"/>
      <c r="T713" s="34"/>
      <c r="AA713" s="162"/>
      <c r="AB713" s="162"/>
      <c r="AC713" s="162"/>
      <c r="AD713" s="162"/>
      <c r="AK713" s="34"/>
      <c r="AL713" s="34"/>
      <c r="AM713" s="34"/>
      <c r="AN713" s="34"/>
      <c r="AU713" s="34"/>
      <c r="AV713" s="34"/>
      <c r="AW713" s="34"/>
      <c r="AX713" s="34"/>
    </row>
    <row r="714" spans="17:50" x14ac:dyDescent="0.2">
      <c r="Q714" s="34"/>
      <c r="R714" s="34"/>
      <c r="S714" s="34"/>
      <c r="T714" s="34"/>
      <c r="AA714" s="162"/>
      <c r="AB714" s="162"/>
      <c r="AC714" s="162"/>
      <c r="AD714" s="162"/>
      <c r="AK714" s="34"/>
      <c r="AL714" s="34"/>
      <c r="AM714" s="34"/>
      <c r="AN714" s="34"/>
      <c r="AU714" s="34"/>
      <c r="AV714" s="34"/>
      <c r="AW714" s="34"/>
      <c r="AX714" s="34"/>
    </row>
    <row r="715" spans="17:50" x14ac:dyDescent="0.2">
      <c r="Q715" s="34"/>
      <c r="R715" s="34"/>
      <c r="S715" s="34"/>
      <c r="T715" s="34"/>
      <c r="AA715" s="162"/>
      <c r="AB715" s="162"/>
      <c r="AC715" s="162"/>
      <c r="AD715" s="162"/>
      <c r="AK715" s="34"/>
      <c r="AL715" s="34"/>
      <c r="AM715" s="34"/>
      <c r="AN715" s="34"/>
      <c r="AU715" s="34"/>
      <c r="AV715" s="34"/>
      <c r="AW715" s="34"/>
      <c r="AX715" s="34"/>
    </row>
    <row r="716" spans="17:50" x14ac:dyDescent="0.2">
      <c r="Q716" s="34"/>
      <c r="R716" s="34"/>
      <c r="S716" s="34"/>
      <c r="T716" s="34"/>
      <c r="AA716" s="162"/>
      <c r="AB716" s="162"/>
      <c r="AC716" s="162"/>
      <c r="AD716" s="162"/>
      <c r="AK716" s="34"/>
      <c r="AL716" s="34"/>
      <c r="AM716" s="34"/>
      <c r="AN716" s="34"/>
      <c r="AU716" s="34"/>
      <c r="AV716" s="34"/>
      <c r="AW716" s="34"/>
      <c r="AX716" s="34"/>
    </row>
    <row r="717" spans="17:50" x14ac:dyDescent="0.2">
      <c r="Q717" s="34"/>
      <c r="R717" s="34"/>
      <c r="S717" s="34"/>
      <c r="T717" s="34"/>
      <c r="AA717" s="162"/>
      <c r="AB717" s="162"/>
      <c r="AC717" s="162"/>
      <c r="AD717" s="162"/>
      <c r="AK717" s="34"/>
      <c r="AL717" s="34"/>
      <c r="AM717" s="34"/>
      <c r="AN717" s="34"/>
      <c r="AU717" s="34"/>
      <c r="AV717" s="34"/>
      <c r="AW717" s="34"/>
      <c r="AX717" s="34"/>
    </row>
    <row r="718" spans="17:50" x14ac:dyDescent="0.2">
      <c r="Q718" s="34"/>
      <c r="R718" s="34"/>
      <c r="S718" s="34"/>
      <c r="T718" s="34"/>
      <c r="AA718" s="162"/>
      <c r="AB718" s="162"/>
      <c r="AC718" s="162"/>
      <c r="AD718" s="162"/>
      <c r="AK718" s="34"/>
      <c r="AL718" s="34"/>
      <c r="AM718" s="34"/>
      <c r="AN718" s="34"/>
      <c r="AU718" s="34"/>
      <c r="AV718" s="34"/>
      <c r="AW718" s="34"/>
      <c r="AX718" s="34"/>
    </row>
    <row r="719" spans="17:50" x14ac:dyDescent="0.2">
      <c r="Q719" s="34"/>
      <c r="R719" s="34"/>
      <c r="S719" s="34"/>
      <c r="T719" s="34"/>
      <c r="AA719" s="162"/>
      <c r="AB719" s="162"/>
      <c r="AC719" s="162"/>
      <c r="AD719" s="162"/>
      <c r="AK719" s="34"/>
      <c r="AL719" s="34"/>
      <c r="AM719" s="34"/>
      <c r="AN719" s="34"/>
      <c r="AU719" s="34"/>
      <c r="AV719" s="34"/>
      <c r="AW719" s="34"/>
      <c r="AX719" s="34"/>
    </row>
    <row r="720" spans="17:50" x14ac:dyDescent="0.2">
      <c r="Q720" s="34"/>
      <c r="R720" s="34"/>
      <c r="S720" s="34"/>
      <c r="T720" s="34"/>
      <c r="AA720" s="162"/>
      <c r="AB720" s="162"/>
      <c r="AC720" s="162"/>
      <c r="AD720" s="162"/>
      <c r="AK720" s="34"/>
      <c r="AL720" s="34"/>
      <c r="AM720" s="34"/>
      <c r="AN720" s="34"/>
      <c r="AU720" s="34"/>
      <c r="AV720" s="34"/>
      <c r="AW720" s="34"/>
      <c r="AX720" s="34"/>
    </row>
    <row r="721" spans="17:50" x14ac:dyDescent="0.2">
      <c r="Q721" s="34"/>
      <c r="R721" s="34"/>
      <c r="S721" s="34"/>
      <c r="T721" s="34"/>
      <c r="AA721" s="162"/>
      <c r="AB721" s="162"/>
      <c r="AC721" s="162"/>
      <c r="AD721" s="162"/>
      <c r="AK721" s="34"/>
      <c r="AL721" s="34"/>
      <c r="AM721" s="34"/>
      <c r="AN721" s="34"/>
      <c r="AU721" s="34"/>
      <c r="AV721" s="34"/>
      <c r="AW721" s="34"/>
      <c r="AX721" s="34"/>
    </row>
    <row r="722" spans="17:50" x14ac:dyDescent="0.2">
      <c r="Q722" s="34"/>
      <c r="R722" s="34"/>
      <c r="S722" s="34"/>
      <c r="T722" s="34"/>
      <c r="AA722" s="162"/>
      <c r="AB722" s="162"/>
      <c r="AC722" s="162"/>
      <c r="AD722" s="162"/>
      <c r="AK722" s="34"/>
      <c r="AL722" s="34"/>
      <c r="AM722" s="34"/>
      <c r="AN722" s="34"/>
      <c r="AU722" s="34"/>
      <c r="AV722" s="34"/>
      <c r="AW722" s="34"/>
      <c r="AX722" s="34"/>
    </row>
    <row r="723" spans="17:50" x14ac:dyDescent="0.2">
      <c r="Q723" s="34"/>
      <c r="R723" s="34"/>
      <c r="S723" s="34"/>
      <c r="T723" s="34"/>
      <c r="AA723" s="162"/>
      <c r="AB723" s="162"/>
      <c r="AC723" s="162"/>
      <c r="AD723" s="162"/>
      <c r="AK723" s="34"/>
      <c r="AL723" s="34"/>
      <c r="AM723" s="34"/>
      <c r="AN723" s="34"/>
      <c r="AU723" s="34"/>
      <c r="AV723" s="34"/>
      <c r="AW723" s="34"/>
      <c r="AX723" s="34"/>
    </row>
    <row r="724" spans="17:50" x14ac:dyDescent="0.2">
      <c r="Q724" s="34"/>
      <c r="R724" s="34"/>
      <c r="S724" s="34"/>
      <c r="T724" s="34"/>
      <c r="AA724" s="162"/>
      <c r="AB724" s="162"/>
      <c r="AC724" s="162"/>
      <c r="AD724" s="162"/>
      <c r="AK724" s="34"/>
      <c r="AL724" s="34"/>
      <c r="AM724" s="34"/>
      <c r="AN724" s="34"/>
      <c r="AU724" s="34"/>
      <c r="AV724" s="34"/>
      <c r="AW724" s="34"/>
      <c r="AX724" s="34"/>
    </row>
    <row r="725" spans="17:50" x14ac:dyDescent="0.2">
      <c r="Q725" s="34"/>
      <c r="R725" s="34"/>
      <c r="S725" s="34"/>
      <c r="T725" s="34"/>
      <c r="AA725" s="162"/>
      <c r="AB725" s="162"/>
      <c r="AC725" s="162"/>
      <c r="AD725" s="162"/>
      <c r="AK725" s="34"/>
      <c r="AL725" s="34"/>
      <c r="AM725" s="34"/>
      <c r="AN725" s="34"/>
      <c r="AU725" s="34"/>
      <c r="AV725" s="34"/>
      <c r="AW725" s="34"/>
      <c r="AX725" s="34"/>
    </row>
    <row r="726" spans="17:50" x14ac:dyDescent="0.2">
      <c r="Q726" s="34"/>
      <c r="R726" s="34"/>
      <c r="S726" s="34"/>
      <c r="T726" s="34"/>
      <c r="AA726" s="162"/>
      <c r="AB726" s="162"/>
      <c r="AC726" s="162"/>
      <c r="AD726" s="162"/>
      <c r="AK726" s="34"/>
      <c r="AL726" s="34"/>
      <c r="AM726" s="34"/>
      <c r="AN726" s="34"/>
      <c r="AU726" s="34"/>
      <c r="AV726" s="34"/>
      <c r="AW726" s="34"/>
      <c r="AX726" s="34"/>
    </row>
    <row r="727" spans="17:50" x14ac:dyDescent="0.2">
      <c r="Q727" s="34"/>
      <c r="R727" s="34"/>
      <c r="S727" s="34"/>
      <c r="T727" s="34"/>
      <c r="AA727" s="162"/>
      <c r="AB727" s="162"/>
      <c r="AC727" s="162"/>
      <c r="AD727" s="162"/>
      <c r="AK727" s="34"/>
      <c r="AL727" s="34"/>
      <c r="AM727" s="34"/>
      <c r="AN727" s="34"/>
      <c r="AU727" s="34"/>
      <c r="AV727" s="34"/>
      <c r="AW727" s="34"/>
      <c r="AX727" s="34"/>
    </row>
    <row r="728" spans="17:50" x14ac:dyDescent="0.2">
      <c r="Q728" s="34"/>
      <c r="R728" s="34"/>
      <c r="S728" s="34"/>
      <c r="T728" s="34"/>
      <c r="AA728" s="162"/>
      <c r="AB728" s="162"/>
      <c r="AC728" s="162"/>
      <c r="AD728" s="162"/>
      <c r="AK728" s="34"/>
      <c r="AL728" s="34"/>
      <c r="AM728" s="34"/>
      <c r="AN728" s="34"/>
      <c r="AU728" s="34"/>
      <c r="AV728" s="34"/>
      <c r="AW728" s="34"/>
      <c r="AX728" s="34"/>
    </row>
    <row r="729" spans="17:50" x14ac:dyDescent="0.2">
      <c r="Q729" s="34"/>
      <c r="R729" s="34"/>
      <c r="S729" s="34"/>
      <c r="T729" s="34"/>
      <c r="AA729" s="162"/>
      <c r="AB729" s="162"/>
      <c r="AC729" s="162"/>
      <c r="AD729" s="162"/>
      <c r="AK729" s="34"/>
      <c r="AL729" s="34"/>
      <c r="AM729" s="34"/>
      <c r="AN729" s="34"/>
      <c r="AU729" s="34"/>
      <c r="AV729" s="34"/>
      <c r="AW729" s="34"/>
      <c r="AX729" s="34"/>
    </row>
    <row r="730" spans="17:50" x14ac:dyDescent="0.2">
      <c r="Q730" s="34"/>
      <c r="R730" s="34"/>
      <c r="S730" s="34"/>
      <c r="T730" s="34"/>
      <c r="AA730" s="162"/>
      <c r="AB730" s="162"/>
      <c r="AC730" s="162"/>
      <c r="AD730" s="162"/>
      <c r="AK730" s="34"/>
      <c r="AL730" s="34"/>
      <c r="AM730" s="34"/>
      <c r="AN730" s="34"/>
      <c r="AU730" s="34"/>
      <c r="AV730" s="34"/>
      <c r="AW730" s="34"/>
      <c r="AX730" s="34"/>
    </row>
    <row r="731" spans="17:50" x14ac:dyDescent="0.2">
      <c r="Q731" s="34"/>
      <c r="R731" s="34"/>
      <c r="S731" s="34"/>
      <c r="T731" s="34"/>
      <c r="AA731" s="162"/>
      <c r="AB731" s="162"/>
      <c r="AC731" s="162"/>
      <c r="AD731" s="162"/>
      <c r="AK731" s="34"/>
      <c r="AL731" s="34"/>
      <c r="AM731" s="34"/>
      <c r="AN731" s="34"/>
      <c r="AU731" s="34"/>
      <c r="AV731" s="34"/>
      <c r="AW731" s="34"/>
      <c r="AX731" s="34"/>
    </row>
    <row r="732" spans="17:50" x14ac:dyDescent="0.2">
      <c r="Q732" s="34"/>
      <c r="R732" s="34"/>
      <c r="S732" s="34"/>
      <c r="T732" s="34"/>
      <c r="AA732" s="162"/>
      <c r="AB732" s="162"/>
      <c r="AC732" s="162"/>
      <c r="AD732" s="162"/>
      <c r="AK732" s="34"/>
      <c r="AL732" s="34"/>
      <c r="AM732" s="34"/>
      <c r="AN732" s="34"/>
      <c r="AU732" s="34"/>
      <c r="AV732" s="34"/>
      <c r="AW732" s="34"/>
      <c r="AX732" s="34"/>
    </row>
    <row r="733" spans="17:50" x14ac:dyDescent="0.2">
      <c r="Q733" s="34"/>
      <c r="R733" s="34"/>
      <c r="S733" s="34"/>
      <c r="T733" s="34"/>
      <c r="AA733" s="162"/>
      <c r="AB733" s="162"/>
      <c r="AC733" s="162"/>
      <c r="AD733" s="162"/>
      <c r="AK733" s="34"/>
      <c r="AL733" s="34"/>
      <c r="AM733" s="34"/>
      <c r="AN733" s="34"/>
      <c r="AU733" s="34"/>
      <c r="AV733" s="34"/>
      <c r="AW733" s="34"/>
      <c r="AX733" s="34"/>
    </row>
    <row r="734" spans="17:50" x14ac:dyDescent="0.2">
      <c r="Q734" s="34"/>
      <c r="R734" s="34"/>
      <c r="S734" s="34"/>
      <c r="T734" s="34"/>
      <c r="AA734" s="162"/>
      <c r="AB734" s="162"/>
      <c r="AC734" s="162"/>
      <c r="AD734" s="162"/>
      <c r="AK734" s="34"/>
      <c r="AL734" s="34"/>
      <c r="AM734" s="34"/>
      <c r="AN734" s="34"/>
      <c r="AU734" s="34"/>
      <c r="AV734" s="34"/>
      <c r="AW734" s="34"/>
      <c r="AX734" s="34"/>
    </row>
    <row r="735" spans="17:50" x14ac:dyDescent="0.2">
      <c r="Q735" s="34"/>
      <c r="R735" s="34"/>
      <c r="S735" s="34"/>
      <c r="T735" s="34"/>
      <c r="AA735" s="162"/>
      <c r="AB735" s="162"/>
      <c r="AC735" s="162"/>
      <c r="AD735" s="162"/>
      <c r="AK735" s="34"/>
      <c r="AL735" s="34"/>
      <c r="AM735" s="34"/>
      <c r="AN735" s="34"/>
      <c r="AU735" s="34"/>
      <c r="AV735" s="34"/>
      <c r="AW735" s="34"/>
      <c r="AX735" s="34"/>
    </row>
    <row r="736" spans="17:50" x14ac:dyDescent="0.2">
      <c r="Q736" s="34"/>
      <c r="R736" s="34"/>
      <c r="S736" s="34"/>
      <c r="T736" s="34"/>
      <c r="AA736" s="162"/>
      <c r="AB736" s="162"/>
      <c r="AC736" s="162"/>
      <c r="AD736" s="162"/>
      <c r="AK736" s="34"/>
      <c r="AL736" s="34"/>
      <c r="AM736" s="34"/>
      <c r="AN736" s="34"/>
      <c r="AU736" s="34"/>
      <c r="AV736" s="34"/>
      <c r="AW736" s="34"/>
      <c r="AX736" s="34"/>
    </row>
    <row r="737" spans="17:50" x14ac:dyDescent="0.2">
      <c r="Q737" s="34"/>
      <c r="R737" s="34"/>
      <c r="S737" s="34"/>
      <c r="T737" s="34"/>
      <c r="AA737" s="162"/>
      <c r="AB737" s="162"/>
      <c r="AC737" s="162"/>
      <c r="AD737" s="162"/>
      <c r="AK737" s="34"/>
      <c r="AL737" s="34"/>
      <c r="AM737" s="34"/>
      <c r="AN737" s="34"/>
      <c r="AU737" s="34"/>
      <c r="AV737" s="34"/>
      <c r="AW737" s="34"/>
      <c r="AX737" s="34"/>
    </row>
    <row r="738" spans="17:50" x14ac:dyDescent="0.2">
      <c r="Q738" s="34"/>
      <c r="R738" s="34"/>
      <c r="S738" s="34"/>
      <c r="T738" s="34"/>
      <c r="AA738" s="162"/>
      <c r="AB738" s="162"/>
      <c r="AC738" s="162"/>
      <c r="AD738" s="162"/>
      <c r="AK738" s="34"/>
      <c r="AL738" s="34"/>
      <c r="AM738" s="34"/>
      <c r="AN738" s="34"/>
      <c r="AU738" s="34"/>
      <c r="AV738" s="34"/>
      <c r="AW738" s="34"/>
      <c r="AX738" s="34"/>
    </row>
    <row r="739" spans="17:50" x14ac:dyDescent="0.2">
      <c r="Q739" s="34"/>
      <c r="R739" s="34"/>
      <c r="S739" s="34"/>
      <c r="T739" s="34"/>
      <c r="AA739" s="162"/>
      <c r="AB739" s="162"/>
      <c r="AC739" s="162"/>
      <c r="AD739" s="162"/>
      <c r="AK739" s="34"/>
      <c r="AL739" s="34"/>
      <c r="AM739" s="34"/>
      <c r="AN739" s="34"/>
      <c r="AU739" s="34"/>
      <c r="AV739" s="34"/>
      <c r="AW739" s="34"/>
      <c r="AX739" s="34"/>
    </row>
    <row r="740" spans="17:50" x14ac:dyDescent="0.2">
      <c r="Q740" s="34"/>
      <c r="R740" s="34"/>
      <c r="S740" s="34"/>
      <c r="T740" s="34"/>
      <c r="AA740" s="162"/>
      <c r="AB740" s="162"/>
      <c r="AC740" s="162"/>
      <c r="AD740" s="162"/>
      <c r="AK740" s="34"/>
      <c r="AL740" s="34"/>
      <c r="AM740" s="34"/>
      <c r="AN740" s="34"/>
      <c r="AU740" s="34"/>
      <c r="AV740" s="34"/>
      <c r="AW740" s="34"/>
      <c r="AX740" s="34"/>
    </row>
    <row r="741" spans="17:50" x14ac:dyDescent="0.2">
      <c r="Q741" s="34"/>
      <c r="R741" s="34"/>
      <c r="S741" s="34"/>
      <c r="T741" s="34"/>
      <c r="AA741" s="162"/>
      <c r="AB741" s="162"/>
      <c r="AC741" s="162"/>
      <c r="AD741" s="162"/>
      <c r="AK741" s="34"/>
      <c r="AL741" s="34"/>
      <c r="AM741" s="34"/>
      <c r="AN741" s="34"/>
      <c r="AU741" s="34"/>
      <c r="AV741" s="34"/>
      <c r="AW741" s="34"/>
      <c r="AX741" s="34"/>
    </row>
    <row r="742" spans="17:50" x14ac:dyDescent="0.2">
      <c r="Q742" s="34"/>
      <c r="R742" s="34"/>
      <c r="S742" s="34"/>
      <c r="T742" s="34"/>
      <c r="AA742" s="162"/>
      <c r="AB742" s="162"/>
      <c r="AC742" s="162"/>
      <c r="AD742" s="162"/>
      <c r="AK742" s="34"/>
      <c r="AL742" s="34"/>
      <c r="AM742" s="34"/>
      <c r="AN742" s="34"/>
      <c r="AU742" s="34"/>
      <c r="AV742" s="34"/>
      <c r="AW742" s="34"/>
      <c r="AX742" s="34"/>
    </row>
    <row r="743" spans="17:50" x14ac:dyDescent="0.2">
      <c r="Q743" s="34"/>
      <c r="R743" s="34"/>
      <c r="S743" s="34"/>
      <c r="T743" s="34"/>
      <c r="AA743" s="162"/>
      <c r="AB743" s="162"/>
      <c r="AC743" s="162"/>
      <c r="AD743" s="162"/>
      <c r="AK743" s="34"/>
      <c r="AL743" s="34"/>
      <c r="AM743" s="34"/>
      <c r="AN743" s="34"/>
      <c r="AU743" s="34"/>
      <c r="AV743" s="34"/>
      <c r="AW743" s="34"/>
      <c r="AX743" s="34"/>
    </row>
    <row r="744" spans="17:50" x14ac:dyDescent="0.2">
      <c r="Q744" s="34"/>
      <c r="R744" s="34"/>
      <c r="S744" s="34"/>
      <c r="T744" s="34"/>
      <c r="AA744" s="162"/>
      <c r="AB744" s="162"/>
      <c r="AC744" s="162"/>
      <c r="AD744" s="162"/>
      <c r="AK744" s="34"/>
      <c r="AL744" s="34"/>
      <c r="AM744" s="34"/>
      <c r="AN744" s="34"/>
      <c r="AU744" s="34"/>
      <c r="AV744" s="34"/>
      <c r="AW744" s="34"/>
      <c r="AX744" s="34"/>
    </row>
    <row r="745" spans="17:50" x14ac:dyDescent="0.2">
      <c r="Q745" s="34"/>
      <c r="R745" s="34"/>
      <c r="S745" s="34"/>
      <c r="T745" s="34"/>
      <c r="AA745" s="162"/>
      <c r="AB745" s="162"/>
      <c r="AC745" s="162"/>
      <c r="AD745" s="162"/>
      <c r="AK745" s="34"/>
      <c r="AL745" s="34"/>
      <c r="AM745" s="34"/>
      <c r="AN745" s="34"/>
      <c r="AU745" s="34"/>
      <c r="AV745" s="34"/>
      <c r="AW745" s="34"/>
      <c r="AX745" s="34"/>
    </row>
    <row r="746" spans="17:50" x14ac:dyDescent="0.2">
      <c r="Q746" s="34"/>
      <c r="R746" s="34"/>
      <c r="S746" s="34"/>
      <c r="T746" s="34"/>
      <c r="AA746" s="162"/>
      <c r="AB746" s="162"/>
      <c r="AC746" s="162"/>
      <c r="AD746" s="162"/>
      <c r="AK746" s="34"/>
      <c r="AL746" s="34"/>
      <c r="AM746" s="34"/>
      <c r="AN746" s="34"/>
      <c r="AU746" s="34"/>
      <c r="AV746" s="34"/>
      <c r="AW746" s="34"/>
      <c r="AX746" s="34"/>
    </row>
    <row r="747" spans="17:50" x14ac:dyDescent="0.2">
      <c r="Q747" s="34"/>
      <c r="R747" s="34"/>
      <c r="S747" s="34"/>
      <c r="T747" s="34"/>
      <c r="AA747" s="162"/>
      <c r="AB747" s="162"/>
      <c r="AC747" s="162"/>
      <c r="AD747" s="162"/>
      <c r="AK747" s="34"/>
      <c r="AL747" s="34"/>
      <c r="AM747" s="34"/>
      <c r="AN747" s="34"/>
      <c r="AU747" s="34"/>
      <c r="AV747" s="34"/>
      <c r="AW747" s="34"/>
      <c r="AX747" s="34"/>
    </row>
    <row r="748" spans="17:50" x14ac:dyDescent="0.2">
      <c r="Q748" s="34"/>
      <c r="R748" s="34"/>
      <c r="S748" s="34"/>
      <c r="T748" s="34"/>
      <c r="AA748" s="162"/>
      <c r="AB748" s="162"/>
      <c r="AC748" s="162"/>
      <c r="AD748" s="162"/>
      <c r="AK748" s="34"/>
      <c r="AL748" s="34"/>
      <c r="AM748" s="34"/>
      <c r="AN748" s="34"/>
      <c r="AU748" s="34"/>
      <c r="AV748" s="34"/>
      <c r="AW748" s="34"/>
      <c r="AX748" s="34"/>
    </row>
    <row r="749" spans="17:50" x14ac:dyDescent="0.2">
      <c r="Q749" s="34"/>
      <c r="R749" s="34"/>
      <c r="S749" s="34"/>
      <c r="T749" s="34"/>
      <c r="AA749" s="162"/>
      <c r="AB749" s="162"/>
      <c r="AC749" s="162"/>
      <c r="AD749" s="162"/>
      <c r="AK749" s="34"/>
      <c r="AL749" s="34"/>
      <c r="AM749" s="34"/>
      <c r="AN749" s="34"/>
      <c r="AU749" s="34"/>
      <c r="AV749" s="34"/>
      <c r="AW749" s="34"/>
      <c r="AX749" s="34"/>
    </row>
    <row r="750" spans="17:50" x14ac:dyDescent="0.2">
      <c r="Q750" s="34"/>
      <c r="R750" s="34"/>
      <c r="S750" s="34"/>
      <c r="T750" s="34"/>
      <c r="AA750" s="162"/>
      <c r="AB750" s="162"/>
      <c r="AC750" s="162"/>
      <c r="AD750" s="162"/>
      <c r="AK750" s="34"/>
      <c r="AL750" s="34"/>
      <c r="AM750" s="34"/>
      <c r="AN750" s="34"/>
      <c r="AU750" s="34"/>
      <c r="AV750" s="34"/>
      <c r="AW750" s="34"/>
      <c r="AX750" s="34"/>
    </row>
    <row r="751" spans="17:50" x14ac:dyDescent="0.2">
      <c r="Q751" s="34"/>
      <c r="R751" s="34"/>
      <c r="S751" s="34"/>
      <c r="T751" s="34"/>
      <c r="AA751" s="162"/>
      <c r="AB751" s="162"/>
      <c r="AC751" s="162"/>
      <c r="AD751" s="162"/>
      <c r="AK751" s="34"/>
      <c r="AL751" s="34"/>
      <c r="AM751" s="34"/>
      <c r="AN751" s="34"/>
      <c r="AU751" s="34"/>
      <c r="AV751" s="34"/>
      <c r="AW751" s="34"/>
      <c r="AX751" s="34"/>
    </row>
    <row r="752" spans="17:50" x14ac:dyDescent="0.2">
      <c r="Q752" s="34"/>
      <c r="R752" s="34"/>
      <c r="S752" s="34"/>
      <c r="T752" s="34"/>
      <c r="AA752" s="162"/>
      <c r="AB752" s="162"/>
      <c r="AC752" s="162"/>
      <c r="AD752" s="162"/>
      <c r="AK752" s="34"/>
      <c r="AL752" s="34"/>
      <c r="AM752" s="34"/>
      <c r="AN752" s="34"/>
      <c r="AU752" s="34"/>
      <c r="AV752" s="34"/>
      <c r="AW752" s="34"/>
      <c r="AX752" s="34"/>
    </row>
    <row r="753" spans="17:50" x14ac:dyDescent="0.2">
      <c r="Q753" s="34"/>
      <c r="R753" s="34"/>
      <c r="S753" s="34"/>
      <c r="T753" s="34"/>
      <c r="AA753" s="162"/>
      <c r="AB753" s="162"/>
      <c r="AC753" s="162"/>
      <c r="AD753" s="162"/>
      <c r="AK753" s="34"/>
      <c r="AL753" s="34"/>
      <c r="AM753" s="34"/>
      <c r="AN753" s="34"/>
      <c r="AU753" s="34"/>
      <c r="AV753" s="34"/>
      <c r="AW753" s="34"/>
      <c r="AX753" s="34"/>
    </row>
    <row r="754" spans="17:50" x14ac:dyDescent="0.2">
      <c r="Q754" s="34"/>
      <c r="R754" s="34"/>
      <c r="S754" s="34"/>
      <c r="T754" s="34"/>
      <c r="AA754" s="162"/>
      <c r="AB754" s="162"/>
      <c r="AC754" s="162"/>
      <c r="AD754" s="162"/>
      <c r="AK754" s="34"/>
      <c r="AL754" s="34"/>
      <c r="AM754" s="34"/>
      <c r="AN754" s="34"/>
      <c r="AU754" s="34"/>
      <c r="AV754" s="34"/>
      <c r="AW754" s="34"/>
      <c r="AX754" s="34"/>
    </row>
    <row r="755" spans="17:50" x14ac:dyDescent="0.2">
      <c r="Q755" s="34"/>
      <c r="R755" s="34"/>
      <c r="S755" s="34"/>
      <c r="T755" s="34"/>
      <c r="AA755" s="162"/>
      <c r="AB755" s="162"/>
      <c r="AC755" s="162"/>
      <c r="AD755" s="162"/>
      <c r="AK755" s="34"/>
      <c r="AL755" s="34"/>
      <c r="AM755" s="34"/>
      <c r="AN755" s="34"/>
      <c r="AU755" s="34"/>
      <c r="AV755" s="34"/>
      <c r="AW755" s="34"/>
      <c r="AX755" s="34"/>
    </row>
    <row r="756" spans="17:50" x14ac:dyDescent="0.2">
      <c r="Q756" s="34"/>
      <c r="R756" s="34"/>
      <c r="S756" s="34"/>
      <c r="T756" s="34"/>
      <c r="AA756" s="162"/>
      <c r="AB756" s="162"/>
      <c r="AC756" s="162"/>
      <c r="AD756" s="162"/>
      <c r="AK756" s="34"/>
      <c r="AL756" s="34"/>
      <c r="AM756" s="34"/>
      <c r="AN756" s="34"/>
      <c r="AU756" s="34"/>
      <c r="AV756" s="34"/>
      <c r="AW756" s="34"/>
      <c r="AX756" s="34"/>
    </row>
    <row r="757" spans="17:50" x14ac:dyDescent="0.2">
      <c r="Q757" s="34"/>
      <c r="R757" s="34"/>
      <c r="S757" s="34"/>
      <c r="T757" s="34"/>
      <c r="AA757" s="162"/>
      <c r="AB757" s="162"/>
      <c r="AC757" s="162"/>
      <c r="AD757" s="162"/>
      <c r="AK757" s="34"/>
      <c r="AL757" s="34"/>
      <c r="AM757" s="34"/>
      <c r="AN757" s="34"/>
      <c r="AU757" s="34"/>
      <c r="AV757" s="34"/>
      <c r="AW757" s="34"/>
      <c r="AX757" s="34"/>
    </row>
    <row r="758" spans="17:50" x14ac:dyDescent="0.2">
      <c r="Q758" s="34"/>
      <c r="R758" s="34"/>
      <c r="S758" s="34"/>
      <c r="T758" s="34"/>
      <c r="AA758" s="162"/>
      <c r="AB758" s="162"/>
      <c r="AC758" s="162"/>
      <c r="AD758" s="162"/>
      <c r="AK758" s="34"/>
      <c r="AL758" s="34"/>
      <c r="AM758" s="34"/>
      <c r="AN758" s="34"/>
      <c r="AU758" s="34"/>
      <c r="AV758" s="34"/>
      <c r="AW758" s="34"/>
      <c r="AX758" s="34"/>
    </row>
    <row r="759" spans="17:50" x14ac:dyDescent="0.2">
      <c r="Q759" s="34"/>
      <c r="R759" s="34"/>
      <c r="S759" s="34"/>
      <c r="T759" s="34"/>
      <c r="AA759" s="162"/>
      <c r="AB759" s="162"/>
      <c r="AC759" s="162"/>
      <c r="AD759" s="162"/>
      <c r="AK759" s="34"/>
      <c r="AL759" s="34"/>
      <c r="AM759" s="34"/>
      <c r="AN759" s="34"/>
      <c r="AU759" s="34"/>
      <c r="AV759" s="34"/>
      <c r="AW759" s="34"/>
      <c r="AX759" s="34"/>
    </row>
    <row r="760" spans="17:50" x14ac:dyDescent="0.2">
      <c r="Q760" s="34"/>
      <c r="R760" s="34"/>
      <c r="S760" s="34"/>
      <c r="T760" s="34"/>
      <c r="AA760" s="162"/>
      <c r="AB760" s="162"/>
      <c r="AC760" s="162"/>
      <c r="AD760" s="162"/>
      <c r="AK760" s="34"/>
      <c r="AL760" s="34"/>
      <c r="AM760" s="34"/>
      <c r="AN760" s="34"/>
      <c r="AU760" s="34"/>
      <c r="AV760" s="34"/>
      <c r="AW760" s="34"/>
      <c r="AX760" s="34"/>
    </row>
    <row r="761" spans="17:50" x14ac:dyDescent="0.2">
      <c r="Q761" s="34"/>
      <c r="R761" s="34"/>
      <c r="S761" s="34"/>
      <c r="T761" s="34"/>
      <c r="AA761" s="162"/>
      <c r="AB761" s="162"/>
      <c r="AC761" s="162"/>
      <c r="AD761" s="162"/>
      <c r="AK761" s="34"/>
      <c r="AL761" s="34"/>
      <c r="AM761" s="34"/>
      <c r="AN761" s="34"/>
      <c r="AU761" s="34"/>
      <c r="AV761" s="34"/>
      <c r="AW761" s="34"/>
      <c r="AX761" s="34"/>
    </row>
    <row r="762" spans="17:50" x14ac:dyDescent="0.2">
      <c r="Q762" s="34"/>
      <c r="R762" s="34"/>
      <c r="S762" s="34"/>
      <c r="T762" s="34"/>
      <c r="AA762" s="162"/>
      <c r="AB762" s="162"/>
      <c r="AC762" s="162"/>
      <c r="AD762" s="162"/>
      <c r="AK762" s="34"/>
      <c r="AL762" s="34"/>
      <c r="AM762" s="34"/>
      <c r="AN762" s="34"/>
      <c r="AU762" s="34"/>
      <c r="AV762" s="34"/>
      <c r="AW762" s="34"/>
      <c r="AX762" s="34"/>
    </row>
    <row r="763" spans="17:50" x14ac:dyDescent="0.2">
      <c r="Q763" s="34"/>
      <c r="R763" s="34"/>
      <c r="S763" s="34"/>
      <c r="T763" s="34"/>
      <c r="AA763" s="162"/>
      <c r="AB763" s="162"/>
      <c r="AC763" s="162"/>
      <c r="AD763" s="162"/>
      <c r="AK763" s="34"/>
      <c r="AL763" s="34"/>
      <c r="AM763" s="34"/>
      <c r="AN763" s="34"/>
      <c r="AU763" s="34"/>
      <c r="AV763" s="34"/>
      <c r="AW763" s="34"/>
      <c r="AX763" s="34"/>
    </row>
    <row r="764" spans="17:50" x14ac:dyDescent="0.2">
      <c r="Q764" s="34"/>
      <c r="R764" s="34"/>
      <c r="S764" s="34"/>
      <c r="T764" s="34"/>
      <c r="AA764" s="162"/>
      <c r="AB764" s="162"/>
      <c r="AC764" s="162"/>
      <c r="AD764" s="162"/>
      <c r="AK764" s="34"/>
      <c r="AL764" s="34"/>
      <c r="AM764" s="34"/>
      <c r="AN764" s="34"/>
      <c r="AU764" s="34"/>
      <c r="AV764" s="34"/>
      <c r="AW764" s="34"/>
      <c r="AX764" s="34"/>
    </row>
    <row r="765" spans="17:50" x14ac:dyDescent="0.2">
      <c r="Q765" s="34"/>
      <c r="R765" s="34"/>
      <c r="S765" s="34"/>
      <c r="T765" s="34"/>
      <c r="AA765" s="162"/>
      <c r="AB765" s="162"/>
      <c r="AC765" s="162"/>
      <c r="AD765" s="162"/>
      <c r="AK765" s="34"/>
      <c r="AL765" s="34"/>
      <c r="AM765" s="34"/>
      <c r="AN765" s="34"/>
      <c r="AU765" s="34"/>
      <c r="AV765" s="34"/>
      <c r="AW765" s="34"/>
      <c r="AX765" s="34"/>
    </row>
    <row r="766" spans="17:50" x14ac:dyDescent="0.2">
      <c r="Q766" s="34"/>
      <c r="R766" s="34"/>
      <c r="S766" s="34"/>
      <c r="T766" s="34"/>
      <c r="AA766" s="162"/>
      <c r="AB766" s="162"/>
      <c r="AC766" s="162"/>
      <c r="AD766" s="162"/>
      <c r="AK766" s="34"/>
      <c r="AL766" s="34"/>
      <c r="AM766" s="34"/>
      <c r="AN766" s="34"/>
      <c r="AU766" s="34"/>
      <c r="AV766" s="34"/>
      <c r="AW766" s="34"/>
      <c r="AX766" s="34"/>
    </row>
    <row r="767" spans="17:50" x14ac:dyDescent="0.2">
      <c r="Q767" s="34"/>
      <c r="R767" s="34"/>
      <c r="S767" s="34"/>
      <c r="T767" s="34"/>
      <c r="AA767" s="162"/>
      <c r="AB767" s="162"/>
      <c r="AC767" s="162"/>
      <c r="AD767" s="162"/>
      <c r="AK767" s="34"/>
      <c r="AL767" s="34"/>
      <c r="AM767" s="34"/>
      <c r="AN767" s="34"/>
      <c r="AU767" s="34"/>
      <c r="AV767" s="34"/>
      <c r="AW767" s="34"/>
      <c r="AX767" s="34"/>
    </row>
    <row r="768" spans="17:50" x14ac:dyDescent="0.2">
      <c r="Q768" s="34"/>
      <c r="R768" s="34"/>
      <c r="S768" s="34"/>
      <c r="T768" s="34"/>
      <c r="AA768" s="162"/>
      <c r="AB768" s="162"/>
      <c r="AC768" s="162"/>
      <c r="AD768" s="162"/>
      <c r="AK768" s="34"/>
      <c r="AL768" s="34"/>
      <c r="AM768" s="34"/>
      <c r="AN768" s="34"/>
      <c r="AU768" s="34"/>
      <c r="AV768" s="34"/>
      <c r="AW768" s="34"/>
      <c r="AX768" s="34"/>
    </row>
    <row r="769" spans="17:50" x14ac:dyDescent="0.2">
      <c r="Q769" s="34"/>
      <c r="R769" s="34"/>
      <c r="S769" s="34"/>
      <c r="T769" s="34"/>
      <c r="AA769" s="162"/>
      <c r="AB769" s="162"/>
      <c r="AC769" s="162"/>
      <c r="AD769" s="162"/>
      <c r="AK769" s="34"/>
      <c r="AL769" s="34"/>
      <c r="AM769" s="34"/>
      <c r="AN769" s="34"/>
      <c r="AU769" s="34"/>
      <c r="AV769" s="34"/>
      <c r="AW769" s="34"/>
      <c r="AX769" s="34"/>
    </row>
    <row r="770" spans="17:50" x14ac:dyDescent="0.2">
      <c r="Q770" s="34"/>
      <c r="R770" s="34"/>
      <c r="S770" s="34"/>
      <c r="T770" s="34"/>
      <c r="AA770" s="162"/>
      <c r="AB770" s="162"/>
      <c r="AC770" s="162"/>
      <c r="AD770" s="162"/>
      <c r="AK770" s="34"/>
      <c r="AL770" s="34"/>
      <c r="AM770" s="34"/>
      <c r="AN770" s="34"/>
      <c r="AU770" s="34"/>
      <c r="AV770" s="34"/>
      <c r="AW770" s="34"/>
      <c r="AX770" s="34"/>
    </row>
    <row r="771" spans="17:50" x14ac:dyDescent="0.2">
      <c r="Q771" s="34"/>
      <c r="R771" s="34"/>
      <c r="S771" s="34"/>
      <c r="T771" s="34"/>
      <c r="AA771" s="162"/>
      <c r="AB771" s="162"/>
      <c r="AC771" s="162"/>
      <c r="AD771" s="162"/>
      <c r="AK771" s="34"/>
      <c r="AL771" s="34"/>
      <c r="AM771" s="34"/>
      <c r="AN771" s="34"/>
      <c r="AU771" s="34"/>
      <c r="AV771" s="34"/>
      <c r="AW771" s="34"/>
      <c r="AX771" s="34"/>
    </row>
    <row r="772" spans="17:50" x14ac:dyDescent="0.2">
      <c r="Q772" s="34"/>
      <c r="R772" s="34"/>
      <c r="S772" s="34"/>
      <c r="T772" s="34"/>
      <c r="AA772" s="162"/>
      <c r="AB772" s="162"/>
      <c r="AC772" s="162"/>
      <c r="AD772" s="162"/>
      <c r="AK772" s="34"/>
      <c r="AL772" s="34"/>
      <c r="AM772" s="34"/>
      <c r="AN772" s="34"/>
      <c r="AU772" s="34"/>
      <c r="AV772" s="34"/>
      <c r="AW772" s="34"/>
      <c r="AX772" s="34"/>
    </row>
    <row r="773" spans="17:50" x14ac:dyDescent="0.2">
      <c r="Q773" s="34"/>
      <c r="R773" s="34"/>
      <c r="S773" s="34"/>
      <c r="T773" s="34"/>
      <c r="AA773" s="162"/>
      <c r="AB773" s="162"/>
      <c r="AC773" s="162"/>
      <c r="AD773" s="162"/>
      <c r="AK773" s="34"/>
      <c r="AL773" s="34"/>
      <c r="AM773" s="34"/>
      <c r="AN773" s="34"/>
      <c r="AU773" s="34"/>
      <c r="AV773" s="34"/>
      <c r="AW773" s="34"/>
      <c r="AX773" s="34"/>
    </row>
    <row r="774" spans="17:50" x14ac:dyDescent="0.2">
      <c r="Q774" s="34"/>
      <c r="R774" s="34"/>
      <c r="S774" s="34"/>
      <c r="T774" s="34"/>
      <c r="AA774" s="162"/>
      <c r="AB774" s="162"/>
      <c r="AC774" s="162"/>
      <c r="AD774" s="162"/>
      <c r="AK774" s="34"/>
      <c r="AL774" s="34"/>
      <c r="AM774" s="34"/>
      <c r="AN774" s="34"/>
      <c r="AU774" s="34"/>
      <c r="AV774" s="34"/>
      <c r="AW774" s="34"/>
      <c r="AX774" s="34"/>
    </row>
    <row r="775" spans="17:50" x14ac:dyDescent="0.2">
      <c r="Q775" s="34"/>
      <c r="R775" s="34"/>
      <c r="S775" s="34"/>
      <c r="T775" s="34"/>
      <c r="AA775" s="162"/>
      <c r="AB775" s="162"/>
      <c r="AC775" s="162"/>
      <c r="AD775" s="162"/>
      <c r="AK775" s="34"/>
      <c r="AL775" s="34"/>
      <c r="AM775" s="34"/>
      <c r="AN775" s="34"/>
      <c r="AU775" s="34"/>
      <c r="AV775" s="34"/>
      <c r="AW775" s="34"/>
      <c r="AX775" s="34"/>
    </row>
    <row r="776" spans="17:50" x14ac:dyDescent="0.2">
      <c r="Q776" s="34"/>
      <c r="R776" s="34"/>
      <c r="S776" s="34"/>
      <c r="T776" s="34"/>
      <c r="AA776" s="162"/>
      <c r="AB776" s="162"/>
      <c r="AC776" s="162"/>
      <c r="AD776" s="162"/>
      <c r="AK776" s="34"/>
      <c r="AL776" s="34"/>
      <c r="AM776" s="34"/>
      <c r="AN776" s="34"/>
      <c r="AU776" s="34"/>
      <c r="AV776" s="34"/>
      <c r="AW776" s="34"/>
      <c r="AX776" s="34"/>
    </row>
    <row r="777" spans="17:50" x14ac:dyDescent="0.2">
      <c r="Q777" s="34"/>
      <c r="R777" s="34"/>
      <c r="S777" s="34"/>
      <c r="T777" s="34"/>
      <c r="AA777" s="162"/>
      <c r="AB777" s="162"/>
      <c r="AC777" s="162"/>
      <c r="AD777" s="162"/>
      <c r="AK777" s="34"/>
      <c r="AL777" s="34"/>
      <c r="AM777" s="34"/>
      <c r="AN777" s="34"/>
      <c r="AU777" s="34"/>
      <c r="AV777" s="34"/>
      <c r="AW777" s="34"/>
      <c r="AX777" s="34"/>
    </row>
    <row r="778" spans="17:50" x14ac:dyDescent="0.2">
      <c r="Q778" s="34"/>
      <c r="R778" s="34"/>
      <c r="S778" s="34"/>
      <c r="T778" s="34"/>
      <c r="AA778" s="162"/>
      <c r="AB778" s="162"/>
      <c r="AC778" s="162"/>
      <c r="AD778" s="162"/>
      <c r="AK778" s="34"/>
      <c r="AL778" s="34"/>
      <c r="AM778" s="34"/>
      <c r="AN778" s="34"/>
      <c r="AU778" s="34"/>
      <c r="AV778" s="34"/>
      <c r="AW778" s="34"/>
      <c r="AX778" s="34"/>
    </row>
    <row r="779" spans="17:50" x14ac:dyDescent="0.2">
      <c r="Q779" s="34"/>
      <c r="R779" s="34"/>
      <c r="S779" s="34"/>
      <c r="T779" s="34"/>
      <c r="AA779" s="162"/>
      <c r="AB779" s="162"/>
      <c r="AC779" s="162"/>
      <c r="AD779" s="162"/>
      <c r="AK779" s="34"/>
      <c r="AL779" s="34"/>
      <c r="AM779" s="34"/>
      <c r="AN779" s="34"/>
      <c r="AU779" s="34"/>
      <c r="AV779" s="34"/>
      <c r="AW779" s="34"/>
      <c r="AX779" s="34"/>
    </row>
    <row r="780" spans="17:50" x14ac:dyDescent="0.2">
      <c r="Q780" s="34"/>
      <c r="R780" s="34"/>
      <c r="S780" s="34"/>
      <c r="T780" s="34"/>
      <c r="AA780" s="162"/>
      <c r="AB780" s="162"/>
      <c r="AC780" s="162"/>
      <c r="AD780" s="162"/>
      <c r="AK780" s="34"/>
      <c r="AL780" s="34"/>
      <c r="AM780" s="34"/>
      <c r="AN780" s="34"/>
      <c r="AU780" s="34"/>
      <c r="AV780" s="34"/>
      <c r="AW780" s="34"/>
      <c r="AX780" s="34"/>
    </row>
    <row r="781" spans="17:50" x14ac:dyDescent="0.2">
      <c r="Q781" s="34"/>
      <c r="R781" s="34"/>
      <c r="S781" s="34"/>
      <c r="T781" s="34"/>
      <c r="AA781" s="162"/>
      <c r="AB781" s="162"/>
      <c r="AC781" s="162"/>
      <c r="AD781" s="162"/>
      <c r="AK781" s="34"/>
      <c r="AL781" s="34"/>
      <c r="AM781" s="34"/>
      <c r="AN781" s="34"/>
      <c r="AU781" s="34"/>
      <c r="AV781" s="34"/>
      <c r="AW781" s="34"/>
      <c r="AX781" s="34"/>
    </row>
    <row r="782" spans="17:50" x14ac:dyDescent="0.2">
      <c r="Q782" s="34"/>
      <c r="R782" s="34"/>
      <c r="S782" s="34"/>
      <c r="T782" s="34"/>
      <c r="AA782" s="162"/>
      <c r="AB782" s="162"/>
      <c r="AC782" s="162"/>
      <c r="AD782" s="162"/>
      <c r="AK782" s="34"/>
      <c r="AL782" s="34"/>
      <c r="AM782" s="34"/>
      <c r="AN782" s="34"/>
      <c r="AU782" s="34"/>
      <c r="AV782" s="34"/>
      <c r="AW782" s="34"/>
      <c r="AX782" s="34"/>
    </row>
    <row r="783" spans="17:50" x14ac:dyDescent="0.2">
      <c r="Q783" s="34"/>
      <c r="R783" s="34"/>
      <c r="S783" s="34"/>
      <c r="T783" s="34"/>
      <c r="AA783" s="162"/>
      <c r="AB783" s="162"/>
      <c r="AC783" s="162"/>
      <c r="AD783" s="162"/>
      <c r="AK783" s="34"/>
      <c r="AL783" s="34"/>
      <c r="AM783" s="34"/>
      <c r="AN783" s="34"/>
      <c r="AU783" s="34"/>
      <c r="AV783" s="34"/>
      <c r="AW783" s="34"/>
      <c r="AX783" s="34"/>
    </row>
    <row r="784" spans="17:50" x14ac:dyDescent="0.2">
      <c r="Q784" s="34"/>
      <c r="R784" s="34"/>
      <c r="S784" s="34"/>
      <c r="T784" s="34"/>
      <c r="AA784" s="162"/>
      <c r="AB784" s="162"/>
      <c r="AC784" s="162"/>
      <c r="AD784" s="162"/>
      <c r="AK784" s="34"/>
      <c r="AL784" s="34"/>
      <c r="AM784" s="34"/>
      <c r="AN784" s="34"/>
      <c r="AU784" s="34"/>
      <c r="AV784" s="34"/>
      <c r="AW784" s="34"/>
      <c r="AX784" s="34"/>
    </row>
    <row r="785" spans="17:50" x14ac:dyDescent="0.2">
      <c r="Q785" s="34"/>
      <c r="R785" s="34"/>
      <c r="S785" s="34"/>
      <c r="T785" s="34"/>
      <c r="AA785" s="162"/>
      <c r="AB785" s="162"/>
      <c r="AC785" s="162"/>
      <c r="AD785" s="162"/>
      <c r="AK785" s="34"/>
      <c r="AL785" s="34"/>
      <c r="AM785" s="34"/>
      <c r="AN785" s="34"/>
      <c r="AU785" s="34"/>
      <c r="AV785" s="34"/>
      <c r="AW785" s="34"/>
      <c r="AX785" s="34"/>
    </row>
    <row r="786" spans="17:50" x14ac:dyDescent="0.2">
      <c r="Q786" s="34"/>
      <c r="R786" s="34"/>
      <c r="S786" s="34"/>
      <c r="T786" s="34"/>
      <c r="AA786" s="162"/>
      <c r="AB786" s="162"/>
      <c r="AC786" s="162"/>
      <c r="AD786" s="162"/>
      <c r="AK786" s="34"/>
      <c r="AL786" s="34"/>
      <c r="AM786" s="34"/>
      <c r="AN786" s="34"/>
      <c r="AU786" s="34"/>
      <c r="AV786" s="34"/>
      <c r="AW786" s="34"/>
      <c r="AX786" s="34"/>
    </row>
    <row r="787" spans="17:50" x14ac:dyDescent="0.2">
      <c r="Q787" s="34"/>
      <c r="R787" s="34"/>
      <c r="S787" s="34"/>
      <c r="T787" s="34"/>
      <c r="AA787" s="162"/>
      <c r="AB787" s="162"/>
      <c r="AC787" s="162"/>
      <c r="AD787" s="162"/>
      <c r="AK787" s="34"/>
      <c r="AL787" s="34"/>
      <c r="AM787" s="34"/>
      <c r="AN787" s="34"/>
      <c r="AU787" s="34"/>
      <c r="AV787" s="34"/>
      <c r="AW787" s="34"/>
      <c r="AX787" s="34"/>
    </row>
    <row r="788" spans="17:50" x14ac:dyDescent="0.2">
      <c r="Q788" s="34"/>
      <c r="R788" s="34"/>
      <c r="S788" s="34"/>
      <c r="T788" s="34"/>
      <c r="AA788" s="162"/>
      <c r="AB788" s="162"/>
      <c r="AC788" s="162"/>
      <c r="AD788" s="162"/>
      <c r="AK788" s="34"/>
      <c r="AL788" s="34"/>
      <c r="AM788" s="34"/>
      <c r="AN788" s="34"/>
      <c r="AU788" s="34"/>
      <c r="AV788" s="34"/>
      <c r="AW788" s="34"/>
      <c r="AX788" s="34"/>
    </row>
    <row r="789" spans="17:50" x14ac:dyDescent="0.2">
      <c r="Q789" s="34"/>
      <c r="R789" s="34"/>
      <c r="S789" s="34"/>
      <c r="T789" s="34"/>
      <c r="AA789" s="162"/>
      <c r="AB789" s="162"/>
      <c r="AC789" s="162"/>
      <c r="AD789" s="162"/>
      <c r="AK789" s="34"/>
      <c r="AL789" s="34"/>
      <c r="AM789" s="34"/>
      <c r="AN789" s="34"/>
      <c r="AU789" s="34"/>
      <c r="AV789" s="34"/>
      <c r="AW789" s="34"/>
      <c r="AX789" s="34"/>
    </row>
    <row r="790" spans="17:50" x14ac:dyDescent="0.2">
      <c r="Q790" s="34"/>
      <c r="R790" s="34"/>
      <c r="S790" s="34"/>
      <c r="T790" s="34"/>
      <c r="AA790" s="162"/>
      <c r="AB790" s="162"/>
      <c r="AC790" s="162"/>
      <c r="AD790" s="162"/>
      <c r="AK790" s="34"/>
      <c r="AL790" s="34"/>
      <c r="AM790" s="34"/>
      <c r="AN790" s="34"/>
      <c r="AU790" s="34"/>
      <c r="AV790" s="34"/>
      <c r="AW790" s="34"/>
      <c r="AX790" s="34"/>
    </row>
    <row r="791" spans="17:50" x14ac:dyDescent="0.2">
      <c r="Q791" s="34"/>
      <c r="R791" s="34"/>
      <c r="S791" s="34"/>
      <c r="T791" s="34"/>
      <c r="AA791" s="162"/>
      <c r="AB791" s="162"/>
      <c r="AC791" s="162"/>
      <c r="AD791" s="162"/>
      <c r="AK791" s="34"/>
      <c r="AL791" s="34"/>
      <c r="AM791" s="34"/>
      <c r="AN791" s="34"/>
      <c r="AU791" s="34"/>
      <c r="AV791" s="34"/>
      <c r="AW791" s="34"/>
      <c r="AX791" s="34"/>
    </row>
    <row r="792" spans="17:50" x14ac:dyDescent="0.2">
      <c r="Q792" s="34"/>
      <c r="R792" s="34"/>
      <c r="S792" s="34"/>
      <c r="T792" s="34"/>
      <c r="AA792" s="162"/>
      <c r="AB792" s="162"/>
      <c r="AC792" s="162"/>
      <c r="AD792" s="162"/>
      <c r="AK792" s="34"/>
      <c r="AL792" s="34"/>
      <c r="AM792" s="34"/>
      <c r="AN792" s="34"/>
      <c r="AU792" s="34"/>
      <c r="AV792" s="34"/>
      <c r="AW792" s="34"/>
      <c r="AX792" s="34"/>
    </row>
    <row r="793" spans="17:50" x14ac:dyDescent="0.2">
      <c r="Q793" s="34"/>
      <c r="R793" s="34"/>
      <c r="S793" s="34"/>
      <c r="T793" s="34"/>
      <c r="AA793" s="162"/>
      <c r="AB793" s="162"/>
      <c r="AC793" s="162"/>
      <c r="AD793" s="162"/>
      <c r="AK793" s="34"/>
      <c r="AL793" s="34"/>
      <c r="AM793" s="34"/>
      <c r="AN793" s="34"/>
      <c r="AU793" s="34"/>
      <c r="AV793" s="34"/>
      <c r="AW793" s="34"/>
      <c r="AX793" s="34"/>
    </row>
    <row r="794" spans="17:50" x14ac:dyDescent="0.2">
      <c r="Q794" s="34"/>
      <c r="R794" s="34"/>
      <c r="S794" s="34"/>
      <c r="T794" s="34"/>
      <c r="AA794" s="162"/>
      <c r="AB794" s="162"/>
      <c r="AC794" s="162"/>
      <c r="AD794" s="162"/>
      <c r="AK794" s="34"/>
      <c r="AL794" s="34"/>
      <c r="AM794" s="34"/>
      <c r="AN794" s="34"/>
      <c r="AU794" s="34"/>
      <c r="AV794" s="34"/>
      <c r="AW794" s="34"/>
      <c r="AX794" s="34"/>
    </row>
    <row r="795" spans="17:50" x14ac:dyDescent="0.2">
      <c r="Q795" s="34"/>
      <c r="R795" s="34"/>
      <c r="S795" s="34"/>
      <c r="T795" s="34"/>
      <c r="AA795" s="162"/>
      <c r="AB795" s="162"/>
      <c r="AC795" s="162"/>
      <c r="AD795" s="162"/>
      <c r="AK795" s="34"/>
      <c r="AL795" s="34"/>
      <c r="AM795" s="34"/>
      <c r="AN795" s="34"/>
      <c r="AU795" s="34"/>
      <c r="AV795" s="34"/>
      <c r="AW795" s="34"/>
      <c r="AX795" s="34"/>
    </row>
    <row r="796" spans="17:50" x14ac:dyDescent="0.2">
      <c r="Q796" s="34"/>
      <c r="R796" s="34"/>
      <c r="S796" s="34"/>
      <c r="T796" s="34"/>
      <c r="AA796" s="162"/>
      <c r="AB796" s="162"/>
      <c r="AC796" s="162"/>
      <c r="AD796" s="162"/>
      <c r="AK796" s="34"/>
      <c r="AL796" s="34"/>
      <c r="AM796" s="34"/>
      <c r="AN796" s="34"/>
      <c r="AU796" s="34"/>
      <c r="AV796" s="34"/>
      <c r="AW796" s="34"/>
      <c r="AX796" s="34"/>
    </row>
    <row r="797" spans="17:50" x14ac:dyDescent="0.2">
      <c r="Q797" s="34"/>
      <c r="R797" s="34"/>
      <c r="S797" s="34"/>
      <c r="T797" s="34"/>
      <c r="AA797" s="162"/>
      <c r="AB797" s="162"/>
      <c r="AC797" s="162"/>
      <c r="AD797" s="162"/>
      <c r="AK797" s="34"/>
      <c r="AL797" s="34"/>
      <c r="AM797" s="34"/>
      <c r="AN797" s="34"/>
      <c r="AU797" s="34"/>
      <c r="AV797" s="34"/>
      <c r="AW797" s="34"/>
      <c r="AX797" s="34"/>
    </row>
    <row r="798" spans="17:50" x14ac:dyDescent="0.2">
      <c r="Q798" s="34"/>
      <c r="R798" s="34"/>
      <c r="S798" s="34"/>
      <c r="T798" s="34"/>
      <c r="AA798" s="162"/>
      <c r="AB798" s="162"/>
      <c r="AC798" s="162"/>
      <c r="AD798" s="162"/>
      <c r="AK798" s="34"/>
      <c r="AL798" s="34"/>
      <c r="AM798" s="34"/>
      <c r="AN798" s="34"/>
      <c r="AU798" s="34"/>
      <c r="AV798" s="34"/>
      <c r="AW798" s="34"/>
      <c r="AX798" s="34"/>
    </row>
    <row r="799" spans="17:50" x14ac:dyDescent="0.2">
      <c r="Q799" s="34"/>
      <c r="R799" s="34"/>
      <c r="S799" s="34"/>
      <c r="T799" s="34"/>
      <c r="AA799" s="162"/>
      <c r="AB799" s="162"/>
      <c r="AC799" s="162"/>
      <c r="AD799" s="162"/>
      <c r="AK799" s="34"/>
      <c r="AL799" s="34"/>
      <c r="AM799" s="34"/>
      <c r="AN799" s="34"/>
      <c r="AU799" s="34"/>
      <c r="AV799" s="34"/>
      <c r="AW799" s="34"/>
      <c r="AX799" s="34"/>
    </row>
    <row r="800" spans="17:50" x14ac:dyDescent="0.2">
      <c r="Q800" s="34"/>
      <c r="R800" s="34"/>
      <c r="S800" s="34"/>
      <c r="T800" s="34"/>
      <c r="AA800" s="162"/>
      <c r="AB800" s="162"/>
      <c r="AC800" s="162"/>
      <c r="AD800" s="162"/>
      <c r="AK800" s="34"/>
      <c r="AL800" s="34"/>
      <c r="AM800" s="34"/>
      <c r="AN800" s="34"/>
      <c r="AU800" s="34"/>
      <c r="AV800" s="34"/>
      <c r="AW800" s="34"/>
      <c r="AX800" s="34"/>
    </row>
    <row r="801" spans="17:50" x14ac:dyDescent="0.2">
      <c r="Q801" s="34"/>
      <c r="R801" s="34"/>
      <c r="S801" s="34"/>
      <c r="T801" s="34"/>
      <c r="AA801" s="162"/>
      <c r="AB801" s="162"/>
      <c r="AC801" s="162"/>
      <c r="AD801" s="162"/>
      <c r="AK801" s="34"/>
      <c r="AL801" s="34"/>
      <c r="AM801" s="34"/>
      <c r="AN801" s="34"/>
      <c r="AU801" s="34"/>
      <c r="AV801" s="34"/>
      <c r="AW801" s="34"/>
      <c r="AX801" s="34"/>
    </row>
    <row r="802" spans="17:50" x14ac:dyDescent="0.2">
      <c r="Q802" s="34"/>
      <c r="R802" s="34"/>
      <c r="S802" s="34"/>
      <c r="T802" s="34"/>
      <c r="AA802" s="162"/>
      <c r="AB802" s="162"/>
      <c r="AC802" s="162"/>
      <c r="AD802" s="162"/>
      <c r="AK802" s="34"/>
      <c r="AL802" s="34"/>
      <c r="AM802" s="34"/>
      <c r="AN802" s="34"/>
      <c r="AU802" s="34"/>
      <c r="AV802" s="34"/>
      <c r="AW802" s="34"/>
      <c r="AX802" s="34"/>
    </row>
    <row r="803" spans="17:50" x14ac:dyDescent="0.2">
      <c r="Q803" s="34"/>
      <c r="R803" s="34"/>
      <c r="S803" s="34"/>
      <c r="T803" s="34"/>
      <c r="AA803" s="162"/>
      <c r="AB803" s="162"/>
      <c r="AC803" s="162"/>
      <c r="AD803" s="162"/>
      <c r="AK803" s="34"/>
      <c r="AL803" s="34"/>
      <c r="AM803" s="34"/>
      <c r="AN803" s="34"/>
      <c r="AU803" s="34"/>
      <c r="AV803" s="34"/>
      <c r="AW803" s="34"/>
      <c r="AX803" s="34"/>
    </row>
    <row r="804" spans="17:50" x14ac:dyDescent="0.2">
      <c r="Q804" s="34"/>
      <c r="R804" s="34"/>
      <c r="S804" s="34"/>
      <c r="T804" s="34"/>
      <c r="AA804" s="162"/>
      <c r="AB804" s="162"/>
      <c r="AC804" s="162"/>
      <c r="AD804" s="162"/>
      <c r="AK804" s="34"/>
      <c r="AL804" s="34"/>
      <c r="AM804" s="34"/>
      <c r="AN804" s="34"/>
      <c r="AU804" s="34"/>
      <c r="AV804" s="34"/>
      <c r="AW804" s="34"/>
      <c r="AX804" s="34"/>
    </row>
    <row r="805" spans="17:50" x14ac:dyDescent="0.2">
      <c r="Q805" s="34"/>
      <c r="R805" s="34"/>
      <c r="S805" s="34"/>
      <c r="T805" s="34"/>
      <c r="AA805" s="162"/>
      <c r="AB805" s="162"/>
      <c r="AC805" s="162"/>
      <c r="AD805" s="162"/>
      <c r="AK805" s="34"/>
      <c r="AL805" s="34"/>
      <c r="AM805" s="34"/>
      <c r="AN805" s="34"/>
      <c r="AU805" s="34"/>
      <c r="AV805" s="34"/>
      <c r="AW805" s="34"/>
      <c r="AX805" s="34"/>
    </row>
    <row r="806" spans="17:50" x14ac:dyDescent="0.2">
      <c r="Q806" s="34"/>
      <c r="R806" s="34"/>
      <c r="S806" s="34"/>
      <c r="T806" s="34"/>
      <c r="AA806" s="162"/>
      <c r="AB806" s="162"/>
      <c r="AC806" s="162"/>
      <c r="AD806" s="162"/>
      <c r="AK806" s="34"/>
      <c r="AL806" s="34"/>
      <c r="AM806" s="34"/>
      <c r="AN806" s="34"/>
      <c r="AU806" s="34"/>
      <c r="AV806" s="34"/>
      <c r="AW806" s="34"/>
      <c r="AX806" s="34"/>
    </row>
    <row r="807" spans="17:50" x14ac:dyDescent="0.2">
      <c r="Q807" s="34"/>
      <c r="R807" s="34"/>
      <c r="S807" s="34"/>
      <c r="T807" s="34"/>
      <c r="AA807" s="162"/>
      <c r="AB807" s="162"/>
      <c r="AC807" s="162"/>
      <c r="AD807" s="162"/>
      <c r="AK807" s="34"/>
      <c r="AL807" s="34"/>
      <c r="AM807" s="34"/>
      <c r="AN807" s="34"/>
      <c r="AU807" s="34"/>
      <c r="AV807" s="34"/>
      <c r="AW807" s="34"/>
      <c r="AX807" s="34"/>
    </row>
    <row r="808" spans="17:50" x14ac:dyDescent="0.2">
      <c r="Q808" s="34"/>
      <c r="R808" s="34"/>
      <c r="S808" s="34"/>
      <c r="T808" s="34"/>
      <c r="AA808" s="162"/>
      <c r="AB808" s="162"/>
      <c r="AC808" s="162"/>
      <c r="AD808" s="162"/>
      <c r="AK808" s="34"/>
      <c r="AL808" s="34"/>
      <c r="AM808" s="34"/>
      <c r="AN808" s="34"/>
      <c r="AU808" s="34"/>
      <c r="AV808" s="34"/>
      <c r="AW808" s="34"/>
      <c r="AX808" s="34"/>
    </row>
    <row r="809" spans="17:50" x14ac:dyDescent="0.2">
      <c r="Q809" s="34"/>
      <c r="R809" s="34"/>
      <c r="S809" s="34"/>
      <c r="T809" s="34"/>
      <c r="AA809" s="162"/>
      <c r="AB809" s="162"/>
      <c r="AC809" s="162"/>
      <c r="AD809" s="162"/>
      <c r="AK809" s="34"/>
      <c r="AL809" s="34"/>
      <c r="AM809" s="34"/>
      <c r="AN809" s="34"/>
      <c r="AU809" s="34"/>
      <c r="AV809" s="34"/>
      <c r="AW809" s="34"/>
      <c r="AX809" s="34"/>
    </row>
    <row r="810" spans="17:50" x14ac:dyDescent="0.2">
      <c r="Q810" s="34"/>
      <c r="R810" s="34"/>
      <c r="S810" s="34"/>
      <c r="T810" s="34"/>
      <c r="AA810" s="162"/>
      <c r="AB810" s="162"/>
      <c r="AC810" s="162"/>
      <c r="AD810" s="162"/>
      <c r="AK810" s="34"/>
      <c r="AL810" s="34"/>
      <c r="AM810" s="34"/>
      <c r="AN810" s="34"/>
      <c r="AU810" s="34"/>
      <c r="AV810" s="34"/>
      <c r="AW810" s="34"/>
      <c r="AX810" s="34"/>
    </row>
    <row r="811" spans="17:50" x14ac:dyDescent="0.2">
      <c r="Q811" s="34"/>
      <c r="R811" s="34"/>
      <c r="S811" s="34"/>
      <c r="T811" s="34"/>
      <c r="AA811" s="162"/>
      <c r="AB811" s="162"/>
      <c r="AC811" s="162"/>
      <c r="AD811" s="162"/>
      <c r="AK811" s="34"/>
      <c r="AL811" s="34"/>
      <c r="AM811" s="34"/>
      <c r="AN811" s="34"/>
      <c r="AU811" s="34"/>
      <c r="AV811" s="34"/>
      <c r="AW811" s="34"/>
      <c r="AX811" s="34"/>
    </row>
    <row r="812" spans="17:50" x14ac:dyDescent="0.2">
      <c r="Q812" s="34"/>
      <c r="R812" s="34"/>
      <c r="S812" s="34"/>
      <c r="T812" s="34"/>
      <c r="AA812" s="162"/>
      <c r="AB812" s="162"/>
      <c r="AC812" s="162"/>
      <c r="AD812" s="162"/>
      <c r="AK812" s="34"/>
      <c r="AL812" s="34"/>
      <c r="AM812" s="34"/>
      <c r="AN812" s="34"/>
      <c r="AU812" s="34"/>
      <c r="AV812" s="34"/>
      <c r="AW812" s="34"/>
      <c r="AX812" s="34"/>
    </row>
    <row r="813" spans="17:50" x14ac:dyDescent="0.2">
      <c r="Q813" s="34"/>
      <c r="R813" s="34"/>
      <c r="S813" s="34"/>
      <c r="T813" s="34"/>
      <c r="AA813" s="162"/>
      <c r="AB813" s="162"/>
      <c r="AC813" s="162"/>
      <c r="AD813" s="162"/>
      <c r="AK813" s="34"/>
      <c r="AL813" s="34"/>
      <c r="AM813" s="34"/>
      <c r="AN813" s="34"/>
      <c r="AU813" s="34"/>
      <c r="AV813" s="34"/>
      <c r="AW813" s="34"/>
      <c r="AX813" s="34"/>
    </row>
    <row r="814" spans="17:50" x14ac:dyDescent="0.2">
      <c r="Q814" s="34"/>
      <c r="R814" s="34"/>
      <c r="S814" s="34"/>
      <c r="T814" s="34"/>
      <c r="AA814" s="162"/>
      <c r="AB814" s="162"/>
      <c r="AC814" s="162"/>
      <c r="AD814" s="162"/>
      <c r="AK814" s="34"/>
      <c r="AL814" s="34"/>
      <c r="AM814" s="34"/>
      <c r="AN814" s="34"/>
      <c r="AU814" s="34"/>
      <c r="AV814" s="34"/>
      <c r="AW814" s="34"/>
      <c r="AX814" s="34"/>
    </row>
    <row r="815" spans="17:50" x14ac:dyDescent="0.2">
      <c r="Q815" s="34"/>
      <c r="R815" s="34"/>
      <c r="S815" s="34"/>
      <c r="T815" s="34"/>
      <c r="AA815" s="162"/>
      <c r="AB815" s="162"/>
      <c r="AC815" s="162"/>
      <c r="AD815" s="162"/>
      <c r="AK815" s="34"/>
      <c r="AL815" s="34"/>
      <c r="AM815" s="34"/>
      <c r="AN815" s="34"/>
      <c r="AU815" s="34"/>
      <c r="AV815" s="34"/>
      <c r="AW815" s="34"/>
      <c r="AX815" s="34"/>
    </row>
    <row r="816" spans="17:50" x14ac:dyDescent="0.2">
      <c r="Q816" s="34"/>
      <c r="R816" s="34"/>
      <c r="S816" s="34"/>
      <c r="T816" s="34"/>
      <c r="AA816" s="162"/>
      <c r="AB816" s="162"/>
      <c r="AC816" s="162"/>
      <c r="AD816" s="162"/>
      <c r="AK816" s="34"/>
      <c r="AL816" s="34"/>
      <c r="AM816" s="34"/>
      <c r="AN816" s="34"/>
      <c r="AU816" s="34"/>
      <c r="AV816" s="34"/>
      <c r="AW816" s="34"/>
      <c r="AX816" s="34"/>
    </row>
    <row r="817" spans="17:50" x14ac:dyDescent="0.2">
      <c r="Q817" s="34"/>
      <c r="R817" s="34"/>
      <c r="S817" s="34"/>
      <c r="T817" s="34"/>
      <c r="AA817" s="162"/>
      <c r="AB817" s="162"/>
      <c r="AC817" s="162"/>
      <c r="AD817" s="162"/>
      <c r="AK817" s="34"/>
      <c r="AL817" s="34"/>
      <c r="AM817" s="34"/>
      <c r="AN817" s="34"/>
      <c r="AU817" s="34"/>
      <c r="AV817" s="34"/>
      <c r="AW817" s="34"/>
      <c r="AX817" s="34"/>
    </row>
    <row r="818" spans="17:50" x14ac:dyDescent="0.2">
      <c r="Q818" s="34"/>
      <c r="R818" s="34"/>
      <c r="S818" s="34"/>
      <c r="T818" s="34"/>
      <c r="AA818" s="162"/>
      <c r="AB818" s="162"/>
      <c r="AC818" s="162"/>
      <c r="AD818" s="162"/>
      <c r="AK818" s="34"/>
      <c r="AL818" s="34"/>
      <c r="AM818" s="34"/>
      <c r="AN818" s="34"/>
      <c r="AU818" s="34"/>
      <c r="AV818" s="34"/>
      <c r="AW818" s="34"/>
      <c r="AX818" s="34"/>
    </row>
    <row r="819" spans="17:50" x14ac:dyDescent="0.2">
      <c r="Q819" s="34"/>
      <c r="R819" s="34"/>
      <c r="S819" s="34"/>
      <c r="T819" s="34"/>
      <c r="AA819" s="162"/>
      <c r="AB819" s="162"/>
      <c r="AC819" s="162"/>
      <c r="AD819" s="162"/>
      <c r="AK819" s="34"/>
      <c r="AL819" s="34"/>
      <c r="AM819" s="34"/>
      <c r="AN819" s="34"/>
      <c r="AU819" s="34"/>
      <c r="AV819" s="34"/>
      <c r="AW819" s="34"/>
      <c r="AX819" s="34"/>
    </row>
    <row r="820" spans="17:50" x14ac:dyDescent="0.2">
      <c r="Q820" s="34"/>
      <c r="R820" s="34"/>
      <c r="S820" s="34"/>
      <c r="T820" s="34"/>
      <c r="AA820" s="162"/>
      <c r="AB820" s="162"/>
      <c r="AC820" s="162"/>
      <c r="AD820" s="162"/>
      <c r="AK820" s="34"/>
      <c r="AL820" s="34"/>
      <c r="AM820" s="34"/>
      <c r="AN820" s="34"/>
      <c r="AU820" s="34"/>
      <c r="AV820" s="34"/>
      <c r="AW820" s="34"/>
      <c r="AX820" s="34"/>
    </row>
    <row r="821" spans="17:50" x14ac:dyDescent="0.2">
      <c r="Q821" s="34"/>
      <c r="R821" s="34"/>
      <c r="S821" s="34"/>
      <c r="T821" s="34"/>
      <c r="AA821" s="162"/>
      <c r="AB821" s="162"/>
      <c r="AC821" s="162"/>
      <c r="AD821" s="162"/>
      <c r="AK821" s="34"/>
      <c r="AL821" s="34"/>
      <c r="AM821" s="34"/>
      <c r="AN821" s="34"/>
      <c r="AU821" s="34"/>
      <c r="AV821" s="34"/>
      <c r="AW821" s="34"/>
      <c r="AX821" s="34"/>
    </row>
    <row r="822" spans="17:50" x14ac:dyDescent="0.2">
      <c r="Q822" s="34"/>
      <c r="R822" s="34"/>
      <c r="S822" s="34"/>
      <c r="T822" s="34"/>
      <c r="AA822" s="162"/>
      <c r="AB822" s="162"/>
      <c r="AC822" s="162"/>
      <c r="AD822" s="162"/>
      <c r="AK822" s="34"/>
      <c r="AL822" s="34"/>
      <c r="AM822" s="34"/>
      <c r="AN822" s="34"/>
      <c r="AU822" s="34"/>
      <c r="AV822" s="34"/>
      <c r="AW822" s="34"/>
      <c r="AX822" s="34"/>
    </row>
    <row r="823" spans="17:50" x14ac:dyDescent="0.2">
      <c r="Q823" s="34"/>
      <c r="R823" s="34"/>
      <c r="S823" s="34"/>
      <c r="T823" s="34"/>
      <c r="AA823" s="162"/>
      <c r="AB823" s="162"/>
      <c r="AC823" s="162"/>
      <c r="AD823" s="162"/>
      <c r="AK823" s="34"/>
      <c r="AL823" s="34"/>
      <c r="AM823" s="34"/>
      <c r="AN823" s="34"/>
      <c r="AU823" s="34"/>
      <c r="AV823" s="34"/>
      <c r="AW823" s="34"/>
      <c r="AX823" s="34"/>
    </row>
    <row r="824" spans="17:50" x14ac:dyDescent="0.2">
      <c r="Q824" s="34"/>
      <c r="R824" s="34"/>
      <c r="S824" s="34"/>
      <c r="T824" s="34"/>
      <c r="AA824" s="162"/>
      <c r="AB824" s="162"/>
      <c r="AC824" s="162"/>
      <c r="AD824" s="162"/>
      <c r="AK824" s="34"/>
      <c r="AL824" s="34"/>
      <c r="AM824" s="34"/>
      <c r="AN824" s="34"/>
      <c r="AU824" s="34"/>
      <c r="AV824" s="34"/>
      <c r="AW824" s="34"/>
      <c r="AX824" s="34"/>
    </row>
    <row r="825" spans="17:50" x14ac:dyDescent="0.2">
      <c r="Q825" s="34"/>
      <c r="R825" s="34"/>
      <c r="S825" s="34"/>
      <c r="T825" s="34"/>
      <c r="AA825" s="162"/>
      <c r="AB825" s="162"/>
      <c r="AC825" s="162"/>
      <c r="AD825" s="162"/>
      <c r="AK825" s="34"/>
      <c r="AL825" s="34"/>
      <c r="AM825" s="34"/>
      <c r="AN825" s="34"/>
      <c r="AU825" s="34"/>
      <c r="AV825" s="34"/>
      <c r="AW825" s="34"/>
      <c r="AX825" s="34"/>
    </row>
    <row r="826" spans="17:50" x14ac:dyDescent="0.2">
      <c r="Q826" s="34"/>
      <c r="R826" s="34"/>
      <c r="S826" s="34"/>
      <c r="T826" s="34"/>
      <c r="AA826" s="162"/>
      <c r="AB826" s="162"/>
      <c r="AC826" s="162"/>
      <c r="AD826" s="162"/>
      <c r="AK826" s="34"/>
      <c r="AL826" s="34"/>
      <c r="AM826" s="34"/>
      <c r="AN826" s="34"/>
      <c r="AU826" s="34"/>
      <c r="AV826" s="34"/>
      <c r="AW826" s="34"/>
      <c r="AX826" s="34"/>
    </row>
    <row r="827" spans="17:50" x14ac:dyDescent="0.2">
      <c r="Q827" s="34"/>
      <c r="R827" s="34"/>
      <c r="S827" s="34"/>
      <c r="T827" s="34"/>
      <c r="AA827" s="162"/>
      <c r="AB827" s="162"/>
      <c r="AC827" s="162"/>
      <c r="AD827" s="162"/>
      <c r="AK827" s="34"/>
      <c r="AL827" s="34"/>
      <c r="AM827" s="34"/>
      <c r="AN827" s="34"/>
      <c r="AU827" s="34"/>
      <c r="AV827" s="34"/>
      <c r="AW827" s="34"/>
      <c r="AX827" s="34"/>
    </row>
    <row r="828" spans="17:50" x14ac:dyDescent="0.2">
      <c r="Q828" s="34"/>
      <c r="R828" s="34"/>
      <c r="S828" s="34"/>
      <c r="T828" s="34"/>
      <c r="AA828" s="162"/>
      <c r="AB828" s="162"/>
      <c r="AC828" s="162"/>
      <c r="AD828" s="162"/>
      <c r="AK828" s="34"/>
      <c r="AL828" s="34"/>
      <c r="AM828" s="34"/>
      <c r="AN828" s="34"/>
      <c r="AU828" s="34"/>
      <c r="AV828" s="34"/>
      <c r="AW828" s="34"/>
      <c r="AX828" s="34"/>
    </row>
    <row r="829" spans="17:50" x14ac:dyDescent="0.2">
      <c r="Q829" s="34"/>
      <c r="R829" s="34"/>
      <c r="S829" s="34"/>
      <c r="T829" s="34"/>
      <c r="AA829" s="162"/>
      <c r="AB829" s="162"/>
      <c r="AC829" s="162"/>
      <c r="AD829" s="162"/>
      <c r="AK829" s="34"/>
      <c r="AL829" s="34"/>
      <c r="AM829" s="34"/>
      <c r="AN829" s="34"/>
      <c r="AU829" s="34"/>
      <c r="AV829" s="34"/>
      <c r="AW829" s="34"/>
      <c r="AX829" s="34"/>
    </row>
    <row r="830" spans="17:50" x14ac:dyDescent="0.2">
      <c r="Q830" s="34"/>
      <c r="R830" s="34"/>
      <c r="S830" s="34"/>
      <c r="T830" s="34"/>
      <c r="AA830" s="162"/>
      <c r="AB830" s="162"/>
      <c r="AC830" s="162"/>
      <c r="AD830" s="162"/>
      <c r="AK830" s="34"/>
      <c r="AL830" s="34"/>
      <c r="AM830" s="34"/>
      <c r="AN830" s="34"/>
      <c r="AU830" s="34"/>
      <c r="AV830" s="34"/>
      <c r="AW830" s="34"/>
      <c r="AX830" s="34"/>
    </row>
    <row r="831" spans="17:50" x14ac:dyDescent="0.2">
      <c r="Q831" s="34"/>
      <c r="R831" s="34"/>
      <c r="S831" s="34"/>
      <c r="T831" s="34"/>
      <c r="AA831" s="162"/>
      <c r="AB831" s="162"/>
      <c r="AC831" s="162"/>
      <c r="AD831" s="162"/>
      <c r="AK831" s="34"/>
      <c r="AL831" s="34"/>
      <c r="AM831" s="34"/>
      <c r="AN831" s="34"/>
      <c r="AU831" s="34"/>
      <c r="AV831" s="34"/>
      <c r="AW831" s="34"/>
      <c r="AX831" s="34"/>
    </row>
    <row r="832" spans="17:50" x14ac:dyDescent="0.2">
      <c r="Q832" s="34"/>
      <c r="R832" s="34"/>
      <c r="S832" s="34"/>
      <c r="T832" s="34"/>
      <c r="AA832" s="162"/>
      <c r="AB832" s="162"/>
      <c r="AC832" s="162"/>
      <c r="AD832" s="162"/>
      <c r="AK832" s="34"/>
      <c r="AL832" s="34"/>
      <c r="AM832" s="34"/>
      <c r="AN832" s="34"/>
      <c r="AU832" s="34"/>
      <c r="AV832" s="34"/>
      <c r="AW832" s="34"/>
      <c r="AX832" s="34"/>
    </row>
    <row r="833" spans="17:50" x14ac:dyDescent="0.2">
      <c r="Q833" s="34"/>
      <c r="R833" s="34"/>
      <c r="S833" s="34"/>
      <c r="T833" s="34"/>
      <c r="AA833" s="162"/>
      <c r="AB833" s="162"/>
      <c r="AC833" s="162"/>
      <c r="AD833" s="162"/>
      <c r="AK833" s="34"/>
      <c r="AL833" s="34"/>
      <c r="AM833" s="34"/>
      <c r="AN833" s="34"/>
      <c r="AU833" s="34"/>
      <c r="AV833" s="34"/>
      <c r="AW833" s="34"/>
      <c r="AX833" s="34"/>
    </row>
    <row r="834" spans="17:50" x14ac:dyDescent="0.2">
      <c r="Q834" s="34"/>
      <c r="R834" s="34"/>
      <c r="S834" s="34"/>
      <c r="T834" s="34"/>
      <c r="AA834" s="162"/>
      <c r="AB834" s="162"/>
      <c r="AC834" s="162"/>
      <c r="AD834" s="162"/>
      <c r="AK834" s="34"/>
      <c r="AL834" s="34"/>
      <c r="AM834" s="34"/>
      <c r="AN834" s="34"/>
      <c r="AU834" s="34"/>
      <c r="AV834" s="34"/>
      <c r="AW834" s="34"/>
      <c r="AX834" s="34"/>
    </row>
    <row r="835" spans="17:50" x14ac:dyDescent="0.2">
      <c r="Q835" s="34"/>
      <c r="R835" s="34"/>
      <c r="S835" s="34"/>
      <c r="T835" s="34"/>
      <c r="AA835" s="162"/>
      <c r="AB835" s="162"/>
      <c r="AC835" s="162"/>
      <c r="AD835" s="162"/>
      <c r="AK835" s="34"/>
      <c r="AL835" s="34"/>
      <c r="AM835" s="34"/>
      <c r="AN835" s="34"/>
      <c r="AU835" s="34"/>
      <c r="AV835" s="34"/>
      <c r="AW835" s="34"/>
      <c r="AX835" s="34"/>
    </row>
    <row r="836" spans="17:50" x14ac:dyDescent="0.2">
      <c r="Q836" s="34"/>
      <c r="R836" s="34"/>
      <c r="S836" s="34"/>
      <c r="T836" s="34"/>
      <c r="AA836" s="162"/>
      <c r="AB836" s="162"/>
      <c r="AC836" s="162"/>
      <c r="AD836" s="162"/>
      <c r="AK836" s="34"/>
      <c r="AL836" s="34"/>
      <c r="AM836" s="34"/>
      <c r="AN836" s="34"/>
      <c r="AU836" s="34"/>
      <c r="AV836" s="34"/>
      <c r="AW836" s="34"/>
      <c r="AX836" s="34"/>
    </row>
    <row r="837" spans="17:50" x14ac:dyDescent="0.2">
      <c r="Q837" s="34"/>
      <c r="R837" s="34"/>
      <c r="S837" s="34"/>
      <c r="T837" s="34"/>
      <c r="AA837" s="162"/>
      <c r="AB837" s="162"/>
      <c r="AC837" s="162"/>
      <c r="AD837" s="162"/>
      <c r="AK837" s="34"/>
      <c r="AL837" s="34"/>
      <c r="AM837" s="34"/>
      <c r="AN837" s="34"/>
      <c r="AU837" s="34"/>
      <c r="AV837" s="34"/>
      <c r="AW837" s="34"/>
      <c r="AX837" s="34"/>
    </row>
    <row r="838" spans="17:50" x14ac:dyDescent="0.2">
      <c r="Q838" s="34"/>
      <c r="R838" s="34"/>
      <c r="S838" s="34"/>
      <c r="T838" s="34"/>
      <c r="AA838" s="162"/>
      <c r="AB838" s="162"/>
      <c r="AC838" s="162"/>
      <c r="AD838" s="162"/>
      <c r="AK838" s="34"/>
      <c r="AL838" s="34"/>
      <c r="AM838" s="34"/>
      <c r="AN838" s="34"/>
      <c r="AU838" s="34"/>
      <c r="AV838" s="34"/>
      <c r="AW838" s="34"/>
      <c r="AX838" s="34"/>
    </row>
    <row r="839" spans="17:50" x14ac:dyDescent="0.2">
      <c r="Q839" s="34"/>
      <c r="R839" s="34"/>
      <c r="S839" s="34"/>
      <c r="T839" s="34"/>
      <c r="AA839" s="162"/>
      <c r="AB839" s="162"/>
      <c r="AC839" s="162"/>
      <c r="AD839" s="162"/>
      <c r="AK839" s="34"/>
      <c r="AL839" s="34"/>
      <c r="AM839" s="34"/>
      <c r="AN839" s="34"/>
      <c r="AU839" s="34"/>
      <c r="AV839" s="34"/>
      <c r="AW839" s="34"/>
      <c r="AX839" s="34"/>
    </row>
    <row r="840" spans="17:50" x14ac:dyDescent="0.2">
      <c r="Q840" s="34"/>
      <c r="R840" s="34"/>
      <c r="S840" s="34"/>
      <c r="T840" s="34"/>
      <c r="AA840" s="162"/>
      <c r="AB840" s="162"/>
      <c r="AC840" s="162"/>
      <c r="AD840" s="162"/>
      <c r="AK840" s="34"/>
      <c r="AL840" s="34"/>
      <c r="AM840" s="34"/>
      <c r="AN840" s="34"/>
      <c r="AU840" s="34"/>
      <c r="AV840" s="34"/>
      <c r="AW840" s="34"/>
      <c r="AX840" s="34"/>
    </row>
    <row r="841" spans="17:50" x14ac:dyDescent="0.2">
      <c r="Q841" s="34"/>
      <c r="R841" s="34"/>
      <c r="S841" s="34"/>
      <c r="T841" s="34"/>
      <c r="AA841" s="162"/>
      <c r="AB841" s="162"/>
      <c r="AC841" s="162"/>
      <c r="AD841" s="162"/>
      <c r="AK841" s="34"/>
      <c r="AL841" s="34"/>
      <c r="AM841" s="34"/>
      <c r="AN841" s="34"/>
      <c r="AU841" s="34"/>
      <c r="AV841" s="34"/>
      <c r="AW841" s="34"/>
      <c r="AX841" s="34"/>
    </row>
    <row r="842" spans="17:50" x14ac:dyDescent="0.2">
      <c r="Q842" s="34"/>
      <c r="R842" s="34"/>
      <c r="S842" s="34"/>
      <c r="T842" s="34"/>
      <c r="AA842" s="162"/>
      <c r="AB842" s="162"/>
      <c r="AC842" s="162"/>
      <c r="AD842" s="162"/>
      <c r="AK842" s="34"/>
      <c r="AL842" s="34"/>
      <c r="AM842" s="34"/>
      <c r="AN842" s="34"/>
      <c r="AU842" s="34"/>
      <c r="AV842" s="34"/>
      <c r="AW842" s="34"/>
      <c r="AX842" s="34"/>
    </row>
    <row r="843" spans="17:50" x14ac:dyDescent="0.2">
      <c r="Q843" s="34"/>
      <c r="R843" s="34"/>
      <c r="S843" s="34"/>
      <c r="T843" s="34"/>
      <c r="AA843" s="162"/>
      <c r="AB843" s="162"/>
      <c r="AC843" s="162"/>
      <c r="AD843" s="162"/>
      <c r="AK843" s="34"/>
      <c r="AL843" s="34"/>
      <c r="AM843" s="34"/>
      <c r="AN843" s="34"/>
      <c r="AU843" s="34"/>
      <c r="AV843" s="34"/>
      <c r="AW843" s="34"/>
      <c r="AX843" s="34"/>
    </row>
    <row r="844" spans="17:50" x14ac:dyDescent="0.2">
      <c r="Q844" s="34"/>
      <c r="R844" s="34"/>
      <c r="S844" s="34"/>
      <c r="T844" s="34"/>
      <c r="AA844" s="162"/>
      <c r="AB844" s="162"/>
      <c r="AC844" s="162"/>
      <c r="AD844" s="162"/>
      <c r="AK844" s="34"/>
      <c r="AL844" s="34"/>
      <c r="AM844" s="34"/>
      <c r="AN844" s="34"/>
      <c r="AU844" s="34"/>
      <c r="AV844" s="34"/>
      <c r="AW844" s="34"/>
      <c r="AX844" s="34"/>
    </row>
    <row r="845" spans="17:50" x14ac:dyDescent="0.2">
      <c r="Q845" s="34"/>
      <c r="R845" s="34"/>
      <c r="S845" s="34"/>
      <c r="T845" s="34"/>
      <c r="AA845" s="162"/>
      <c r="AB845" s="162"/>
      <c r="AC845" s="162"/>
      <c r="AD845" s="162"/>
      <c r="AK845" s="34"/>
      <c r="AL845" s="34"/>
      <c r="AM845" s="34"/>
      <c r="AN845" s="34"/>
      <c r="AU845" s="34"/>
      <c r="AV845" s="34"/>
      <c r="AW845" s="34"/>
      <c r="AX845" s="34"/>
    </row>
    <row r="846" spans="17:50" x14ac:dyDescent="0.2">
      <c r="Q846" s="34"/>
      <c r="R846" s="34"/>
      <c r="S846" s="34"/>
      <c r="T846" s="34"/>
      <c r="AA846" s="162"/>
      <c r="AB846" s="162"/>
      <c r="AC846" s="162"/>
      <c r="AD846" s="162"/>
      <c r="AK846" s="34"/>
      <c r="AL846" s="34"/>
      <c r="AM846" s="34"/>
      <c r="AN846" s="34"/>
      <c r="AU846" s="34"/>
      <c r="AV846" s="34"/>
      <c r="AW846" s="34"/>
      <c r="AX846" s="34"/>
    </row>
    <row r="847" spans="17:50" x14ac:dyDescent="0.2">
      <c r="Q847" s="34"/>
      <c r="R847" s="34"/>
      <c r="S847" s="34"/>
      <c r="T847" s="34"/>
      <c r="AA847" s="162"/>
      <c r="AB847" s="162"/>
      <c r="AC847" s="162"/>
      <c r="AD847" s="162"/>
      <c r="AK847" s="34"/>
      <c r="AL847" s="34"/>
      <c r="AM847" s="34"/>
      <c r="AN847" s="34"/>
      <c r="AU847" s="34"/>
      <c r="AV847" s="34"/>
      <c r="AW847" s="34"/>
      <c r="AX847" s="34"/>
    </row>
    <row r="848" spans="17:50" x14ac:dyDescent="0.2">
      <c r="Q848" s="34"/>
      <c r="R848" s="34"/>
      <c r="S848" s="34"/>
      <c r="T848" s="34"/>
      <c r="AA848" s="162"/>
      <c r="AB848" s="162"/>
      <c r="AC848" s="162"/>
      <c r="AD848" s="162"/>
      <c r="AK848" s="34"/>
      <c r="AL848" s="34"/>
      <c r="AM848" s="34"/>
      <c r="AN848" s="34"/>
      <c r="AU848" s="34"/>
      <c r="AV848" s="34"/>
      <c r="AW848" s="34"/>
      <c r="AX848" s="34"/>
    </row>
    <row r="849" spans="17:50" x14ac:dyDescent="0.2">
      <c r="Q849" s="34"/>
      <c r="R849" s="34"/>
      <c r="S849" s="34"/>
      <c r="T849" s="34"/>
      <c r="AA849" s="162"/>
      <c r="AB849" s="162"/>
      <c r="AC849" s="162"/>
      <c r="AD849" s="162"/>
      <c r="AK849" s="34"/>
      <c r="AL849" s="34"/>
      <c r="AM849" s="34"/>
      <c r="AN849" s="34"/>
      <c r="AU849" s="34"/>
      <c r="AV849" s="34"/>
      <c r="AW849" s="34"/>
      <c r="AX849" s="34"/>
    </row>
    <row r="850" spans="17:50" x14ac:dyDescent="0.2">
      <c r="Q850" s="34"/>
      <c r="R850" s="34"/>
      <c r="S850" s="34"/>
      <c r="T850" s="34"/>
      <c r="AA850" s="162"/>
      <c r="AB850" s="162"/>
      <c r="AC850" s="162"/>
      <c r="AD850" s="162"/>
      <c r="AK850" s="34"/>
      <c r="AL850" s="34"/>
      <c r="AM850" s="34"/>
      <c r="AN850" s="34"/>
      <c r="AU850" s="34"/>
      <c r="AV850" s="34"/>
      <c r="AW850" s="34"/>
      <c r="AX850" s="34"/>
    </row>
    <row r="851" spans="17:50" x14ac:dyDescent="0.2">
      <c r="Q851" s="34"/>
      <c r="R851" s="34"/>
      <c r="S851" s="34"/>
      <c r="T851" s="34"/>
      <c r="AA851" s="162"/>
      <c r="AB851" s="162"/>
      <c r="AC851" s="162"/>
      <c r="AD851" s="162"/>
      <c r="AK851" s="34"/>
      <c r="AL851" s="34"/>
      <c r="AM851" s="34"/>
      <c r="AN851" s="34"/>
      <c r="AU851" s="34"/>
      <c r="AV851" s="34"/>
      <c r="AW851" s="34"/>
      <c r="AX851" s="34"/>
    </row>
    <row r="852" spans="17:50" x14ac:dyDescent="0.2">
      <c r="Q852" s="34"/>
      <c r="R852" s="34"/>
      <c r="S852" s="34"/>
      <c r="T852" s="34"/>
      <c r="AA852" s="162"/>
      <c r="AB852" s="162"/>
      <c r="AC852" s="162"/>
      <c r="AD852" s="162"/>
      <c r="AK852" s="34"/>
      <c r="AL852" s="34"/>
      <c r="AM852" s="34"/>
      <c r="AN852" s="34"/>
      <c r="AU852" s="34"/>
      <c r="AV852" s="34"/>
      <c r="AW852" s="34"/>
      <c r="AX852" s="34"/>
    </row>
    <row r="853" spans="17:50" x14ac:dyDescent="0.2">
      <c r="Q853" s="34"/>
      <c r="R853" s="34"/>
      <c r="S853" s="34"/>
      <c r="T853" s="34"/>
      <c r="AA853" s="162"/>
      <c r="AB853" s="162"/>
      <c r="AC853" s="162"/>
      <c r="AD853" s="162"/>
      <c r="AK853" s="34"/>
      <c r="AL853" s="34"/>
      <c r="AM853" s="34"/>
      <c r="AN853" s="34"/>
      <c r="AU853" s="34"/>
      <c r="AV853" s="34"/>
      <c r="AW853" s="34"/>
      <c r="AX853" s="34"/>
    </row>
    <row r="854" spans="17:50" x14ac:dyDescent="0.2">
      <c r="Q854" s="34"/>
      <c r="R854" s="34"/>
      <c r="S854" s="34"/>
      <c r="T854" s="34"/>
      <c r="AA854" s="162"/>
      <c r="AB854" s="162"/>
      <c r="AC854" s="162"/>
      <c r="AD854" s="162"/>
      <c r="AK854" s="34"/>
      <c r="AL854" s="34"/>
      <c r="AM854" s="34"/>
      <c r="AN854" s="34"/>
      <c r="AU854" s="34"/>
      <c r="AV854" s="34"/>
      <c r="AW854" s="34"/>
      <c r="AX854" s="34"/>
    </row>
    <row r="855" spans="17:50" x14ac:dyDescent="0.2">
      <c r="Q855" s="34"/>
      <c r="R855" s="34"/>
      <c r="S855" s="34"/>
      <c r="T855" s="34"/>
      <c r="AA855" s="162"/>
      <c r="AB855" s="162"/>
      <c r="AC855" s="162"/>
      <c r="AD855" s="162"/>
      <c r="AK855" s="34"/>
      <c r="AL855" s="34"/>
      <c r="AM855" s="34"/>
      <c r="AN855" s="34"/>
      <c r="AU855" s="34"/>
      <c r="AV855" s="34"/>
      <c r="AW855" s="34"/>
      <c r="AX855" s="34"/>
    </row>
    <row r="856" spans="17:50" x14ac:dyDescent="0.2">
      <c r="Q856" s="34"/>
      <c r="R856" s="34"/>
      <c r="S856" s="34"/>
      <c r="T856" s="34"/>
      <c r="AA856" s="162"/>
      <c r="AB856" s="162"/>
      <c r="AC856" s="162"/>
      <c r="AD856" s="162"/>
      <c r="AK856" s="34"/>
      <c r="AL856" s="34"/>
      <c r="AM856" s="34"/>
      <c r="AN856" s="34"/>
      <c r="AU856" s="34"/>
      <c r="AV856" s="34"/>
      <c r="AW856" s="34"/>
      <c r="AX856" s="34"/>
    </row>
    <row r="857" spans="17:50" x14ac:dyDescent="0.2">
      <c r="Q857" s="34"/>
      <c r="R857" s="34"/>
      <c r="S857" s="34"/>
      <c r="T857" s="34"/>
      <c r="AA857" s="162"/>
      <c r="AB857" s="162"/>
      <c r="AC857" s="162"/>
      <c r="AD857" s="162"/>
      <c r="AK857" s="34"/>
      <c r="AL857" s="34"/>
      <c r="AM857" s="34"/>
      <c r="AN857" s="34"/>
      <c r="AU857" s="34"/>
      <c r="AV857" s="34"/>
      <c r="AW857" s="34"/>
      <c r="AX857" s="34"/>
    </row>
    <row r="858" spans="17:50" x14ac:dyDescent="0.2">
      <c r="Q858" s="34"/>
      <c r="R858" s="34"/>
      <c r="S858" s="34"/>
      <c r="T858" s="34"/>
      <c r="AA858" s="162"/>
      <c r="AB858" s="162"/>
      <c r="AC858" s="162"/>
      <c r="AD858" s="162"/>
      <c r="AK858" s="34"/>
      <c r="AL858" s="34"/>
      <c r="AM858" s="34"/>
      <c r="AN858" s="34"/>
      <c r="AU858" s="34"/>
      <c r="AV858" s="34"/>
      <c r="AW858" s="34"/>
      <c r="AX858" s="34"/>
    </row>
    <row r="859" spans="17:50" x14ac:dyDescent="0.2">
      <c r="Q859" s="34"/>
      <c r="R859" s="34"/>
      <c r="S859" s="34"/>
      <c r="T859" s="34"/>
      <c r="AA859" s="162"/>
      <c r="AB859" s="162"/>
      <c r="AC859" s="162"/>
      <c r="AD859" s="162"/>
      <c r="AK859" s="34"/>
      <c r="AL859" s="34"/>
      <c r="AM859" s="34"/>
      <c r="AN859" s="34"/>
      <c r="AU859" s="34"/>
      <c r="AV859" s="34"/>
      <c r="AW859" s="34"/>
      <c r="AX859" s="34"/>
    </row>
    <row r="860" spans="17:50" x14ac:dyDescent="0.2">
      <c r="Q860" s="34"/>
      <c r="R860" s="34"/>
      <c r="S860" s="34"/>
      <c r="T860" s="34"/>
      <c r="AA860" s="162"/>
      <c r="AB860" s="162"/>
      <c r="AC860" s="162"/>
      <c r="AD860" s="162"/>
      <c r="AK860" s="34"/>
      <c r="AL860" s="34"/>
      <c r="AM860" s="34"/>
      <c r="AN860" s="34"/>
      <c r="AU860" s="34"/>
      <c r="AV860" s="34"/>
      <c r="AW860" s="34"/>
      <c r="AX860" s="34"/>
    </row>
    <row r="861" spans="17:50" x14ac:dyDescent="0.2">
      <c r="Q861" s="34"/>
      <c r="R861" s="34"/>
      <c r="S861" s="34"/>
      <c r="T861" s="34"/>
      <c r="AA861" s="162"/>
      <c r="AB861" s="162"/>
      <c r="AC861" s="162"/>
      <c r="AD861" s="162"/>
      <c r="AK861" s="34"/>
      <c r="AL861" s="34"/>
      <c r="AM861" s="34"/>
      <c r="AN861" s="34"/>
      <c r="AU861" s="34"/>
      <c r="AV861" s="34"/>
      <c r="AW861" s="34"/>
      <c r="AX861" s="34"/>
    </row>
    <row r="862" spans="17:50" x14ac:dyDescent="0.2">
      <c r="Q862" s="34"/>
      <c r="R862" s="34"/>
      <c r="S862" s="34"/>
      <c r="T862" s="34"/>
      <c r="AA862" s="162"/>
      <c r="AB862" s="162"/>
      <c r="AC862" s="162"/>
      <c r="AD862" s="162"/>
      <c r="AK862" s="34"/>
      <c r="AL862" s="34"/>
      <c r="AM862" s="34"/>
      <c r="AN862" s="34"/>
      <c r="AU862" s="34"/>
      <c r="AV862" s="34"/>
      <c r="AW862" s="34"/>
      <c r="AX862" s="34"/>
    </row>
    <row r="863" spans="17:50" x14ac:dyDescent="0.2">
      <c r="Q863" s="34"/>
      <c r="R863" s="34"/>
      <c r="S863" s="34"/>
      <c r="T863" s="34"/>
      <c r="AA863" s="162"/>
      <c r="AB863" s="162"/>
      <c r="AC863" s="162"/>
      <c r="AD863" s="162"/>
      <c r="AK863" s="34"/>
      <c r="AL863" s="34"/>
      <c r="AM863" s="34"/>
      <c r="AN863" s="34"/>
      <c r="AU863" s="34"/>
      <c r="AV863" s="34"/>
      <c r="AW863" s="34"/>
      <c r="AX863" s="34"/>
    </row>
    <row r="864" spans="17:50" x14ac:dyDescent="0.2">
      <c r="Q864" s="34"/>
      <c r="R864" s="34"/>
      <c r="S864" s="34"/>
      <c r="T864" s="34"/>
      <c r="AA864" s="162"/>
      <c r="AB864" s="162"/>
      <c r="AC864" s="162"/>
      <c r="AD864" s="162"/>
      <c r="AK864" s="34"/>
      <c r="AL864" s="34"/>
      <c r="AM864" s="34"/>
      <c r="AN864" s="34"/>
      <c r="AU864" s="34"/>
      <c r="AV864" s="34"/>
      <c r="AW864" s="34"/>
      <c r="AX864" s="34"/>
    </row>
    <row r="865" spans="17:50" x14ac:dyDescent="0.2">
      <c r="Q865" s="34"/>
      <c r="R865" s="34"/>
      <c r="S865" s="34"/>
      <c r="T865" s="34"/>
      <c r="AA865" s="162"/>
      <c r="AB865" s="162"/>
      <c r="AC865" s="162"/>
      <c r="AD865" s="162"/>
      <c r="AK865" s="34"/>
      <c r="AL865" s="34"/>
      <c r="AM865" s="34"/>
      <c r="AN865" s="34"/>
      <c r="AU865" s="34"/>
      <c r="AV865" s="34"/>
      <c r="AW865" s="34"/>
      <c r="AX865" s="34"/>
    </row>
    <row r="866" spans="17:50" x14ac:dyDescent="0.2">
      <c r="Q866" s="34"/>
      <c r="R866" s="34"/>
      <c r="S866" s="34"/>
      <c r="T866" s="34"/>
      <c r="AA866" s="162"/>
      <c r="AB866" s="162"/>
      <c r="AC866" s="162"/>
      <c r="AD866" s="162"/>
      <c r="AK866" s="34"/>
      <c r="AL866" s="34"/>
      <c r="AM866" s="34"/>
      <c r="AN866" s="34"/>
      <c r="AU866" s="34"/>
      <c r="AV866" s="34"/>
      <c r="AW866" s="34"/>
      <c r="AX866" s="34"/>
    </row>
    <row r="867" spans="17:50" x14ac:dyDescent="0.2">
      <c r="Q867" s="34"/>
      <c r="R867" s="34"/>
      <c r="S867" s="34"/>
      <c r="T867" s="34"/>
      <c r="AA867" s="162"/>
      <c r="AB867" s="162"/>
      <c r="AC867" s="162"/>
      <c r="AD867" s="162"/>
      <c r="AK867" s="34"/>
      <c r="AL867" s="34"/>
      <c r="AM867" s="34"/>
      <c r="AN867" s="34"/>
      <c r="AU867" s="34"/>
      <c r="AV867" s="34"/>
      <c r="AW867" s="34"/>
      <c r="AX867" s="34"/>
    </row>
    <row r="868" spans="17:50" x14ac:dyDescent="0.2">
      <c r="Q868" s="34"/>
      <c r="R868" s="34"/>
      <c r="S868" s="34"/>
      <c r="T868" s="34"/>
      <c r="AA868" s="162"/>
      <c r="AB868" s="162"/>
      <c r="AC868" s="162"/>
      <c r="AD868" s="162"/>
      <c r="AK868" s="34"/>
      <c r="AL868" s="34"/>
      <c r="AM868" s="34"/>
      <c r="AN868" s="34"/>
      <c r="AU868" s="34"/>
      <c r="AV868" s="34"/>
      <c r="AW868" s="34"/>
      <c r="AX868" s="34"/>
    </row>
    <row r="869" spans="17:50" x14ac:dyDescent="0.2">
      <c r="Q869" s="34"/>
      <c r="R869" s="34"/>
      <c r="S869" s="34"/>
      <c r="T869" s="34"/>
      <c r="AA869" s="162"/>
      <c r="AB869" s="162"/>
      <c r="AC869" s="162"/>
      <c r="AD869" s="162"/>
      <c r="AK869" s="34"/>
      <c r="AL869" s="34"/>
      <c r="AM869" s="34"/>
      <c r="AN869" s="34"/>
      <c r="AU869" s="34"/>
      <c r="AV869" s="34"/>
      <c r="AW869" s="34"/>
      <c r="AX869" s="34"/>
    </row>
    <row r="870" spans="17:50" x14ac:dyDescent="0.2">
      <c r="Q870" s="34"/>
      <c r="R870" s="34"/>
      <c r="S870" s="34"/>
      <c r="T870" s="34"/>
      <c r="AA870" s="162"/>
      <c r="AB870" s="162"/>
      <c r="AC870" s="162"/>
      <c r="AD870" s="162"/>
      <c r="AK870" s="34"/>
      <c r="AL870" s="34"/>
      <c r="AM870" s="34"/>
      <c r="AN870" s="34"/>
      <c r="AU870" s="34"/>
      <c r="AV870" s="34"/>
      <c r="AW870" s="34"/>
      <c r="AX870" s="34"/>
    </row>
    <row r="871" spans="17:50" x14ac:dyDescent="0.2">
      <c r="Q871" s="34"/>
      <c r="R871" s="34"/>
      <c r="S871" s="34"/>
      <c r="T871" s="34"/>
      <c r="AA871" s="162"/>
      <c r="AB871" s="162"/>
      <c r="AC871" s="162"/>
      <c r="AD871" s="162"/>
      <c r="AK871" s="34"/>
      <c r="AL871" s="34"/>
      <c r="AM871" s="34"/>
      <c r="AN871" s="34"/>
      <c r="AU871" s="34"/>
      <c r="AV871" s="34"/>
      <c r="AW871" s="34"/>
      <c r="AX871" s="34"/>
    </row>
    <row r="872" spans="17:50" x14ac:dyDescent="0.2">
      <c r="Q872" s="34"/>
      <c r="R872" s="34"/>
      <c r="S872" s="34"/>
      <c r="T872" s="34"/>
      <c r="AA872" s="162"/>
      <c r="AB872" s="162"/>
      <c r="AC872" s="162"/>
      <c r="AD872" s="162"/>
      <c r="AK872" s="34"/>
      <c r="AL872" s="34"/>
      <c r="AM872" s="34"/>
      <c r="AN872" s="34"/>
      <c r="AU872" s="34"/>
      <c r="AV872" s="34"/>
      <c r="AW872" s="34"/>
      <c r="AX872" s="34"/>
    </row>
    <row r="873" spans="17:50" x14ac:dyDescent="0.2">
      <c r="Q873" s="34"/>
      <c r="R873" s="34"/>
      <c r="S873" s="34"/>
      <c r="T873" s="34"/>
      <c r="AA873" s="162"/>
      <c r="AB873" s="162"/>
      <c r="AC873" s="162"/>
      <c r="AD873" s="162"/>
      <c r="AK873" s="34"/>
      <c r="AL873" s="34"/>
      <c r="AM873" s="34"/>
      <c r="AN873" s="34"/>
      <c r="AU873" s="34"/>
      <c r="AV873" s="34"/>
      <c r="AW873" s="34"/>
      <c r="AX873" s="34"/>
    </row>
    <row r="874" spans="17:50" x14ac:dyDescent="0.2">
      <c r="Q874" s="34"/>
      <c r="R874" s="34"/>
      <c r="S874" s="34"/>
      <c r="T874" s="34"/>
      <c r="AA874" s="162"/>
      <c r="AB874" s="162"/>
      <c r="AC874" s="162"/>
      <c r="AD874" s="162"/>
      <c r="AK874" s="34"/>
      <c r="AL874" s="34"/>
      <c r="AM874" s="34"/>
      <c r="AN874" s="34"/>
      <c r="AU874" s="34"/>
      <c r="AV874" s="34"/>
      <c r="AW874" s="34"/>
      <c r="AX874" s="34"/>
    </row>
    <row r="875" spans="17:50" x14ac:dyDescent="0.2">
      <c r="Q875" s="34"/>
      <c r="R875" s="34"/>
      <c r="S875" s="34"/>
      <c r="T875" s="34"/>
      <c r="AA875" s="162"/>
      <c r="AB875" s="162"/>
      <c r="AC875" s="162"/>
      <c r="AD875" s="162"/>
      <c r="AK875" s="34"/>
      <c r="AL875" s="34"/>
      <c r="AM875" s="34"/>
      <c r="AN875" s="34"/>
      <c r="AU875" s="34"/>
      <c r="AV875" s="34"/>
      <c r="AW875" s="34"/>
      <c r="AX875" s="34"/>
    </row>
    <row r="876" spans="17:50" x14ac:dyDescent="0.2">
      <c r="Q876" s="34"/>
      <c r="R876" s="34"/>
      <c r="S876" s="34"/>
      <c r="T876" s="34"/>
      <c r="AA876" s="162"/>
      <c r="AB876" s="162"/>
      <c r="AC876" s="162"/>
      <c r="AD876" s="162"/>
      <c r="AK876" s="34"/>
      <c r="AL876" s="34"/>
      <c r="AM876" s="34"/>
      <c r="AN876" s="34"/>
      <c r="AU876" s="34"/>
      <c r="AV876" s="34"/>
      <c r="AW876" s="34"/>
      <c r="AX876" s="34"/>
    </row>
    <row r="877" spans="17:50" x14ac:dyDescent="0.2">
      <c r="Q877" s="34"/>
      <c r="R877" s="34"/>
      <c r="S877" s="34"/>
      <c r="T877" s="34"/>
      <c r="AA877" s="162"/>
      <c r="AB877" s="162"/>
      <c r="AC877" s="162"/>
      <c r="AD877" s="162"/>
      <c r="AK877" s="34"/>
      <c r="AL877" s="34"/>
      <c r="AM877" s="34"/>
      <c r="AN877" s="34"/>
      <c r="AU877" s="34"/>
      <c r="AV877" s="34"/>
      <c r="AW877" s="34"/>
      <c r="AX877" s="34"/>
    </row>
    <row r="878" spans="17:50" x14ac:dyDescent="0.2">
      <c r="Q878" s="34"/>
      <c r="R878" s="34"/>
      <c r="S878" s="34"/>
      <c r="T878" s="34"/>
      <c r="AA878" s="162"/>
      <c r="AB878" s="162"/>
      <c r="AC878" s="162"/>
      <c r="AD878" s="162"/>
      <c r="AK878" s="34"/>
      <c r="AL878" s="34"/>
      <c r="AM878" s="34"/>
      <c r="AN878" s="34"/>
      <c r="AU878" s="34"/>
      <c r="AV878" s="34"/>
      <c r="AW878" s="34"/>
      <c r="AX878" s="34"/>
    </row>
    <row r="879" spans="17:50" x14ac:dyDescent="0.2">
      <c r="Q879" s="34"/>
      <c r="R879" s="34"/>
      <c r="S879" s="34"/>
      <c r="T879" s="34"/>
      <c r="AA879" s="162"/>
      <c r="AB879" s="162"/>
      <c r="AC879" s="162"/>
      <c r="AD879" s="162"/>
      <c r="AK879" s="34"/>
      <c r="AL879" s="34"/>
      <c r="AM879" s="34"/>
      <c r="AN879" s="34"/>
      <c r="AU879" s="34"/>
      <c r="AV879" s="34"/>
      <c r="AW879" s="34"/>
      <c r="AX879" s="34"/>
    </row>
    <row r="880" spans="17:50" x14ac:dyDescent="0.2">
      <c r="Q880" s="34"/>
      <c r="R880" s="34"/>
      <c r="S880" s="34"/>
      <c r="T880" s="34"/>
      <c r="AA880" s="162"/>
      <c r="AB880" s="162"/>
      <c r="AC880" s="162"/>
      <c r="AD880" s="162"/>
      <c r="AK880" s="34"/>
      <c r="AL880" s="34"/>
      <c r="AM880" s="34"/>
      <c r="AN880" s="34"/>
      <c r="AU880" s="34"/>
      <c r="AV880" s="34"/>
      <c r="AW880" s="34"/>
      <c r="AX880" s="34"/>
    </row>
    <row r="881" spans="17:50" x14ac:dyDescent="0.2">
      <c r="Q881" s="34"/>
      <c r="R881" s="34"/>
      <c r="S881" s="34"/>
      <c r="T881" s="34"/>
      <c r="AA881" s="162"/>
      <c r="AB881" s="162"/>
      <c r="AC881" s="162"/>
      <c r="AD881" s="162"/>
      <c r="AK881" s="34"/>
      <c r="AL881" s="34"/>
      <c r="AM881" s="34"/>
      <c r="AN881" s="34"/>
      <c r="AU881" s="34"/>
      <c r="AV881" s="34"/>
      <c r="AW881" s="34"/>
      <c r="AX881" s="34"/>
    </row>
    <row r="882" spans="17:50" x14ac:dyDescent="0.2">
      <c r="Q882" s="34"/>
      <c r="R882" s="34"/>
      <c r="S882" s="34"/>
      <c r="T882" s="34"/>
      <c r="AA882" s="162"/>
      <c r="AB882" s="162"/>
      <c r="AC882" s="162"/>
      <c r="AD882" s="162"/>
      <c r="AK882" s="34"/>
      <c r="AL882" s="34"/>
      <c r="AM882" s="34"/>
      <c r="AN882" s="34"/>
      <c r="AU882" s="34"/>
      <c r="AV882" s="34"/>
      <c r="AW882" s="34"/>
      <c r="AX882" s="34"/>
    </row>
    <row r="883" spans="17:50" x14ac:dyDescent="0.2">
      <c r="Q883" s="34"/>
      <c r="R883" s="34"/>
      <c r="S883" s="34"/>
      <c r="T883" s="34"/>
      <c r="AA883" s="162"/>
      <c r="AB883" s="162"/>
      <c r="AC883" s="162"/>
      <c r="AD883" s="162"/>
      <c r="AK883" s="34"/>
      <c r="AL883" s="34"/>
      <c r="AM883" s="34"/>
      <c r="AN883" s="34"/>
      <c r="AU883" s="34"/>
      <c r="AV883" s="34"/>
      <c r="AW883" s="34"/>
      <c r="AX883" s="34"/>
    </row>
    <row r="884" spans="17:50" x14ac:dyDescent="0.2">
      <c r="Q884" s="34"/>
      <c r="R884" s="34"/>
      <c r="S884" s="34"/>
      <c r="T884" s="34"/>
      <c r="AA884" s="162"/>
      <c r="AB884" s="162"/>
      <c r="AC884" s="162"/>
      <c r="AD884" s="162"/>
      <c r="AK884" s="34"/>
      <c r="AL884" s="34"/>
      <c r="AM884" s="34"/>
      <c r="AN884" s="34"/>
      <c r="AU884" s="34"/>
      <c r="AV884" s="34"/>
      <c r="AW884" s="34"/>
      <c r="AX884" s="34"/>
    </row>
    <row r="885" spans="17:50" x14ac:dyDescent="0.2">
      <c r="Q885" s="34"/>
      <c r="R885" s="34"/>
      <c r="S885" s="34"/>
      <c r="T885" s="34"/>
      <c r="AA885" s="162"/>
      <c r="AB885" s="162"/>
      <c r="AC885" s="162"/>
      <c r="AD885" s="162"/>
      <c r="AK885" s="34"/>
      <c r="AL885" s="34"/>
      <c r="AM885" s="34"/>
      <c r="AN885" s="34"/>
      <c r="AU885" s="34"/>
      <c r="AV885" s="34"/>
      <c r="AW885" s="34"/>
      <c r="AX885" s="34"/>
    </row>
    <row r="886" spans="17:50" x14ac:dyDescent="0.2">
      <c r="Q886" s="34"/>
      <c r="R886" s="34"/>
      <c r="S886" s="34"/>
      <c r="T886" s="34"/>
      <c r="AA886" s="162"/>
      <c r="AB886" s="162"/>
      <c r="AC886" s="162"/>
      <c r="AD886" s="162"/>
      <c r="AK886" s="34"/>
      <c r="AL886" s="34"/>
      <c r="AM886" s="34"/>
      <c r="AN886" s="34"/>
      <c r="AU886" s="34"/>
      <c r="AV886" s="34"/>
      <c r="AW886" s="34"/>
      <c r="AX886" s="34"/>
    </row>
    <row r="887" spans="17:50" x14ac:dyDescent="0.2">
      <c r="Q887" s="34"/>
      <c r="R887" s="34"/>
      <c r="S887" s="34"/>
      <c r="T887" s="34"/>
      <c r="AA887" s="162"/>
      <c r="AB887" s="162"/>
      <c r="AC887" s="162"/>
      <c r="AD887" s="162"/>
      <c r="AK887" s="34"/>
      <c r="AL887" s="34"/>
      <c r="AM887" s="34"/>
      <c r="AN887" s="34"/>
      <c r="AU887" s="34"/>
      <c r="AV887" s="34"/>
      <c r="AW887" s="34"/>
      <c r="AX887" s="34"/>
    </row>
    <row r="888" spans="17:50" x14ac:dyDescent="0.2">
      <c r="Q888" s="34"/>
      <c r="R888" s="34"/>
      <c r="S888" s="34"/>
      <c r="T888" s="34"/>
      <c r="AA888" s="162"/>
      <c r="AB888" s="162"/>
      <c r="AC888" s="162"/>
      <c r="AD888" s="162"/>
      <c r="AK888" s="34"/>
      <c r="AL888" s="34"/>
      <c r="AM888" s="34"/>
      <c r="AN888" s="34"/>
      <c r="AU888" s="34"/>
      <c r="AV888" s="34"/>
      <c r="AW888" s="34"/>
      <c r="AX888" s="34"/>
    </row>
    <row r="889" spans="17:50" x14ac:dyDescent="0.2">
      <c r="Q889" s="34"/>
      <c r="R889" s="34"/>
      <c r="S889" s="34"/>
      <c r="T889" s="34"/>
      <c r="AA889" s="162"/>
      <c r="AB889" s="162"/>
      <c r="AC889" s="162"/>
      <c r="AD889" s="162"/>
      <c r="AK889" s="34"/>
      <c r="AL889" s="34"/>
      <c r="AM889" s="34"/>
      <c r="AN889" s="34"/>
      <c r="AU889" s="34"/>
      <c r="AV889" s="34"/>
      <c r="AW889" s="34"/>
      <c r="AX889" s="34"/>
    </row>
    <row r="890" spans="17:50" x14ac:dyDescent="0.2">
      <c r="Q890" s="34"/>
      <c r="R890" s="34"/>
      <c r="S890" s="34"/>
      <c r="T890" s="34"/>
      <c r="AA890" s="162"/>
      <c r="AB890" s="162"/>
      <c r="AC890" s="162"/>
      <c r="AD890" s="162"/>
      <c r="AK890" s="34"/>
      <c r="AL890" s="34"/>
      <c r="AM890" s="34"/>
      <c r="AN890" s="34"/>
      <c r="AU890" s="34"/>
      <c r="AV890" s="34"/>
      <c r="AW890" s="34"/>
      <c r="AX890" s="34"/>
    </row>
    <row r="891" spans="17:50" x14ac:dyDescent="0.2">
      <c r="Q891" s="34"/>
      <c r="R891" s="34"/>
      <c r="S891" s="34"/>
      <c r="T891" s="34"/>
      <c r="AA891" s="162"/>
      <c r="AB891" s="162"/>
      <c r="AC891" s="162"/>
      <c r="AD891" s="162"/>
      <c r="AK891" s="34"/>
      <c r="AL891" s="34"/>
      <c r="AM891" s="34"/>
      <c r="AN891" s="34"/>
      <c r="AU891" s="34"/>
      <c r="AV891" s="34"/>
      <c r="AW891" s="34"/>
      <c r="AX891" s="34"/>
    </row>
    <row r="892" spans="17:50" x14ac:dyDescent="0.2">
      <c r="Q892" s="34"/>
      <c r="R892" s="34"/>
      <c r="S892" s="34"/>
      <c r="T892" s="34"/>
      <c r="AA892" s="162"/>
      <c r="AB892" s="162"/>
      <c r="AC892" s="162"/>
      <c r="AD892" s="162"/>
      <c r="AK892" s="34"/>
      <c r="AL892" s="34"/>
      <c r="AM892" s="34"/>
      <c r="AN892" s="34"/>
      <c r="AU892" s="34"/>
      <c r="AV892" s="34"/>
      <c r="AW892" s="34"/>
      <c r="AX892" s="34"/>
    </row>
    <row r="893" spans="17:50" x14ac:dyDescent="0.2">
      <c r="Q893" s="34"/>
      <c r="R893" s="34"/>
      <c r="S893" s="34"/>
      <c r="T893" s="34"/>
      <c r="AA893" s="162"/>
      <c r="AB893" s="162"/>
      <c r="AC893" s="162"/>
      <c r="AD893" s="162"/>
      <c r="AK893" s="34"/>
      <c r="AL893" s="34"/>
      <c r="AM893" s="34"/>
      <c r="AN893" s="34"/>
      <c r="AU893" s="34"/>
      <c r="AV893" s="34"/>
      <c r="AW893" s="34"/>
      <c r="AX893" s="34"/>
    </row>
    <row r="894" spans="17:50" x14ac:dyDescent="0.2">
      <c r="Q894" s="34"/>
      <c r="R894" s="34"/>
      <c r="S894" s="34"/>
      <c r="T894" s="34"/>
      <c r="AA894" s="162"/>
      <c r="AB894" s="162"/>
      <c r="AC894" s="162"/>
      <c r="AD894" s="162"/>
      <c r="AK894" s="34"/>
      <c r="AL894" s="34"/>
      <c r="AM894" s="34"/>
      <c r="AN894" s="34"/>
      <c r="AU894" s="34"/>
      <c r="AV894" s="34"/>
      <c r="AW894" s="34"/>
      <c r="AX894" s="34"/>
    </row>
    <row r="895" spans="17:50" x14ac:dyDescent="0.2">
      <c r="Q895" s="34"/>
      <c r="R895" s="34"/>
      <c r="S895" s="34"/>
      <c r="T895" s="34"/>
      <c r="AA895" s="162"/>
      <c r="AB895" s="162"/>
      <c r="AC895" s="162"/>
      <c r="AD895" s="162"/>
      <c r="AK895" s="34"/>
      <c r="AL895" s="34"/>
      <c r="AM895" s="34"/>
      <c r="AN895" s="34"/>
      <c r="AU895" s="34"/>
      <c r="AV895" s="34"/>
      <c r="AW895" s="34"/>
      <c r="AX895" s="34"/>
    </row>
    <row r="896" spans="17:50" x14ac:dyDescent="0.2">
      <c r="Q896" s="34"/>
      <c r="R896" s="34"/>
      <c r="S896" s="34"/>
      <c r="T896" s="34"/>
      <c r="AA896" s="162"/>
      <c r="AB896" s="162"/>
      <c r="AC896" s="162"/>
      <c r="AD896" s="162"/>
      <c r="AK896" s="34"/>
      <c r="AL896" s="34"/>
      <c r="AM896" s="34"/>
      <c r="AN896" s="34"/>
      <c r="AU896" s="34"/>
      <c r="AV896" s="34"/>
      <c r="AW896" s="34"/>
      <c r="AX896" s="34"/>
    </row>
    <row r="897" spans="17:50" x14ac:dyDescent="0.2">
      <c r="Q897" s="34"/>
      <c r="R897" s="34"/>
      <c r="S897" s="34"/>
      <c r="T897" s="34"/>
      <c r="AA897" s="162"/>
      <c r="AB897" s="162"/>
      <c r="AC897" s="162"/>
      <c r="AD897" s="162"/>
      <c r="AK897" s="34"/>
      <c r="AL897" s="34"/>
      <c r="AM897" s="34"/>
      <c r="AN897" s="34"/>
      <c r="AU897" s="34"/>
      <c r="AV897" s="34"/>
      <c r="AW897" s="34"/>
      <c r="AX897" s="34"/>
    </row>
    <row r="898" spans="17:50" x14ac:dyDescent="0.2">
      <c r="Q898" s="34"/>
      <c r="R898" s="34"/>
      <c r="S898" s="34"/>
      <c r="T898" s="34"/>
      <c r="AA898" s="162"/>
      <c r="AB898" s="162"/>
      <c r="AC898" s="162"/>
      <c r="AD898" s="162"/>
      <c r="AK898" s="34"/>
      <c r="AL898" s="34"/>
      <c r="AM898" s="34"/>
      <c r="AN898" s="34"/>
      <c r="AU898" s="34"/>
      <c r="AV898" s="34"/>
      <c r="AW898" s="34"/>
      <c r="AX898" s="34"/>
    </row>
    <row r="899" spans="17:50" x14ac:dyDescent="0.2">
      <c r="Q899" s="34"/>
      <c r="R899" s="34"/>
      <c r="S899" s="34"/>
      <c r="T899" s="34"/>
      <c r="AA899" s="162"/>
      <c r="AB899" s="162"/>
      <c r="AC899" s="162"/>
      <c r="AD899" s="162"/>
      <c r="AK899" s="34"/>
      <c r="AL899" s="34"/>
      <c r="AM899" s="34"/>
      <c r="AN899" s="34"/>
      <c r="AU899" s="34"/>
      <c r="AV899" s="34"/>
      <c r="AW899" s="34"/>
      <c r="AX899" s="34"/>
    </row>
    <row r="900" spans="17:50" x14ac:dyDescent="0.2">
      <c r="Q900" s="34"/>
      <c r="R900" s="34"/>
      <c r="S900" s="34"/>
      <c r="T900" s="34"/>
      <c r="AA900" s="162"/>
      <c r="AB900" s="162"/>
      <c r="AC900" s="162"/>
      <c r="AD900" s="162"/>
      <c r="AK900" s="34"/>
      <c r="AL900" s="34"/>
      <c r="AM900" s="34"/>
      <c r="AN900" s="34"/>
      <c r="AU900" s="34"/>
      <c r="AV900" s="34"/>
      <c r="AW900" s="34"/>
      <c r="AX900" s="34"/>
    </row>
    <row r="901" spans="17:50" x14ac:dyDescent="0.2">
      <c r="Q901" s="34"/>
      <c r="R901" s="34"/>
      <c r="S901" s="34"/>
      <c r="T901" s="34"/>
      <c r="AA901" s="162"/>
      <c r="AB901" s="162"/>
      <c r="AC901" s="162"/>
      <c r="AD901" s="162"/>
      <c r="AK901" s="34"/>
      <c r="AL901" s="34"/>
      <c r="AM901" s="34"/>
      <c r="AN901" s="34"/>
      <c r="AU901" s="34"/>
      <c r="AV901" s="34"/>
      <c r="AW901" s="34"/>
      <c r="AX901" s="34"/>
    </row>
    <row r="902" spans="17:50" x14ac:dyDescent="0.2">
      <c r="Q902" s="34"/>
      <c r="R902" s="34"/>
      <c r="S902" s="34"/>
      <c r="T902" s="34"/>
      <c r="AA902" s="162"/>
      <c r="AB902" s="162"/>
      <c r="AC902" s="162"/>
      <c r="AD902" s="162"/>
      <c r="AK902" s="34"/>
      <c r="AL902" s="34"/>
      <c r="AM902" s="34"/>
      <c r="AN902" s="34"/>
      <c r="AU902" s="34"/>
      <c r="AV902" s="34"/>
      <c r="AW902" s="34"/>
      <c r="AX902" s="34"/>
    </row>
    <row r="903" spans="17:50" x14ac:dyDescent="0.2">
      <c r="Q903" s="34"/>
      <c r="R903" s="34"/>
      <c r="S903" s="34"/>
      <c r="T903" s="34"/>
      <c r="AA903" s="162"/>
      <c r="AB903" s="162"/>
      <c r="AC903" s="162"/>
      <c r="AD903" s="162"/>
      <c r="AK903" s="34"/>
      <c r="AL903" s="34"/>
      <c r="AM903" s="34"/>
      <c r="AN903" s="34"/>
      <c r="AU903" s="34"/>
      <c r="AV903" s="34"/>
      <c r="AW903" s="34"/>
      <c r="AX903" s="34"/>
    </row>
    <row r="904" spans="17:50" x14ac:dyDescent="0.2">
      <c r="Q904" s="34"/>
      <c r="R904" s="34"/>
      <c r="S904" s="34"/>
      <c r="T904" s="34"/>
      <c r="AA904" s="162"/>
      <c r="AB904" s="162"/>
      <c r="AC904" s="162"/>
      <c r="AD904" s="162"/>
      <c r="AK904" s="34"/>
      <c r="AL904" s="34"/>
      <c r="AM904" s="34"/>
      <c r="AN904" s="34"/>
      <c r="AU904" s="34"/>
      <c r="AV904" s="34"/>
      <c r="AW904" s="34"/>
      <c r="AX904" s="34"/>
    </row>
    <row r="905" spans="17:50" x14ac:dyDescent="0.2">
      <c r="Q905" s="34"/>
      <c r="R905" s="34"/>
      <c r="S905" s="34"/>
      <c r="T905" s="34"/>
      <c r="AA905" s="162"/>
      <c r="AB905" s="162"/>
      <c r="AC905" s="162"/>
      <c r="AD905" s="162"/>
      <c r="AK905" s="34"/>
      <c r="AL905" s="34"/>
      <c r="AM905" s="34"/>
      <c r="AN905" s="34"/>
      <c r="AU905" s="34"/>
      <c r="AV905" s="34"/>
      <c r="AW905" s="34"/>
      <c r="AX905" s="34"/>
    </row>
    <row r="906" spans="17:50" x14ac:dyDescent="0.2">
      <c r="Q906" s="34"/>
      <c r="R906" s="34"/>
      <c r="S906" s="34"/>
      <c r="T906" s="34"/>
      <c r="AA906" s="162"/>
      <c r="AB906" s="162"/>
      <c r="AC906" s="162"/>
      <c r="AD906" s="162"/>
      <c r="AK906" s="34"/>
      <c r="AL906" s="34"/>
      <c r="AM906" s="34"/>
      <c r="AN906" s="34"/>
      <c r="AU906" s="34"/>
      <c r="AV906" s="34"/>
      <c r="AW906" s="34"/>
      <c r="AX906" s="34"/>
    </row>
    <row r="907" spans="17:50" x14ac:dyDescent="0.2">
      <c r="Q907" s="34"/>
      <c r="R907" s="34"/>
      <c r="S907" s="34"/>
      <c r="T907" s="34"/>
      <c r="AA907" s="162"/>
      <c r="AB907" s="162"/>
      <c r="AC907" s="162"/>
      <c r="AD907" s="162"/>
      <c r="AK907" s="34"/>
      <c r="AL907" s="34"/>
      <c r="AM907" s="34"/>
      <c r="AN907" s="34"/>
      <c r="AU907" s="34"/>
      <c r="AV907" s="34"/>
      <c r="AW907" s="34"/>
      <c r="AX907" s="34"/>
    </row>
    <row r="908" spans="17:50" x14ac:dyDescent="0.2">
      <c r="Q908" s="34"/>
      <c r="R908" s="34"/>
      <c r="S908" s="34"/>
      <c r="T908" s="34"/>
      <c r="AA908" s="162"/>
      <c r="AB908" s="162"/>
      <c r="AC908" s="162"/>
      <c r="AD908" s="162"/>
      <c r="AK908" s="34"/>
      <c r="AL908" s="34"/>
      <c r="AM908" s="34"/>
      <c r="AN908" s="34"/>
      <c r="AU908" s="34"/>
      <c r="AV908" s="34"/>
      <c r="AW908" s="34"/>
      <c r="AX908" s="34"/>
    </row>
    <row r="909" spans="17:50" x14ac:dyDescent="0.2">
      <c r="Q909" s="34"/>
      <c r="R909" s="34"/>
      <c r="S909" s="34"/>
      <c r="T909" s="34"/>
      <c r="AA909" s="162"/>
      <c r="AB909" s="162"/>
      <c r="AC909" s="162"/>
      <c r="AD909" s="162"/>
      <c r="AK909" s="34"/>
      <c r="AL909" s="34"/>
      <c r="AM909" s="34"/>
      <c r="AN909" s="34"/>
      <c r="AU909" s="34"/>
      <c r="AV909" s="34"/>
      <c r="AW909" s="34"/>
      <c r="AX909" s="34"/>
    </row>
    <row r="910" spans="17:50" x14ac:dyDescent="0.2">
      <c r="Q910" s="34"/>
      <c r="R910" s="34"/>
      <c r="S910" s="34"/>
      <c r="T910" s="34"/>
      <c r="AA910" s="162"/>
      <c r="AB910" s="162"/>
      <c r="AC910" s="162"/>
      <c r="AD910" s="162"/>
      <c r="AK910" s="34"/>
      <c r="AL910" s="34"/>
      <c r="AM910" s="34"/>
      <c r="AN910" s="34"/>
      <c r="AU910" s="34"/>
      <c r="AV910" s="34"/>
      <c r="AW910" s="34"/>
      <c r="AX910" s="34"/>
    </row>
    <row r="911" spans="17:50" x14ac:dyDescent="0.2">
      <c r="Q911" s="34"/>
      <c r="R911" s="34"/>
      <c r="S911" s="34"/>
      <c r="T911" s="34"/>
      <c r="AA911" s="162"/>
      <c r="AB911" s="162"/>
      <c r="AC911" s="162"/>
      <c r="AD911" s="162"/>
      <c r="AK911" s="34"/>
      <c r="AL911" s="34"/>
      <c r="AM911" s="34"/>
      <c r="AN911" s="34"/>
      <c r="AU911" s="34"/>
      <c r="AV911" s="34"/>
      <c r="AW911" s="34"/>
      <c r="AX911" s="34"/>
    </row>
    <row r="912" spans="17:50" x14ac:dyDescent="0.2">
      <c r="Q912" s="34"/>
      <c r="R912" s="34"/>
      <c r="S912" s="34"/>
      <c r="T912" s="34"/>
      <c r="AA912" s="162"/>
      <c r="AB912" s="162"/>
      <c r="AC912" s="162"/>
      <c r="AD912" s="162"/>
      <c r="AK912" s="34"/>
      <c r="AL912" s="34"/>
      <c r="AM912" s="34"/>
      <c r="AN912" s="34"/>
      <c r="AU912" s="34"/>
      <c r="AV912" s="34"/>
      <c r="AW912" s="34"/>
      <c r="AX912" s="34"/>
    </row>
    <row r="913" spans="17:50" x14ac:dyDescent="0.2">
      <c r="Q913" s="34"/>
      <c r="R913" s="34"/>
      <c r="S913" s="34"/>
      <c r="T913" s="34"/>
      <c r="AA913" s="162"/>
      <c r="AB913" s="162"/>
      <c r="AC913" s="162"/>
      <c r="AD913" s="162"/>
      <c r="AK913" s="34"/>
      <c r="AL913" s="34"/>
      <c r="AM913" s="34"/>
      <c r="AN913" s="34"/>
      <c r="AU913" s="34"/>
      <c r="AV913" s="34"/>
      <c r="AW913" s="34"/>
      <c r="AX913" s="34"/>
    </row>
    <row r="914" spans="17:50" x14ac:dyDescent="0.2">
      <c r="Q914" s="34"/>
      <c r="R914" s="34"/>
      <c r="S914" s="34"/>
      <c r="T914" s="34"/>
      <c r="AA914" s="162"/>
      <c r="AB914" s="162"/>
      <c r="AC914" s="162"/>
      <c r="AD914" s="162"/>
      <c r="AK914" s="34"/>
      <c r="AL914" s="34"/>
      <c r="AM914" s="34"/>
      <c r="AN914" s="34"/>
      <c r="AU914" s="34"/>
      <c r="AV914" s="34"/>
      <c r="AW914" s="34"/>
      <c r="AX914" s="34"/>
    </row>
    <row r="915" spans="17:50" x14ac:dyDescent="0.2">
      <c r="Q915" s="34"/>
      <c r="R915" s="34"/>
      <c r="S915" s="34"/>
      <c r="T915" s="34"/>
      <c r="AA915" s="162"/>
      <c r="AB915" s="162"/>
      <c r="AC915" s="162"/>
      <c r="AD915" s="162"/>
      <c r="AK915" s="34"/>
      <c r="AL915" s="34"/>
      <c r="AM915" s="34"/>
      <c r="AN915" s="34"/>
      <c r="AU915" s="34"/>
      <c r="AV915" s="34"/>
      <c r="AW915" s="34"/>
      <c r="AX915" s="34"/>
    </row>
    <row r="916" spans="17:50" x14ac:dyDescent="0.2">
      <c r="Q916" s="34"/>
      <c r="R916" s="34"/>
      <c r="S916" s="34"/>
      <c r="T916" s="34"/>
      <c r="AA916" s="162"/>
      <c r="AB916" s="162"/>
      <c r="AC916" s="162"/>
      <c r="AD916" s="162"/>
      <c r="AK916" s="34"/>
      <c r="AL916" s="34"/>
      <c r="AM916" s="34"/>
      <c r="AN916" s="34"/>
      <c r="AU916" s="34"/>
      <c r="AV916" s="34"/>
      <c r="AW916" s="34"/>
      <c r="AX916" s="34"/>
    </row>
    <row r="917" spans="17:50" x14ac:dyDescent="0.2">
      <c r="Q917" s="34"/>
      <c r="R917" s="34"/>
      <c r="S917" s="34"/>
      <c r="T917" s="34"/>
      <c r="AA917" s="162"/>
      <c r="AB917" s="162"/>
      <c r="AC917" s="162"/>
      <c r="AD917" s="162"/>
      <c r="AK917" s="34"/>
      <c r="AL917" s="34"/>
      <c r="AM917" s="34"/>
      <c r="AN917" s="34"/>
      <c r="AU917" s="34"/>
      <c r="AV917" s="34"/>
      <c r="AW917" s="34"/>
      <c r="AX917" s="34"/>
    </row>
    <row r="918" spans="17:50" x14ac:dyDescent="0.2">
      <c r="Q918" s="34"/>
      <c r="R918" s="34"/>
      <c r="S918" s="34"/>
      <c r="T918" s="34"/>
      <c r="AA918" s="162"/>
      <c r="AB918" s="162"/>
      <c r="AC918" s="162"/>
      <c r="AD918" s="162"/>
      <c r="AK918" s="34"/>
      <c r="AL918" s="34"/>
      <c r="AM918" s="34"/>
      <c r="AN918" s="34"/>
      <c r="AU918" s="34"/>
      <c r="AV918" s="34"/>
      <c r="AW918" s="34"/>
      <c r="AX918" s="34"/>
    </row>
    <row r="919" spans="17:50" x14ac:dyDescent="0.2">
      <c r="Q919" s="34"/>
      <c r="R919" s="34"/>
      <c r="S919" s="34"/>
      <c r="T919" s="34"/>
      <c r="AA919" s="162"/>
      <c r="AB919" s="162"/>
      <c r="AC919" s="162"/>
      <c r="AD919" s="162"/>
      <c r="AK919" s="34"/>
      <c r="AL919" s="34"/>
      <c r="AM919" s="34"/>
      <c r="AN919" s="34"/>
      <c r="AU919" s="34"/>
      <c r="AV919" s="34"/>
      <c r="AW919" s="34"/>
      <c r="AX919" s="34"/>
    </row>
    <row r="920" spans="17:50" x14ac:dyDescent="0.2">
      <c r="Q920" s="34"/>
      <c r="R920" s="34"/>
      <c r="S920" s="34"/>
      <c r="T920" s="34"/>
      <c r="AA920" s="162"/>
      <c r="AB920" s="162"/>
      <c r="AC920" s="162"/>
      <c r="AD920" s="162"/>
      <c r="AK920" s="34"/>
      <c r="AL920" s="34"/>
      <c r="AM920" s="34"/>
      <c r="AN920" s="34"/>
      <c r="AU920" s="34"/>
      <c r="AV920" s="34"/>
      <c r="AW920" s="34"/>
      <c r="AX920" s="34"/>
    </row>
    <row r="921" spans="17:50" x14ac:dyDescent="0.2">
      <c r="Q921" s="34"/>
      <c r="R921" s="34"/>
      <c r="S921" s="34"/>
      <c r="T921" s="34"/>
      <c r="AA921" s="162"/>
      <c r="AB921" s="162"/>
      <c r="AC921" s="162"/>
      <c r="AD921" s="162"/>
      <c r="AK921" s="34"/>
      <c r="AL921" s="34"/>
      <c r="AM921" s="34"/>
      <c r="AN921" s="34"/>
      <c r="AU921" s="34"/>
      <c r="AV921" s="34"/>
      <c r="AW921" s="34"/>
      <c r="AX921" s="34"/>
    </row>
    <row r="922" spans="17:50" x14ac:dyDescent="0.2">
      <c r="Q922" s="34"/>
      <c r="R922" s="34"/>
      <c r="S922" s="34"/>
      <c r="T922" s="34"/>
      <c r="AA922" s="162"/>
      <c r="AB922" s="162"/>
      <c r="AC922" s="162"/>
      <c r="AD922" s="162"/>
      <c r="AK922" s="34"/>
      <c r="AL922" s="34"/>
      <c r="AM922" s="34"/>
      <c r="AN922" s="34"/>
      <c r="AU922" s="34"/>
      <c r="AV922" s="34"/>
      <c r="AW922" s="34"/>
      <c r="AX922" s="34"/>
    </row>
    <row r="923" spans="17:50" x14ac:dyDescent="0.2">
      <c r="Q923" s="34"/>
      <c r="R923" s="34"/>
      <c r="S923" s="34"/>
      <c r="T923" s="34"/>
      <c r="AA923" s="162"/>
      <c r="AB923" s="162"/>
      <c r="AC923" s="162"/>
      <c r="AD923" s="162"/>
      <c r="AK923" s="34"/>
      <c r="AL923" s="34"/>
      <c r="AM923" s="34"/>
      <c r="AN923" s="34"/>
      <c r="AU923" s="34"/>
      <c r="AV923" s="34"/>
      <c r="AW923" s="34"/>
      <c r="AX923" s="34"/>
    </row>
    <row r="924" spans="17:50" x14ac:dyDescent="0.2">
      <c r="Q924" s="34"/>
      <c r="R924" s="34"/>
      <c r="S924" s="34"/>
      <c r="T924" s="34"/>
      <c r="AA924" s="162"/>
      <c r="AB924" s="162"/>
      <c r="AC924" s="162"/>
      <c r="AD924" s="162"/>
      <c r="AK924" s="34"/>
      <c r="AL924" s="34"/>
      <c r="AM924" s="34"/>
      <c r="AN924" s="34"/>
      <c r="AU924" s="34"/>
      <c r="AV924" s="34"/>
      <c r="AW924" s="34"/>
      <c r="AX924" s="34"/>
    </row>
    <row r="925" spans="17:50" x14ac:dyDescent="0.2">
      <c r="Q925" s="34"/>
      <c r="R925" s="34"/>
      <c r="S925" s="34"/>
      <c r="T925" s="34"/>
      <c r="AA925" s="162"/>
      <c r="AB925" s="162"/>
      <c r="AC925" s="162"/>
      <c r="AD925" s="162"/>
      <c r="AK925" s="34"/>
      <c r="AL925" s="34"/>
      <c r="AM925" s="34"/>
      <c r="AN925" s="34"/>
      <c r="AU925" s="34"/>
      <c r="AV925" s="34"/>
      <c r="AW925" s="34"/>
      <c r="AX925" s="34"/>
    </row>
    <row r="926" spans="17:50" x14ac:dyDescent="0.2">
      <c r="Q926" s="34"/>
      <c r="R926" s="34"/>
      <c r="S926" s="34"/>
      <c r="T926" s="34"/>
      <c r="AA926" s="162"/>
      <c r="AB926" s="162"/>
      <c r="AC926" s="162"/>
      <c r="AD926" s="162"/>
      <c r="AK926" s="34"/>
      <c r="AL926" s="34"/>
      <c r="AM926" s="34"/>
      <c r="AN926" s="34"/>
      <c r="AU926" s="34"/>
      <c r="AV926" s="34"/>
      <c r="AW926" s="34"/>
      <c r="AX926" s="34"/>
    </row>
    <row r="927" spans="17:50" x14ac:dyDescent="0.2">
      <c r="Q927" s="34"/>
      <c r="R927" s="34"/>
      <c r="S927" s="34"/>
      <c r="T927" s="34"/>
      <c r="AA927" s="162"/>
      <c r="AB927" s="162"/>
      <c r="AC927" s="162"/>
      <c r="AD927" s="162"/>
      <c r="AK927" s="34"/>
      <c r="AL927" s="34"/>
      <c r="AM927" s="34"/>
      <c r="AN927" s="34"/>
      <c r="AU927" s="34"/>
      <c r="AV927" s="34"/>
      <c r="AW927" s="34"/>
      <c r="AX927" s="34"/>
    </row>
    <row r="928" spans="17:50" x14ac:dyDescent="0.2">
      <c r="Q928" s="34"/>
      <c r="R928" s="34"/>
      <c r="S928" s="34"/>
      <c r="T928" s="34"/>
      <c r="AA928" s="162"/>
      <c r="AB928" s="162"/>
      <c r="AC928" s="162"/>
      <c r="AD928" s="162"/>
      <c r="AK928" s="34"/>
      <c r="AL928" s="34"/>
      <c r="AM928" s="34"/>
      <c r="AN928" s="34"/>
      <c r="AU928" s="34"/>
      <c r="AV928" s="34"/>
      <c r="AW928" s="34"/>
      <c r="AX928" s="34"/>
    </row>
    <row r="929" spans="17:50" x14ac:dyDescent="0.2">
      <c r="Q929" s="34"/>
      <c r="R929" s="34"/>
      <c r="S929" s="34"/>
      <c r="T929" s="34"/>
      <c r="AA929" s="162"/>
      <c r="AB929" s="162"/>
      <c r="AC929" s="162"/>
      <c r="AD929" s="162"/>
      <c r="AK929" s="34"/>
      <c r="AL929" s="34"/>
      <c r="AM929" s="34"/>
      <c r="AN929" s="34"/>
      <c r="AU929" s="34"/>
      <c r="AV929" s="34"/>
      <c r="AW929" s="34"/>
      <c r="AX929" s="34"/>
    </row>
    <row r="930" spans="17:50" x14ac:dyDescent="0.2">
      <c r="Q930" s="34"/>
      <c r="R930" s="34"/>
      <c r="S930" s="34"/>
      <c r="T930" s="34"/>
      <c r="AA930" s="162"/>
      <c r="AB930" s="162"/>
      <c r="AC930" s="162"/>
      <c r="AD930" s="162"/>
      <c r="AK930" s="34"/>
      <c r="AL930" s="34"/>
      <c r="AM930" s="34"/>
      <c r="AN930" s="34"/>
      <c r="AU930" s="34"/>
      <c r="AV930" s="34"/>
      <c r="AW930" s="34"/>
      <c r="AX930" s="34"/>
    </row>
    <row r="931" spans="17:50" x14ac:dyDescent="0.2">
      <c r="Q931" s="34"/>
      <c r="R931" s="34"/>
      <c r="S931" s="34"/>
      <c r="T931" s="34"/>
      <c r="AA931" s="162"/>
      <c r="AB931" s="162"/>
      <c r="AC931" s="162"/>
      <c r="AD931" s="162"/>
      <c r="AK931" s="34"/>
      <c r="AL931" s="34"/>
      <c r="AM931" s="34"/>
      <c r="AN931" s="34"/>
      <c r="AU931" s="34"/>
      <c r="AV931" s="34"/>
      <c r="AW931" s="34"/>
      <c r="AX931" s="34"/>
    </row>
    <row r="932" spans="17:50" x14ac:dyDescent="0.2">
      <c r="Q932" s="34"/>
      <c r="R932" s="34"/>
      <c r="S932" s="34"/>
      <c r="T932" s="34"/>
      <c r="AA932" s="162"/>
      <c r="AB932" s="162"/>
      <c r="AC932" s="162"/>
      <c r="AD932" s="162"/>
      <c r="AK932" s="34"/>
      <c r="AL932" s="34"/>
      <c r="AM932" s="34"/>
      <c r="AN932" s="34"/>
      <c r="AU932" s="34"/>
      <c r="AV932" s="34"/>
      <c r="AW932" s="34"/>
      <c r="AX932" s="34"/>
    </row>
    <row r="933" spans="17:50" x14ac:dyDescent="0.2">
      <c r="Q933" s="34"/>
      <c r="R933" s="34"/>
      <c r="S933" s="34"/>
      <c r="T933" s="34"/>
      <c r="AA933" s="162"/>
      <c r="AB933" s="162"/>
      <c r="AC933" s="162"/>
      <c r="AD933" s="162"/>
      <c r="AK933" s="34"/>
      <c r="AL933" s="34"/>
      <c r="AM933" s="34"/>
      <c r="AN933" s="34"/>
      <c r="AU933" s="34"/>
      <c r="AV933" s="34"/>
      <c r="AW933" s="34"/>
      <c r="AX933" s="34"/>
    </row>
    <row r="934" spans="17:50" x14ac:dyDescent="0.2">
      <c r="Q934" s="34"/>
      <c r="R934" s="34"/>
      <c r="S934" s="34"/>
      <c r="T934" s="34"/>
      <c r="AA934" s="162"/>
      <c r="AB934" s="162"/>
      <c r="AC934" s="162"/>
      <c r="AD934" s="162"/>
      <c r="AK934" s="34"/>
      <c r="AL934" s="34"/>
      <c r="AM934" s="34"/>
      <c r="AN934" s="34"/>
      <c r="AU934" s="34"/>
      <c r="AV934" s="34"/>
      <c r="AW934" s="34"/>
      <c r="AX934" s="34"/>
    </row>
    <row r="935" spans="17:50" x14ac:dyDescent="0.2">
      <c r="Q935" s="34"/>
      <c r="R935" s="34"/>
      <c r="S935" s="34"/>
      <c r="T935" s="34"/>
      <c r="AA935" s="162"/>
      <c r="AB935" s="162"/>
      <c r="AC935" s="162"/>
      <c r="AD935" s="162"/>
      <c r="AK935" s="34"/>
      <c r="AL935" s="34"/>
      <c r="AM935" s="34"/>
      <c r="AN935" s="34"/>
      <c r="AU935" s="34"/>
      <c r="AV935" s="34"/>
      <c r="AW935" s="34"/>
      <c r="AX935" s="34"/>
    </row>
    <row r="936" spans="17:50" x14ac:dyDescent="0.2">
      <c r="Q936" s="34"/>
      <c r="R936" s="34"/>
      <c r="S936" s="34"/>
      <c r="T936" s="34"/>
      <c r="AA936" s="162"/>
      <c r="AB936" s="162"/>
      <c r="AC936" s="162"/>
      <c r="AD936" s="162"/>
      <c r="AK936" s="34"/>
      <c r="AL936" s="34"/>
      <c r="AM936" s="34"/>
      <c r="AN936" s="34"/>
      <c r="AU936" s="34"/>
      <c r="AV936" s="34"/>
      <c r="AW936" s="34"/>
      <c r="AX936" s="34"/>
    </row>
    <row r="937" spans="17:50" x14ac:dyDescent="0.2">
      <c r="Q937" s="34"/>
      <c r="R937" s="34"/>
      <c r="S937" s="34"/>
      <c r="T937" s="34"/>
      <c r="AA937" s="162"/>
      <c r="AB937" s="162"/>
      <c r="AC937" s="162"/>
      <c r="AD937" s="162"/>
      <c r="AK937" s="34"/>
      <c r="AL937" s="34"/>
      <c r="AM937" s="34"/>
      <c r="AN937" s="34"/>
      <c r="AU937" s="34"/>
      <c r="AV937" s="34"/>
      <c r="AW937" s="34"/>
      <c r="AX937" s="34"/>
    </row>
    <row r="938" spans="17:50" x14ac:dyDescent="0.2">
      <c r="Q938" s="34"/>
      <c r="R938" s="34"/>
      <c r="S938" s="34"/>
      <c r="T938" s="34"/>
      <c r="AA938" s="162"/>
      <c r="AB938" s="162"/>
      <c r="AC938" s="162"/>
      <c r="AD938" s="162"/>
      <c r="AK938" s="34"/>
      <c r="AL938" s="34"/>
      <c r="AM938" s="34"/>
      <c r="AN938" s="34"/>
      <c r="AU938" s="34"/>
      <c r="AV938" s="34"/>
      <c r="AW938" s="34"/>
      <c r="AX938" s="34"/>
    </row>
    <row r="939" spans="17:50" x14ac:dyDescent="0.2">
      <c r="Q939" s="34"/>
      <c r="R939" s="34"/>
      <c r="S939" s="34"/>
      <c r="T939" s="34"/>
      <c r="AA939" s="162"/>
      <c r="AB939" s="162"/>
      <c r="AC939" s="162"/>
      <c r="AD939" s="162"/>
      <c r="AK939" s="34"/>
      <c r="AL939" s="34"/>
      <c r="AM939" s="34"/>
      <c r="AN939" s="34"/>
      <c r="AU939" s="34"/>
      <c r="AV939" s="34"/>
      <c r="AW939" s="34"/>
      <c r="AX939" s="34"/>
    </row>
    <row r="940" spans="17:50" x14ac:dyDescent="0.2">
      <c r="Q940" s="34"/>
      <c r="R940" s="34"/>
      <c r="S940" s="34"/>
      <c r="T940" s="34"/>
      <c r="AA940" s="162"/>
      <c r="AB940" s="162"/>
      <c r="AC940" s="162"/>
      <c r="AD940" s="162"/>
      <c r="AK940" s="34"/>
      <c r="AL940" s="34"/>
      <c r="AM940" s="34"/>
      <c r="AN940" s="34"/>
      <c r="AU940" s="34"/>
      <c r="AV940" s="34"/>
      <c r="AW940" s="34"/>
      <c r="AX940" s="34"/>
    </row>
    <row r="941" spans="17:50" x14ac:dyDescent="0.2">
      <c r="Q941" s="34"/>
      <c r="R941" s="34"/>
      <c r="S941" s="34"/>
      <c r="T941" s="34"/>
      <c r="AA941" s="162"/>
      <c r="AB941" s="162"/>
      <c r="AC941" s="162"/>
      <c r="AD941" s="162"/>
      <c r="AK941" s="34"/>
      <c r="AL941" s="34"/>
      <c r="AM941" s="34"/>
      <c r="AN941" s="34"/>
      <c r="AU941" s="34"/>
      <c r="AV941" s="34"/>
      <c r="AW941" s="34"/>
      <c r="AX941" s="34"/>
    </row>
    <row r="942" spans="17:50" x14ac:dyDescent="0.2">
      <c r="Q942" s="34"/>
      <c r="R942" s="34"/>
      <c r="S942" s="34"/>
      <c r="T942" s="34"/>
      <c r="AA942" s="162"/>
      <c r="AB942" s="162"/>
      <c r="AC942" s="162"/>
      <c r="AD942" s="162"/>
      <c r="AK942" s="34"/>
      <c r="AL942" s="34"/>
      <c r="AM942" s="34"/>
      <c r="AN942" s="34"/>
      <c r="AU942" s="34"/>
      <c r="AV942" s="34"/>
      <c r="AW942" s="34"/>
      <c r="AX942" s="34"/>
    </row>
    <row r="943" spans="17:50" x14ac:dyDescent="0.2">
      <c r="Q943" s="34"/>
      <c r="R943" s="34"/>
      <c r="S943" s="34"/>
      <c r="T943" s="34"/>
      <c r="AA943" s="162"/>
      <c r="AB943" s="162"/>
      <c r="AC943" s="162"/>
      <c r="AD943" s="162"/>
      <c r="AK943" s="34"/>
      <c r="AL943" s="34"/>
      <c r="AM943" s="34"/>
      <c r="AN943" s="34"/>
      <c r="AU943" s="34"/>
      <c r="AV943" s="34"/>
      <c r="AW943" s="34"/>
      <c r="AX943" s="34"/>
    </row>
    <row r="944" spans="17:50" x14ac:dyDescent="0.2">
      <c r="Q944" s="34"/>
      <c r="R944" s="34"/>
      <c r="S944" s="34"/>
      <c r="T944" s="34"/>
      <c r="AA944" s="162"/>
      <c r="AB944" s="162"/>
      <c r="AC944" s="162"/>
      <c r="AD944" s="162"/>
      <c r="AK944" s="34"/>
      <c r="AL944" s="34"/>
      <c r="AM944" s="34"/>
      <c r="AN944" s="34"/>
      <c r="AU944" s="34"/>
      <c r="AV944" s="34"/>
      <c r="AW944" s="34"/>
      <c r="AX944" s="34"/>
    </row>
    <row r="945" spans="17:50" x14ac:dyDescent="0.2">
      <c r="Q945" s="34"/>
      <c r="R945" s="34"/>
      <c r="S945" s="34"/>
      <c r="T945" s="34"/>
      <c r="AA945" s="162"/>
      <c r="AB945" s="162"/>
      <c r="AC945" s="162"/>
      <c r="AD945" s="162"/>
      <c r="AK945" s="34"/>
      <c r="AL945" s="34"/>
      <c r="AM945" s="34"/>
      <c r="AN945" s="34"/>
      <c r="AU945" s="34"/>
      <c r="AV945" s="34"/>
      <c r="AW945" s="34"/>
      <c r="AX945" s="34"/>
    </row>
    <row r="946" spans="17:50" x14ac:dyDescent="0.2">
      <c r="Q946" s="34"/>
      <c r="R946" s="34"/>
      <c r="S946" s="34"/>
      <c r="T946" s="34"/>
      <c r="AA946" s="162"/>
      <c r="AB946" s="162"/>
      <c r="AC946" s="162"/>
      <c r="AD946" s="162"/>
      <c r="AK946" s="34"/>
      <c r="AL946" s="34"/>
      <c r="AM946" s="34"/>
      <c r="AN946" s="34"/>
      <c r="AU946" s="34"/>
      <c r="AV946" s="34"/>
      <c r="AW946" s="34"/>
      <c r="AX946" s="34"/>
    </row>
    <row r="947" spans="17:50" x14ac:dyDescent="0.2">
      <c r="Q947" s="34"/>
      <c r="R947" s="34"/>
      <c r="S947" s="34"/>
      <c r="T947" s="34"/>
      <c r="AA947" s="162"/>
      <c r="AB947" s="162"/>
      <c r="AC947" s="162"/>
      <c r="AD947" s="162"/>
      <c r="AK947" s="34"/>
      <c r="AL947" s="34"/>
      <c r="AM947" s="34"/>
      <c r="AN947" s="34"/>
      <c r="AU947" s="34"/>
      <c r="AV947" s="34"/>
      <c r="AW947" s="34"/>
      <c r="AX947" s="34"/>
    </row>
    <row r="948" spans="17:50" x14ac:dyDescent="0.2">
      <c r="Q948" s="34"/>
      <c r="R948" s="34"/>
      <c r="S948" s="34"/>
      <c r="T948" s="34"/>
      <c r="AA948" s="162"/>
      <c r="AB948" s="162"/>
      <c r="AC948" s="162"/>
      <c r="AD948" s="162"/>
      <c r="AK948" s="34"/>
      <c r="AL948" s="34"/>
      <c r="AM948" s="34"/>
      <c r="AN948" s="34"/>
      <c r="AU948" s="34"/>
      <c r="AV948" s="34"/>
      <c r="AW948" s="34"/>
      <c r="AX948" s="34"/>
    </row>
    <row r="949" spans="17:50" x14ac:dyDescent="0.2">
      <c r="Q949" s="34"/>
      <c r="R949" s="34"/>
      <c r="S949" s="34"/>
      <c r="T949" s="34"/>
      <c r="AA949" s="162"/>
      <c r="AB949" s="162"/>
      <c r="AC949" s="162"/>
      <c r="AD949" s="162"/>
      <c r="AK949" s="34"/>
      <c r="AL949" s="34"/>
      <c r="AM949" s="34"/>
      <c r="AN949" s="34"/>
      <c r="AU949" s="34"/>
      <c r="AV949" s="34"/>
      <c r="AW949" s="34"/>
      <c r="AX949" s="34"/>
    </row>
    <row r="950" spans="17:50" x14ac:dyDescent="0.2">
      <c r="Q950" s="34"/>
      <c r="R950" s="34"/>
      <c r="S950" s="34"/>
      <c r="T950" s="34"/>
      <c r="AA950" s="162"/>
      <c r="AB950" s="162"/>
      <c r="AC950" s="162"/>
      <c r="AD950" s="162"/>
      <c r="AK950" s="34"/>
      <c r="AL950" s="34"/>
      <c r="AM950" s="34"/>
      <c r="AN950" s="34"/>
      <c r="AU950" s="34"/>
      <c r="AV950" s="34"/>
      <c r="AW950" s="34"/>
      <c r="AX950" s="34"/>
    </row>
    <row r="951" spans="17:50" x14ac:dyDescent="0.2">
      <c r="Q951" s="34"/>
      <c r="R951" s="34"/>
      <c r="S951" s="34"/>
      <c r="T951" s="34"/>
      <c r="AA951" s="162"/>
      <c r="AB951" s="162"/>
      <c r="AC951" s="162"/>
      <c r="AD951" s="162"/>
      <c r="AK951" s="34"/>
      <c r="AL951" s="34"/>
      <c r="AM951" s="34"/>
      <c r="AN951" s="34"/>
      <c r="AU951" s="34"/>
      <c r="AV951" s="34"/>
      <c r="AW951" s="34"/>
      <c r="AX951" s="34"/>
    </row>
    <row r="952" spans="17:50" x14ac:dyDescent="0.2">
      <c r="Q952" s="34"/>
      <c r="R952" s="34"/>
      <c r="S952" s="34"/>
      <c r="T952" s="34"/>
      <c r="AA952" s="162"/>
      <c r="AB952" s="162"/>
      <c r="AC952" s="162"/>
      <c r="AD952" s="162"/>
      <c r="AK952" s="34"/>
      <c r="AL952" s="34"/>
      <c r="AM952" s="34"/>
      <c r="AN952" s="34"/>
      <c r="AU952" s="34"/>
      <c r="AV952" s="34"/>
      <c r="AW952" s="34"/>
      <c r="AX952" s="34"/>
    </row>
    <row r="953" spans="17:50" x14ac:dyDescent="0.2">
      <c r="Q953" s="34"/>
      <c r="R953" s="34"/>
      <c r="S953" s="34"/>
      <c r="T953" s="34"/>
      <c r="AA953" s="162"/>
      <c r="AB953" s="162"/>
      <c r="AC953" s="162"/>
      <c r="AD953" s="162"/>
      <c r="AK953" s="34"/>
      <c r="AL953" s="34"/>
      <c r="AM953" s="34"/>
      <c r="AN953" s="34"/>
      <c r="AU953" s="34"/>
      <c r="AV953" s="34"/>
      <c r="AW953" s="34"/>
      <c r="AX953" s="34"/>
    </row>
    <row r="954" spans="17:50" x14ac:dyDescent="0.2">
      <c r="Q954" s="34"/>
      <c r="R954" s="34"/>
      <c r="S954" s="34"/>
      <c r="T954" s="34"/>
      <c r="AA954" s="162"/>
      <c r="AB954" s="162"/>
      <c r="AC954" s="162"/>
      <c r="AD954" s="162"/>
      <c r="AK954" s="34"/>
      <c r="AL954" s="34"/>
      <c r="AM954" s="34"/>
      <c r="AN954" s="34"/>
      <c r="AU954" s="34"/>
      <c r="AV954" s="34"/>
      <c r="AW954" s="34"/>
      <c r="AX954" s="34"/>
    </row>
    <row r="955" spans="17:50" x14ac:dyDescent="0.2">
      <c r="Q955" s="34"/>
      <c r="R955" s="34"/>
      <c r="S955" s="34"/>
      <c r="T955" s="34"/>
      <c r="AA955" s="162"/>
      <c r="AB955" s="162"/>
      <c r="AC955" s="162"/>
      <c r="AD955" s="162"/>
      <c r="AK955" s="34"/>
      <c r="AL955" s="34"/>
      <c r="AM955" s="34"/>
      <c r="AN955" s="34"/>
      <c r="AU955" s="34"/>
      <c r="AV955" s="34"/>
      <c r="AW955" s="34"/>
      <c r="AX955" s="34"/>
    </row>
    <row r="956" spans="17:50" x14ac:dyDescent="0.2">
      <c r="Q956" s="34"/>
      <c r="R956" s="34"/>
      <c r="S956" s="34"/>
      <c r="T956" s="34"/>
      <c r="AA956" s="162"/>
      <c r="AB956" s="162"/>
      <c r="AC956" s="162"/>
      <c r="AD956" s="162"/>
      <c r="AK956" s="34"/>
      <c r="AL956" s="34"/>
      <c r="AM956" s="34"/>
      <c r="AN956" s="34"/>
      <c r="AU956" s="34"/>
      <c r="AV956" s="34"/>
      <c r="AW956" s="34"/>
      <c r="AX956" s="34"/>
    </row>
    <row r="957" spans="17:50" x14ac:dyDescent="0.2">
      <c r="Q957" s="34"/>
      <c r="R957" s="34"/>
      <c r="S957" s="34"/>
      <c r="T957" s="34"/>
      <c r="AA957" s="162"/>
      <c r="AB957" s="162"/>
      <c r="AC957" s="162"/>
      <c r="AD957" s="162"/>
      <c r="AK957" s="34"/>
      <c r="AL957" s="34"/>
      <c r="AM957" s="34"/>
      <c r="AN957" s="34"/>
      <c r="AU957" s="34"/>
      <c r="AV957" s="34"/>
      <c r="AW957" s="34"/>
      <c r="AX957" s="34"/>
    </row>
    <row r="958" spans="17:50" x14ac:dyDescent="0.2">
      <c r="Q958" s="34"/>
      <c r="R958" s="34"/>
      <c r="S958" s="34"/>
      <c r="T958" s="34"/>
      <c r="AA958" s="162"/>
      <c r="AB958" s="162"/>
      <c r="AC958" s="162"/>
      <c r="AD958" s="162"/>
      <c r="AK958" s="34"/>
      <c r="AL958" s="34"/>
      <c r="AM958" s="34"/>
      <c r="AN958" s="34"/>
      <c r="AU958" s="34"/>
      <c r="AV958" s="34"/>
      <c r="AW958" s="34"/>
      <c r="AX958" s="34"/>
    </row>
    <row r="959" spans="17:50" x14ac:dyDescent="0.2">
      <c r="Q959" s="34"/>
      <c r="R959" s="34"/>
      <c r="S959" s="34"/>
      <c r="T959" s="34"/>
      <c r="AA959" s="162"/>
      <c r="AB959" s="162"/>
      <c r="AC959" s="162"/>
      <c r="AD959" s="162"/>
      <c r="AK959" s="34"/>
      <c r="AL959" s="34"/>
      <c r="AM959" s="34"/>
      <c r="AN959" s="34"/>
      <c r="AU959" s="34"/>
      <c r="AV959" s="34"/>
      <c r="AW959" s="34"/>
      <c r="AX959" s="34"/>
    </row>
    <row r="960" spans="17:50" x14ac:dyDescent="0.2">
      <c r="Q960" s="34"/>
      <c r="R960" s="34"/>
      <c r="S960" s="34"/>
      <c r="T960" s="34"/>
      <c r="AA960" s="162"/>
      <c r="AB960" s="162"/>
      <c r="AC960" s="162"/>
      <c r="AD960" s="162"/>
      <c r="AK960" s="34"/>
      <c r="AL960" s="34"/>
      <c r="AM960" s="34"/>
      <c r="AN960" s="34"/>
      <c r="AU960" s="34"/>
      <c r="AV960" s="34"/>
      <c r="AW960" s="34"/>
      <c r="AX960" s="34"/>
    </row>
    <row r="961" spans="17:50" x14ac:dyDescent="0.2">
      <c r="Q961" s="34"/>
      <c r="R961" s="34"/>
      <c r="S961" s="34"/>
      <c r="T961" s="34"/>
      <c r="AA961" s="162"/>
      <c r="AB961" s="162"/>
      <c r="AC961" s="162"/>
      <c r="AD961" s="162"/>
      <c r="AK961" s="34"/>
      <c r="AL961" s="34"/>
      <c r="AM961" s="34"/>
      <c r="AN961" s="34"/>
      <c r="AU961" s="34"/>
      <c r="AV961" s="34"/>
      <c r="AW961" s="34"/>
      <c r="AX961" s="34"/>
    </row>
    <row r="962" spans="17:50" x14ac:dyDescent="0.2">
      <c r="Q962" s="34"/>
      <c r="R962" s="34"/>
      <c r="S962" s="34"/>
      <c r="T962" s="34"/>
      <c r="AA962" s="162"/>
      <c r="AB962" s="162"/>
      <c r="AC962" s="162"/>
      <c r="AD962" s="162"/>
      <c r="AK962" s="34"/>
      <c r="AL962" s="34"/>
      <c r="AM962" s="34"/>
      <c r="AN962" s="34"/>
      <c r="AU962" s="34"/>
      <c r="AV962" s="34"/>
      <c r="AW962" s="34"/>
      <c r="AX962" s="34"/>
    </row>
    <row r="963" spans="17:50" x14ac:dyDescent="0.2">
      <c r="Q963" s="34"/>
      <c r="R963" s="34"/>
      <c r="S963" s="34"/>
      <c r="T963" s="34"/>
      <c r="AA963" s="162"/>
      <c r="AB963" s="162"/>
      <c r="AC963" s="162"/>
      <c r="AD963" s="162"/>
      <c r="AK963" s="34"/>
      <c r="AL963" s="34"/>
      <c r="AM963" s="34"/>
      <c r="AN963" s="34"/>
      <c r="AU963" s="34"/>
      <c r="AV963" s="34"/>
      <c r="AW963" s="34"/>
      <c r="AX963" s="34"/>
    </row>
    <row r="964" spans="17:50" x14ac:dyDescent="0.2">
      <c r="Q964" s="34"/>
      <c r="R964" s="34"/>
      <c r="S964" s="34"/>
      <c r="T964" s="34"/>
      <c r="AA964" s="162"/>
      <c r="AB964" s="162"/>
      <c r="AC964" s="162"/>
      <c r="AD964" s="162"/>
      <c r="AK964" s="34"/>
      <c r="AL964" s="34"/>
      <c r="AM964" s="34"/>
      <c r="AN964" s="34"/>
      <c r="AU964" s="34"/>
      <c r="AV964" s="34"/>
      <c r="AW964" s="34"/>
      <c r="AX964" s="34"/>
    </row>
    <row r="965" spans="17:50" x14ac:dyDescent="0.2">
      <c r="Q965" s="34"/>
      <c r="R965" s="34"/>
      <c r="S965" s="34"/>
      <c r="T965" s="34"/>
      <c r="AA965" s="162"/>
      <c r="AB965" s="162"/>
      <c r="AC965" s="162"/>
      <c r="AD965" s="162"/>
      <c r="AK965" s="34"/>
      <c r="AL965" s="34"/>
      <c r="AM965" s="34"/>
      <c r="AN965" s="34"/>
      <c r="AU965" s="34"/>
      <c r="AV965" s="34"/>
      <c r="AW965" s="34"/>
      <c r="AX965" s="34"/>
    </row>
    <row r="966" spans="17:50" x14ac:dyDescent="0.2">
      <c r="Q966" s="34"/>
      <c r="R966" s="34"/>
      <c r="S966" s="34"/>
      <c r="T966" s="34"/>
      <c r="AA966" s="162"/>
      <c r="AB966" s="162"/>
      <c r="AC966" s="162"/>
      <c r="AD966" s="162"/>
      <c r="AK966" s="34"/>
      <c r="AL966" s="34"/>
      <c r="AM966" s="34"/>
      <c r="AN966" s="34"/>
      <c r="AU966" s="34"/>
      <c r="AV966" s="34"/>
      <c r="AW966" s="34"/>
      <c r="AX966" s="34"/>
    </row>
    <row r="967" spans="17:50" x14ac:dyDescent="0.2">
      <c r="Q967" s="34"/>
      <c r="R967" s="34"/>
      <c r="S967" s="34"/>
      <c r="T967" s="34"/>
      <c r="AA967" s="162"/>
      <c r="AB967" s="162"/>
      <c r="AC967" s="162"/>
      <c r="AD967" s="162"/>
      <c r="AK967" s="34"/>
      <c r="AL967" s="34"/>
      <c r="AM967" s="34"/>
      <c r="AN967" s="34"/>
      <c r="AU967" s="34"/>
      <c r="AV967" s="34"/>
      <c r="AW967" s="34"/>
      <c r="AX967" s="34"/>
    </row>
    <row r="968" spans="17:50" x14ac:dyDescent="0.2">
      <c r="Q968" s="34"/>
      <c r="R968" s="34"/>
      <c r="S968" s="34"/>
      <c r="T968" s="34"/>
      <c r="AA968" s="162"/>
      <c r="AB968" s="162"/>
      <c r="AC968" s="162"/>
      <c r="AD968" s="162"/>
      <c r="AK968" s="34"/>
      <c r="AL968" s="34"/>
      <c r="AM968" s="34"/>
      <c r="AN968" s="34"/>
      <c r="AU968" s="34"/>
      <c r="AV968" s="34"/>
      <c r="AW968" s="34"/>
      <c r="AX968" s="34"/>
    </row>
    <row r="969" spans="17:50" x14ac:dyDescent="0.2">
      <c r="Q969" s="34"/>
      <c r="R969" s="34"/>
      <c r="S969" s="34"/>
      <c r="T969" s="34"/>
      <c r="AA969" s="162"/>
      <c r="AB969" s="162"/>
      <c r="AC969" s="162"/>
      <c r="AD969" s="162"/>
      <c r="AK969" s="34"/>
      <c r="AL969" s="34"/>
      <c r="AM969" s="34"/>
      <c r="AN969" s="34"/>
      <c r="AU969" s="34"/>
      <c r="AV969" s="34"/>
      <c r="AW969" s="34"/>
      <c r="AX969" s="34"/>
    </row>
    <row r="970" spans="17:50" x14ac:dyDescent="0.2">
      <c r="Q970" s="34"/>
      <c r="R970" s="34"/>
      <c r="S970" s="34"/>
      <c r="T970" s="34"/>
      <c r="AA970" s="162"/>
      <c r="AB970" s="162"/>
      <c r="AC970" s="162"/>
      <c r="AD970" s="162"/>
      <c r="AK970" s="34"/>
      <c r="AL970" s="34"/>
      <c r="AM970" s="34"/>
      <c r="AN970" s="34"/>
      <c r="AU970" s="34"/>
      <c r="AV970" s="34"/>
      <c r="AW970" s="34"/>
      <c r="AX970" s="34"/>
    </row>
    <row r="971" spans="17:50" x14ac:dyDescent="0.2">
      <c r="Q971" s="34"/>
      <c r="R971" s="34"/>
      <c r="S971" s="34"/>
      <c r="T971" s="34"/>
      <c r="AA971" s="162"/>
      <c r="AB971" s="162"/>
      <c r="AC971" s="162"/>
      <c r="AD971" s="162"/>
      <c r="AK971" s="34"/>
      <c r="AL971" s="34"/>
      <c r="AM971" s="34"/>
      <c r="AN971" s="34"/>
      <c r="AU971" s="34"/>
      <c r="AV971" s="34"/>
      <c r="AW971" s="34"/>
      <c r="AX971" s="34"/>
    </row>
    <row r="972" spans="17:50" x14ac:dyDescent="0.2">
      <c r="Q972" s="34"/>
      <c r="R972" s="34"/>
      <c r="S972" s="34"/>
      <c r="T972" s="34"/>
      <c r="AA972" s="162"/>
      <c r="AB972" s="162"/>
      <c r="AC972" s="162"/>
      <c r="AD972" s="162"/>
      <c r="AK972" s="34"/>
      <c r="AL972" s="34"/>
      <c r="AM972" s="34"/>
      <c r="AN972" s="34"/>
      <c r="AU972" s="34"/>
      <c r="AV972" s="34"/>
      <c r="AW972" s="34"/>
      <c r="AX972" s="34"/>
    </row>
    <row r="973" spans="17:50" x14ac:dyDescent="0.2">
      <c r="Q973" s="34"/>
      <c r="R973" s="34"/>
      <c r="S973" s="34"/>
      <c r="T973" s="34"/>
      <c r="AA973" s="162"/>
      <c r="AB973" s="162"/>
      <c r="AC973" s="162"/>
      <c r="AD973" s="162"/>
      <c r="AK973" s="34"/>
      <c r="AL973" s="34"/>
      <c r="AM973" s="34"/>
      <c r="AN973" s="34"/>
      <c r="AU973" s="34"/>
      <c r="AV973" s="34"/>
      <c r="AW973" s="34"/>
      <c r="AX973" s="34"/>
    </row>
    <row r="974" spans="17:50" x14ac:dyDescent="0.2">
      <c r="Q974" s="34"/>
      <c r="R974" s="34"/>
      <c r="S974" s="34"/>
      <c r="T974" s="34"/>
      <c r="AA974" s="162"/>
      <c r="AB974" s="162"/>
      <c r="AC974" s="162"/>
      <c r="AD974" s="162"/>
      <c r="AK974" s="34"/>
      <c r="AL974" s="34"/>
      <c r="AM974" s="34"/>
      <c r="AN974" s="34"/>
      <c r="AU974" s="34"/>
      <c r="AV974" s="34"/>
      <c r="AW974" s="34"/>
      <c r="AX974" s="34"/>
    </row>
    <row r="975" spans="17:50" x14ac:dyDescent="0.2">
      <c r="Q975" s="34"/>
      <c r="R975" s="34"/>
      <c r="S975" s="34"/>
      <c r="T975" s="34"/>
      <c r="AA975" s="162"/>
      <c r="AB975" s="162"/>
      <c r="AC975" s="162"/>
      <c r="AD975" s="162"/>
      <c r="AK975" s="34"/>
      <c r="AL975" s="34"/>
      <c r="AM975" s="34"/>
      <c r="AN975" s="34"/>
      <c r="AU975" s="34"/>
      <c r="AV975" s="34"/>
      <c r="AW975" s="34"/>
      <c r="AX975" s="34"/>
    </row>
    <row r="976" spans="17:50" x14ac:dyDescent="0.2">
      <c r="Q976" s="34"/>
      <c r="R976" s="34"/>
      <c r="S976" s="34"/>
      <c r="T976" s="34"/>
      <c r="AA976" s="162"/>
      <c r="AB976" s="162"/>
      <c r="AC976" s="162"/>
      <c r="AD976" s="162"/>
      <c r="AK976" s="34"/>
      <c r="AL976" s="34"/>
      <c r="AM976" s="34"/>
      <c r="AN976" s="34"/>
      <c r="AU976" s="34"/>
      <c r="AV976" s="34"/>
      <c r="AW976" s="34"/>
      <c r="AX976" s="34"/>
    </row>
    <row r="977" spans="17:50" x14ac:dyDescent="0.2">
      <c r="Q977" s="34"/>
      <c r="R977" s="34"/>
      <c r="S977" s="34"/>
      <c r="T977" s="34"/>
      <c r="AA977" s="162"/>
      <c r="AB977" s="162"/>
      <c r="AC977" s="162"/>
      <c r="AD977" s="162"/>
      <c r="AK977" s="34"/>
      <c r="AL977" s="34"/>
      <c r="AM977" s="34"/>
      <c r="AN977" s="34"/>
      <c r="AU977" s="34"/>
      <c r="AV977" s="34"/>
      <c r="AW977" s="34"/>
      <c r="AX977" s="34"/>
    </row>
    <row r="978" spans="17:50" x14ac:dyDescent="0.2">
      <c r="Q978" s="34"/>
      <c r="R978" s="34"/>
      <c r="S978" s="34"/>
      <c r="T978" s="34"/>
      <c r="AA978" s="162"/>
      <c r="AB978" s="162"/>
      <c r="AC978" s="162"/>
      <c r="AD978" s="162"/>
      <c r="AK978" s="34"/>
      <c r="AL978" s="34"/>
      <c r="AM978" s="34"/>
      <c r="AN978" s="34"/>
      <c r="AU978" s="34"/>
      <c r="AV978" s="34"/>
      <c r="AW978" s="34"/>
      <c r="AX978" s="34"/>
    </row>
    <row r="979" spans="17:50" x14ac:dyDescent="0.2">
      <c r="Q979" s="34"/>
      <c r="R979" s="34"/>
      <c r="S979" s="34"/>
      <c r="T979" s="34"/>
      <c r="AA979" s="162"/>
      <c r="AB979" s="162"/>
      <c r="AC979" s="162"/>
      <c r="AD979" s="162"/>
      <c r="AK979" s="34"/>
      <c r="AL979" s="34"/>
      <c r="AM979" s="34"/>
      <c r="AN979" s="34"/>
      <c r="AU979" s="34"/>
      <c r="AV979" s="34"/>
      <c r="AW979" s="34"/>
      <c r="AX979" s="34"/>
    </row>
    <row r="980" spans="17:50" x14ac:dyDescent="0.2">
      <c r="Q980" s="34"/>
      <c r="R980" s="34"/>
      <c r="S980" s="34"/>
      <c r="T980" s="34"/>
      <c r="AA980" s="162"/>
      <c r="AB980" s="162"/>
      <c r="AC980" s="162"/>
      <c r="AD980" s="162"/>
      <c r="AK980" s="34"/>
      <c r="AL980" s="34"/>
      <c r="AM980" s="34"/>
      <c r="AN980" s="34"/>
      <c r="AU980" s="34"/>
      <c r="AV980" s="34"/>
      <c r="AW980" s="34"/>
      <c r="AX980" s="34"/>
    </row>
    <row r="981" spans="17:50" x14ac:dyDescent="0.2">
      <c r="Q981" s="34"/>
      <c r="R981" s="34"/>
      <c r="S981" s="34"/>
      <c r="T981" s="34"/>
      <c r="AA981" s="162"/>
      <c r="AB981" s="162"/>
      <c r="AC981" s="162"/>
      <c r="AD981" s="162"/>
      <c r="AK981" s="34"/>
      <c r="AL981" s="34"/>
      <c r="AM981" s="34"/>
      <c r="AN981" s="34"/>
      <c r="AU981" s="34"/>
      <c r="AV981" s="34"/>
      <c r="AW981" s="34"/>
      <c r="AX981" s="34"/>
    </row>
    <row r="982" spans="17:50" x14ac:dyDescent="0.2">
      <c r="Q982" s="34"/>
      <c r="R982" s="34"/>
      <c r="S982" s="34"/>
      <c r="T982" s="34"/>
      <c r="AA982" s="162"/>
      <c r="AB982" s="162"/>
      <c r="AC982" s="162"/>
      <c r="AD982" s="162"/>
      <c r="AK982" s="34"/>
      <c r="AL982" s="34"/>
      <c r="AM982" s="34"/>
      <c r="AN982" s="34"/>
      <c r="AU982" s="34"/>
      <c r="AV982" s="34"/>
      <c r="AW982" s="34"/>
      <c r="AX982" s="34"/>
    </row>
    <row r="983" spans="17:50" x14ac:dyDescent="0.2">
      <c r="Q983" s="34"/>
      <c r="R983" s="34"/>
      <c r="S983" s="34"/>
      <c r="T983" s="34"/>
      <c r="AA983" s="162"/>
      <c r="AB983" s="162"/>
      <c r="AC983" s="162"/>
      <c r="AD983" s="162"/>
      <c r="AK983" s="34"/>
      <c r="AL983" s="34"/>
      <c r="AM983" s="34"/>
      <c r="AN983" s="34"/>
      <c r="AU983" s="34"/>
      <c r="AV983" s="34"/>
      <c r="AW983" s="34"/>
      <c r="AX983" s="34"/>
    </row>
    <row r="984" spans="17:50" x14ac:dyDescent="0.2">
      <c r="Q984" s="34"/>
      <c r="R984" s="34"/>
      <c r="S984" s="34"/>
      <c r="T984" s="34"/>
      <c r="AA984" s="162"/>
      <c r="AB984" s="162"/>
      <c r="AC984" s="162"/>
      <c r="AD984" s="162"/>
      <c r="AK984" s="34"/>
      <c r="AL984" s="34"/>
      <c r="AM984" s="34"/>
      <c r="AN984" s="34"/>
      <c r="AU984" s="34"/>
      <c r="AV984" s="34"/>
      <c r="AW984" s="34"/>
      <c r="AX984" s="34"/>
    </row>
    <row r="985" spans="17:50" x14ac:dyDescent="0.2">
      <c r="Q985" s="34"/>
      <c r="R985" s="34"/>
      <c r="S985" s="34"/>
      <c r="T985" s="34"/>
      <c r="AA985" s="162"/>
      <c r="AB985" s="162"/>
      <c r="AC985" s="162"/>
      <c r="AD985" s="162"/>
      <c r="AK985" s="34"/>
      <c r="AL985" s="34"/>
      <c r="AM985" s="34"/>
      <c r="AN985" s="34"/>
      <c r="AU985" s="34"/>
      <c r="AV985" s="34"/>
      <c r="AW985" s="34"/>
      <c r="AX985" s="34"/>
    </row>
    <row r="986" spans="17:50" x14ac:dyDescent="0.2">
      <c r="Q986" s="34"/>
      <c r="R986" s="34"/>
      <c r="S986" s="34"/>
      <c r="T986" s="34"/>
      <c r="AA986" s="162"/>
      <c r="AB986" s="162"/>
      <c r="AC986" s="162"/>
      <c r="AD986" s="162"/>
      <c r="AK986" s="34"/>
      <c r="AL986" s="34"/>
      <c r="AM986" s="34"/>
      <c r="AN986" s="34"/>
      <c r="AU986" s="34"/>
      <c r="AV986" s="34"/>
      <c r="AW986" s="34"/>
      <c r="AX986" s="34"/>
    </row>
    <row r="987" spans="17:50" x14ac:dyDescent="0.2">
      <c r="Q987" s="34"/>
      <c r="R987" s="34"/>
      <c r="S987" s="34"/>
      <c r="T987" s="34"/>
      <c r="AA987" s="162"/>
      <c r="AB987" s="162"/>
      <c r="AC987" s="162"/>
      <c r="AD987" s="162"/>
      <c r="AK987" s="34"/>
      <c r="AL987" s="34"/>
      <c r="AM987" s="34"/>
      <c r="AN987" s="34"/>
      <c r="AU987" s="34"/>
      <c r="AV987" s="34"/>
      <c r="AW987" s="34"/>
      <c r="AX987" s="34"/>
    </row>
    <row r="988" spans="17:50" x14ac:dyDescent="0.2">
      <c r="Q988" s="34"/>
      <c r="R988" s="34"/>
      <c r="S988" s="34"/>
      <c r="T988" s="34"/>
      <c r="AA988" s="162"/>
      <c r="AB988" s="162"/>
      <c r="AC988" s="162"/>
      <c r="AD988" s="162"/>
      <c r="AK988" s="34"/>
      <c r="AL988" s="34"/>
      <c r="AM988" s="34"/>
      <c r="AN988" s="34"/>
      <c r="AU988" s="34"/>
      <c r="AV988" s="34"/>
      <c r="AW988" s="34"/>
      <c r="AX988" s="34"/>
    </row>
    <row r="989" spans="17:50" x14ac:dyDescent="0.2">
      <c r="Q989" s="34"/>
      <c r="R989" s="34"/>
      <c r="S989" s="34"/>
      <c r="T989" s="34"/>
      <c r="AA989" s="162"/>
      <c r="AB989" s="162"/>
      <c r="AC989" s="162"/>
      <c r="AD989" s="162"/>
      <c r="AK989" s="34"/>
      <c r="AL989" s="34"/>
      <c r="AM989" s="34"/>
      <c r="AN989" s="34"/>
      <c r="AU989" s="34"/>
      <c r="AV989" s="34"/>
      <c r="AW989" s="34"/>
      <c r="AX989" s="34"/>
    </row>
    <row r="990" spans="17:50" x14ac:dyDescent="0.2">
      <c r="Q990" s="34"/>
      <c r="R990" s="34"/>
      <c r="S990" s="34"/>
      <c r="T990" s="34"/>
      <c r="AA990" s="162"/>
      <c r="AB990" s="162"/>
      <c r="AC990" s="162"/>
      <c r="AD990" s="162"/>
      <c r="AK990" s="34"/>
      <c r="AL990" s="34"/>
      <c r="AM990" s="34"/>
      <c r="AN990" s="34"/>
      <c r="AU990" s="34"/>
      <c r="AV990" s="34"/>
      <c r="AW990" s="34"/>
      <c r="AX990" s="34"/>
    </row>
    <row r="991" spans="17:50" x14ac:dyDescent="0.2">
      <c r="Q991" s="34"/>
      <c r="R991" s="34"/>
      <c r="S991" s="34"/>
      <c r="T991" s="34"/>
      <c r="AA991" s="162"/>
      <c r="AB991" s="162"/>
      <c r="AC991" s="162"/>
      <c r="AD991" s="162"/>
      <c r="AK991" s="34"/>
      <c r="AL991" s="34"/>
      <c r="AM991" s="34"/>
      <c r="AN991" s="34"/>
      <c r="AU991" s="34"/>
      <c r="AV991" s="34"/>
      <c r="AW991" s="34"/>
      <c r="AX991" s="34"/>
    </row>
    <row r="992" spans="17:50" x14ac:dyDescent="0.2">
      <c r="Q992" s="34"/>
      <c r="R992" s="34"/>
      <c r="S992" s="34"/>
      <c r="T992" s="34"/>
      <c r="AA992" s="162"/>
      <c r="AB992" s="162"/>
      <c r="AC992" s="162"/>
      <c r="AD992" s="162"/>
      <c r="AK992" s="34"/>
      <c r="AL992" s="34"/>
      <c r="AM992" s="34"/>
      <c r="AN992" s="34"/>
      <c r="AU992" s="34"/>
      <c r="AV992" s="34"/>
      <c r="AW992" s="34"/>
      <c r="AX992" s="34"/>
    </row>
    <row r="993" spans="17:50" x14ac:dyDescent="0.2">
      <c r="Q993" s="34"/>
      <c r="R993" s="34"/>
      <c r="S993" s="34"/>
      <c r="T993" s="34"/>
      <c r="AA993" s="162"/>
      <c r="AB993" s="162"/>
      <c r="AC993" s="162"/>
      <c r="AD993" s="162"/>
      <c r="AK993" s="34"/>
      <c r="AL993" s="34"/>
      <c r="AM993" s="34"/>
      <c r="AN993" s="34"/>
      <c r="AU993" s="34"/>
      <c r="AV993" s="34"/>
      <c r="AW993" s="34"/>
      <c r="AX993" s="34"/>
    </row>
    <row r="994" spans="17:50" x14ac:dyDescent="0.2">
      <c r="Q994" s="34"/>
      <c r="R994" s="34"/>
      <c r="S994" s="34"/>
      <c r="T994" s="34"/>
      <c r="AA994" s="162"/>
      <c r="AB994" s="162"/>
      <c r="AC994" s="162"/>
      <c r="AD994" s="162"/>
      <c r="AK994" s="34"/>
      <c r="AL994" s="34"/>
      <c r="AM994" s="34"/>
      <c r="AN994" s="34"/>
      <c r="AU994" s="34"/>
      <c r="AV994" s="34"/>
      <c r="AW994" s="34"/>
      <c r="AX994" s="34"/>
    </row>
    <row r="995" spans="17:50" x14ac:dyDescent="0.2">
      <c r="Q995" s="34"/>
      <c r="R995" s="34"/>
      <c r="S995" s="34"/>
      <c r="T995" s="34"/>
      <c r="AA995" s="162"/>
      <c r="AB995" s="162"/>
      <c r="AC995" s="162"/>
      <c r="AD995" s="162"/>
      <c r="AK995" s="34"/>
      <c r="AL995" s="34"/>
      <c r="AM995" s="34"/>
      <c r="AN995" s="34"/>
      <c r="AU995" s="34"/>
      <c r="AV995" s="34"/>
      <c r="AW995" s="34"/>
      <c r="AX995" s="34"/>
    </row>
    <row r="996" spans="17:50" x14ac:dyDescent="0.2">
      <c r="Q996" s="34"/>
      <c r="R996" s="34"/>
      <c r="S996" s="34"/>
      <c r="T996" s="34"/>
      <c r="AA996" s="162"/>
      <c r="AB996" s="162"/>
      <c r="AC996" s="162"/>
      <c r="AD996" s="162"/>
      <c r="AK996" s="34"/>
      <c r="AL996" s="34"/>
      <c r="AM996" s="34"/>
      <c r="AN996" s="34"/>
      <c r="AU996" s="34"/>
      <c r="AV996" s="34"/>
      <c r="AW996" s="34"/>
      <c r="AX996" s="34"/>
    </row>
    <row r="997" spans="17:50" x14ac:dyDescent="0.2">
      <c r="Q997" s="34"/>
      <c r="R997" s="34"/>
      <c r="S997" s="34"/>
      <c r="T997" s="34"/>
      <c r="AA997" s="162"/>
      <c r="AB997" s="162"/>
      <c r="AC997" s="162"/>
      <c r="AD997" s="162"/>
      <c r="AK997" s="34"/>
      <c r="AL997" s="34"/>
      <c r="AM997" s="34"/>
      <c r="AN997" s="34"/>
      <c r="AU997" s="34"/>
      <c r="AV997" s="34"/>
      <c r="AW997" s="34"/>
      <c r="AX997" s="34"/>
    </row>
    <row r="998" spans="17:50" x14ac:dyDescent="0.2">
      <c r="Q998" s="34"/>
      <c r="R998" s="34"/>
      <c r="S998" s="34"/>
      <c r="T998" s="34"/>
      <c r="AA998" s="162"/>
      <c r="AB998" s="162"/>
      <c r="AC998" s="162"/>
      <c r="AD998" s="162"/>
      <c r="AK998" s="34"/>
      <c r="AL998" s="34"/>
      <c r="AM998" s="34"/>
      <c r="AN998" s="34"/>
      <c r="AU998" s="34"/>
      <c r="AV998" s="34"/>
      <c r="AW998" s="34"/>
      <c r="AX998" s="34"/>
    </row>
    <row r="999" spans="17:50" x14ac:dyDescent="0.2">
      <c r="Q999" s="34"/>
      <c r="R999" s="34"/>
      <c r="S999" s="34"/>
      <c r="T999" s="34"/>
      <c r="AA999" s="162"/>
      <c r="AB999" s="162"/>
      <c r="AC999" s="162"/>
      <c r="AD999" s="162"/>
      <c r="AK999" s="34"/>
      <c r="AL999" s="34"/>
      <c r="AM999" s="34"/>
      <c r="AN999" s="34"/>
      <c r="AU999" s="34"/>
      <c r="AV999" s="34"/>
      <c r="AW999" s="34"/>
      <c r="AX999" s="34"/>
    </row>
    <row r="1000" spans="17:50" x14ac:dyDescent="0.2">
      <c r="Q1000" s="34"/>
      <c r="R1000" s="34"/>
      <c r="S1000" s="34"/>
      <c r="T1000" s="34"/>
      <c r="AA1000" s="162"/>
      <c r="AB1000" s="162"/>
      <c r="AC1000" s="162"/>
      <c r="AD1000" s="162"/>
      <c r="AK1000" s="34"/>
      <c r="AL1000" s="34"/>
      <c r="AM1000" s="34"/>
      <c r="AN1000" s="34"/>
      <c r="AU1000" s="34"/>
      <c r="AV1000" s="34"/>
      <c r="AW1000" s="34"/>
      <c r="AX1000" s="34"/>
    </row>
    <row r="1001" spans="17:50" x14ac:dyDescent="0.2">
      <c r="Q1001" s="34"/>
      <c r="R1001" s="34"/>
      <c r="S1001" s="34"/>
      <c r="T1001" s="34"/>
      <c r="AA1001" s="162"/>
      <c r="AB1001" s="162"/>
      <c r="AC1001" s="162"/>
      <c r="AD1001" s="162"/>
      <c r="AK1001" s="34"/>
      <c r="AL1001" s="34"/>
      <c r="AM1001" s="34"/>
      <c r="AN1001" s="34"/>
      <c r="AU1001" s="34"/>
      <c r="AV1001" s="34"/>
      <c r="AW1001" s="34"/>
      <c r="AX1001" s="34"/>
    </row>
    <row r="1002" spans="17:50" x14ac:dyDescent="0.2">
      <c r="Q1002" s="34"/>
      <c r="R1002" s="34"/>
      <c r="S1002" s="34"/>
      <c r="T1002" s="34"/>
      <c r="AA1002" s="162"/>
      <c r="AB1002" s="162"/>
      <c r="AC1002" s="162"/>
      <c r="AD1002" s="162"/>
      <c r="AK1002" s="34"/>
      <c r="AL1002" s="34"/>
      <c r="AM1002" s="34"/>
      <c r="AN1002" s="34"/>
      <c r="AU1002" s="34"/>
      <c r="AV1002" s="34"/>
      <c r="AW1002" s="34"/>
      <c r="AX1002" s="34"/>
    </row>
    <row r="1003" spans="17:50" x14ac:dyDescent="0.2">
      <c r="Q1003" s="34"/>
      <c r="R1003" s="34"/>
      <c r="S1003" s="34"/>
      <c r="T1003" s="34"/>
      <c r="AA1003" s="162"/>
      <c r="AB1003" s="162"/>
      <c r="AC1003" s="162"/>
      <c r="AD1003" s="162"/>
      <c r="AK1003" s="34"/>
      <c r="AL1003" s="34"/>
      <c r="AM1003" s="34"/>
      <c r="AN1003" s="34"/>
      <c r="AU1003" s="34"/>
      <c r="AV1003" s="34"/>
      <c r="AW1003" s="34"/>
      <c r="AX1003" s="34"/>
    </row>
    <row r="1004" spans="17:50" x14ac:dyDescent="0.2">
      <c r="Q1004" s="34"/>
      <c r="R1004" s="34"/>
      <c r="S1004" s="34"/>
      <c r="T1004" s="34"/>
      <c r="AA1004" s="162"/>
      <c r="AB1004" s="162"/>
      <c r="AC1004" s="162"/>
      <c r="AD1004" s="162"/>
      <c r="AK1004" s="34"/>
      <c r="AL1004" s="34"/>
      <c r="AM1004" s="34"/>
      <c r="AN1004" s="34"/>
      <c r="AU1004" s="34"/>
      <c r="AV1004" s="34"/>
      <c r="AW1004" s="34"/>
      <c r="AX1004" s="34"/>
    </row>
    <row r="1005" spans="17:50" x14ac:dyDescent="0.2">
      <c r="Q1005" s="34"/>
      <c r="R1005" s="34"/>
      <c r="S1005" s="34"/>
      <c r="T1005" s="34"/>
      <c r="AA1005" s="162"/>
      <c r="AB1005" s="162"/>
      <c r="AC1005" s="162"/>
      <c r="AD1005" s="162"/>
      <c r="AK1005" s="34"/>
      <c r="AL1005" s="34"/>
      <c r="AM1005" s="34"/>
      <c r="AN1005" s="34"/>
      <c r="AU1005" s="34"/>
      <c r="AV1005" s="34"/>
      <c r="AW1005" s="34"/>
      <c r="AX1005" s="34"/>
    </row>
    <row r="1006" spans="17:50" x14ac:dyDescent="0.2">
      <c r="Q1006" s="34"/>
      <c r="R1006" s="34"/>
      <c r="S1006" s="34"/>
      <c r="T1006" s="34"/>
      <c r="AA1006" s="162"/>
      <c r="AB1006" s="162"/>
      <c r="AC1006" s="162"/>
      <c r="AD1006" s="162"/>
      <c r="AK1006" s="34"/>
      <c r="AL1006" s="34"/>
      <c r="AM1006" s="34"/>
      <c r="AN1006" s="34"/>
      <c r="AU1006" s="34"/>
      <c r="AV1006" s="34"/>
      <c r="AW1006" s="34"/>
      <c r="AX1006" s="34"/>
    </row>
    <row r="1007" spans="17:50" x14ac:dyDescent="0.2">
      <c r="Q1007" s="34"/>
      <c r="R1007" s="34"/>
      <c r="S1007" s="34"/>
      <c r="T1007" s="34"/>
      <c r="AA1007" s="162"/>
      <c r="AB1007" s="162"/>
      <c r="AC1007" s="162"/>
      <c r="AD1007" s="162"/>
      <c r="AK1007" s="34"/>
      <c r="AL1007" s="34"/>
      <c r="AM1007" s="34"/>
      <c r="AN1007" s="34"/>
      <c r="AU1007" s="34"/>
      <c r="AV1007" s="34"/>
      <c r="AW1007" s="34"/>
      <c r="AX1007" s="34"/>
    </row>
    <row r="1008" spans="17:50" x14ac:dyDescent="0.2">
      <c r="Q1008" s="34"/>
      <c r="R1008" s="34"/>
      <c r="S1008" s="34"/>
      <c r="T1008" s="34"/>
      <c r="AA1008" s="162"/>
      <c r="AB1008" s="162"/>
      <c r="AC1008" s="162"/>
      <c r="AD1008" s="162"/>
      <c r="AK1008" s="34"/>
      <c r="AL1008" s="34"/>
      <c r="AM1008" s="34"/>
      <c r="AN1008" s="34"/>
      <c r="AU1008" s="34"/>
      <c r="AV1008" s="34"/>
      <c r="AW1008" s="34"/>
      <c r="AX1008" s="34"/>
    </row>
    <row r="1009" spans="17:50" x14ac:dyDescent="0.2">
      <c r="Q1009" s="34"/>
      <c r="R1009" s="34"/>
      <c r="S1009" s="34"/>
      <c r="T1009" s="34"/>
      <c r="AA1009" s="162"/>
      <c r="AB1009" s="162"/>
      <c r="AC1009" s="162"/>
      <c r="AD1009" s="162"/>
      <c r="AK1009" s="34"/>
      <c r="AL1009" s="34"/>
      <c r="AM1009" s="34"/>
      <c r="AN1009" s="34"/>
      <c r="AU1009" s="34"/>
      <c r="AV1009" s="34"/>
      <c r="AW1009" s="34"/>
      <c r="AX1009" s="34"/>
    </row>
    <row r="1010" spans="17:50" x14ac:dyDescent="0.2">
      <c r="Q1010" s="34"/>
      <c r="R1010" s="34"/>
      <c r="S1010" s="34"/>
      <c r="T1010" s="34"/>
      <c r="AA1010" s="162"/>
      <c r="AB1010" s="162"/>
      <c r="AC1010" s="162"/>
      <c r="AD1010" s="162"/>
      <c r="AK1010" s="34"/>
      <c r="AL1010" s="34"/>
      <c r="AM1010" s="34"/>
      <c r="AN1010" s="34"/>
      <c r="AU1010" s="34"/>
      <c r="AV1010" s="34"/>
      <c r="AW1010" s="34"/>
      <c r="AX1010" s="34"/>
    </row>
    <row r="1011" spans="17:50" x14ac:dyDescent="0.2">
      <c r="Q1011" s="34"/>
      <c r="R1011" s="34"/>
      <c r="S1011" s="34"/>
      <c r="T1011" s="34"/>
      <c r="AA1011" s="162"/>
      <c r="AB1011" s="162"/>
      <c r="AC1011" s="162"/>
      <c r="AD1011" s="162"/>
      <c r="AK1011" s="34"/>
      <c r="AL1011" s="34"/>
      <c r="AM1011" s="34"/>
      <c r="AN1011" s="34"/>
      <c r="AU1011" s="34"/>
      <c r="AV1011" s="34"/>
      <c r="AW1011" s="34"/>
      <c r="AX1011" s="34"/>
    </row>
    <row r="1012" spans="17:50" x14ac:dyDescent="0.2">
      <c r="Q1012" s="34"/>
      <c r="R1012" s="34"/>
      <c r="S1012" s="34"/>
      <c r="T1012" s="34"/>
      <c r="AA1012" s="162"/>
      <c r="AB1012" s="162"/>
      <c r="AC1012" s="162"/>
      <c r="AD1012" s="162"/>
      <c r="AK1012" s="34"/>
      <c r="AL1012" s="34"/>
      <c r="AM1012" s="34"/>
      <c r="AN1012" s="34"/>
      <c r="AU1012" s="34"/>
      <c r="AV1012" s="34"/>
      <c r="AW1012" s="34"/>
      <c r="AX1012" s="34"/>
    </row>
    <row r="1013" spans="17:50" x14ac:dyDescent="0.2">
      <c r="Q1013" s="34"/>
      <c r="R1013" s="34"/>
      <c r="S1013" s="34"/>
      <c r="T1013" s="34"/>
      <c r="AA1013" s="162"/>
      <c r="AB1013" s="162"/>
      <c r="AC1013" s="162"/>
      <c r="AD1013" s="162"/>
      <c r="AK1013" s="34"/>
      <c r="AL1013" s="34"/>
      <c r="AM1013" s="34"/>
      <c r="AN1013" s="34"/>
      <c r="AU1013" s="34"/>
      <c r="AV1013" s="34"/>
      <c r="AW1013" s="34"/>
      <c r="AX1013" s="34"/>
    </row>
    <row r="1014" spans="17:50" x14ac:dyDescent="0.2">
      <c r="Q1014" s="34"/>
      <c r="R1014" s="34"/>
      <c r="S1014" s="34"/>
      <c r="T1014" s="34"/>
      <c r="AA1014" s="162"/>
      <c r="AB1014" s="162"/>
      <c r="AC1014" s="162"/>
      <c r="AD1014" s="162"/>
      <c r="AK1014" s="34"/>
      <c r="AL1014" s="34"/>
      <c r="AM1014" s="34"/>
      <c r="AN1014" s="34"/>
      <c r="AU1014" s="34"/>
      <c r="AV1014" s="34"/>
      <c r="AW1014" s="34"/>
      <c r="AX1014" s="34"/>
    </row>
    <row r="1015" spans="17:50" x14ac:dyDescent="0.2">
      <c r="Q1015" s="34"/>
      <c r="R1015" s="34"/>
      <c r="S1015" s="34"/>
      <c r="T1015" s="34"/>
      <c r="AA1015" s="162"/>
      <c r="AB1015" s="162"/>
      <c r="AC1015" s="162"/>
      <c r="AD1015" s="162"/>
      <c r="AK1015" s="34"/>
      <c r="AL1015" s="34"/>
      <c r="AM1015" s="34"/>
      <c r="AN1015" s="34"/>
      <c r="AU1015" s="34"/>
      <c r="AV1015" s="34"/>
      <c r="AW1015" s="34"/>
      <c r="AX1015" s="34"/>
    </row>
    <row r="1016" spans="17:50" x14ac:dyDescent="0.2">
      <c r="Q1016" s="34"/>
      <c r="R1016" s="34"/>
      <c r="S1016" s="34"/>
      <c r="T1016" s="34"/>
      <c r="AA1016" s="162"/>
      <c r="AB1016" s="162"/>
      <c r="AC1016" s="162"/>
      <c r="AD1016" s="162"/>
      <c r="AK1016" s="34"/>
      <c r="AL1016" s="34"/>
      <c r="AM1016" s="34"/>
      <c r="AN1016" s="34"/>
      <c r="AU1016" s="34"/>
      <c r="AV1016" s="34"/>
      <c r="AW1016" s="34"/>
      <c r="AX1016" s="34"/>
    </row>
    <row r="1017" spans="17:50" x14ac:dyDescent="0.2">
      <c r="Q1017" s="34"/>
      <c r="R1017" s="34"/>
      <c r="S1017" s="34"/>
      <c r="T1017" s="34"/>
      <c r="AA1017" s="162"/>
      <c r="AB1017" s="162"/>
      <c r="AC1017" s="162"/>
      <c r="AD1017" s="162"/>
      <c r="AK1017" s="34"/>
      <c r="AL1017" s="34"/>
      <c r="AM1017" s="34"/>
      <c r="AN1017" s="34"/>
      <c r="AU1017" s="34"/>
      <c r="AV1017" s="34"/>
      <c r="AW1017" s="34"/>
      <c r="AX1017" s="34"/>
    </row>
    <row r="1018" spans="17:50" x14ac:dyDescent="0.2">
      <c r="Q1018" s="34"/>
      <c r="R1018" s="34"/>
      <c r="S1018" s="34"/>
      <c r="T1018" s="34"/>
      <c r="AA1018" s="162"/>
      <c r="AB1018" s="162"/>
      <c r="AC1018" s="162"/>
      <c r="AD1018" s="162"/>
      <c r="AK1018" s="34"/>
      <c r="AL1018" s="34"/>
      <c r="AM1018" s="34"/>
      <c r="AN1018" s="34"/>
      <c r="AU1018" s="34"/>
      <c r="AV1018" s="34"/>
      <c r="AW1018" s="34"/>
      <c r="AX1018" s="34"/>
    </row>
    <row r="1019" spans="17:50" x14ac:dyDescent="0.2">
      <c r="Q1019" s="34"/>
      <c r="R1019" s="34"/>
      <c r="S1019" s="34"/>
      <c r="T1019" s="34"/>
      <c r="AA1019" s="162"/>
      <c r="AB1019" s="162"/>
      <c r="AC1019" s="162"/>
      <c r="AD1019" s="162"/>
      <c r="AK1019" s="34"/>
      <c r="AL1019" s="34"/>
      <c r="AM1019" s="34"/>
      <c r="AN1019" s="34"/>
      <c r="AU1019" s="34"/>
      <c r="AV1019" s="34"/>
      <c r="AW1019" s="34"/>
      <c r="AX1019" s="34"/>
    </row>
    <row r="1020" spans="17:50" x14ac:dyDescent="0.2">
      <c r="Q1020" s="34"/>
      <c r="R1020" s="34"/>
      <c r="S1020" s="34"/>
      <c r="T1020" s="34"/>
      <c r="AA1020" s="162"/>
      <c r="AB1020" s="162"/>
      <c r="AC1020" s="162"/>
      <c r="AD1020" s="162"/>
      <c r="AK1020" s="34"/>
      <c r="AL1020" s="34"/>
      <c r="AM1020" s="34"/>
      <c r="AN1020" s="34"/>
      <c r="AU1020" s="34"/>
      <c r="AV1020" s="34"/>
      <c r="AW1020" s="34"/>
      <c r="AX1020" s="34"/>
    </row>
    <row r="1021" spans="17:50" x14ac:dyDescent="0.2">
      <c r="Q1021" s="34"/>
      <c r="R1021" s="34"/>
      <c r="S1021" s="34"/>
      <c r="T1021" s="34"/>
      <c r="AA1021" s="162"/>
      <c r="AB1021" s="162"/>
      <c r="AC1021" s="162"/>
      <c r="AD1021" s="162"/>
      <c r="AK1021" s="34"/>
      <c r="AL1021" s="34"/>
      <c r="AM1021" s="34"/>
      <c r="AN1021" s="34"/>
      <c r="AU1021" s="34"/>
      <c r="AV1021" s="34"/>
      <c r="AW1021" s="34"/>
      <c r="AX1021" s="34"/>
    </row>
    <row r="1022" spans="17:50" x14ac:dyDescent="0.2">
      <c r="Q1022" s="34"/>
      <c r="R1022" s="34"/>
      <c r="S1022" s="34"/>
      <c r="T1022" s="34"/>
      <c r="AA1022" s="162"/>
      <c r="AB1022" s="162"/>
      <c r="AC1022" s="162"/>
      <c r="AD1022" s="162"/>
      <c r="AK1022" s="34"/>
      <c r="AL1022" s="34"/>
      <c r="AM1022" s="34"/>
      <c r="AN1022" s="34"/>
      <c r="AU1022" s="34"/>
      <c r="AV1022" s="34"/>
      <c r="AW1022" s="34"/>
      <c r="AX1022" s="34"/>
    </row>
  </sheetData>
  <customSheetViews>
    <customSheetView guid="{A8365AF1-3A19-11D5-98B9-00C04FB635F6}" showRuler="0">
      <selection activeCell="J9" sqref="J9"/>
      <pageMargins left="0.78740157480314965" right="0.78740157480314965" top="0.98425196850393704" bottom="0.98425196850393704" header="0.51181102362204722" footer="0.51181102362204722"/>
      <pageSetup paperSize="9" orientation="portrait" horizontalDpi="300" verticalDpi="300" r:id="rId1"/>
      <headerFooter alignWithMargins="0"/>
    </customSheetView>
  </customSheetViews>
  <mergeCells count="73">
    <mergeCell ref="R20:R22"/>
    <mergeCell ref="AB20:AB22"/>
    <mergeCell ref="AL20:AL22"/>
    <mergeCell ref="I20:I22"/>
    <mergeCell ref="S20:S22"/>
    <mergeCell ref="AC20:AC22"/>
    <mergeCell ref="J20:J22"/>
    <mergeCell ref="T20:T22"/>
    <mergeCell ref="AD20:AD22"/>
    <mergeCell ref="W20:W22"/>
    <mergeCell ref="Q20:Q22"/>
    <mergeCell ref="AA20:AA22"/>
    <mergeCell ref="AF20:AF22"/>
    <mergeCell ref="AE20:AE22"/>
    <mergeCell ref="A20:C20"/>
    <mergeCell ref="A21:C21"/>
    <mergeCell ref="D20:D22"/>
    <mergeCell ref="E20:E22"/>
    <mergeCell ref="O20:O22"/>
    <mergeCell ref="L20:L22"/>
    <mergeCell ref="M20:M22"/>
    <mergeCell ref="N20:N22"/>
    <mergeCell ref="G20:G22"/>
    <mergeCell ref="K20:K22"/>
    <mergeCell ref="H20:H22"/>
    <mergeCell ref="BD20:BD22"/>
    <mergeCell ref="AT20:AT22"/>
    <mergeCell ref="U20:U22"/>
    <mergeCell ref="BE20:BE22"/>
    <mergeCell ref="F20:F22"/>
    <mergeCell ref="P20:P22"/>
    <mergeCell ref="Z20:Z22"/>
    <mergeCell ref="AJ20:AJ22"/>
    <mergeCell ref="AY20:AY22"/>
    <mergeCell ref="Y20:Y22"/>
    <mergeCell ref="X20:X22"/>
    <mergeCell ref="AI20:AI22"/>
    <mergeCell ref="AH20:AH22"/>
    <mergeCell ref="AR20:AR22"/>
    <mergeCell ref="AS20:AS22"/>
    <mergeCell ref="BB20:BB22"/>
    <mergeCell ref="AO4:AT4"/>
    <mergeCell ref="AO5:AT5"/>
    <mergeCell ref="K6:P6"/>
    <mergeCell ref="AO3:AT3"/>
    <mergeCell ref="AE17:BK17"/>
    <mergeCell ref="K14:P14"/>
    <mergeCell ref="K13:P13"/>
    <mergeCell ref="K12:P12"/>
    <mergeCell ref="K11:P11"/>
    <mergeCell ref="K3:P3"/>
    <mergeCell ref="K4:P4"/>
    <mergeCell ref="K5:P5"/>
    <mergeCell ref="K7:P7"/>
    <mergeCell ref="K10:P10"/>
    <mergeCell ref="K9:P9"/>
    <mergeCell ref="K8:P8"/>
    <mergeCell ref="AE18:BL18"/>
    <mergeCell ref="BC20:BC22"/>
    <mergeCell ref="V20:V22"/>
    <mergeCell ref="AV20:AV22"/>
    <mergeCell ref="BA20:BA22"/>
    <mergeCell ref="AG20:AG22"/>
    <mergeCell ref="AK20:AK22"/>
    <mergeCell ref="AU20:AU22"/>
    <mergeCell ref="AP20:AP22"/>
    <mergeCell ref="AZ20:AZ22"/>
    <mergeCell ref="AQ20:AQ22"/>
    <mergeCell ref="AO20:AO22"/>
    <mergeCell ref="AM20:AM22"/>
    <mergeCell ref="AW20:AW22"/>
    <mergeCell ref="AN20:AN22"/>
    <mergeCell ref="AX20:AX22"/>
  </mergeCells>
  <phoneticPr fontId="0" type="noConversion"/>
  <hyperlinks>
    <hyperlink ref="K13" location="'BAM NBR34'!A177" display="'BAM NBR34'!A177"/>
    <hyperlink ref="K12" location="'BAM NBR34'!A176" display="Nouveaux lots"/>
    <hyperlink ref="K11" location="'BAM NBR34'!A136" display="'BAM NBR34'!A136"/>
    <hyperlink ref="K10" location="'BAM NBR34'!A135" display="Nouveaux lots "/>
    <hyperlink ref="K9" location="'BAM NBR34'!A105" display="'BAM NBR34'!A105"/>
    <hyperlink ref="K8" location="'BAM NBR34'!A104" display="Nouveaux lots"/>
    <hyperlink ref="K7" location="'BAM NBR34'!A62" display="'BAM NBR34'!A62"/>
    <hyperlink ref="K6" location="'BAM NBR34'!A61" display="Nouveaux lots"/>
    <hyperlink ref="K5" location="'BAM NBR34'!A43" display="'BAM NBR34'!A43"/>
    <hyperlink ref="K4" location="'BAM NBR34'!A38" display="'BAM NBR34'!A38"/>
    <hyperlink ref="K3" location="'BAM NBR34'!A23" display="'BAM NBR34'!A23"/>
  </hyperlinks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2"/>
  <headerFooter alignWithMargins="0"/>
  <ignoredErrors>
    <ignoredError sqref="X36 N36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CalculmoyenneSR">
                <anchor moveWithCells="1">
                  <from>
                    <xdr:col>0</xdr:col>
                    <xdr:colOff>666750</xdr:colOff>
                    <xdr:row>1</xdr:row>
                    <xdr:rowOff>85725</xdr:rowOff>
                  </from>
                  <to>
                    <xdr:col>1</xdr:col>
                    <xdr:colOff>857250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54847DB0-2EDD-45DD-A38B-DE5E13B5EA0C}">
            <xm:f>NOT(ISERROR(SEARCH("conforme",BD23)))</xm:f>
            <xm:f>"conforme"</xm:f>
            <x14:dxf>
              <font>
                <color rgb="FF00B050"/>
              </font>
              <fill>
                <patternFill patternType="solid">
                  <bgColor theme="8" tint="0.59996337778862885"/>
                </patternFill>
              </fill>
            </x14:dxf>
          </x14:cfRule>
          <xm:sqref>BD23:BD166</xm:sqref>
        </x14:conditionalFormatting>
        <x14:conditionalFormatting xmlns:xm="http://schemas.microsoft.com/office/excel/2006/main">
          <x14:cfRule type="containsText" priority="3" operator="containsText" id="{A58BE705-69A6-4312-AC97-C507F54968B7}">
            <xm:f>NOT(ISERROR(SEARCH("non conforme",BD23)))</xm:f>
            <xm:f>"non conforme"</xm:f>
            <x14:dxf>
              <font>
                <color rgb="FFFF0000"/>
              </font>
              <fill>
                <patternFill>
                  <bgColor theme="8" tint="0.59996337778862885"/>
                </patternFill>
              </fill>
            </x14:dxf>
          </x14:cfRule>
          <xm:sqref>BD23:BD166</xm:sqref>
        </x14:conditionalFormatting>
        <x14:conditionalFormatting xmlns:xm="http://schemas.microsoft.com/office/excel/2006/main">
          <x14:cfRule type="containsText" priority="2" operator="containsText" id="{D3A86362-4DEC-46CD-B234-082BBAA8BA1C}">
            <xm:f>NOT(ISERROR(SEARCH("non conforme",K23)))</xm:f>
            <xm:f>"non conforme"</xm:f>
            <x14:dxf>
              <font>
                <color rgb="FFFF0000"/>
              </font>
            </x14:dxf>
          </x14:cfRule>
          <xm:sqref>U23:Y23 K23:O166 U23:U166 V24:Y166 AE23:AI166 AO23:AS166 AY23:BC166</xm:sqref>
        </x14:conditionalFormatting>
        <x14:conditionalFormatting xmlns:xm="http://schemas.microsoft.com/office/excel/2006/main">
          <x14:cfRule type="containsText" priority="1" operator="containsText" id="{98E5415D-AB53-4A3E-B464-8823B6BDE917}">
            <xm:f>NOT(ISERROR(SEARCH("non conforme",I9)))</xm:f>
            <xm:f>"non conforme"</xm:f>
            <x14:dxf>
              <font>
                <color rgb="FFFF0000"/>
              </font>
            </x14:dxf>
          </x14:cfRule>
          <xm:sqref>I9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36"/>
  <sheetViews>
    <sheetView workbookViewId="0">
      <pane ySplit="4" topLeftCell="A5" activePane="bottomLeft" state="frozen"/>
      <selection pane="bottomLeft" activeCell="M40" sqref="M40"/>
    </sheetView>
  </sheetViews>
  <sheetFormatPr baseColWidth="10" defaultColWidth="8.7109375" defaultRowHeight="12.75" x14ac:dyDescent="0.2"/>
  <cols>
    <col min="1" max="1" width="15" style="7" customWidth="1"/>
    <col min="2" max="2" width="9.28515625" style="7" customWidth="1"/>
    <col min="3" max="3" width="11.28515625" style="7" customWidth="1"/>
    <col min="4" max="4" width="12.140625" style="14" customWidth="1"/>
    <col min="5" max="5" width="9.140625" style="14" customWidth="1"/>
    <col min="6" max="8" width="7.140625" style="14" customWidth="1"/>
    <col min="9" max="10" width="5.5703125" style="18" customWidth="1"/>
    <col min="11" max="11" width="6.7109375" style="18" customWidth="1"/>
    <col min="12" max="13" width="6.42578125" style="14" customWidth="1"/>
    <col min="14" max="14" width="6.7109375" style="14" customWidth="1"/>
    <col min="15" max="20" width="6.85546875" style="14" customWidth="1"/>
    <col min="21" max="23" width="8.42578125" style="14" customWidth="1"/>
    <col min="24" max="26" width="7.5703125" style="14" customWidth="1"/>
    <col min="27" max="27" width="14.5703125" style="14" customWidth="1"/>
    <col min="28" max="28" width="51.7109375" style="14" customWidth="1"/>
    <col min="29" max="29" width="11.42578125" customWidth="1"/>
  </cols>
  <sheetData>
    <row r="1" spans="1:28" ht="12.75" customHeight="1" x14ac:dyDescent="0.2">
      <c r="A1" s="358" t="s">
        <v>49</v>
      </c>
      <c r="B1" s="358"/>
      <c r="C1" s="358"/>
      <c r="D1" s="360" t="s">
        <v>2</v>
      </c>
      <c r="E1" s="360" t="s">
        <v>53</v>
      </c>
      <c r="F1" s="359" t="s">
        <v>71</v>
      </c>
      <c r="G1" s="354" t="s">
        <v>83</v>
      </c>
      <c r="H1" s="354" t="s">
        <v>84</v>
      </c>
      <c r="I1" s="359" t="s">
        <v>72</v>
      </c>
      <c r="J1" s="354" t="s">
        <v>85</v>
      </c>
      <c r="K1" s="354" t="s">
        <v>86</v>
      </c>
      <c r="L1" s="359" t="s">
        <v>73</v>
      </c>
      <c r="M1" s="354" t="s">
        <v>87</v>
      </c>
      <c r="N1" s="354" t="s">
        <v>88</v>
      </c>
      <c r="O1" s="359" t="s">
        <v>74</v>
      </c>
      <c r="P1" s="354" t="s">
        <v>91</v>
      </c>
      <c r="Q1" s="354" t="s">
        <v>89</v>
      </c>
      <c r="R1" s="359" t="s">
        <v>75</v>
      </c>
      <c r="S1" s="354" t="s">
        <v>92</v>
      </c>
      <c r="T1" s="354" t="s">
        <v>89</v>
      </c>
      <c r="U1" s="359" t="s">
        <v>76</v>
      </c>
      <c r="V1" s="354" t="s">
        <v>93</v>
      </c>
      <c r="W1" s="354" t="s">
        <v>90</v>
      </c>
      <c r="X1" s="359" t="s">
        <v>77</v>
      </c>
      <c r="Y1" s="353" t="s">
        <v>82</v>
      </c>
      <c r="Z1" s="353" t="s">
        <v>81</v>
      </c>
      <c r="AA1" s="361" t="s">
        <v>54</v>
      </c>
      <c r="AB1" s="355" t="s">
        <v>70</v>
      </c>
    </row>
    <row r="2" spans="1:28" x14ac:dyDescent="0.2">
      <c r="A2" s="358"/>
      <c r="B2" s="358"/>
      <c r="C2" s="358"/>
      <c r="D2" s="360"/>
      <c r="E2" s="360"/>
      <c r="F2" s="360"/>
      <c r="G2" s="354"/>
      <c r="H2" s="354"/>
      <c r="I2" s="360"/>
      <c r="J2" s="354"/>
      <c r="K2" s="354"/>
      <c r="L2" s="360"/>
      <c r="M2" s="354"/>
      <c r="N2" s="354"/>
      <c r="O2" s="360"/>
      <c r="P2" s="354"/>
      <c r="Q2" s="354"/>
      <c r="R2" s="360"/>
      <c r="S2" s="354"/>
      <c r="T2" s="354"/>
      <c r="U2" s="360"/>
      <c r="V2" s="354"/>
      <c r="W2" s="354"/>
      <c r="X2" s="360"/>
      <c r="Y2" s="353"/>
      <c r="Z2" s="353"/>
      <c r="AA2" s="361"/>
      <c r="AB2" s="356"/>
    </row>
    <row r="3" spans="1:28" ht="18" x14ac:dyDescent="0.2">
      <c r="A3" s="357" t="s">
        <v>1</v>
      </c>
      <c r="B3" s="357"/>
      <c r="C3" s="357"/>
      <c r="D3" s="360"/>
      <c r="E3" s="360"/>
      <c r="F3" s="360"/>
      <c r="G3" s="354"/>
      <c r="H3" s="354"/>
      <c r="I3" s="360"/>
      <c r="J3" s="354"/>
      <c r="K3" s="354"/>
      <c r="L3" s="360"/>
      <c r="M3" s="354"/>
      <c r="N3" s="354"/>
      <c r="O3" s="360"/>
      <c r="P3" s="354"/>
      <c r="Q3" s="354"/>
      <c r="R3" s="360"/>
      <c r="S3" s="354"/>
      <c r="T3" s="354"/>
      <c r="U3" s="360"/>
      <c r="V3" s="354"/>
      <c r="W3" s="354"/>
      <c r="X3" s="360"/>
      <c r="Y3" s="353"/>
      <c r="Z3" s="353"/>
      <c r="AA3" s="361"/>
      <c r="AB3" s="356"/>
    </row>
    <row r="4" spans="1:28" x14ac:dyDescent="0.2">
      <c r="A4" s="4" t="s">
        <v>50</v>
      </c>
      <c r="B4" s="8" t="s">
        <v>51</v>
      </c>
      <c r="C4" s="4" t="s">
        <v>52</v>
      </c>
      <c r="D4" s="360"/>
      <c r="E4" s="360"/>
      <c r="F4" s="360"/>
      <c r="G4" s="354"/>
      <c r="H4" s="354"/>
      <c r="I4" s="360"/>
      <c r="J4" s="354"/>
      <c r="K4" s="354"/>
      <c r="L4" s="360"/>
      <c r="M4" s="354"/>
      <c r="N4" s="354"/>
      <c r="O4" s="360"/>
      <c r="P4" s="354"/>
      <c r="Q4" s="354"/>
      <c r="R4" s="360"/>
      <c r="S4" s="354"/>
      <c r="T4" s="354"/>
      <c r="U4" s="360"/>
      <c r="V4" s="354"/>
      <c r="W4" s="354"/>
      <c r="X4" s="360"/>
      <c r="Y4" s="353"/>
      <c r="Z4" s="353"/>
      <c r="AA4" s="361"/>
      <c r="AB4" s="356"/>
    </row>
    <row r="5" spans="1:28" s="2" customFormat="1" x14ac:dyDescent="0.2">
      <c r="A5" s="5">
        <v>39557</v>
      </c>
      <c r="B5" s="9" t="s">
        <v>55</v>
      </c>
      <c r="C5" s="5">
        <v>40045</v>
      </c>
      <c r="D5" s="11" t="s">
        <v>29</v>
      </c>
      <c r="E5" s="11" t="s">
        <v>8</v>
      </c>
      <c r="F5" s="15"/>
      <c r="G5" s="38" t="e">
        <f>AVERAGE(F5)</f>
        <v>#DIV/0!</v>
      </c>
      <c r="H5" s="38" t="e">
        <f>STDEV(F5)</f>
        <v>#DIV/0!</v>
      </c>
      <c r="I5" s="19">
        <v>3.77</v>
      </c>
      <c r="J5" s="38">
        <f>AVERAGE(I5)</f>
        <v>3.77</v>
      </c>
      <c r="K5" s="38" t="e">
        <f>STDEV(I5)</f>
        <v>#DIV/0!</v>
      </c>
      <c r="L5" s="19">
        <v>7.44</v>
      </c>
      <c r="M5" s="38">
        <f>AVERAGE(L5)</f>
        <v>7.44</v>
      </c>
      <c r="N5" s="38" t="e">
        <f>STDEV(L5)</f>
        <v>#DIV/0!</v>
      </c>
      <c r="O5" s="19">
        <v>13.8</v>
      </c>
      <c r="P5" s="38">
        <f>AVERAGE(O5)</f>
        <v>13.8</v>
      </c>
      <c r="Q5" s="38" t="e">
        <f>STDEV(O5)</f>
        <v>#DIV/0!</v>
      </c>
      <c r="R5" s="19">
        <v>17.100000000000001</v>
      </c>
      <c r="S5" s="38">
        <f>AVERAGE(R5)</f>
        <v>17.100000000000001</v>
      </c>
      <c r="T5" s="38" t="e">
        <f>STDEV(R5)</f>
        <v>#DIV/0!</v>
      </c>
      <c r="U5" s="19">
        <v>18.3</v>
      </c>
      <c r="V5" s="38">
        <f>AVERAGE(U5)</f>
        <v>18.3</v>
      </c>
      <c r="W5" s="38" t="e">
        <f>STDEV(U5)</f>
        <v>#DIV/0!</v>
      </c>
      <c r="X5" s="22">
        <v>354</v>
      </c>
      <c r="Y5" s="37">
        <f>AVERAGE(X5)</f>
        <v>354</v>
      </c>
      <c r="Z5" s="37" t="e">
        <f>STDEV(X5)</f>
        <v>#DIV/0!</v>
      </c>
      <c r="AA5" s="23" t="s">
        <v>62</v>
      </c>
      <c r="AB5" s="24" t="s">
        <v>63</v>
      </c>
    </row>
    <row r="6" spans="1:28" s="2" customFormat="1" ht="12.75" customHeight="1" x14ac:dyDescent="0.2">
      <c r="A6" s="5"/>
      <c r="B6" s="9"/>
      <c r="C6" s="5"/>
      <c r="D6" s="11"/>
      <c r="E6" s="11"/>
      <c r="F6" s="15"/>
      <c r="G6" s="15"/>
      <c r="H6" s="15"/>
      <c r="I6" s="17"/>
      <c r="J6" s="17"/>
      <c r="K6" s="17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22"/>
      <c r="Y6" s="22"/>
      <c r="Z6" s="22"/>
      <c r="AA6" s="23"/>
      <c r="AB6" s="24"/>
    </row>
    <row r="7" spans="1:28" s="2" customFormat="1" x14ac:dyDescent="0.2">
      <c r="A7" s="5">
        <v>40459</v>
      </c>
      <c r="B7" s="9" t="s">
        <v>56</v>
      </c>
      <c r="C7" s="5">
        <v>40459</v>
      </c>
      <c r="D7" s="11" t="s">
        <v>31</v>
      </c>
      <c r="E7" s="11" t="s">
        <v>32</v>
      </c>
      <c r="F7" s="15"/>
      <c r="G7" s="350">
        <f>AVERAGE(F7:F22)</f>
        <v>1.9087499999999999</v>
      </c>
      <c r="H7" s="350">
        <f>STDEV(F7:F22)</f>
        <v>6.2435681190440094E-2</v>
      </c>
      <c r="I7" s="17">
        <v>3.26</v>
      </c>
      <c r="J7" s="350">
        <f>AVERAGE(I7:I22)</f>
        <v>3.3666666666666667</v>
      </c>
      <c r="K7" s="350">
        <f>STDEV(I7:I22)</f>
        <v>0.12039617143098069</v>
      </c>
      <c r="L7" s="19">
        <v>6.83</v>
      </c>
      <c r="M7" s="350">
        <f>AVERAGE(L7:L22)</f>
        <v>7.0706666666666678</v>
      </c>
      <c r="N7" s="350">
        <f>STDEV(L7:L22)</f>
        <v>0.31390323046320834</v>
      </c>
      <c r="O7" s="19">
        <v>15.06</v>
      </c>
      <c r="P7" s="350">
        <f>AVERAGE(O7:O22)</f>
        <v>15.337857142857144</v>
      </c>
      <c r="Q7" s="350">
        <f>STDEV(O7:O22)</f>
        <v>0.52660273409890246</v>
      </c>
      <c r="R7" s="19">
        <v>20.79</v>
      </c>
      <c r="S7" s="350">
        <f>AVERAGE(R7:R22)</f>
        <v>20.924615384615382</v>
      </c>
      <c r="T7" s="350">
        <f>STDEV(R7:R22)</f>
        <v>0.76594838147026778</v>
      </c>
      <c r="U7" s="19">
        <v>22.2</v>
      </c>
      <c r="V7" s="350">
        <f>AVERAGE(U7:U22)</f>
        <v>21.985333333333337</v>
      </c>
      <c r="W7" s="350">
        <f>STDEV(U7:U22)</f>
        <v>1.0951964381311867</v>
      </c>
      <c r="X7" s="22">
        <v>336</v>
      </c>
      <c r="Y7" s="351">
        <f>AVERAGE(X7:X22)</f>
        <v>326.11666666666667</v>
      </c>
      <c r="Z7" s="351">
        <f>STDEV(X7:X22)</f>
        <v>18.82458182675995</v>
      </c>
      <c r="AA7" s="23" t="s">
        <v>62</v>
      </c>
      <c r="AB7" s="24" t="s">
        <v>68</v>
      </c>
    </row>
    <row r="8" spans="1:28" s="2" customFormat="1" x14ac:dyDescent="0.2">
      <c r="A8" s="5">
        <v>40459</v>
      </c>
      <c r="B8" s="9" t="s">
        <v>56</v>
      </c>
      <c r="C8" s="5">
        <v>40511</v>
      </c>
      <c r="D8" s="11" t="s">
        <v>33</v>
      </c>
      <c r="E8" s="11" t="s">
        <v>32</v>
      </c>
      <c r="F8" s="15">
        <v>1.9</v>
      </c>
      <c r="G8" s="350"/>
      <c r="H8" s="350"/>
      <c r="I8" s="17">
        <v>3.37</v>
      </c>
      <c r="J8" s="350"/>
      <c r="K8" s="350"/>
      <c r="L8" s="19">
        <v>7.18</v>
      </c>
      <c r="M8" s="350"/>
      <c r="N8" s="350"/>
      <c r="O8" s="19">
        <v>16</v>
      </c>
      <c r="P8" s="350"/>
      <c r="Q8" s="350"/>
      <c r="R8" s="19">
        <v>22</v>
      </c>
      <c r="S8" s="350"/>
      <c r="T8" s="350"/>
      <c r="U8" s="19">
        <v>23.5</v>
      </c>
      <c r="V8" s="350"/>
      <c r="W8" s="350"/>
      <c r="X8" s="22">
        <v>329</v>
      </c>
      <c r="Y8" s="351"/>
      <c r="Z8" s="351"/>
      <c r="AA8" s="23" t="s">
        <v>62</v>
      </c>
      <c r="AB8" s="24" t="s">
        <v>68</v>
      </c>
    </row>
    <row r="9" spans="1:28" s="2" customFormat="1" x14ac:dyDescent="0.2">
      <c r="A9" s="5">
        <v>40459</v>
      </c>
      <c r="B9" s="9" t="s">
        <v>57</v>
      </c>
      <c r="C9" s="5">
        <v>40575</v>
      </c>
      <c r="D9" s="11" t="s">
        <v>34</v>
      </c>
      <c r="E9" s="11" t="s">
        <v>35</v>
      </c>
      <c r="F9" s="17">
        <v>1.96</v>
      </c>
      <c r="G9" s="350"/>
      <c r="H9" s="350"/>
      <c r="I9" s="17">
        <v>3.48</v>
      </c>
      <c r="J9" s="350"/>
      <c r="K9" s="350"/>
      <c r="L9" s="19">
        <v>7.17</v>
      </c>
      <c r="M9" s="350"/>
      <c r="N9" s="350"/>
      <c r="O9" s="19">
        <v>15.29</v>
      </c>
      <c r="P9" s="350"/>
      <c r="Q9" s="350"/>
      <c r="R9" s="19">
        <v>20.93</v>
      </c>
      <c r="S9" s="350"/>
      <c r="T9" s="350"/>
      <c r="U9" s="19">
        <v>22.5</v>
      </c>
      <c r="V9" s="350"/>
      <c r="W9" s="350"/>
      <c r="X9" s="22">
        <v>343</v>
      </c>
      <c r="Y9" s="351"/>
      <c r="Z9" s="351"/>
      <c r="AA9" s="23" t="s">
        <v>62</v>
      </c>
      <c r="AB9" s="24" t="s">
        <v>69</v>
      </c>
    </row>
    <row r="10" spans="1:28" s="2" customFormat="1" x14ac:dyDescent="0.2">
      <c r="A10" s="5">
        <v>40459</v>
      </c>
      <c r="B10" s="9" t="s">
        <v>57</v>
      </c>
      <c r="C10" s="5">
        <v>40577</v>
      </c>
      <c r="D10" s="11" t="s">
        <v>34</v>
      </c>
      <c r="E10" s="11" t="s">
        <v>35</v>
      </c>
      <c r="F10" s="15">
        <v>1.93</v>
      </c>
      <c r="G10" s="350"/>
      <c r="H10" s="350"/>
      <c r="I10" s="17">
        <v>3.46</v>
      </c>
      <c r="J10" s="350"/>
      <c r="K10" s="350"/>
      <c r="L10" s="19">
        <v>7.19</v>
      </c>
      <c r="M10" s="350"/>
      <c r="N10" s="350"/>
      <c r="O10" s="19">
        <v>15.23</v>
      </c>
      <c r="P10" s="350"/>
      <c r="Q10" s="350"/>
      <c r="R10" s="19">
        <v>20.55</v>
      </c>
      <c r="S10" s="350"/>
      <c r="T10" s="350"/>
      <c r="U10" s="19">
        <v>21.2</v>
      </c>
      <c r="V10" s="350"/>
      <c r="W10" s="350"/>
      <c r="X10" s="22">
        <v>317</v>
      </c>
      <c r="Y10" s="351"/>
      <c r="Z10" s="351"/>
      <c r="AA10" s="23" t="s">
        <v>62</v>
      </c>
      <c r="AB10" s="24" t="s">
        <v>64</v>
      </c>
    </row>
    <row r="11" spans="1:28" s="2" customFormat="1" x14ac:dyDescent="0.2">
      <c r="A11" s="5">
        <v>40459</v>
      </c>
      <c r="B11" s="9" t="s">
        <v>58</v>
      </c>
      <c r="C11" s="5">
        <v>40578</v>
      </c>
      <c r="D11" s="11" t="s">
        <v>34</v>
      </c>
      <c r="E11" s="11" t="s">
        <v>35</v>
      </c>
      <c r="F11" s="15">
        <v>2.0299999999999998</v>
      </c>
      <c r="G11" s="350"/>
      <c r="H11" s="350"/>
      <c r="I11" s="17">
        <v>3.6</v>
      </c>
      <c r="J11" s="350"/>
      <c r="K11" s="350"/>
      <c r="L11" s="19">
        <v>7.5</v>
      </c>
      <c r="M11" s="350"/>
      <c r="N11" s="350"/>
      <c r="O11" s="19">
        <v>15.7</v>
      </c>
      <c r="P11" s="350"/>
      <c r="Q11" s="350"/>
      <c r="R11" s="19">
        <v>21.15</v>
      </c>
      <c r="S11" s="350"/>
      <c r="T11" s="350"/>
      <c r="U11" s="19">
        <v>22.1</v>
      </c>
      <c r="V11" s="350"/>
      <c r="W11" s="350"/>
      <c r="X11" s="22">
        <v>328</v>
      </c>
      <c r="Y11" s="351"/>
      <c r="Z11" s="351"/>
      <c r="AA11" s="23" t="s">
        <v>62</v>
      </c>
      <c r="AB11" s="16"/>
    </row>
    <row r="12" spans="1:28" s="2" customFormat="1" x14ac:dyDescent="0.2">
      <c r="A12" s="5">
        <v>40459</v>
      </c>
      <c r="B12" s="9" t="s">
        <v>58</v>
      </c>
      <c r="C12" s="5">
        <v>40589</v>
      </c>
      <c r="D12" s="11" t="s">
        <v>36</v>
      </c>
      <c r="E12" s="11" t="s">
        <v>8</v>
      </c>
      <c r="F12" s="15">
        <v>1.88</v>
      </c>
      <c r="G12" s="350"/>
      <c r="H12" s="350"/>
      <c r="I12" s="17">
        <v>3.45</v>
      </c>
      <c r="J12" s="350"/>
      <c r="K12" s="350"/>
      <c r="L12" s="19">
        <v>7.5</v>
      </c>
      <c r="M12" s="350"/>
      <c r="N12" s="350"/>
      <c r="O12" s="19">
        <v>15.9</v>
      </c>
      <c r="P12" s="350"/>
      <c r="Q12" s="350"/>
      <c r="R12" s="19">
        <v>21.4</v>
      </c>
      <c r="S12" s="350"/>
      <c r="T12" s="350"/>
      <c r="U12" s="19">
        <v>21.6</v>
      </c>
      <c r="V12" s="350"/>
      <c r="W12" s="350"/>
      <c r="X12" s="22">
        <v>305</v>
      </c>
      <c r="Y12" s="351"/>
      <c r="Z12" s="351"/>
      <c r="AA12" s="23" t="s">
        <v>62</v>
      </c>
      <c r="AB12" s="25" t="s">
        <v>37</v>
      </c>
    </row>
    <row r="13" spans="1:28" s="2" customFormat="1" x14ac:dyDescent="0.2">
      <c r="A13" s="5">
        <v>40459</v>
      </c>
      <c r="B13" s="9" t="s">
        <v>59</v>
      </c>
      <c r="C13" s="5">
        <v>40652</v>
      </c>
      <c r="D13" s="11" t="s">
        <v>40</v>
      </c>
      <c r="E13" s="11" t="s">
        <v>8</v>
      </c>
      <c r="F13" s="15"/>
      <c r="G13" s="350"/>
      <c r="H13" s="350"/>
      <c r="I13" s="17">
        <v>3.4</v>
      </c>
      <c r="J13" s="350"/>
      <c r="K13" s="350"/>
      <c r="L13" s="19">
        <v>7.1</v>
      </c>
      <c r="M13" s="350"/>
      <c r="N13" s="350"/>
      <c r="O13" s="19">
        <v>15.5</v>
      </c>
      <c r="P13" s="350"/>
      <c r="Q13" s="350"/>
      <c r="R13" s="19">
        <v>21.1</v>
      </c>
      <c r="S13" s="350"/>
      <c r="T13" s="350"/>
      <c r="U13" s="19">
        <v>23.1</v>
      </c>
      <c r="V13" s="350"/>
      <c r="W13" s="350"/>
      <c r="X13" s="22">
        <v>354</v>
      </c>
      <c r="Y13" s="351"/>
      <c r="Z13" s="351"/>
      <c r="AA13" s="23" t="s">
        <v>62</v>
      </c>
      <c r="AB13" s="24" t="s">
        <v>65</v>
      </c>
    </row>
    <row r="14" spans="1:28" s="2" customFormat="1" x14ac:dyDescent="0.2">
      <c r="A14" s="5">
        <v>40459</v>
      </c>
      <c r="B14" s="9" t="s">
        <v>60</v>
      </c>
      <c r="C14" s="5">
        <v>40693</v>
      </c>
      <c r="D14" s="11" t="s">
        <v>41</v>
      </c>
      <c r="E14" s="11" t="s">
        <v>8</v>
      </c>
      <c r="F14" s="15"/>
      <c r="G14" s="350"/>
      <c r="H14" s="350"/>
      <c r="I14" s="17">
        <v>3.2</v>
      </c>
      <c r="J14" s="350"/>
      <c r="K14" s="350"/>
      <c r="L14" s="19">
        <v>6.6</v>
      </c>
      <c r="M14" s="350"/>
      <c r="N14" s="350"/>
      <c r="O14" s="19">
        <v>14.3</v>
      </c>
      <c r="P14" s="350"/>
      <c r="Q14" s="350"/>
      <c r="R14" s="19">
        <v>19</v>
      </c>
      <c r="S14" s="350"/>
      <c r="T14" s="350"/>
      <c r="U14" s="19">
        <v>19.3</v>
      </c>
      <c r="V14" s="350"/>
      <c r="W14" s="350"/>
      <c r="X14" s="22">
        <v>301</v>
      </c>
      <c r="Y14" s="351"/>
      <c r="Z14" s="351"/>
      <c r="AA14" s="23" t="s">
        <v>62</v>
      </c>
      <c r="AB14" s="24" t="s">
        <v>66</v>
      </c>
    </row>
    <row r="15" spans="1:28" s="2" customFormat="1" x14ac:dyDescent="0.2">
      <c r="A15" s="5">
        <v>40459</v>
      </c>
      <c r="B15" s="9" t="s">
        <v>60</v>
      </c>
      <c r="C15" s="10">
        <v>40736</v>
      </c>
      <c r="D15" s="12" t="s">
        <v>43</v>
      </c>
      <c r="E15" s="12" t="s">
        <v>35</v>
      </c>
      <c r="F15" s="15"/>
      <c r="G15" s="350"/>
      <c r="H15" s="350"/>
      <c r="I15" s="17">
        <v>3.34</v>
      </c>
      <c r="J15" s="350"/>
      <c r="K15" s="350"/>
      <c r="L15" s="19">
        <v>6.86</v>
      </c>
      <c r="M15" s="350"/>
      <c r="N15" s="350"/>
      <c r="O15" s="19">
        <v>14.9</v>
      </c>
      <c r="P15" s="350"/>
      <c r="Q15" s="350"/>
      <c r="R15" s="19">
        <v>20.5</v>
      </c>
      <c r="S15" s="350"/>
      <c r="T15" s="350"/>
      <c r="U15" s="19">
        <v>21.34</v>
      </c>
      <c r="V15" s="350"/>
      <c r="W15" s="350"/>
      <c r="X15" s="22">
        <v>320.25</v>
      </c>
      <c r="Y15" s="351"/>
      <c r="Z15" s="351"/>
      <c r="AA15" s="23" t="s">
        <v>62</v>
      </c>
      <c r="AB15" s="26"/>
    </row>
    <row r="16" spans="1:28" s="2" customFormat="1" x14ac:dyDescent="0.2">
      <c r="A16" s="5">
        <v>40459</v>
      </c>
      <c r="B16" s="9" t="s">
        <v>61</v>
      </c>
      <c r="C16" s="10">
        <v>40728</v>
      </c>
      <c r="D16" s="12" t="s">
        <v>44</v>
      </c>
      <c r="E16" s="12" t="s">
        <v>5</v>
      </c>
      <c r="F16" s="15"/>
      <c r="G16" s="350"/>
      <c r="H16" s="350"/>
      <c r="I16" s="17">
        <v>3.2</v>
      </c>
      <c r="J16" s="350"/>
      <c r="K16" s="350"/>
      <c r="L16" s="19">
        <v>6.4</v>
      </c>
      <c r="M16" s="350"/>
      <c r="N16" s="350"/>
      <c r="O16" s="19">
        <v>14.4</v>
      </c>
      <c r="P16" s="350"/>
      <c r="Q16" s="350"/>
      <c r="R16" s="19">
        <v>20.2</v>
      </c>
      <c r="S16" s="350"/>
      <c r="T16" s="350"/>
      <c r="U16" s="19">
        <v>22.6</v>
      </c>
      <c r="V16" s="350"/>
      <c r="W16" s="350"/>
      <c r="X16" s="22">
        <v>363</v>
      </c>
      <c r="Y16" s="351"/>
      <c r="Z16" s="351"/>
      <c r="AA16" s="23" t="s">
        <v>62</v>
      </c>
      <c r="AB16" s="24" t="s">
        <v>67</v>
      </c>
    </row>
    <row r="17" spans="1:28" s="2" customFormat="1" x14ac:dyDescent="0.2">
      <c r="A17" s="5">
        <v>40459</v>
      </c>
      <c r="B17" s="9" t="s">
        <v>61</v>
      </c>
      <c r="C17" s="10">
        <v>40729</v>
      </c>
      <c r="D17" s="12" t="s">
        <v>44</v>
      </c>
      <c r="E17" s="12" t="s">
        <v>5</v>
      </c>
      <c r="F17" s="15"/>
      <c r="G17" s="350"/>
      <c r="H17" s="350"/>
      <c r="I17" s="17">
        <v>3.5</v>
      </c>
      <c r="J17" s="350"/>
      <c r="K17" s="350"/>
      <c r="L17" s="19">
        <v>7.3</v>
      </c>
      <c r="M17" s="350"/>
      <c r="N17" s="350"/>
      <c r="O17" s="19">
        <v>15.8</v>
      </c>
      <c r="P17" s="350"/>
      <c r="Q17" s="350"/>
      <c r="R17" s="19">
        <v>21.7</v>
      </c>
      <c r="S17" s="350"/>
      <c r="T17" s="350"/>
      <c r="U17" s="19">
        <v>23</v>
      </c>
      <c r="V17" s="350"/>
      <c r="W17" s="350"/>
      <c r="X17" s="22">
        <v>334</v>
      </c>
      <c r="Y17" s="351"/>
      <c r="Z17" s="351"/>
      <c r="AA17" s="23" t="s">
        <v>62</v>
      </c>
      <c r="AB17" s="24" t="s">
        <v>67</v>
      </c>
    </row>
    <row r="18" spans="1:28" s="2" customFormat="1" x14ac:dyDescent="0.2">
      <c r="A18" s="5">
        <v>40459</v>
      </c>
      <c r="B18" s="9" t="s">
        <v>61</v>
      </c>
      <c r="C18" s="10">
        <v>40743</v>
      </c>
      <c r="D18" s="12" t="s">
        <v>43</v>
      </c>
      <c r="E18" s="12" t="s">
        <v>35</v>
      </c>
      <c r="F18" s="15"/>
      <c r="G18" s="350"/>
      <c r="H18" s="350"/>
      <c r="I18" s="17">
        <v>3.42</v>
      </c>
      <c r="J18" s="350"/>
      <c r="K18" s="350"/>
      <c r="L18" s="19">
        <v>7.32</v>
      </c>
      <c r="M18" s="350"/>
      <c r="N18" s="350"/>
      <c r="O18" s="19">
        <v>15.75</v>
      </c>
      <c r="P18" s="350"/>
      <c r="Q18" s="350"/>
      <c r="R18" s="19">
        <v>21.5</v>
      </c>
      <c r="S18" s="350"/>
      <c r="T18" s="350"/>
      <c r="U18" s="19">
        <v>22.16</v>
      </c>
      <c r="V18" s="350"/>
      <c r="W18" s="350"/>
      <c r="X18" s="22">
        <v>317.5</v>
      </c>
      <c r="Y18" s="351"/>
      <c r="Z18" s="351"/>
      <c r="AA18" s="23" t="s">
        <v>62</v>
      </c>
      <c r="AB18" s="24" t="s">
        <v>67</v>
      </c>
    </row>
    <row r="19" spans="1:28" s="2" customFormat="1" x14ac:dyDescent="0.2">
      <c r="A19" s="5">
        <v>40459</v>
      </c>
      <c r="B19" s="9" t="s">
        <v>61</v>
      </c>
      <c r="C19" s="10">
        <v>40745</v>
      </c>
      <c r="D19" s="12" t="s">
        <v>43</v>
      </c>
      <c r="E19" s="12" t="s">
        <v>35</v>
      </c>
      <c r="F19" s="15">
        <v>1.84</v>
      </c>
      <c r="G19" s="350"/>
      <c r="H19" s="350"/>
      <c r="I19" s="17">
        <v>3.31</v>
      </c>
      <c r="J19" s="350"/>
      <c r="K19" s="350"/>
      <c r="L19" s="19">
        <v>7.2</v>
      </c>
      <c r="M19" s="350"/>
      <c r="N19" s="350"/>
      <c r="O19" s="19">
        <v>15.6</v>
      </c>
      <c r="P19" s="350"/>
      <c r="Q19" s="350"/>
      <c r="R19" s="19">
        <v>21.2</v>
      </c>
      <c r="S19" s="350"/>
      <c r="T19" s="350"/>
      <c r="U19" s="19">
        <v>22.1</v>
      </c>
      <c r="V19" s="350"/>
      <c r="W19" s="350"/>
      <c r="X19" s="22">
        <v>325</v>
      </c>
      <c r="Y19" s="351"/>
      <c r="Z19" s="351"/>
      <c r="AA19" s="23" t="s">
        <v>62</v>
      </c>
      <c r="AB19" s="24" t="s">
        <v>67</v>
      </c>
    </row>
    <row r="20" spans="1:28" s="50" customFormat="1" ht="15.75" customHeight="1" x14ac:dyDescent="0.2">
      <c r="A20" s="42">
        <v>40459</v>
      </c>
      <c r="B20" s="43" t="s">
        <v>109</v>
      </c>
      <c r="C20" s="44">
        <v>40891</v>
      </c>
      <c r="D20" s="45" t="s">
        <v>110</v>
      </c>
      <c r="E20" s="45" t="s">
        <v>35</v>
      </c>
      <c r="F20" s="46">
        <v>1.87</v>
      </c>
      <c r="G20" s="350"/>
      <c r="H20" s="350"/>
      <c r="I20" s="47">
        <v>3.29</v>
      </c>
      <c r="J20" s="350"/>
      <c r="K20" s="350"/>
      <c r="L20" s="48">
        <v>7.1</v>
      </c>
      <c r="M20" s="350"/>
      <c r="N20" s="350"/>
      <c r="O20" s="48"/>
      <c r="P20" s="350"/>
      <c r="Q20" s="350"/>
      <c r="R20" s="48"/>
      <c r="S20" s="350"/>
      <c r="T20" s="350"/>
      <c r="U20" s="48">
        <v>22.7</v>
      </c>
      <c r="V20" s="350"/>
      <c r="W20" s="350"/>
      <c r="X20" s="49">
        <v>326</v>
      </c>
      <c r="Y20" s="351"/>
      <c r="Z20" s="351"/>
      <c r="AA20" s="41" t="s">
        <v>62</v>
      </c>
      <c r="AB20" s="92" t="s">
        <v>128</v>
      </c>
    </row>
    <row r="21" spans="1:28" s="2" customFormat="1" ht="15.75" customHeight="1" x14ac:dyDescent="0.2">
      <c r="A21" s="5">
        <v>40459</v>
      </c>
      <c r="B21" s="9" t="s">
        <v>109</v>
      </c>
      <c r="C21" s="10">
        <v>40925</v>
      </c>
      <c r="D21" s="12" t="s">
        <v>113</v>
      </c>
      <c r="E21" s="12" t="s">
        <v>35</v>
      </c>
      <c r="F21" s="15">
        <v>1.86</v>
      </c>
      <c r="G21" s="95"/>
      <c r="H21" s="95"/>
      <c r="I21" s="17">
        <v>3.22</v>
      </c>
      <c r="J21" s="96"/>
      <c r="K21" s="96"/>
      <c r="L21" s="19">
        <v>6.81</v>
      </c>
      <c r="M21" s="84"/>
      <c r="N21" s="84"/>
      <c r="O21" s="19">
        <v>15.3</v>
      </c>
      <c r="P21" s="84"/>
      <c r="Q21" s="84"/>
      <c r="R21" s="19"/>
      <c r="S21" s="84"/>
      <c r="T21" s="84"/>
      <c r="U21" s="19">
        <v>20.38</v>
      </c>
      <c r="V21" s="84"/>
      <c r="W21" s="84"/>
      <c r="X21" s="22">
        <v>293</v>
      </c>
      <c r="Y21" s="85"/>
      <c r="Z21" s="85"/>
      <c r="AA21" s="23"/>
      <c r="AB21" s="93"/>
    </row>
    <row r="22" spans="1:28" s="50" customFormat="1" ht="15.75" customHeight="1" thickBot="1" x14ac:dyDescent="0.25">
      <c r="A22" s="42"/>
      <c r="B22" s="43"/>
      <c r="C22" s="44"/>
      <c r="D22" s="45"/>
      <c r="E22" s="45"/>
      <c r="F22" s="46"/>
      <c r="G22" s="46"/>
      <c r="H22" s="46"/>
      <c r="I22" s="47"/>
      <c r="J22" s="47"/>
      <c r="K22" s="47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9"/>
      <c r="Y22" s="49"/>
      <c r="Z22" s="49"/>
      <c r="AA22" s="41"/>
      <c r="AB22" s="94" t="s">
        <v>127</v>
      </c>
    </row>
    <row r="23" spans="1:28" s="2" customFormat="1" ht="15.75" customHeight="1" x14ac:dyDescent="0.2">
      <c r="A23" s="55">
        <v>40459</v>
      </c>
      <c r="B23" s="56" t="s">
        <v>117</v>
      </c>
      <c r="C23" s="57">
        <v>40966</v>
      </c>
      <c r="D23" s="58" t="s">
        <v>118</v>
      </c>
      <c r="E23" s="59" t="s">
        <v>4</v>
      </c>
      <c r="F23" s="69"/>
      <c r="G23" s="70"/>
      <c r="H23" s="70"/>
      <c r="I23" s="71">
        <v>3.19</v>
      </c>
      <c r="J23" s="345">
        <f>AVERAGE(I23:I25)</f>
        <v>3.3000000000000003</v>
      </c>
      <c r="K23" s="346">
        <f>STDEV(I23:I25)</f>
        <v>9.8488578017961043E-2</v>
      </c>
      <c r="L23" s="72">
        <v>6.53</v>
      </c>
      <c r="M23" s="345">
        <f>AVERAGE(L23:L25)</f>
        <v>6.7766666666666673</v>
      </c>
      <c r="N23" s="346">
        <f>STDEV(L23:L25)</f>
        <v>0.23586719427112637</v>
      </c>
      <c r="O23" s="72">
        <v>14.18</v>
      </c>
      <c r="P23" s="345">
        <f>AVERAGE(O23:O25)</f>
        <v>14.660000000000002</v>
      </c>
      <c r="Q23" s="346">
        <f>STDEV(O23:O25)</f>
        <v>0.42755116652863928</v>
      </c>
      <c r="R23" s="72">
        <v>19.46</v>
      </c>
      <c r="S23" s="345">
        <f>AVERAGE(R23:R25)</f>
        <v>20.02</v>
      </c>
      <c r="T23" s="346">
        <f>STDEV(R23:R25)</f>
        <v>0.49517673612559676</v>
      </c>
      <c r="U23" s="72">
        <v>20.02</v>
      </c>
      <c r="V23" s="345">
        <f>AVERAGE(U23:U25)</f>
        <v>20.773333333333333</v>
      </c>
      <c r="W23" s="346">
        <f>STDEV(U23:U25)</f>
        <v>0.65431898439013203</v>
      </c>
      <c r="X23" s="73">
        <v>316</v>
      </c>
      <c r="Y23" s="352">
        <f>AVERAGE(X23:X25)</f>
        <v>318.66666666666669</v>
      </c>
      <c r="Z23" s="345">
        <f>STDEV(X23:X25)</f>
        <v>2.5166114784235831</v>
      </c>
      <c r="AA23" s="74"/>
      <c r="AB23" s="333" t="s">
        <v>121</v>
      </c>
    </row>
    <row r="24" spans="1:28" s="2" customFormat="1" x14ac:dyDescent="0.2">
      <c r="A24" s="60">
        <v>40459</v>
      </c>
      <c r="B24" s="51" t="s">
        <v>117</v>
      </c>
      <c r="C24" s="52">
        <v>40966</v>
      </c>
      <c r="D24" s="53" t="s">
        <v>118</v>
      </c>
      <c r="E24" s="61" t="s">
        <v>4</v>
      </c>
      <c r="F24" s="75"/>
      <c r="G24" s="16"/>
      <c r="H24" s="16"/>
      <c r="I24" s="97">
        <v>3.38</v>
      </c>
      <c r="J24" s="337"/>
      <c r="K24" s="340"/>
      <c r="L24" s="98">
        <v>7</v>
      </c>
      <c r="M24" s="337"/>
      <c r="N24" s="340"/>
      <c r="O24" s="98">
        <v>15</v>
      </c>
      <c r="P24" s="337"/>
      <c r="Q24" s="340"/>
      <c r="R24" s="98">
        <v>20.399999999999999</v>
      </c>
      <c r="S24" s="337"/>
      <c r="T24" s="340"/>
      <c r="U24" s="98">
        <v>21.2</v>
      </c>
      <c r="V24" s="337"/>
      <c r="W24" s="340"/>
      <c r="X24" s="98">
        <v>321</v>
      </c>
      <c r="Y24" s="343"/>
      <c r="Z24" s="337"/>
      <c r="AA24" s="20"/>
      <c r="AB24" s="334"/>
    </row>
    <row r="25" spans="1:28" s="2" customFormat="1" ht="13.5" thickBot="1" x14ac:dyDescent="0.25">
      <c r="A25" s="62">
        <v>40459</v>
      </c>
      <c r="B25" s="63" t="s">
        <v>117</v>
      </c>
      <c r="C25" s="64">
        <v>40966</v>
      </c>
      <c r="D25" s="65" t="s">
        <v>118</v>
      </c>
      <c r="E25" s="66" t="s">
        <v>4</v>
      </c>
      <c r="F25" s="76"/>
      <c r="G25" s="77"/>
      <c r="H25" s="77"/>
      <c r="I25" s="99">
        <v>3.33</v>
      </c>
      <c r="J25" s="338"/>
      <c r="K25" s="341"/>
      <c r="L25" s="100">
        <v>6.8</v>
      </c>
      <c r="M25" s="338"/>
      <c r="N25" s="341"/>
      <c r="O25" s="100">
        <v>14.8</v>
      </c>
      <c r="P25" s="338"/>
      <c r="Q25" s="341"/>
      <c r="R25" s="100">
        <v>20.2</v>
      </c>
      <c r="S25" s="338"/>
      <c r="T25" s="341"/>
      <c r="U25" s="100">
        <v>21.1</v>
      </c>
      <c r="V25" s="338"/>
      <c r="W25" s="341"/>
      <c r="X25" s="100">
        <v>319</v>
      </c>
      <c r="Y25" s="344"/>
      <c r="Z25" s="338"/>
      <c r="AA25" s="78"/>
      <c r="AB25" s="335"/>
    </row>
    <row r="26" spans="1:28" x14ac:dyDescent="0.2">
      <c r="A26" s="55">
        <v>40459</v>
      </c>
      <c r="B26" s="67" t="s">
        <v>119</v>
      </c>
      <c r="C26" s="57">
        <v>40966</v>
      </c>
      <c r="D26" s="58" t="s">
        <v>118</v>
      </c>
      <c r="E26" s="59" t="s">
        <v>4</v>
      </c>
      <c r="F26" s="81"/>
      <c r="G26" s="79"/>
      <c r="H26" s="79"/>
      <c r="I26" s="101">
        <v>3.64</v>
      </c>
      <c r="J26" s="336">
        <f>AVERAGE(I26:I28)</f>
        <v>3.6633333333333336</v>
      </c>
      <c r="K26" s="339">
        <f>STDEV(I26:I28)</f>
        <v>2.5166114784235735E-2</v>
      </c>
      <c r="L26" s="102">
        <v>7.6</v>
      </c>
      <c r="M26" s="336">
        <f>AVERAGE(L26:L28)</f>
        <v>7.68</v>
      </c>
      <c r="N26" s="339">
        <f>STDEV(L26:L28)</f>
        <v>0.10583005244258373</v>
      </c>
      <c r="O26" s="102">
        <v>15.6</v>
      </c>
      <c r="P26" s="336">
        <f>AVERAGE(O26:O28)</f>
        <v>16.3</v>
      </c>
      <c r="Q26" s="339">
        <f>STDEV(O26:O28)</f>
        <v>0.60827625302982224</v>
      </c>
      <c r="R26" s="102">
        <v>22.1</v>
      </c>
      <c r="S26" s="336">
        <f>AVERAGE(R26:R28)</f>
        <v>22.066666666666666</v>
      </c>
      <c r="T26" s="339">
        <f>STDEV(R26:R28)</f>
        <v>5.77350269189634E-2</v>
      </c>
      <c r="U26" s="102">
        <v>23</v>
      </c>
      <c r="V26" s="336">
        <f>AVERAGE(U26:U28)</f>
        <v>22.666666666666668</v>
      </c>
      <c r="W26" s="339">
        <f>STDEV(U26:U28)</f>
        <v>0.28867513459481292</v>
      </c>
      <c r="X26" s="102">
        <v>327</v>
      </c>
      <c r="Y26" s="342">
        <f>AVERAGE(X26:X28)</f>
        <v>316.66666666666669</v>
      </c>
      <c r="Z26" s="336">
        <f>STDEV(X26:X28)</f>
        <v>9.0737717258774655</v>
      </c>
      <c r="AA26" s="79"/>
      <c r="AB26" s="347" t="s">
        <v>122</v>
      </c>
    </row>
    <row r="27" spans="1:28" x14ac:dyDescent="0.2">
      <c r="A27" s="60">
        <v>40459</v>
      </c>
      <c r="B27" s="54" t="s">
        <v>119</v>
      </c>
      <c r="C27" s="52">
        <v>40966</v>
      </c>
      <c r="D27" s="53" t="s">
        <v>118</v>
      </c>
      <c r="E27" s="61" t="s">
        <v>4</v>
      </c>
      <c r="F27" s="7"/>
      <c r="I27" s="103">
        <v>3.69</v>
      </c>
      <c r="J27" s="337"/>
      <c r="K27" s="340"/>
      <c r="L27" s="90">
        <v>7.8</v>
      </c>
      <c r="M27" s="337"/>
      <c r="N27" s="340"/>
      <c r="O27" s="90">
        <v>16.7</v>
      </c>
      <c r="P27" s="337"/>
      <c r="Q27" s="340"/>
      <c r="R27" s="90">
        <v>22</v>
      </c>
      <c r="S27" s="337"/>
      <c r="T27" s="340"/>
      <c r="U27" s="90">
        <v>22.5</v>
      </c>
      <c r="V27" s="337"/>
      <c r="W27" s="340"/>
      <c r="X27" s="90">
        <v>310</v>
      </c>
      <c r="Y27" s="343"/>
      <c r="Z27" s="337"/>
      <c r="AA27" s="21"/>
      <c r="AB27" s="348"/>
    </row>
    <row r="28" spans="1:28" ht="13.5" thickBot="1" x14ac:dyDescent="0.25">
      <c r="A28" s="62">
        <v>40459</v>
      </c>
      <c r="B28" s="68" t="s">
        <v>119</v>
      </c>
      <c r="C28" s="64">
        <v>40966</v>
      </c>
      <c r="D28" s="65" t="s">
        <v>118</v>
      </c>
      <c r="E28" s="66" t="s">
        <v>4</v>
      </c>
      <c r="F28" s="82"/>
      <c r="G28" s="80"/>
      <c r="H28" s="80"/>
      <c r="I28" s="104">
        <v>3.66</v>
      </c>
      <c r="J28" s="338"/>
      <c r="K28" s="341"/>
      <c r="L28" s="105">
        <v>7.64</v>
      </c>
      <c r="M28" s="338"/>
      <c r="N28" s="341"/>
      <c r="O28" s="105">
        <v>16.600000000000001</v>
      </c>
      <c r="P28" s="338"/>
      <c r="Q28" s="341"/>
      <c r="R28" s="105">
        <v>22.1</v>
      </c>
      <c r="S28" s="338"/>
      <c r="T28" s="341"/>
      <c r="U28" s="105">
        <v>22.5</v>
      </c>
      <c r="V28" s="338"/>
      <c r="W28" s="341"/>
      <c r="X28" s="105">
        <v>313</v>
      </c>
      <c r="Y28" s="344"/>
      <c r="Z28" s="338"/>
      <c r="AA28" s="83"/>
      <c r="AB28" s="349"/>
    </row>
    <row r="29" spans="1:28" x14ac:dyDescent="0.2">
      <c r="A29" s="55">
        <v>40459</v>
      </c>
      <c r="B29" s="67" t="s">
        <v>120</v>
      </c>
      <c r="C29" s="57">
        <v>40966</v>
      </c>
      <c r="D29" s="58" t="s">
        <v>118</v>
      </c>
      <c r="E29" s="59" t="s">
        <v>4</v>
      </c>
      <c r="F29" s="79"/>
      <c r="G29" s="79"/>
      <c r="H29" s="79"/>
      <c r="I29" s="101">
        <v>3.37</v>
      </c>
      <c r="J29" s="336">
        <f>AVERAGE(I29:I31)</f>
        <v>3.3233333333333337</v>
      </c>
      <c r="K29" s="339">
        <f>STDEV(I29:I31)</f>
        <v>6.4291005073286431E-2</v>
      </c>
      <c r="L29" s="102">
        <v>6.7</v>
      </c>
      <c r="M29" s="336">
        <f>AVERAGE(L29:L31)</f>
        <v>6.6333333333333329</v>
      </c>
      <c r="N29" s="339">
        <f>STDEV(L29:L31)</f>
        <v>0.11547005383792526</v>
      </c>
      <c r="O29" s="102">
        <v>14.8</v>
      </c>
      <c r="P29" s="336">
        <f>AVERAGE(O29:O31)</f>
        <v>14.733333333333334</v>
      </c>
      <c r="Q29" s="339">
        <f>STDEV(O29:O31)</f>
        <v>0.11547005383792577</v>
      </c>
      <c r="R29" s="102">
        <v>19.7</v>
      </c>
      <c r="S29" s="336">
        <f>AVERAGE(R29:R31)</f>
        <v>20.033333333333331</v>
      </c>
      <c r="T29" s="339">
        <f>STDEV(R29:R31)</f>
        <v>0.30550504633039016</v>
      </c>
      <c r="U29" s="102">
        <v>21</v>
      </c>
      <c r="V29" s="336">
        <f>AVERAGE(U29:U31)</f>
        <v>20.933333333333334</v>
      </c>
      <c r="W29" s="339">
        <f>STDEV(U29:U31)</f>
        <v>0.11547005383792475</v>
      </c>
      <c r="X29" s="102">
        <v>320</v>
      </c>
      <c r="Y29" s="342">
        <f>AVERAGE(X29:X31)</f>
        <v>320.66666666666669</v>
      </c>
      <c r="Z29" s="336">
        <f>STDEV(X29:X31)</f>
        <v>3.0550504633038931</v>
      </c>
      <c r="AA29" s="79"/>
      <c r="AB29" s="347" t="s">
        <v>123</v>
      </c>
    </row>
    <row r="30" spans="1:28" x14ac:dyDescent="0.2">
      <c r="A30" s="60">
        <v>40459</v>
      </c>
      <c r="B30" s="54" t="s">
        <v>120</v>
      </c>
      <c r="C30" s="52">
        <v>40966</v>
      </c>
      <c r="D30" s="53" t="s">
        <v>118</v>
      </c>
      <c r="E30" s="61" t="s">
        <v>4</v>
      </c>
      <c r="I30" s="103">
        <v>3.25</v>
      </c>
      <c r="J30" s="337"/>
      <c r="K30" s="340"/>
      <c r="L30" s="86">
        <v>6.5</v>
      </c>
      <c r="M30" s="337"/>
      <c r="N30" s="340"/>
      <c r="O30" s="86">
        <v>14.6</v>
      </c>
      <c r="P30" s="337"/>
      <c r="Q30" s="340"/>
      <c r="R30" s="86">
        <v>20.100000000000001</v>
      </c>
      <c r="S30" s="337"/>
      <c r="T30" s="340"/>
      <c r="U30" s="86">
        <v>21</v>
      </c>
      <c r="V30" s="337"/>
      <c r="W30" s="340"/>
      <c r="X30" s="86">
        <v>324</v>
      </c>
      <c r="Y30" s="343"/>
      <c r="Z30" s="337"/>
      <c r="AB30" s="348"/>
    </row>
    <row r="31" spans="1:28" ht="13.5" thickBot="1" x14ac:dyDescent="0.25">
      <c r="A31" s="62">
        <v>40459</v>
      </c>
      <c r="B31" s="68" t="s">
        <v>120</v>
      </c>
      <c r="C31" s="64">
        <v>40966</v>
      </c>
      <c r="D31" s="65" t="s">
        <v>118</v>
      </c>
      <c r="E31" s="66" t="s">
        <v>4</v>
      </c>
      <c r="F31" s="80"/>
      <c r="G31" s="80"/>
      <c r="H31" s="80"/>
      <c r="I31" s="104">
        <v>3.35</v>
      </c>
      <c r="J31" s="338"/>
      <c r="K31" s="341"/>
      <c r="L31" s="106">
        <v>6.7</v>
      </c>
      <c r="M31" s="338"/>
      <c r="N31" s="341"/>
      <c r="O31" s="106">
        <v>14.8</v>
      </c>
      <c r="P31" s="338"/>
      <c r="Q31" s="341"/>
      <c r="R31" s="106">
        <v>20.3</v>
      </c>
      <c r="S31" s="338"/>
      <c r="T31" s="341"/>
      <c r="U31" s="106">
        <v>20.8</v>
      </c>
      <c r="V31" s="338"/>
      <c r="W31" s="341"/>
      <c r="X31" s="106">
        <v>318</v>
      </c>
      <c r="Y31" s="344"/>
      <c r="Z31" s="338"/>
      <c r="AA31" s="80"/>
      <c r="AB31" s="349"/>
    </row>
    <row r="32" spans="1:28" x14ac:dyDescent="0.2">
      <c r="A32" s="107">
        <v>40459</v>
      </c>
      <c r="B32" s="110" t="s">
        <v>130</v>
      </c>
      <c r="C32" s="57">
        <v>41002</v>
      </c>
      <c r="D32" s="58" t="s">
        <v>118</v>
      </c>
      <c r="E32" s="59" t="s">
        <v>4</v>
      </c>
      <c r="F32" s="79"/>
      <c r="G32" s="79"/>
      <c r="H32" s="79"/>
      <c r="I32" s="101">
        <v>3.5</v>
      </c>
      <c r="J32" s="336">
        <f>AVERAGE(I32:I34)</f>
        <v>3.5533333333333332</v>
      </c>
      <c r="K32" s="339">
        <f>STDEV(I32:I34)</f>
        <v>5.0332229568471713E-2</v>
      </c>
      <c r="L32" s="102">
        <v>7.2</v>
      </c>
      <c r="M32" s="336">
        <f>AVERAGE(L32:L34)</f>
        <v>7.333333333333333</v>
      </c>
      <c r="N32" s="339">
        <f>STDEV(L32:L34)</f>
        <v>0.15275252316519461</v>
      </c>
      <c r="O32" s="102">
        <v>15.5</v>
      </c>
      <c r="P32" s="336">
        <f>AVERAGE(O32:O34)</f>
        <v>15.733333333333334</v>
      </c>
      <c r="Q32" s="339">
        <f>STDEV(O32:O34)</f>
        <v>0.32145502536643272</v>
      </c>
      <c r="R32" s="102">
        <v>20.6</v>
      </c>
      <c r="S32" s="336">
        <f>AVERAGE(R32:R34)</f>
        <v>20.733333333333334</v>
      </c>
      <c r="T32" s="339">
        <f>STDEV(R32:R34)</f>
        <v>0.23094010767584949</v>
      </c>
      <c r="U32" s="102">
        <v>21.3</v>
      </c>
      <c r="V32" s="336">
        <f>AVERAGE(U32:U34)</f>
        <v>21.3</v>
      </c>
      <c r="W32" s="339">
        <f>STDEV(U32:U34)</f>
        <v>0.19999999999999929</v>
      </c>
      <c r="X32" s="102">
        <v>316</v>
      </c>
      <c r="Y32" s="342">
        <f>AVERAGE(X32:X34)</f>
        <v>307</v>
      </c>
      <c r="Z32" s="336">
        <f>STDEV(X32:X34)</f>
        <v>9</v>
      </c>
      <c r="AA32" s="79"/>
      <c r="AB32" s="333" t="s">
        <v>131</v>
      </c>
    </row>
    <row r="33" spans="1:28" x14ac:dyDescent="0.2">
      <c r="A33" s="108">
        <v>40459</v>
      </c>
      <c r="B33" s="111" t="s">
        <v>130</v>
      </c>
      <c r="C33" s="52">
        <v>41002</v>
      </c>
      <c r="D33" s="53" t="s">
        <v>118</v>
      </c>
      <c r="E33" s="61" t="s">
        <v>4</v>
      </c>
      <c r="I33" s="103">
        <v>3.6</v>
      </c>
      <c r="J33" s="337"/>
      <c r="K33" s="340"/>
      <c r="L33" s="86">
        <v>7.5</v>
      </c>
      <c r="M33" s="337"/>
      <c r="N33" s="340"/>
      <c r="O33" s="86">
        <v>16.100000000000001</v>
      </c>
      <c r="P33" s="337"/>
      <c r="Q33" s="340"/>
      <c r="R33" s="86">
        <v>20.6</v>
      </c>
      <c r="S33" s="337"/>
      <c r="T33" s="340"/>
      <c r="U33" s="86">
        <v>21.5</v>
      </c>
      <c r="V33" s="337"/>
      <c r="W33" s="340"/>
      <c r="X33" s="86">
        <v>298</v>
      </c>
      <c r="Y33" s="343"/>
      <c r="Z33" s="337"/>
      <c r="AB33" s="334"/>
    </row>
    <row r="34" spans="1:28" ht="13.5" thickBot="1" x14ac:dyDescent="0.25">
      <c r="A34" s="109">
        <v>40459</v>
      </c>
      <c r="B34" s="112" t="s">
        <v>130</v>
      </c>
      <c r="C34" s="64">
        <v>41002</v>
      </c>
      <c r="D34" s="65" t="s">
        <v>118</v>
      </c>
      <c r="E34" s="66" t="s">
        <v>4</v>
      </c>
      <c r="F34" s="80"/>
      <c r="G34" s="80"/>
      <c r="H34" s="80"/>
      <c r="I34" s="104">
        <v>3.56</v>
      </c>
      <c r="J34" s="338"/>
      <c r="K34" s="341"/>
      <c r="L34" s="106">
        <v>7.3</v>
      </c>
      <c r="M34" s="338"/>
      <c r="N34" s="341"/>
      <c r="O34" s="106">
        <v>15.6</v>
      </c>
      <c r="P34" s="338"/>
      <c r="Q34" s="341"/>
      <c r="R34" s="106">
        <v>21</v>
      </c>
      <c r="S34" s="338"/>
      <c r="T34" s="341"/>
      <c r="U34" s="106">
        <v>21.1</v>
      </c>
      <c r="V34" s="338"/>
      <c r="W34" s="341"/>
      <c r="X34" s="106">
        <v>307</v>
      </c>
      <c r="Y34" s="344"/>
      <c r="Z34" s="338"/>
      <c r="AA34" s="80"/>
      <c r="AB34" s="335"/>
    </row>
    <row r="35" spans="1:28" x14ac:dyDescent="0.2">
      <c r="A35" s="5">
        <v>40459</v>
      </c>
      <c r="B35" s="9" t="s">
        <v>126</v>
      </c>
      <c r="C35" s="88">
        <v>40989</v>
      </c>
      <c r="D35" s="89" t="s">
        <v>124</v>
      </c>
      <c r="E35" s="89" t="s">
        <v>35</v>
      </c>
      <c r="I35" s="103">
        <v>3.48</v>
      </c>
      <c r="J35" s="90">
        <f>SUM(I35)</f>
        <v>3.48</v>
      </c>
      <c r="K35" s="103"/>
      <c r="L35" s="90">
        <v>7.18</v>
      </c>
      <c r="M35" s="90">
        <f>AVERAGE(L35)</f>
        <v>7.18</v>
      </c>
      <c r="N35" s="86"/>
      <c r="O35" s="90">
        <v>15.45</v>
      </c>
      <c r="P35" s="90">
        <f>AVERAGE(O35)</f>
        <v>15.45</v>
      </c>
      <c r="Q35" s="86"/>
      <c r="R35" s="86">
        <v>21.2</v>
      </c>
      <c r="S35" s="86">
        <f>AVERAGE(R35)</f>
        <v>21.2</v>
      </c>
      <c r="T35" s="86"/>
      <c r="U35" s="86">
        <v>22.1</v>
      </c>
      <c r="V35" s="90">
        <f>AVERAGE(U35)</f>
        <v>22.1</v>
      </c>
      <c r="W35" s="86"/>
      <c r="X35" s="86">
        <v>325</v>
      </c>
      <c r="Y35" s="91">
        <f>AVERAGE(X35)</f>
        <v>325</v>
      </c>
      <c r="Z35" s="86"/>
    </row>
    <row r="36" spans="1:28" x14ac:dyDescent="0.2">
      <c r="A36" s="5">
        <v>40459</v>
      </c>
      <c r="B36" s="9" t="s">
        <v>126</v>
      </c>
      <c r="C36" s="88">
        <v>41004</v>
      </c>
      <c r="D36" s="86" t="s">
        <v>129</v>
      </c>
      <c r="E36" s="86" t="s">
        <v>35</v>
      </c>
      <c r="I36" s="103">
        <v>3.35</v>
      </c>
      <c r="J36" s="103"/>
      <c r="K36" s="103"/>
      <c r="L36" s="86">
        <v>6.7</v>
      </c>
      <c r="M36" s="86"/>
      <c r="N36" s="86"/>
      <c r="O36" s="86">
        <v>14.6</v>
      </c>
      <c r="P36" s="86"/>
      <c r="Q36" s="86"/>
      <c r="R36" s="86">
        <v>19.7</v>
      </c>
      <c r="U36" s="90">
        <v>20.34</v>
      </c>
      <c r="X36" s="86">
        <v>320</v>
      </c>
    </row>
  </sheetData>
  <customSheetViews>
    <customSheetView guid="{A8365AF1-3A19-11D5-98B9-00C04FB635F6}" showRuler="0">
      <selection activeCell="J3" sqref="J3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</customSheetView>
  </customSheetViews>
  <mergeCells count="93">
    <mergeCell ref="AB1:AB4"/>
    <mergeCell ref="A3:C3"/>
    <mergeCell ref="A1:C2"/>
    <mergeCell ref="X1:X4"/>
    <mergeCell ref="U1:U4"/>
    <mergeCell ref="R1:R4"/>
    <mergeCell ref="O1:O4"/>
    <mergeCell ref="L1:L4"/>
    <mergeCell ref="I1:I4"/>
    <mergeCell ref="F1:F4"/>
    <mergeCell ref="E1:E4"/>
    <mergeCell ref="D1:D4"/>
    <mergeCell ref="AA1:AA4"/>
    <mergeCell ref="G1:G4"/>
    <mergeCell ref="H1:H4"/>
    <mergeCell ref="J1:J4"/>
    <mergeCell ref="K1:K4"/>
    <mergeCell ref="M1:M4"/>
    <mergeCell ref="V1:V4"/>
    <mergeCell ref="W1:W4"/>
    <mergeCell ref="Y1:Y4"/>
    <mergeCell ref="G7:G20"/>
    <mergeCell ref="H7:H20"/>
    <mergeCell ref="J7:J20"/>
    <mergeCell ref="K7:K20"/>
    <mergeCell ref="M7:M20"/>
    <mergeCell ref="V7:V20"/>
    <mergeCell ref="Z1:Z4"/>
    <mergeCell ref="N1:N4"/>
    <mergeCell ref="P1:P4"/>
    <mergeCell ref="Q1:Q4"/>
    <mergeCell ref="S1:S4"/>
    <mergeCell ref="T1:T4"/>
    <mergeCell ref="N7:N20"/>
    <mergeCell ref="P7:P20"/>
    <mergeCell ref="Q7:Q20"/>
    <mergeCell ref="S7:S20"/>
    <mergeCell ref="T7:T20"/>
    <mergeCell ref="AB23:AB25"/>
    <mergeCell ref="AB26:AB28"/>
    <mergeCell ref="AB29:AB31"/>
    <mergeCell ref="W7:W20"/>
    <mergeCell ref="Y7:Y20"/>
    <mergeCell ref="Z7:Z20"/>
    <mergeCell ref="Y29:Y31"/>
    <mergeCell ref="Y23:Y25"/>
    <mergeCell ref="Y26:Y28"/>
    <mergeCell ref="Z23:Z25"/>
    <mergeCell ref="Z26:Z28"/>
    <mergeCell ref="Z29:Z31"/>
    <mergeCell ref="V23:V25"/>
    <mergeCell ref="W23:W25"/>
    <mergeCell ref="V26:V28"/>
    <mergeCell ref="W26:W28"/>
    <mergeCell ref="V29:V31"/>
    <mergeCell ref="W29:W31"/>
    <mergeCell ref="Q26:Q28"/>
    <mergeCell ref="P29:P31"/>
    <mergeCell ref="Q29:Q31"/>
    <mergeCell ref="S23:S25"/>
    <mergeCell ref="T23:T25"/>
    <mergeCell ref="S26:S28"/>
    <mergeCell ref="T26:T28"/>
    <mergeCell ref="S29:S31"/>
    <mergeCell ref="T29:T31"/>
    <mergeCell ref="Q32:Q34"/>
    <mergeCell ref="J23:J25"/>
    <mergeCell ref="K23:K25"/>
    <mergeCell ref="J26:J28"/>
    <mergeCell ref="K26:K28"/>
    <mergeCell ref="J29:J31"/>
    <mergeCell ref="K29:K31"/>
    <mergeCell ref="M23:M25"/>
    <mergeCell ref="N23:N25"/>
    <mergeCell ref="M26:M28"/>
    <mergeCell ref="N26:N28"/>
    <mergeCell ref="M29:M31"/>
    <mergeCell ref="N29:N31"/>
    <mergeCell ref="P23:P25"/>
    <mergeCell ref="Q23:Q25"/>
    <mergeCell ref="P26:P28"/>
    <mergeCell ref="J32:J34"/>
    <mergeCell ref="K32:K34"/>
    <mergeCell ref="M32:M34"/>
    <mergeCell ref="N32:N34"/>
    <mergeCell ref="P32:P34"/>
    <mergeCell ref="AB32:AB34"/>
    <mergeCell ref="S32:S34"/>
    <mergeCell ref="T32:T34"/>
    <mergeCell ref="V32:V34"/>
    <mergeCell ref="W32:W34"/>
    <mergeCell ref="Y32:Y34"/>
    <mergeCell ref="Z32:Z34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5</vt:i4>
      </vt:variant>
    </vt:vector>
  </HeadingPairs>
  <TitlesOfParts>
    <vt:vector size="8" baseType="lpstr">
      <vt:lpstr>BAM NBR34</vt:lpstr>
      <vt:lpstr>BAM NBR28</vt:lpstr>
      <vt:lpstr>Feuil1</vt:lpstr>
      <vt:lpstr>Graphe NBR34 - contraintes tot</vt:lpstr>
      <vt:lpstr>Graphe NBR34 - contraintes </vt:lpstr>
      <vt:lpstr>Graphe NBR34 - Allongement</vt:lpstr>
      <vt:lpstr>Graphe NBR28 - contrainte</vt:lpstr>
      <vt:lpstr>Graphe NBR28 -Allongement rupt</vt:lpstr>
    </vt:vector>
  </TitlesOfParts>
  <Company>CDR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BUFFRY</dc:creator>
  <cp:lastModifiedBy>Grégor SAMIEZ</cp:lastModifiedBy>
  <cp:lastPrinted>2012-04-12T07:41:14Z</cp:lastPrinted>
  <dcterms:created xsi:type="dcterms:W3CDTF">2000-02-22T16:38:36Z</dcterms:created>
  <dcterms:modified xsi:type="dcterms:W3CDTF">2016-04-21T08:07:26Z</dcterms:modified>
</cp:coreProperties>
</file>