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veronique.ESPACE-GRAPHIC\Downloads\"/>
    </mc:Choice>
  </mc:AlternateContent>
  <bookViews>
    <workbookView xWindow="0" yWindow="0" windowWidth="28800" windowHeight="11835" activeTab="3"/>
  </bookViews>
  <sheets>
    <sheet name="MODELE" sheetId="1" r:id="rId1"/>
    <sheet name="Feuil1" sheetId="3" r:id="rId2"/>
    <sheet name="COEF" sheetId="2" r:id="rId3"/>
    <sheet name="Feuil2" sheetId="4" r:id="rId4"/>
  </sheets>
  <calcPr calcId="152511" calcOnSave="0"/>
</workbook>
</file>

<file path=xl/calcChain.xml><?xml version="1.0" encoding="utf-8"?>
<calcChain xmlns="http://schemas.openxmlformats.org/spreadsheetml/2006/main">
  <c r="E5" i="4" l="1"/>
  <c r="E6" i="4"/>
  <c r="E7" i="4"/>
  <c r="E8" i="4"/>
  <c r="E9" i="4"/>
  <c r="E10" i="4"/>
  <c r="E11" i="4"/>
  <c r="E12" i="4"/>
  <c r="E13" i="4"/>
  <c r="E14" i="4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E28" i="4"/>
  <c r="E29" i="4"/>
  <c r="E4" i="4"/>
  <c r="G15" i="1" l="1"/>
  <c r="H15" i="1"/>
  <c r="I15" i="1"/>
  <c r="J15" i="1"/>
  <c r="K15" i="1" s="1"/>
  <c r="E8" i="1"/>
  <c r="E9" i="1"/>
  <c r="E10" i="1"/>
  <c r="E11" i="1"/>
  <c r="E12" i="1"/>
  <c r="E13" i="1"/>
  <c r="E14" i="1"/>
  <c r="E15" i="1"/>
  <c r="J8" i="1"/>
  <c r="K8" i="1" s="1"/>
  <c r="J9" i="1"/>
  <c r="K9" i="1" s="1"/>
  <c r="J10" i="1"/>
  <c r="K10" i="1" s="1"/>
  <c r="J11" i="1"/>
  <c r="K11" i="1" s="1"/>
  <c r="J12" i="1"/>
  <c r="K12" i="1" s="1"/>
  <c r="J13" i="1"/>
  <c r="K13" i="1" s="1"/>
  <c r="J14" i="1"/>
  <c r="K14" i="1" s="1"/>
  <c r="J16" i="1"/>
  <c r="K16" i="1" s="1"/>
  <c r="J17" i="1"/>
  <c r="K17" i="1" s="1"/>
  <c r="J18" i="1"/>
  <c r="K18" i="1" s="1"/>
  <c r="J19" i="1"/>
  <c r="K19" i="1" s="1"/>
  <c r="H8" i="1"/>
  <c r="H9" i="1"/>
  <c r="H10" i="1"/>
  <c r="H11" i="1"/>
  <c r="H12" i="1"/>
  <c r="H13" i="1"/>
  <c r="H14" i="1"/>
  <c r="H16" i="1"/>
  <c r="H17" i="1"/>
  <c r="H18" i="1"/>
  <c r="H19" i="1"/>
  <c r="I11" i="1"/>
  <c r="G8" i="1"/>
  <c r="G9" i="1"/>
  <c r="G10" i="1"/>
  <c r="G11" i="1"/>
  <c r="G12" i="1"/>
  <c r="G13" i="1"/>
  <c r="G14" i="1"/>
  <c r="G16" i="1"/>
  <c r="G17" i="1"/>
  <c r="G18" i="1"/>
  <c r="G19" i="1"/>
  <c r="E16" i="1"/>
  <c r="E17" i="1"/>
  <c r="E18" i="1"/>
  <c r="E19" i="1"/>
  <c r="I10" i="1"/>
  <c r="O21" i="1" l="1"/>
  <c r="O25" i="1" s="1"/>
  <c r="L1" i="1" l="1"/>
  <c r="L15" i="1" l="1"/>
  <c r="M15" i="1" s="1"/>
  <c r="L11" i="1"/>
  <c r="M11" i="1" s="1"/>
  <c r="L10" i="1"/>
  <c r="M10" i="1" s="1"/>
  <c r="D60" i="2"/>
  <c r="D59" i="2"/>
  <c r="D58" i="2"/>
  <c r="D57" i="2"/>
  <c r="D56" i="2"/>
  <c r="D55" i="2"/>
  <c r="D54" i="2"/>
  <c r="D53" i="2"/>
  <c r="D52" i="2"/>
  <c r="D51" i="2"/>
  <c r="D50" i="2"/>
  <c r="D49" i="2"/>
  <c r="D48" i="2"/>
  <c r="D47" i="2"/>
  <c r="D46" i="2"/>
  <c r="D45" i="2"/>
  <c r="D44" i="2"/>
  <c r="D43" i="2"/>
  <c r="D42" i="2"/>
  <c r="D41" i="2"/>
  <c r="D40" i="2"/>
  <c r="D39" i="2"/>
  <c r="D38" i="2"/>
  <c r="D37" i="2"/>
  <c r="D36" i="2"/>
  <c r="D35" i="2"/>
  <c r="D34" i="2"/>
  <c r="D33" i="2"/>
  <c r="D32" i="2"/>
  <c r="D31" i="2"/>
  <c r="D30" i="2"/>
  <c r="D29" i="2"/>
  <c r="D28" i="2"/>
  <c r="D27" i="2"/>
  <c r="D26" i="2"/>
  <c r="D25" i="2"/>
  <c r="D24" i="2"/>
  <c r="D23" i="2"/>
  <c r="D22" i="2"/>
  <c r="D21" i="2"/>
  <c r="D20" i="2"/>
  <c r="D19" i="2"/>
  <c r="D18" i="2"/>
  <c r="D17" i="2"/>
  <c r="D16" i="2"/>
  <c r="D15" i="2"/>
  <c r="D14" i="2"/>
  <c r="D13" i="2"/>
  <c r="D12" i="2"/>
  <c r="D11" i="2"/>
  <c r="D10" i="2"/>
  <c r="D9" i="2"/>
  <c r="D8" i="2"/>
  <c r="D7" i="2"/>
  <c r="D6" i="2"/>
  <c r="D5" i="2"/>
  <c r="D4" i="2"/>
  <c r="I8" i="1" l="1"/>
  <c r="I9" i="1"/>
  <c r="I12" i="1"/>
  <c r="I13" i="1"/>
  <c r="I14" i="1"/>
  <c r="I16" i="1"/>
  <c r="I17" i="1"/>
  <c r="I18" i="1"/>
  <c r="I19" i="1"/>
  <c r="I7" i="1"/>
  <c r="C20" i="1" l="1"/>
  <c r="G20" i="1" s="1"/>
  <c r="B21" i="1" l="1"/>
  <c r="B20" i="1"/>
  <c r="J7" i="1" l="1"/>
  <c r="D21" i="1"/>
  <c r="D20" i="1"/>
  <c r="C21" i="1"/>
  <c r="N15" i="1" s="1"/>
  <c r="J20" i="1"/>
  <c r="K20" i="1" s="1"/>
  <c r="B23" i="1"/>
  <c r="B25" i="1" s="1"/>
  <c r="I20" i="1" l="1"/>
  <c r="E20" i="1"/>
  <c r="H20" i="1"/>
  <c r="N10" i="1"/>
  <c r="N11" i="1"/>
  <c r="E21" i="1"/>
  <c r="K7" i="1"/>
  <c r="K21" i="1" s="1"/>
  <c r="J21" i="1"/>
  <c r="I21" i="1"/>
  <c r="N16" i="1"/>
  <c r="N8" i="1"/>
  <c r="N17" i="1"/>
  <c r="N9" i="1"/>
  <c r="N12" i="1"/>
  <c r="N20" i="1"/>
  <c r="N7" i="1"/>
  <c r="N13" i="1"/>
  <c r="N18" i="1"/>
  <c r="N14" i="1"/>
  <c r="N19" i="1"/>
  <c r="H7" i="1"/>
  <c r="L16" i="1" l="1"/>
  <c r="M16" i="1" s="1"/>
  <c r="L14" i="1"/>
  <c r="M14" i="1" s="1"/>
  <c r="L12" i="1"/>
  <c r="M12" i="1" s="1"/>
  <c r="L18" i="1"/>
  <c r="M18" i="1" s="1"/>
  <c r="L9" i="1"/>
  <c r="M9" i="1" s="1"/>
  <c r="L19" i="1"/>
  <c r="M19" i="1" s="1"/>
  <c r="L8" i="1"/>
  <c r="M8" i="1" s="1"/>
  <c r="L20" i="1"/>
  <c r="M20" i="1" s="1"/>
  <c r="L17" i="1"/>
  <c r="M17" i="1" s="1"/>
  <c r="L13" i="1"/>
  <c r="M13" i="1" s="1"/>
  <c r="F21" i="1"/>
  <c r="H21" i="1" l="1"/>
  <c r="G21" i="1"/>
  <c r="E7" i="1"/>
  <c r="L7" i="1"/>
  <c r="M7" i="1" s="1"/>
  <c r="G7" i="1"/>
  <c r="H22" i="1" l="1"/>
</calcChain>
</file>

<file path=xl/sharedStrings.xml><?xml version="1.0" encoding="utf-8"?>
<sst xmlns="http://schemas.openxmlformats.org/spreadsheetml/2006/main" count="53" uniqueCount="47">
  <si>
    <t>QUAD</t>
  </si>
  <si>
    <t>LIGNES</t>
  </si>
  <si>
    <t>OBJECTIFS</t>
  </si>
  <si>
    <t>REALISE</t>
  </si>
  <si>
    <t>R/O</t>
  </si>
  <si>
    <t>COEF</t>
  </si>
  <si>
    <t xml:space="preserve">LABORATOIRES </t>
  </si>
  <si>
    <t>ENJEUX</t>
  </si>
  <si>
    <t>DATE</t>
  </si>
  <si>
    <t>LABOS</t>
  </si>
  <si>
    <t>BONUS</t>
  </si>
  <si>
    <t>BD</t>
  </si>
  <si>
    <t>LEO</t>
  </si>
  <si>
    <t>MAJORELLE</t>
  </si>
  <si>
    <t>CHIESI</t>
  </si>
  <si>
    <t>ALVITA</t>
  </si>
  <si>
    <t>BRAUN</t>
  </si>
  <si>
    <t>TOTAL COMPIL 1</t>
  </si>
  <si>
    <t>OBJ COEF</t>
  </si>
  <si>
    <t>REAL COEF</t>
  </si>
  <si>
    <t>R/O SUPER BONUS</t>
  </si>
  <si>
    <t>TOTAL LIGNES</t>
  </si>
  <si>
    <t>OBJ/JOUR</t>
  </si>
  <si>
    <t>OBJ A DATE</t>
  </si>
  <si>
    <t>TOTAL GLOBAL</t>
  </si>
  <si>
    <t>QUALI</t>
  </si>
  <si>
    <t>TOTAL GENERAL</t>
  </si>
  <si>
    <t>DIFFERENCE</t>
  </si>
  <si>
    <t>% POIDS LABOS</t>
  </si>
  <si>
    <t>OBJ TOTAL</t>
  </si>
  <si>
    <t>ANTHONY DELAHAYE</t>
  </si>
  <si>
    <t>OBJ /SEM</t>
  </si>
  <si>
    <t>NBRE JOURS</t>
  </si>
  <si>
    <t>TEMPS ECOULE</t>
  </si>
  <si>
    <t>PHYTOTERRA</t>
  </si>
  <si>
    <t>BROTHIER ALGOSTERIL</t>
  </si>
  <si>
    <t>BROTHIER NOGUES</t>
  </si>
  <si>
    <t>RAF</t>
  </si>
  <si>
    <t>GRILLE coefficients laboratoires</t>
  </si>
  <si>
    <t>PROJET V3</t>
  </si>
  <si>
    <t>PRIME</t>
  </si>
  <si>
    <t>SERVIER DAFLON</t>
  </si>
  <si>
    <t>SERVIER AUTRES</t>
  </si>
  <si>
    <t>ELANCO</t>
  </si>
  <si>
    <t>LABO  A</t>
  </si>
  <si>
    <t>RESULTATS</t>
  </si>
  <si>
    <t>ENJEU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</si>
</sst>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* #,##0.00\ &quot;€&quot;_-;\-* #,##0.00\ &quot;€&quot;_-;_-* &quot;-&quot;??\ &quot;€&quot;_-;_-@_-"/>
    <numFmt numFmtId="164" formatCode="0.0%"/>
    <numFmt numFmtId="165" formatCode="0.000"/>
    <numFmt numFmtId="166" formatCode="_-* #,##0\ &quot;€&quot;_-;\-* #,##0\ &quot;€&quot;_-;_-* &quot;-&quot;??\ &quot;€&quot;_-;_-@_-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color rgb="FF000000"/>
      <name val="Calibri"/>
      <family val="2"/>
    </font>
    <font>
      <sz val="10"/>
      <color theme="1"/>
      <name val="Calibri"/>
      <family val="2"/>
      <scheme val="minor"/>
    </font>
    <font>
      <sz val="10"/>
      <color rgb="FF000000"/>
      <name val="Calibri"/>
      <family val="2"/>
    </font>
    <font>
      <b/>
      <sz val="12"/>
      <color rgb="FFFFFFFF"/>
      <name val="Calibri"/>
      <family val="2"/>
    </font>
    <font>
      <b/>
      <sz val="12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0"/>
      <name val="Calibri"/>
      <family val="2"/>
    </font>
  </fonts>
  <fills count="1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0000"/>
        <bgColor rgb="FF000000"/>
      </patternFill>
    </fill>
    <fill>
      <patternFill patternType="solid">
        <fgColor rgb="FFA6A6A6"/>
        <bgColor rgb="FF000000"/>
      </patternFill>
    </fill>
    <fill>
      <patternFill patternType="solid">
        <fgColor theme="2" tint="-0.249977111117893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5">
    <xf numFmtId="0" fontId="0" fillId="0" borderId="0"/>
    <xf numFmtId="9" fontId="1" fillId="0" borderId="0" applyFont="0" applyFill="0" applyBorder="0" applyAlignment="0" applyProtection="0"/>
    <xf numFmtId="0" fontId="2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88">
    <xf numFmtId="0" fontId="0" fillId="0" borderId="0" xfId="0"/>
    <xf numFmtId="0" fontId="0" fillId="0" borderId="1" xfId="0" applyFill="1" applyBorder="1"/>
    <xf numFmtId="0" fontId="3" fillId="4" borderId="1" xfId="0" applyFont="1" applyFill="1" applyBorder="1"/>
    <xf numFmtId="0" fontId="3" fillId="7" borderId="1" xfId="0" applyFont="1" applyFill="1" applyBorder="1"/>
    <xf numFmtId="0" fontId="0" fillId="0" borderId="0" xfId="0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164" fontId="0" fillId="0" borderId="1" xfId="0" applyNumberFormat="1" applyFill="1" applyBorder="1" applyAlignment="1">
      <alignment horizontal="center" vertical="center"/>
    </xf>
    <xf numFmtId="2" fontId="0" fillId="5" borderId="1" xfId="0" applyNumberFormat="1" applyFill="1" applyBorder="1" applyAlignment="1">
      <alignment horizontal="center" vertical="center"/>
    </xf>
    <xf numFmtId="2" fontId="0" fillId="4" borderId="1" xfId="0" applyNumberFormat="1" applyFill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164" fontId="0" fillId="0" borderId="1" xfId="1" applyNumberFormat="1" applyFont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64" fontId="0" fillId="0" borderId="0" xfId="1" applyNumberFormat="1" applyFont="1" applyAlignment="1">
      <alignment horizontal="center" vertical="center"/>
    </xf>
    <xf numFmtId="164" fontId="3" fillId="0" borderId="0" xfId="1" applyNumberFormat="1" applyFont="1" applyAlignment="1">
      <alignment horizontal="center" vertical="center"/>
    </xf>
    <xf numFmtId="1" fontId="0" fillId="0" borderId="0" xfId="0" applyNumberFormat="1" applyFill="1" applyAlignment="1">
      <alignment horizontal="center" vertical="center"/>
    </xf>
    <xf numFmtId="165" fontId="0" fillId="0" borderId="0" xfId="0" applyNumberFormat="1" applyFill="1" applyAlignment="1">
      <alignment horizontal="center" vertical="center"/>
    </xf>
    <xf numFmtId="0" fontId="4" fillId="2" borderId="0" xfId="0" applyFont="1" applyFill="1"/>
    <xf numFmtId="0" fontId="0" fillId="9" borderId="0" xfId="0" applyFill="1" applyAlignment="1">
      <alignment horizontal="center" vertical="center"/>
    </xf>
    <xf numFmtId="0" fontId="3" fillId="9" borderId="1" xfId="0" applyFont="1" applyFill="1" applyBorder="1"/>
    <xf numFmtId="0" fontId="3" fillId="9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2" fontId="1" fillId="10" borderId="1" xfId="1" applyNumberFormat="1" applyFont="1" applyFill="1" applyBorder="1" applyAlignment="1">
      <alignment horizontal="center" vertical="center"/>
    </xf>
    <xf numFmtId="2" fontId="1" fillId="10" borderId="1" xfId="0" applyNumberFormat="1" applyFont="1" applyFill="1" applyBorder="1" applyAlignment="1">
      <alignment horizontal="center" vertical="center"/>
    </xf>
    <xf numFmtId="0" fontId="0" fillId="8" borderId="0" xfId="0" applyFill="1" applyBorder="1" applyAlignment="1">
      <alignment horizontal="center" vertical="center"/>
    </xf>
    <xf numFmtId="0" fontId="3" fillId="8" borderId="0" xfId="0" applyFont="1" applyFill="1" applyAlignment="1">
      <alignment horizontal="center" vertical="center"/>
    </xf>
    <xf numFmtId="0" fontId="4" fillId="3" borderId="2" xfId="0" applyFont="1" applyFill="1" applyBorder="1"/>
    <xf numFmtId="0" fontId="3" fillId="9" borderId="3" xfId="0" applyFont="1" applyFill="1" applyBorder="1" applyAlignment="1">
      <alignment horizontal="center" vertical="center"/>
    </xf>
    <xf numFmtId="0" fontId="0" fillId="8" borderId="4" xfId="0" applyFill="1" applyBorder="1" applyAlignment="1">
      <alignment horizontal="center" vertical="center"/>
    </xf>
    <xf numFmtId="10" fontId="0" fillId="11" borderId="0" xfId="1" applyNumberFormat="1" applyFont="1" applyFill="1" applyAlignment="1">
      <alignment horizontal="center" vertical="center"/>
    </xf>
    <xf numFmtId="0" fontId="4" fillId="0" borderId="0" xfId="0" applyFont="1"/>
    <xf numFmtId="0" fontId="4" fillId="0" borderId="0" xfId="0" applyFont="1" applyAlignment="1">
      <alignment horizontal="center"/>
    </xf>
    <xf numFmtId="0" fontId="0" fillId="0" borderId="0" xfId="0" applyAlignment="1">
      <alignment horizontal="center"/>
    </xf>
    <xf numFmtId="1" fontId="4" fillId="6" borderId="1" xfId="0" applyNumberFormat="1" applyFont="1" applyFill="1" applyBorder="1" applyAlignment="1">
      <alignment horizontal="center" vertical="center"/>
    </xf>
    <xf numFmtId="0" fontId="5" fillId="8" borderId="1" xfId="0" applyFont="1" applyFill="1" applyBorder="1" applyAlignment="1">
      <alignment horizontal="center" vertical="center"/>
    </xf>
    <xf numFmtId="1" fontId="6" fillId="8" borderId="1" xfId="0" applyNumberFormat="1" applyFont="1" applyFill="1" applyBorder="1" applyAlignment="1">
      <alignment horizontal="center" vertical="center"/>
    </xf>
    <xf numFmtId="1" fontId="5" fillId="8" borderId="1" xfId="0" applyNumberFormat="1" applyFont="1" applyFill="1" applyBorder="1" applyAlignment="1">
      <alignment horizontal="center" vertical="center"/>
    </xf>
    <xf numFmtId="0" fontId="5" fillId="6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1" fontId="3" fillId="8" borderId="1" xfId="0" applyNumberFormat="1" applyFont="1" applyFill="1" applyBorder="1" applyAlignment="1">
      <alignment horizontal="center" vertical="center"/>
    </xf>
    <xf numFmtId="9" fontId="3" fillId="9" borderId="1" xfId="0" applyNumberFormat="1" applyFont="1" applyFill="1" applyBorder="1" applyAlignment="1">
      <alignment horizontal="center" vertical="center"/>
    </xf>
    <xf numFmtId="0" fontId="3" fillId="9" borderId="5" xfId="0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>
      <alignment horizontal="center" vertical="center"/>
    </xf>
    <xf numFmtId="0" fontId="3" fillId="0" borderId="0" xfId="0" applyFont="1"/>
    <xf numFmtId="0" fontId="7" fillId="0" borderId="0" xfId="0" applyFont="1" applyFill="1" applyBorder="1" applyAlignment="1">
      <alignment horizontal="center"/>
    </xf>
    <xf numFmtId="166" fontId="7" fillId="0" borderId="0" xfId="3" applyNumberFormat="1" applyFont="1" applyFill="1" applyBorder="1" applyAlignment="1">
      <alignment horizontal="center"/>
    </xf>
    <xf numFmtId="0" fontId="3" fillId="0" borderId="0" xfId="0" applyNumberFormat="1" applyFont="1" applyAlignment="1">
      <alignment horizontal="center"/>
    </xf>
    <xf numFmtId="0" fontId="3" fillId="0" borderId="0" xfId="0" applyNumberFormat="1" applyFont="1" applyFill="1" applyAlignment="1">
      <alignment horizontal="center"/>
    </xf>
    <xf numFmtId="0" fontId="0" fillId="0" borderId="0" xfId="0" applyAlignment="1">
      <alignment horizontal="centerContinuous"/>
    </xf>
    <xf numFmtId="2" fontId="8" fillId="9" borderId="6" xfId="0" applyNumberFormat="1" applyFont="1" applyFill="1" applyBorder="1" applyAlignment="1">
      <alignment horizontal="centerContinuous"/>
    </xf>
    <xf numFmtId="0" fontId="0" fillId="9" borderId="7" xfId="0" applyNumberFormat="1" applyFill="1" applyBorder="1" applyAlignment="1">
      <alignment horizontal="centerContinuous"/>
    </xf>
    <xf numFmtId="2" fontId="8" fillId="0" borderId="0" xfId="0" applyNumberFormat="1" applyFont="1" applyFill="1" applyAlignment="1">
      <alignment horizontal="center"/>
    </xf>
    <xf numFmtId="9" fontId="0" fillId="0" borderId="0" xfId="0" applyNumberFormat="1"/>
    <xf numFmtId="9" fontId="2" fillId="0" borderId="0" xfId="0" applyNumberFormat="1" applyFont="1" applyFill="1" applyBorder="1" applyAlignment="1">
      <alignment horizontal="center"/>
    </xf>
    <xf numFmtId="166" fontId="2" fillId="0" borderId="0" xfId="3" applyNumberFormat="1" applyFont="1" applyFill="1" applyBorder="1" applyAlignment="1">
      <alignment horizontal="center"/>
    </xf>
    <xf numFmtId="165" fontId="8" fillId="0" borderId="0" xfId="0" applyNumberFormat="1" applyFont="1" applyAlignment="1">
      <alignment horizontal="center"/>
    </xf>
    <xf numFmtId="9" fontId="2" fillId="13" borderId="0" xfId="0" applyNumberFormat="1" applyFont="1" applyFill="1" applyBorder="1" applyAlignment="1">
      <alignment horizontal="center"/>
    </xf>
    <xf numFmtId="166" fontId="2" fillId="13" borderId="0" xfId="3" applyNumberFormat="1" applyFont="1" applyFill="1" applyBorder="1" applyAlignment="1">
      <alignment horizontal="center"/>
    </xf>
    <xf numFmtId="165" fontId="0" fillId="13" borderId="0" xfId="0" applyNumberFormat="1" applyFont="1" applyFill="1" applyAlignment="1">
      <alignment horizontal="center"/>
    </xf>
    <xf numFmtId="9" fontId="9" fillId="0" borderId="0" xfId="4" applyFont="1" applyFill="1" applyBorder="1" applyAlignment="1">
      <alignment horizontal="center"/>
    </xf>
    <xf numFmtId="166" fontId="9" fillId="0" borderId="0" xfId="3" applyNumberFormat="1" applyFont="1" applyFill="1" applyBorder="1" applyAlignment="1">
      <alignment horizontal="center"/>
    </xf>
    <xf numFmtId="9" fontId="9" fillId="0" borderId="0" xfId="0" applyNumberFormat="1" applyFont="1" applyFill="1" applyBorder="1" applyAlignment="1">
      <alignment horizontal="center"/>
    </xf>
    <xf numFmtId="9" fontId="10" fillId="14" borderId="0" xfId="0" applyNumberFormat="1" applyFont="1" applyFill="1" applyBorder="1" applyAlignment="1">
      <alignment horizontal="center"/>
    </xf>
    <xf numFmtId="166" fontId="10" fillId="14" borderId="0" xfId="3" applyNumberFormat="1" applyFont="1" applyFill="1" applyBorder="1" applyAlignment="1">
      <alignment horizontal="center"/>
    </xf>
    <xf numFmtId="165" fontId="11" fillId="12" borderId="0" xfId="0" applyNumberFormat="1" applyFont="1" applyFill="1" applyAlignment="1">
      <alignment horizontal="center"/>
    </xf>
    <xf numFmtId="9" fontId="2" fillId="15" borderId="0" xfId="0" applyNumberFormat="1" applyFont="1" applyFill="1" applyBorder="1" applyAlignment="1">
      <alignment horizontal="center"/>
    </xf>
    <xf numFmtId="166" fontId="2" fillId="15" borderId="0" xfId="3" applyNumberFormat="1" applyFont="1" applyFill="1" applyBorder="1" applyAlignment="1">
      <alignment horizontal="center"/>
    </xf>
    <xf numFmtId="165" fontId="0" fillId="13" borderId="0" xfId="0" applyNumberFormat="1" applyFill="1" applyAlignment="1">
      <alignment horizontal="center"/>
    </xf>
    <xf numFmtId="165" fontId="0" fillId="0" borderId="0" xfId="0" applyNumberFormat="1" applyFill="1" applyAlignment="1">
      <alignment horizontal="center"/>
    </xf>
    <xf numFmtId="165" fontId="8" fillId="0" borderId="0" xfId="0" applyNumberFormat="1" applyFont="1" applyFill="1" applyAlignment="1">
      <alignment horizontal="center"/>
    </xf>
    <xf numFmtId="0" fontId="0" fillId="0" borderId="0" xfId="0" applyFill="1"/>
    <xf numFmtId="0" fontId="5" fillId="0" borderId="0" xfId="0" applyFont="1" applyAlignment="1">
      <alignment horizontal="center" vertical="center"/>
    </xf>
    <xf numFmtId="0" fontId="5" fillId="9" borderId="1" xfId="0" applyFont="1" applyFill="1" applyBorder="1" applyAlignment="1">
      <alignment horizontal="center" vertical="center"/>
    </xf>
    <xf numFmtId="10" fontId="0" fillId="8" borderId="0" xfId="1" applyNumberFormat="1" applyFont="1" applyFill="1" applyAlignment="1">
      <alignment horizontal="center" vertical="center"/>
    </xf>
    <xf numFmtId="165" fontId="0" fillId="8" borderId="0" xfId="0" applyNumberFormat="1" applyFont="1" applyFill="1" applyAlignment="1">
      <alignment horizontal="center"/>
    </xf>
    <xf numFmtId="165" fontId="8" fillId="8" borderId="0" xfId="0" applyNumberFormat="1" applyFont="1" applyFill="1" applyAlignment="1">
      <alignment horizontal="center"/>
    </xf>
    <xf numFmtId="165" fontId="11" fillId="8" borderId="0" xfId="0" applyNumberFormat="1" applyFont="1" applyFill="1" applyAlignment="1">
      <alignment horizontal="center"/>
    </xf>
    <xf numFmtId="165" fontId="0" fillId="8" borderId="0" xfId="0" applyNumberFormat="1" applyFill="1" applyAlignment="1">
      <alignment horizontal="center"/>
    </xf>
    <xf numFmtId="0" fontId="0" fillId="8" borderId="0" xfId="0" applyFill="1"/>
    <xf numFmtId="9" fontId="0" fillId="0" borderId="0" xfId="0" applyNumberFormat="1" applyAlignment="1">
      <alignment horizontal="center"/>
    </xf>
    <xf numFmtId="9" fontId="13" fillId="13" borderId="0" xfId="0" applyNumberFormat="1" applyFont="1" applyFill="1" applyBorder="1" applyAlignment="1">
      <alignment horizontal="center"/>
    </xf>
    <xf numFmtId="165" fontId="12" fillId="13" borderId="0" xfId="0" applyNumberFormat="1" applyFont="1" applyFill="1" applyAlignment="1">
      <alignment horizontal="center"/>
    </xf>
    <xf numFmtId="0" fontId="0" fillId="16" borderId="0" xfId="0" applyFill="1" applyAlignment="1">
      <alignment horizontal="center"/>
    </xf>
  </cellXfs>
  <cellStyles count="5">
    <cellStyle name="Monétaire" xfId="3" builtinId="4"/>
    <cellStyle name="Normal" xfId="0" builtinId="0"/>
    <cellStyle name="Normal - Style1" xfId="2"/>
    <cellStyle name="Pourcentage" xfId="1" builtinId="5"/>
    <cellStyle name="Pourcentage 21" xfId="4"/>
  </cellStyles>
  <dxfs count="2">
    <dxf>
      <fill>
        <patternFill>
          <bgColor rgb="FF00B0F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5"/>
  <sheetViews>
    <sheetView workbookViewId="0">
      <pane xSplit="1" ySplit="6" topLeftCell="B7" activePane="bottomRight" state="frozen"/>
      <selection pane="topRight" activeCell="B1" sqref="B1"/>
      <selection pane="bottomLeft" activeCell="A7" sqref="A7"/>
      <selection pane="bottomRight" activeCell="D8" sqref="D8"/>
    </sheetView>
  </sheetViews>
  <sheetFormatPr baseColWidth="10" defaultRowHeight="18.75" x14ac:dyDescent="0.25"/>
  <cols>
    <col min="1" max="1" width="22.85546875" bestFit="1" customWidth="1"/>
    <col min="2" max="2" width="7.42578125" style="4" bestFit="1" customWidth="1"/>
    <col min="3" max="3" width="11.28515625" style="4" bestFit="1" customWidth="1"/>
    <col min="4" max="4" width="10.28515625" style="4" bestFit="1" customWidth="1"/>
    <col min="5" max="5" width="9.28515625" style="4" bestFit="1" customWidth="1"/>
    <col min="6" max="6" width="6.5703125" style="4" bestFit="1" customWidth="1"/>
    <col min="7" max="7" width="11.42578125" style="4" bestFit="1" customWidth="1"/>
    <col min="8" max="8" width="10.42578125" style="4" bestFit="1" customWidth="1"/>
    <col min="9" max="9" width="10.42578125" style="4" customWidth="1"/>
    <col min="10" max="10" width="9.42578125" style="4" bestFit="1" customWidth="1"/>
    <col min="11" max="11" width="13.85546875" style="4" customWidth="1"/>
    <col min="12" max="12" width="10.7109375" style="4" bestFit="1" customWidth="1"/>
    <col min="13" max="13" width="11.140625" style="4" bestFit="1" customWidth="1"/>
    <col min="14" max="14" width="14.140625" style="4" bestFit="1" customWidth="1"/>
    <col min="15" max="15" width="7.85546875" style="76" bestFit="1" customWidth="1"/>
    <col min="16" max="16" width="12.140625" customWidth="1"/>
    <col min="17" max="17" width="12.85546875" bestFit="1" customWidth="1"/>
    <col min="18" max="18" width="3.28515625" customWidth="1"/>
    <col min="19" max="19" width="12.28515625" bestFit="1" customWidth="1"/>
    <col min="20" max="20" width="6.140625" bestFit="1" customWidth="1"/>
  </cols>
  <sheetData>
    <row r="1" spans="1:18" x14ac:dyDescent="0.25">
      <c r="J1" s="5"/>
      <c r="K1" s="5" t="s">
        <v>33</v>
      </c>
      <c r="L1" s="34">
        <f>SUM(L5/C3)</f>
        <v>1</v>
      </c>
    </row>
    <row r="2" spans="1:18" x14ac:dyDescent="0.25">
      <c r="C2" s="23" t="s">
        <v>32</v>
      </c>
      <c r="E2" s="78"/>
      <c r="J2" s="5"/>
      <c r="K2" s="5"/>
    </row>
    <row r="3" spans="1:18" x14ac:dyDescent="0.25">
      <c r="A3" s="22" t="s">
        <v>30</v>
      </c>
      <c r="C3" s="23">
        <v>60</v>
      </c>
      <c r="J3" s="30"/>
      <c r="K3" s="30"/>
    </row>
    <row r="4" spans="1:18" x14ac:dyDescent="0.25">
      <c r="A4" s="31" t="s">
        <v>0</v>
      </c>
      <c r="B4" s="33"/>
      <c r="C4" s="33"/>
      <c r="D4" s="33"/>
      <c r="E4" s="33"/>
      <c r="F4" s="33"/>
      <c r="G4" s="33"/>
      <c r="H4" s="33"/>
      <c r="I4" s="29"/>
      <c r="J4" s="29"/>
      <c r="K4" s="29"/>
      <c r="L4" s="25" t="s">
        <v>23</v>
      </c>
      <c r="M4" s="25"/>
      <c r="N4" s="25" t="s">
        <v>29</v>
      </c>
    </row>
    <row r="5" spans="1:18" x14ac:dyDescent="0.25">
      <c r="A5" s="1"/>
      <c r="B5" s="32" t="s">
        <v>1</v>
      </c>
      <c r="C5" s="32" t="s">
        <v>2</v>
      </c>
      <c r="D5" s="32" t="s">
        <v>3</v>
      </c>
      <c r="E5" s="32" t="s">
        <v>4</v>
      </c>
      <c r="F5" s="32" t="s">
        <v>5</v>
      </c>
      <c r="G5" s="32" t="s">
        <v>18</v>
      </c>
      <c r="H5" s="25" t="s">
        <v>19</v>
      </c>
      <c r="I5" s="25" t="s">
        <v>37</v>
      </c>
      <c r="J5" s="29"/>
      <c r="K5" s="29"/>
      <c r="L5" s="26">
        <v>60</v>
      </c>
      <c r="M5" s="25" t="s">
        <v>27</v>
      </c>
      <c r="N5" s="25" t="s">
        <v>28</v>
      </c>
      <c r="O5" s="77" t="s">
        <v>40</v>
      </c>
    </row>
    <row r="6" spans="1:18" x14ac:dyDescent="0.25">
      <c r="A6" s="24" t="s">
        <v>6</v>
      </c>
      <c r="B6" s="25" t="s">
        <v>7</v>
      </c>
      <c r="C6" s="25" t="s">
        <v>1</v>
      </c>
      <c r="D6" s="25" t="s">
        <v>8</v>
      </c>
      <c r="E6" s="25" t="s">
        <v>1</v>
      </c>
      <c r="F6" s="25" t="s">
        <v>9</v>
      </c>
      <c r="G6" s="25" t="s">
        <v>10</v>
      </c>
      <c r="H6" s="25" t="s">
        <v>10</v>
      </c>
      <c r="I6" s="45">
        <v>1</v>
      </c>
      <c r="J6" s="46" t="s">
        <v>22</v>
      </c>
      <c r="K6" s="25" t="s">
        <v>31</v>
      </c>
      <c r="L6" s="6"/>
      <c r="M6" s="6"/>
      <c r="N6" s="6"/>
    </row>
    <row r="7" spans="1:18" x14ac:dyDescent="0.25">
      <c r="A7" s="2" t="s">
        <v>11</v>
      </c>
      <c r="B7" s="8">
        <v>500</v>
      </c>
      <c r="C7" s="38">
        <v>218941</v>
      </c>
      <c r="D7" s="39">
        <v>185000</v>
      </c>
      <c r="E7" s="9">
        <f>SUM(D7/C7)</f>
        <v>0.84497650051840445</v>
      </c>
      <c r="F7" s="7">
        <v>3</v>
      </c>
      <c r="G7" s="27">
        <f>SUM(C7*F7)</f>
        <v>656823</v>
      </c>
      <c r="H7" s="28">
        <f>SUM(D7*F7)</f>
        <v>555000</v>
      </c>
      <c r="I7" s="47">
        <f>C7-D7</f>
        <v>33941</v>
      </c>
      <c r="J7" s="10">
        <f t="shared" ref="J7:J19" si="0">SUM(C7/$C$3)</f>
        <v>3649.0166666666669</v>
      </c>
      <c r="K7" s="10">
        <f>SUM(J7*5)</f>
        <v>18245.083333333336</v>
      </c>
      <c r="L7" s="11">
        <f t="shared" ref="L7:L17" si="1">SUM(C7*$L$1)</f>
        <v>218941</v>
      </c>
      <c r="M7" s="12">
        <f t="shared" ref="M7:M20" si="2">SUM(L7-D7)</f>
        <v>33941</v>
      </c>
      <c r="N7" s="13">
        <f t="shared" ref="N7:N20" si="3">SUM(C7/$C$21)</f>
        <v>0.25857391715137734</v>
      </c>
      <c r="P7" s="35"/>
      <c r="Q7" s="35"/>
      <c r="R7" s="36"/>
    </row>
    <row r="8" spans="1:18" x14ac:dyDescent="0.25">
      <c r="A8" s="2" t="s">
        <v>42</v>
      </c>
      <c r="B8" s="8">
        <v>150</v>
      </c>
      <c r="C8" s="38">
        <v>206451</v>
      </c>
      <c r="D8" s="39">
        <v>0</v>
      </c>
      <c r="E8" s="9">
        <f t="shared" ref="E8:E15" si="4">SUM(D8/C8)</f>
        <v>0</v>
      </c>
      <c r="F8" s="7">
        <v>3</v>
      </c>
      <c r="G8" s="27">
        <f t="shared" ref="G8:G21" si="5">SUM(C8*F8)</f>
        <v>619353</v>
      </c>
      <c r="H8" s="28">
        <f t="shared" ref="H8:H21" si="6">SUM(D8*F8)</f>
        <v>0</v>
      </c>
      <c r="I8" s="47">
        <f t="shared" ref="I8:I21" si="7">C8-D8</f>
        <v>206451</v>
      </c>
      <c r="J8" s="10">
        <f t="shared" si="0"/>
        <v>3440.85</v>
      </c>
      <c r="K8" s="10">
        <f t="shared" ref="K8:K19" si="8">SUM(J8*5)</f>
        <v>17204.25</v>
      </c>
      <c r="L8" s="11">
        <f t="shared" si="1"/>
        <v>206451</v>
      </c>
      <c r="M8" s="12">
        <f t="shared" si="2"/>
        <v>206451</v>
      </c>
      <c r="N8" s="13">
        <f t="shared" si="3"/>
        <v>0.24382296495320205</v>
      </c>
      <c r="P8" s="35"/>
      <c r="Q8" s="35"/>
      <c r="R8" s="36"/>
    </row>
    <row r="9" spans="1:18" x14ac:dyDescent="0.25">
      <c r="A9" s="2" t="s">
        <v>41</v>
      </c>
      <c r="B9" s="8">
        <v>250</v>
      </c>
      <c r="C9" s="38">
        <v>112347</v>
      </c>
      <c r="D9" s="39">
        <v>0</v>
      </c>
      <c r="E9" s="9">
        <f t="shared" si="4"/>
        <v>0</v>
      </c>
      <c r="F9" s="7">
        <v>2</v>
      </c>
      <c r="G9" s="27">
        <f t="shared" si="5"/>
        <v>224694</v>
      </c>
      <c r="H9" s="28">
        <f t="shared" si="6"/>
        <v>0</v>
      </c>
      <c r="I9" s="47">
        <f t="shared" si="7"/>
        <v>112347</v>
      </c>
      <c r="J9" s="10">
        <f t="shared" si="0"/>
        <v>1872.45</v>
      </c>
      <c r="K9" s="10">
        <f t="shared" si="8"/>
        <v>9362.25</v>
      </c>
      <c r="L9" s="11">
        <f t="shared" si="1"/>
        <v>112347</v>
      </c>
      <c r="M9" s="12">
        <f t="shared" si="2"/>
        <v>112347</v>
      </c>
      <c r="N9" s="13">
        <f t="shared" si="3"/>
        <v>0.13268416546104106</v>
      </c>
      <c r="P9" s="35"/>
    </row>
    <row r="10" spans="1:18" x14ac:dyDescent="0.25">
      <c r="A10" s="2" t="s">
        <v>12</v>
      </c>
      <c r="B10" s="8">
        <v>200</v>
      </c>
      <c r="C10" s="38">
        <v>111504</v>
      </c>
      <c r="D10" s="39">
        <v>0</v>
      </c>
      <c r="E10" s="9">
        <f t="shared" si="4"/>
        <v>0</v>
      </c>
      <c r="F10" s="7">
        <v>2</v>
      </c>
      <c r="G10" s="27">
        <f t="shared" si="5"/>
        <v>223008</v>
      </c>
      <c r="H10" s="28">
        <f t="shared" si="6"/>
        <v>0</v>
      </c>
      <c r="I10" s="47">
        <f t="shared" si="7"/>
        <v>111504</v>
      </c>
      <c r="J10" s="10">
        <f t="shared" si="0"/>
        <v>1858.4</v>
      </c>
      <c r="K10" s="10">
        <f t="shared" si="8"/>
        <v>9292</v>
      </c>
      <c r="L10" s="11">
        <f t="shared" si="1"/>
        <v>111504</v>
      </c>
      <c r="M10" s="12">
        <f t="shared" si="2"/>
        <v>111504</v>
      </c>
      <c r="N10" s="13">
        <f t="shared" si="3"/>
        <v>0.13168856476423868</v>
      </c>
      <c r="P10" s="35"/>
      <c r="Q10" s="35"/>
      <c r="R10" s="36"/>
    </row>
    <row r="11" spans="1:18" x14ac:dyDescent="0.25">
      <c r="A11" s="2" t="s">
        <v>43</v>
      </c>
      <c r="B11" s="8">
        <v>300</v>
      </c>
      <c r="C11" s="38">
        <v>56919</v>
      </c>
      <c r="D11" s="39">
        <v>0</v>
      </c>
      <c r="E11" s="9">
        <f t="shared" si="4"/>
        <v>0</v>
      </c>
      <c r="F11" s="7">
        <v>2</v>
      </c>
      <c r="G11" s="27">
        <f t="shared" si="5"/>
        <v>113838</v>
      </c>
      <c r="H11" s="28">
        <f t="shared" si="6"/>
        <v>0</v>
      </c>
      <c r="I11" s="47">
        <f t="shared" si="7"/>
        <v>56919</v>
      </c>
      <c r="J11" s="10">
        <f t="shared" si="0"/>
        <v>948.65</v>
      </c>
      <c r="K11" s="10">
        <f t="shared" si="8"/>
        <v>4743.25</v>
      </c>
      <c r="L11" s="11">
        <f t="shared" si="1"/>
        <v>56919</v>
      </c>
      <c r="M11" s="12">
        <f t="shared" si="2"/>
        <v>56919</v>
      </c>
      <c r="N11" s="13">
        <f t="shared" si="3"/>
        <v>6.7222533880539725E-2</v>
      </c>
      <c r="P11" s="35"/>
      <c r="Q11" s="35"/>
      <c r="R11" s="36"/>
    </row>
    <row r="12" spans="1:18" x14ac:dyDescent="0.25">
      <c r="A12" s="2" t="s">
        <v>13</v>
      </c>
      <c r="B12" s="8">
        <v>180</v>
      </c>
      <c r="C12" s="38">
        <v>43533</v>
      </c>
      <c r="D12" s="39">
        <v>0</v>
      </c>
      <c r="E12" s="9">
        <f t="shared" si="4"/>
        <v>0</v>
      </c>
      <c r="F12" s="7">
        <v>1</v>
      </c>
      <c r="G12" s="27">
        <f t="shared" si="5"/>
        <v>43533</v>
      </c>
      <c r="H12" s="28">
        <f t="shared" si="6"/>
        <v>0</v>
      </c>
      <c r="I12" s="47">
        <f t="shared" si="7"/>
        <v>43533</v>
      </c>
      <c r="J12" s="10">
        <f t="shared" si="0"/>
        <v>725.55</v>
      </c>
      <c r="K12" s="10">
        <f t="shared" si="8"/>
        <v>3627.75</v>
      </c>
      <c r="L12" s="11">
        <f t="shared" si="1"/>
        <v>43533</v>
      </c>
      <c r="M12" s="12">
        <f t="shared" si="2"/>
        <v>43533</v>
      </c>
      <c r="N12" s="13">
        <f t="shared" si="3"/>
        <v>5.1413386872951668E-2</v>
      </c>
      <c r="P12" s="35"/>
      <c r="Q12" s="35"/>
      <c r="R12" s="36"/>
    </row>
    <row r="13" spans="1:18" x14ac:dyDescent="0.25">
      <c r="A13" s="2" t="s">
        <v>35</v>
      </c>
      <c r="B13" s="8">
        <v>170</v>
      </c>
      <c r="C13" s="38">
        <v>24758</v>
      </c>
      <c r="D13" s="39">
        <v>0</v>
      </c>
      <c r="E13" s="9">
        <f t="shared" si="4"/>
        <v>0</v>
      </c>
      <c r="F13" s="7">
        <v>1</v>
      </c>
      <c r="G13" s="27">
        <f t="shared" si="5"/>
        <v>24758</v>
      </c>
      <c r="H13" s="28">
        <f t="shared" si="6"/>
        <v>0</v>
      </c>
      <c r="I13" s="47">
        <f t="shared" si="7"/>
        <v>24758</v>
      </c>
      <c r="J13" s="10">
        <f t="shared" si="0"/>
        <v>412.63333333333333</v>
      </c>
      <c r="K13" s="10">
        <f t="shared" si="8"/>
        <v>2063.1666666666665</v>
      </c>
      <c r="L13" s="11">
        <f t="shared" si="1"/>
        <v>24758</v>
      </c>
      <c r="M13" s="12">
        <f t="shared" si="2"/>
        <v>24758</v>
      </c>
      <c r="N13" s="13">
        <f t="shared" si="3"/>
        <v>2.9239717735982756E-2</v>
      </c>
      <c r="P13" s="35"/>
      <c r="Q13" s="35"/>
      <c r="R13" s="36"/>
    </row>
    <row r="14" spans="1:18" x14ac:dyDescent="0.25">
      <c r="A14" s="2" t="s">
        <v>36</v>
      </c>
      <c r="B14" s="8">
        <v>200</v>
      </c>
      <c r="C14" s="38">
        <v>15008</v>
      </c>
      <c r="D14" s="39">
        <v>0</v>
      </c>
      <c r="E14" s="9">
        <f t="shared" si="4"/>
        <v>0</v>
      </c>
      <c r="F14" s="7">
        <v>1</v>
      </c>
      <c r="G14" s="27">
        <f t="shared" si="5"/>
        <v>15008</v>
      </c>
      <c r="H14" s="28">
        <f t="shared" si="6"/>
        <v>0</v>
      </c>
      <c r="I14" s="47">
        <f t="shared" si="7"/>
        <v>15008</v>
      </c>
      <c r="J14" s="10">
        <f t="shared" si="0"/>
        <v>250.13333333333333</v>
      </c>
      <c r="K14" s="10">
        <f t="shared" si="8"/>
        <v>1250.6666666666665</v>
      </c>
      <c r="L14" s="11">
        <f t="shared" si="1"/>
        <v>15008</v>
      </c>
      <c r="M14" s="12">
        <f t="shared" si="2"/>
        <v>15008</v>
      </c>
      <c r="N14" s="13">
        <f t="shared" si="3"/>
        <v>1.7724763057663351E-2</v>
      </c>
      <c r="P14" s="35"/>
      <c r="Q14" s="35"/>
      <c r="R14" s="36"/>
    </row>
    <row r="15" spans="1:18" x14ac:dyDescent="0.25">
      <c r="A15" s="2" t="s">
        <v>44</v>
      </c>
      <c r="B15" s="8">
        <v>150</v>
      </c>
      <c r="C15" s="38">
        <v>1</v>
      </c>
      <c r="D15" s="39">
        <v>0</v>
      </c>
      <c r="E15" s="9">
        <f t="shared" si="4"/>
        <v>0</v>
      </c>
      <c r="F15" s="7">
        <v>1</v>
      </c>
      <c r="G15" s="27">
        <f t="shared" si="5"/>
        <v>1</v>
      </c>
      <c r="H15" s="28">
        <f t="shared" si="6"/>
        <v>0</v>
      </c>
      <c r="I15" s="47">
        <f t="shared" si="7"/>
        <v>1</v>
      </c>
      <c r="J15" s="10">
        <f t="shared" si="0"/>
        <v>1.6666666666666666E-2</v>
      </c>
      <c r="K15" s="10">
        <f t="shared" si="8"/>
        <v>8.3333333333333329E-2</v>
      </c>
      <c r="L15" s="11">
        <f t="shared" si="1"/>
        <v>1</v>
      </c>
      <c r="M15" s="12">
        <f t="shared" si="2"/>
        <v>1</v>
      </c>
      <c r="N15" s="13">
        <f t="shared" si="3"/>
        <v>1.1810209926481442E-6</v>
      </c>
      <c r="P15" s="35"/>
      <c r="Q15" s="35"/>
      <c r="R15" s="36"/>
    </row>
    <row r="16" spans="1:18" x14ac:dyDescent="0.25">
      <c r="A16" s="2" t="s">
        <v>34</v>
      </c>
      <c r="B16" s="8">
        <v>130</v>
      </c>
      <c r="C16" s="38">
        <v>2700</v>
      </c>
      <c r="D16" s="39">
        <v>0</v>
      </c>
      <c r="E16" s="9">
        <f t="shared" ref="E16:E21" si="9">SUM(D16/C16)</f>
        <v>0</v>
      </c>
      <c r="F16" s="7">
        <v>1</v>
      </c>
      <c r="G16" s="27">
        <f t="shared" si="5"/>
        <v>2700</v>
      </c>
      <c r="H16" s="28">
        <f t="shared" si="6"/>
        <v>0</v>
      </c>
      <c r="I16" s="47">
        <f t="shared" si="7"/>
        <v>2700</v>
      </c>
      <c r="J16" s="10">
        <f t="shared" si="0"/>
        <v>45</v>
      </c>
      <c r="K16" s="10">
        <f t="shared" si="8"/>
        <v>225</v>
      </c>
      <c r="L16" s="11">
        <f t="shared" si="1"/>
        <v>2700</v>
      </c>
      <c r="M16" s="12">
        <f t="shared" si="2"/>
        <v>2700</v>
      </c>
      <c r="N16" s="13">
        <f t="shared" si="3"/>
        <v>3.1887566801499898E-3</v>
      </c>
      <c r="P16" s="35"/>
      <c r="Q16" s="35"/>
      <c r="R16" s="36"/>
    </row>
    <row r="17" spans="1:18" x14ac:dyDescent="0.25">
      <c r="A17" s="2" t="s">
        <v>14</v>
      </c>
      <c r="B17" s="8">
        <v>180</v>
      </c>
      <c r="C17" s="38">
        <v>50506</v>
      </c>
      <c r="D17" s="39">
        <v>0</v>
      </c>
      <c r="E17" s="9">
        <f t="shared" si="9"/>
        <v>0</v>
      </c>
      <c r="F17" s="7">
        <v>1</v>
      </c>
      <c r="G17" s="27">
        <f t="shared" si="5"/>
        <v>50506</v>
      </c>
      <c r="H17" s="28">
        <f t="shared" si="6"/>
        <v>0</v>
      </c>
      <c r="I17" s="47">
        <f t="shared" si="7"/>
        <v>50506</v>
      </c>
      <c r="J17" s="10">
        <f t="shared" si="0"/>
        <v>841.76666666666665</v>
      </c>
      <c r="K17" s="10">
        <f t="shared" si="8"/>
        <v>4208.833333333333</v>
      </c>
      <c r="L17" s="11">
        <f t="shared" si="1"/>
        <v>50506</v>
      </c>
      <c r="M17" s="12">
        <f t="shared" si="2"/>
        <v>50506</v>
      </c>
      <c r="N17" s="13">
        <f t="shared" si="3"/>
        <v>5.9648646254687174E-2</v>
      </c>
      <c r="P17" s="35"/>
      <c r="Q17" s="35"/>
      <c r="R17" s="36"/>
    </row>
    <row r="18" spans="1:18" x14ac:dyDescent="0.25">
      <c r="A18" s="3" t="s">
        <v>15</v>
      </c>
      <c r="B18" s="14">
        <v>130</v>
      </c>
      <c r="C18" s="38">
        <v>1200</v>
      </c>
      <c r="D18" s="39">
        <v>0</v>
      </c>
      <c r="E18" s="9">
        <f t="shared" si="9"/>
        <v>0</v>
      </c>
      <c r="F18" s="15">
        <v>0.5</v>
      </c>
      <c r="G18" s="27">
        <f t="shared" si="5"/>
        <v>600</v>
      </c>
      <c r="H18" s="28">
        <f t="shared" si="6"/>
        <v>0</v>
      </c>
      <c r="I18" s="47">
        <f t="shared" si="7"/>
        <v>1200</v>
      </c>
      <c r="J18" s="10">
        <f t="shared" si="0"/>
        <v>20</v>
      </c>
      <c r="K18" s="10">
        <f t="shared" si="8"/>
        <v>100</v>
      </c>
      <c r="L18" s="11">
        <f>SUM(C18*$L$1)</f>
        <v>1200</v>
      </c>
      <c r="M18" s="12">
        <f t="shared" si="2"/>
        <v>1200</v>
      </c>
      <c r="N18" s="13">
        <f t="shared" si="3"/>
        <v>1.4172251911777731E-3</v>
      </c>
      <c r="Q18" s="35"/>
      <c r="R18" s="36"/>
    </row>
    <row r="19" spans="1:18" x14ac:dyDescent="0.25">
      <c r="A19" s="3" t="s">
        <v>16</v>
      </c>
      <c r="B19" s="14">
        <v>160</v>
      </c>
      <c r="C19" s="38">
        <v>2857</v>
      </c>
      <c r="D19" s="39">
        <v>0</v>
      </c>
      <c r="E19" s="9">
        <f t="shared" si="9"/>
        <v>0</v>
      </c>
      <c r="F19" s="15">
        <v>0.5</v>
      </c>
      <c r="G19" s="27">
        <f t="shared" si="5"/>
        <v>1428.5</v>
      </c>
      <c r="H19" s="28">
        <f t="shared" si="6"/>
        <v>0</v>
      </c>
      <c r="I19" s="47">
        <f t="shared" si="7"/>
        <v>2857</v>
      </c>
      <c r="J19" s="10">
        <f t="shared" si="0"/>
        <v>47.616666666666667</v>
      </c>
      <c r="K19" s="10">
        <f t="shared" si="8"/>
        <v>238.08333333333334</v>
      </c>
      <c r="L19" s="11">
        <f>SUM(C19*$L$1)</f>
        <v>2857</v>
      </c>
      <c r="M19" s="12">
        <f t="shared" si="2"/>
        <v>2857</v>
      </c>
      <c r="N19" s="13">
        <f t="shared" si="3"/>
        <v>3.3741769759957482E-3</v>
      </c>
      <c r="R19" s="37"/>
    </row>
    <row r="20" spans="1:18" x14ac:dyDescent="0.25">
      <c r="A20" s="2" t="s">
        <v>17</v>
      </c>
      <c r="B20" s="8">
        <f>B18+B19</f>
        <v>290</v>
      </c>
      <c r="C20" s="38">
        <f>SUM(C18:C19)</f>
        <v>4057</v>
      </c>
      <c r="D20" s="40">
        <f>SUM(D18:D19)</f>
        <v>0</v>
      </c>
      <c r="E20" s="9">
        <f t="shared" si="9"/>
        <v>0</v>
      </c>
      <c r="F20" s="7">
        <v>1</v>
      </c>
      <c r="G20" s="27">
        <f t="shared" si="5"/>
        <v>4057</v>
      </c>
      <c r="H20" s="28">
        <f t="shared" si="6"/>
        <v>0</v>
      </c>
      <c r="I20" s="47">
        <f t="shared" si="7"/>
        <v>4057</v>
      </c>
      <c r="J20" s="10">
        <f>SUM(C20/$C$3)</f>
        <v>67.61666666666666</v>
      </c>
      <c r="K20" s="10">
        <f t="shared" ref="K20" si="10">SUM(J20*5)</f>
        <v>338.08333333333331</v>
      </c>
      <c r="L20" s="11">
        <f>SUM(C20*$L$1)</f>
        <v>4057</v>
      </c>
      <c r="M20" s="12">
        <f t="shared" si="2"/>
        <v>4057</v>
      </c>
      <c r="N20" s="13">
        <f t="shared" si="3"/>
        <v>4.7914021671735217E-3</v>
      </c>
      <c r="R20" s="37"/>
    </row>
    <row r="21" spans="1:18" x14ac:dyDescent="0.25">
      <c r="A21" s="24" t="s">
        <v>21</v>
      </c>
      <c r="B21" s="42">
        <f>SUM(B7:B19)</f>
        <v>2700</v>
      </c>
      <c r="C21" s="38">
        <f>SUM(C7:C19)</f>
        <v>846725</v>
      </c>
      <c r="D21" s="41">
        <f>SUM(D7:D19)</f>
        <v>185000</v>
      </c>
      <c r="E21" s="9">
        <f t="shared" si="9"/>
        <v>0.21848888363990671</v>
      </c>
      <c r="F21" s="16">
        <f>SUM(F7:F20)</f>
        <v>20</v>
      </c>
      <c r="G21" s="27">
        <f t="shared" si="5"/>
        <v>16934500</v>
      </c>
      <c r="H21" s="28">
        <f t="shared" si="6"/>
        <v>3700000</v>
      </c>
      <c r="I21" s="47">
        <f t="shared" si="7"/>
        <v>661725</v>
      </c>
      <c r="J21" s="44">
        <f>SUM(J7:J20)</f>
        <v>14179.699999999999</v>
      </c>
      <c r="K21" s="44">
        <f>SUM(K7:K20)</f>
        <v>70898.499999999985</v>
      </c>
      <c r="L21" s="17"/>
      <c r="O21" s="76">
        <f>SUM(O7:O20)</f>
        <v>0</v>
      </c>
    </row>
    <row r="22" spans="1:18" x14ac:dyDescent="0.25">
      <c r="A22" s="24" t="s">
        <v>20</v>
      </c>
      <c r="B22" s="42">
        <v>2100</v>
      </c>
      <c r="E22" s="18"/>
      <c r="H22" s="19">
        <f>SUM(H21/G21)</f>
        <v>0.21848888363990671</v>
      </c>
      <c r="I22" s="19"/>
      <c r="J22" s="20"/>
      <c r="K22" s="21"/>
      <c r="L22" s="17"/>
    </row>
    <row r="23" spans="1:18" x14ac:dyDescent="0.25">
      <c r="A23" s="24" t="s">
        <v>24</v>
      </c>
      <c r="B23" s="42">
        <f>SUM(B21:B22)</f>
        <v>4800</v>
      </c>
    </row>
    <row r="24" spans="1:18" x14ac:dyDescent="0.25">
      <c r="A24" s="24" t="s">
        <v>25</v>
      </c>
      <c r="B24" s="42">
        <v>1000</v>
      </c>
    </row>
    <row r="25" spans="1:18" x14ac:dyDescent="0.25">
      <c r="A25" s="24" t="s">
        <v>26</v>
      </c>
      <c r="B25" s="43">
        <f>SUM(B23:B24)</f>
        <v>5800</v>
      </c>
      <c r="O25" s="76">
        <f>SUM(O21:O24)</f>
        <v>0</v>
      </c>
    </row>
  </sheetData>
  <conditionalFormatting sqref="E7:E21">
    <cfRule type="cellIs" dxfId="1" priority="1" operator="lessThan">
      <formula>$L$1</formula>
    </cfRule>
    <cfRule type="cellIs" dxfId="0" priority="2" operator="greaterThan">
      <formula>$L$1</formula>
    </cfRule>
  </conditionalFormatting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27" sqref="D27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I61"/>
  <sheetViews>
    <sheetView topLeftCell="A11" workbookViewId="0">
      <selection activeCell="E5" sqref="E5:G30"/>
    </sheetView>
  </sheetViews>
  <sheetFormatPr baseColWidth="10" defaultRowHeight="15" outlineLevelCol="1" x14ac:dyDescent="0.25"/>
  <cols>
    <col min="1" max="1" width="2.42578125" customWidth="1"/>
    <col min="2" max="2" width="25.7109375" customWidth="1"/>
    <col min="3" max="3" width="2.42578125" customWidth="1"/>
    <col min="4" max="4" width="7.42578125" hidden="1" customWidth="1" outlineLevel="1"/>
    <col min="5" max="5" width="12.140625" bestFit="1" customWidth="1" collapsed="1"/>
    <col min="6" max="6" width="13.42578125" bestFit="1" customWidth="1"/>
    <col min="7" max="7" width="11.7109375" customWidth="1"/>
    <col min="8" max="8" width="0.28515625" style="75" customWidth="1"/>
    <col min="9" max="9" width="0.42578125" style="75" customWidth="1"/>
  </cols>
  <sheetData>
    <row r="1" spans="2:9" x14ac:dyDescent="0.25">
      <c r="B1" s="48" t="s">
        <v>38</v>
      </c>
      <c r="E1" s="49"/>
      <c r="F1" s="50"/>
      <c r="G1" s="51"/>
      <c r="H1" s="52"/>
      <c r="I1" s="52"/>
    </row>
    <row r="2" spans="2:9" ht="15.75" thickBot="1" x14ac:dyDescent="0.3">
      <c r="D2" s="48"/>
      <c r="E2" s="49"/>
      <c r="F2" s="50"/>
      <c r="G2" s="51"/>
      <c r="H2" s="52"/>
      <c r="I2" s="52"/>
    </row>
    <row r="3" spans="2:9" ht="13.15" customHeight="1" thickBot="1" x14ac:dyDescent="0.3">
      <c r="E3" s="53"/>
      <c r="F3" s="54" t="s">
        <v>39</v>
      </c>
      <c r="G3" s="55"/>
      <c r="H3" s="56"/>
      <c r="I3" s="56"/>
    </row>
    <row r="4" spans="2:9" ht="13.15" customHeight="1" x14ac:dyDescent="0.25">
      <c r="D4" s="57">
        <f>+E4-0.0001</f>
        <v>-0.50009999999999999</v>
      </c>
      <c r="E4" s="58">
        <v>-0.5</v>
      </c>
      <c r="F4" s="59">
        <v>0</v>
      </c>
      <c r="G4" s="60"/>
      <c r="H4" s="56"/>
      <c r="I4" s="56"/>
    </row>
    <row r="5" spans="2:9" ht="13.15" customHeight="1" x14ac:dyDescent="0.25">
      <c r="D5" s="57">
        <f>+E5-0.0001</f>
        <v>0.8498</v>
      </c>
      <c r="E5" s="61">
        <v>0.84989999999999999</v>
      </c>
      <c r="F5" s="62">
        <v>1059.9999999999991</v>
      </c>
      <c r="G5" s="63">
        <v>0.39999999999999963</v>
      </c>
      <c r="H5" s="56"/>
      <c r="I5" s="56"/>
    </row>
    <row r="6" spans="2:9" x14ac:dyDescent="0.25">
      <c r="D6" s="57">
        <f t="shared" ref="D6:D60" si="0">+E6-0.0001</f>
        <v>0.8599</v>
      </c>
      <c r="E6" s="58">
        <v>0.86</v>
      </c>
      <c r="F6" s="59">
        <v>1165.9999999999989</v>
      </c>
      <c r="G6" s="60">
        <v>0.43999999999999961</v>
      </c>
      <c r="H6" s="56"/>
      <c r="I6" s="56"/>
    </row>
    <row r="7" spans="2:9" x14ac:dyDescent="0.25">
      <c r="D7" s="57">
        <f t="shared" si="0"/>
        <v>0.86990000000000001</v>
      </c>
      <c r="E7" s="64">
        <v>0.87</v>
      </c>
      <c r="F7" s="65">
        <v>1271.9999999999989</v>
      </c>
      <c r="G7" s="60">
        <v>0.47999999999999959</v>
      </c>
      <c r="H7" s="56"/>
      <c r="I7" s="56"/>
    </row>
    <row r="8" spans="2:9" x14ac:dyDescent="0.25">
      <c r="D8" s="57">
        <f t="shared" si="0"/>
        <v>0.87990000000000002</v>
      </c>
      <c r="E8" s="64">
        <v>0.88</v>
      </c>
      <c r="F8" s="65">
        <v>1377.9999999999989</v>
      </c>
      <c r="G8" s="60">
        <v>0.51999999999999957</v>
      </c>
      <c r="H8" s="56"/>
      <c r="I8" s="56"/>
    </row>
    <row r="9" spans="2:9" x14ac:dyDescent="0.25">
      <c r="D9" s="57">
        <f t="shared" si="0"/>
        <v>0.88990000000000002</v>
      </c>
      <c r="E9" s="64">
        <v>0.89</v>
      </c>
      <c r="F9" s="65">
        <v>1483.9999999999989</v>
      </c>
      <c r="G9" s="60">
        <v>0.55999999999999961</v>
      </c>
      <c r="H9" s="56"/>
      <c r="I9" s="56"/>
    </row>
    <row r="10" spans="2:9" x14ac:dyDescent="0.25">
      <c r="D10" s="57">
        <f t="shared" si="0"/>
        <v>0.89990000000000003</v>
      </c>
      <c r="E10" s="61">
        <v>0.9</v>
      </c>
      <c r="F10" s="62">
        <v>1589.9999999999991</v>
      </c>
      <c r="G10" s="63">
        <v>0.59999999999999964</v>
      </c>
      <c r="H10" s="56"/>
      <c r="I10" s="56"/>
    </row>
    <row r="11" spans="2:9" x14ac:dyDescent="0.25">
      <c r="D11" s="57">
        <f t="shared" si="0"/>
        <v>0.90990000000000004</v>
      </c>
      <c r="E11" s="66">
        <v>0.91</v>
      </c>
      <c r="F11" s="65">
        <v>1695.9999999999991</v>
      </c>
      <c r="G11" s="60">
        <v>0.63999999999999968</v>
      </c>
      <c r="H11" s="56"/>
      <c r="I11" s="56"/>
    </row>
    <row r="12" spans="2:9" x14ac:dyDescent="0.25">
      <c r="D12" s="57">
        <f t="shared" si="0"/>
        <v>0.91990000000000005</v>
      </c>
      <c r="E12" s="66">
        <v>0.92</v>
      </c>
      <c r="F12" s="65">
        <v>1801.9999999999993</v>
      </c>
      <c r="G12" s="60">
        <v>0.67999999999999972</v>
      </c>
      <c r="H12" s="56"/>
      <c r="I12" s="56"/>
    </row>
    <row r="13" spans="2:9" x14ac:dyDescent="0.25">
      <c r="D13" s="57">
        <f t="shared" si="0"/>
        <v>0.92990000000000006</v>
      </c>
      <c r="E13" s="66">
        <v>0.93</v>
      </c>
      <c r="F13" s="65">
        <v>1907.9999999999993</v>
      </c>
      <c r="G13" s="60">
        <v>0.71999999999999975</v>
      </c>
      <c r="H13" s="56"/>
      <c r="I13" s="56"/>
    </row>
    <row r="14" spans="2:9" x14ac:dyDescent="0.25">
      <c r="D14" s="57">
        <f t="shared" si="0"/>
        <v>0.93989999999999996</v>
      </c>
      <c r="E14" s="66">
        <v>0.94</v>
      </c>
      <c r="F14" s="65">
        <v>2013.9999999999995</v>
      </c>
      <c r="G14" s="60">
        <v>0.75999999999999979</v>
      </c>
      <c r="H14" s="56"/>
      <c r="I14" s="56"/>
    </row>
    <row r="15" spans="2:9" x14ac:dyDescent="0.25">
      <c r="D15" s="57">
        <f t="shared" si="0"/>
        <v>0.94989999999999997</v>
      </c>
      <c r="E15" s="66">
        <v>0.95</v>
      </c>
      <c r="F15" s="65">
        <v>2119.9999999999995</v>
      </c>
      <c r="G15" s="60">
        <v>0.79999999999999982</v>
      </c>
      <c r="H15" s="56"/>
      <c r="I15" s="56"/>
    </row>
    <row r="16" spans="2:9" x14ac:dyDescent="0.25">
      <c r="D16" s="57">
        <f t="shared" si="0"/>
        <v>0.95989999999999998</v>
      </c>
      <c r="E16" s="66">
        <v>0.96</v>
      </c>
      <c r="F16" s="65">
        <v>2225.9999999999995</v>
      </c>
      <c r="G16" s="60">
        <v>0.83999999999999986</v>
      </c>
      <c r="H16" s="56"/>
      <c r="I16" s="56"/>
    </row>
    <row r="17" spans="4:9" x14ac:dyDescent="0.25">
      <c r="D17" s="57">
        <f t="shared" si="0"/>
        <v>0.96989999999999998</v>
      </c>
      <c r="E17" s="66">
        <v>0.97</v>
      </c>
      <c r="F17" s="65">
        <v>2331.9999999999995</v>
      </c>
      <c r="G17" s="60">
        <v>0.87999999999999989</v>
      </c>
      <c r="H17" s="56"/>
      <c r="I17" s="56"/>
    </row>
    <row r="18" spans="4:9" x14ac:dyDescent="0.25">
      <c r="D18" s="57">
        <f t="shared" si="0"/>
        <v>0.97989999999999999</v>
      </c>
      <c r="E18" s="66">
        <v>0.98</v>
      </c>
      <c r="F18" s="65">
        <v>2438</v>
      </c>
      <c r="G18" s="60">
        <v>0.91999999999999993</v>
      </c>
      <c r="H18" s="56"/>
      <c r="I18" s="56"/>
    </row>
    <row r="19" spans="4:9" x14ac:dyDescent="0.25">
      <c r="D19" s="57">
        <f t="shared" si="0"/>
        <v>0.9899</v>
      </c>
      <c r="E19" s="66">
        <v>0.99</v>
      </c>
      <c r="F19" s="65">
        <v>2544</v>
      </c>
      <c r="G19" s="60">
        <v>0.96</v>
      </c>
      <c r="H19" s="56"/>
      <c r="I19" s="56"/>
    </row>
    <row r="20" spans="4:9" ht="15.75" x14ac:dyDescent="0.25">
      <c r="D20" s="57">
        <f t="shared" si="0"/>
        <v>0.99990000000000001</v>
      </c>
      <c r="E20" s="67">
        <v>1</v>
      </c>
      <c r="F20" s="68">
        <v>2650</v>
      </c>
      <c r="G20" s="69">
        <v>1</v>
      </c>
      <c r="H20" s="56"/>
      <c r="I20" s="56"/>
    </row>
    <row r="21" spans="4:9" x14ac:dyDescent="0.25">
      <c r="D21" s="57">
        <f t="shared" si="0"/>
        <v>1.0099</v>
      </c>
      <c r="E21" s="66">
        <v>1.01</v>
      </c>
      <c r="F21" s="65">
        <v>2703</v>
      </c>
      <c r="G21" s="60">
        <v>1.02</v>
      </c>
      <c r="H21" s="56"/>
      <c r="I21" s="56"/>
    </row>
    <row r="22" spans="4:9" x14ac:dyDescent="0.25">
      <c r="D22" s="57">
        <f t="shared" si="0"/>
        <v>1.0199</v>
      </c>
      <c r="E22" s="66">
        <v>1.02</v>
      </c>
      <c r="F22" s="65">
        <v>2756</v>
      </c>
      <c r="G22" s="60">
        <v>1.04</v>
      </c>
      <c r="H22" s="56"/>
      <c r="I22" s="56"/>
    </row>
    <row r="23" spans="4:9" x14ac:dyDescent="0.25">
      <c r="D23" s="57">
        <f t="shared" si="0"/>
        <v>1.0299</v>
      </c>
      <c r="E23" s="66">
        <v>1.03</v>
      </c>
      <c r="F23" s="65">
        <v>2809</v>
      </c>
      <c r="G23" s="60">
        <v>1.06</v>
      </c>
      <c r="H23" s="56"/>
      <c r="I23" s="56"/>
    </row>
    <row r="24" spans="4:9" x14ac:dyDescent="0.25">
      <c r="D24" s="57">
        <f t="shared" si="0"/>
        <v>1.0399</v>
      </c>
      <c r="E24" s="66">
        <v>1.04</v>
      </c>
      <c r="F24" s="65">
        <v>2862</v>
      </c>
      <c r="G24" s="60">
        <v>1.08</v>
      </c>
      <c r="H24" s="56"/>
      <c r="I24" s="56"/>
    </row>
    <row r="25" spans="4:9" x14ac:dyDescent="0.25">
      <c r="D25" s="57">
        <f t="shared" si="0"/>
        <v>1.0499000000000001</v>
      </c>
      <c r="E25" s="66">
        <v>1.05</v>
      </c>
      <c r="F25" s="65">
        <v>2915.0000000000005</v>
      </c>
      <c r="G25" s="60">
        <v>1.1000000000000001</v>
      </c>
      <c r="H25" s="56"/>
      <c r="I25" s="56"/>
    </row>
    <row r="26" spans="4:9" x14ac:dyDescent="0.25">
      <c r="D26" s="57">
        <f t="shared" si="0"/>
        <v>1.0599000000000001</v>
      </c>
      <c r="E26" s="66">
        <v>1.06</v>
      </c>
      <c r="F26" s="65">
        <v>2968.0000000000005</v>
      </c>
      <c r="G26" s="60">
        <v>1.1200000000000001</v>
      </c>
      <c r="H26" s="56"/>
      <c r="I26" s="56"/>
    </row>
    <row r="27" spans="4:9" x14ac:dyDescent="0.25">
      <c r="D27" s="57">
        <f t="shared" si="0"/>
        <v>1.0699000000000001</v>
      </c>
      <c r="E27" s="66">
        <v>1.07</v>
      </c>
      <c r="F27" s="65">
        <v>3021.0000000000005</v>
      </c>
      <c r="G27" s="60">
        <v>1.1400000000000001</v>
      </c>
      <c r="H27" s="56"/>
      <c r="I27" s="56"/>
    </row>
    <row r="28" spans="4:9" x14ac:dyDescent="0.25">
      <c r="D28" s="57">
        <f t="shared" si="0"/>
        <v>1.0799000000000001</v>
      </c>
      <c r="E28" s="66">
        <v>1.08</v>
      </c>
      <c r="F28" s="65">
        <v>3074.0000000000005</v>
      </c>
      <c r="G28" s="60">
        <v>1.1600000000000001</v>
      </c>
      <c r="H28" s="56"/>
      <c r="I28" s="56"/>
    </row>
    <row r="29" spans="4:9" x14ac:dyDescent="0.25">
      <c r="D29" s="57">
        <f t="shared" si="0"/>
        <v>1.0899000000000001</v>
      </c>
      <c r="E29" s="66">
        <v>1.0900000000000001</v>
      </c>
      <c r="F29" s="65">
        <v>3127.0000000000005</v>
      </c>
      <c r="G29" s="60">
        <v>1.1800000000000002</v>
      </c>
      <c r="H29" s="56"/>
      <c r="I29" s="56"/>
    </row>
    <row r="30" spans="4:9" x14ac:dyDescent="0.25">
      <c r="D30" s="57">
        <f t="shared" si="0"/>
        <v>1.0999000000000001</v>
      </c>
      <c r="E30" s="70">
        <v>1.1000000000000001</v>
      </c>
      <c r="F30" s="71">
        <v>3180.0000000000005</v>
      </c>
      <c r="G30" s="72">
        <v>1.2000000000000002</v>
      </c>
      <c r="H30" s="56"/>
      <c r="I30" s="56"/>
    </row>
    <row r="31" spans="4:9" x14ac:dyDescent="0.25">
      <c r="D31" s="57">
        <f t="shared" si="0"/>
        <v>1.1099000000000001</v>
      </c>
      <c r="E31" s="66">
        <v>1.1100000000000001</v>
      </c>
      <c r="F31" s="65">
        <v>3233.0000000000005</v>
      </c>
      <c r="G31" s="60">
        <v>1.2200000000000002</v>
      </c>
      <c r="H31" s="56"/>
      <c r="I31" s="56"/>
    </row>
    <row r="32" spans="4:9" x14ac:dyDescent="0.25">
      <c r="D32" s="57">
        <f t="shared" si="0"/>
        <v>1.1199000000000001</v>
      </c>
      <c r="E32" s="66">
        <v>1.1200000000000001</v>
      </c>
      <c r="F32" s="65">
        <v>3286.0000000000005</v>
      </c>
      <c r="G32" s="60">
        <v>1.2400000000000002</v>
      </c>
      <c r="H32" s="56"/>
      <c r="I32" s="56"/>
    </row>
    <row r="33" spans="4:9" x14ac:dyDescent="0.25">
      <c r="D33" s="57">
        <f t="shared" si="0"/>
        <v>1.1298999999999999</v>
      </c>
      <c r="E33" s="66">
        <v>1.1299999999999999</v>
      </c>
      <c r="F33" s="65">
        <v>3339.0000000000005</v>
      </c>
      <c r="G33" s="60">
        <v>1.2600000000000002</v>
      </c>
      <c r="H33" s="56"/>
      <c r="I33" s="56"/>
    </row>
    <row r="34" spans="4:9" x14ac:dyDescent="0.25">
      <c r="D34" s="57">
        <f t="shared" si="0"/>
        <v>1.1398999999999999</v>
      </c>
      <c r="E34" s="66">
        <v>1.1399999999999999</v>
      </c>
      <c r="F34" s="65">
        <v>3392.0000000000005</v>
      </c>
      <c r="G34" s="60">
        <v>1.2800000000000002</v>
      </c>
      <c r="H34" s="56"/>
      <c r="I34" s="56"/>
    </row>
    <row r="35" spans="4:9" x14ac:dyDescent="0.25">
      <c r="D35" s="57">
        <f t="shared" si="0"/>
        <v>1.1498999999999999</v>
      </c>
      <c r="E35" s="66">
        <v>1.1499999999999999</v>
      </c>
      <c r="F35" s="65">
        <v>3445.0000000000009</v>
      </c>
      <c r="G35" s="60">
        <v>1.3000000000000003</v>
      </c>
      <c r="H35" s="56"/>
      <c r="I35" s="56"/>
    </row>
    <row r="36" spans="4:9" x14ac:dyDescent="0.25">
      <c r="D36" s="57">
        <f t="shared" si="0"/>
        <v>1.1598999999999999</v>
      </c>
      <c r="E36" s="66">
        <v>1.1599999999999999</v>
      </c>
      <c r="F36" s="65">
        <v>3498.0000000000009</v>
      </c>
      <c r="G36" s="60">
        <v>1.3200000000000003</v>
      </c>
      <c r="H36" s="56"/>
      <c r="I36" s="56"/>
    </row>
    <row r="37" spans="4:9" x14ac:dyDescent="0.25">
      <c r="D37" s="57">
        <f t="shared" si="0"/>
        <v>1.1698999999999999</v>
      </c>
      <c r="E37" s="66">
        <v>1.17</v>
      </c>
      <c r="F37" s="65">
        <v>3551.0000000000009</v>
      </c>
      <c r="G37" s="60">
        <v>1.3400000000000003</v>
      </c>
      <c r="H37" s="56"/>
      <c r="I37" s="56"/>
    </row>
    <row r="38" spans="4:9" x14ac:dyDescent="0.25">
      <c r="D38" s="57">
        <f t="shared" si="0"/>
        <v>1.1798999999999999</v>
      </c>
      <c r="E38" s="66">
        <v>1.18</v>
      </c>
      <c r="F38" s="65">
        <v>3604.0000000000009</v>
      </c>
      <c r="G38" s="60">
        <v>1.3600000000000003</v>
      </c>
      <c r="H38" s="56"/>
      <c r="I38" s="56"/>
    </row>
    <row r="39" spans="4:9" x14ac:dyDescent="0.25">
      <c r="D39" s="57">
        <f t="shared" si="0"/>
        <v>1.1899</v>
      </c>
      <c r="E39" s="66">
        <v>1.19</v>
      </c>
      <c r="F39" s="65">
        <v>3657.0000000000009</v>
      </c>
      <c r="G39" s="60">
        <v>1.3800000000000003</v>
      </c>
      <c r="H39" s="56"/>
      <c r="I39" s="56"/>
    </row>
    <row r="40" spans="4:9" x14ac:dyDescent="0.25">
      <c r="D40" s="57">
        <f t="shared" si="0"/>
        <v>1.1999</v>
      </c>
      <c r="E40" s="70">
        <v>1.2</v>
      </c>
      <c r="F40" s="71">
        <v>3710.0000000000009</v>
      </c>
      <c r="G40" s="72">
        <v>1.4000000000000004</v>
      </c>
      <c r="H40" s="56"/>
      <c r="I40" s="56"/>
    </row>
    <row r="41" spans="4:9" x14ac:dyDescent="0.25">
      <c r="D41" s="57">
        <f t="shared" si="0"/>
        <v>1.2099</v>
      </c>
      <c r="E41" s="66">
        <v>1.21</v>
      </c>
      <c r="F41" s="65">
        <v>3763.0000000000009</v>
      </c>
      <c r="G41" s="73">
        <v>1.4200000000000004</v>
      </c>
      <c r="H41" s="56"/>
      <c r="I41" s="56"/>
    </row>
    <row r="42" spans="4:9" x14ac:dyDescent="0.25">
      <c r="D42" s="57">
        <f t="shared" si="0"/>
        <v>1.2199</v>
      </c>
      <c r="E42" s="66">
        <v>1.22</v>
      </c>
      <c r="F42" s="65">
        <v>3816.0000000000009</v>
      </c>
      <c r="G42" s="73">
        <v>1.4400000000000004</v>
      </c>
      <c r="H42" s="56"/>
      <c r="I42" s="56"/>
    </row>
    <row r="43" spans="4:9" x14ac:dyDescent="0.25">
      <c r="D43" s="57">
        <f t="shared" si="0"/>
        <v>1.2299</v>
      </c>
      <c r="E43" s="66">
        <v>1.23</v>
      </c>
      <c r="F43" s="65">
        <v>3869.0000000000009</v>
      </c>
      <c r="G43" s="73">
        <v>1.4600000000000004</v>
      </c>
      <c r="H43" s="56"/>
      <c r="I43" s="56"/>
    </row>
    <row r="44" spans="4:9" x14ac:dyDescent="0.25">
      <c r="D44" s="57">
        <f t="shared" si="0"/>
        <v>1.2399</v>
      </c>
      <c r="E44" s="66">
        <v>1.24</v>
      </c>
      <c r="F44" s="65">
        <v>3922.0000000000009</v>
      </c>
      <c r="G44" s="73">
        <v>1.4800000000000004</v>
      </c>
      <c r="H44" s="56"/>
      <c r="I44" s="56"/>
    </row>
    <row r="45" spans="4:9" x14ac:dyDescent="0.25">
      <c r="D45" s="57">
        <f t="shared" si="0"/>
        <v>1.2499</v>
      </c>
      <c r="E45" s="66">
        <v>1.25</v>
      </c>
      <c r="F45" s="65">
        <v>3975.0000000000014</v>
      </c>
      <c r="G45" s="73">
        <v>1.5000000000000004</v>
      </c>
      <c r="H45" s="56"/>
      <c r="I45" s="56"/>
    </row>
    <row r="46" spans="4:9" x14ac:dyDescent="0.25">
      <c r="D46" s="57">
        <f t="shared" si="0"/>
        <v>1.2599</v>
      </c>
      <c r="E46" s="66">
        <v>1.26</v>
      </c>
      <c r="F46" s="65">
        <v>4028.0000000000014</v>
      </c>
      <c r="G46" s="73">
        <v>1.5200000000000005</v>
      </c>
      <c r="H46" s="56"/>
      <c r="I46" s="56"/>
    </row>
    <row r="47" spans="4:9" x14ac:dyDescent="0.25">
      <c r="D47" s="57">
        <f t="shared" si="0"/>
        <v>1.2699</v>
      </c>
      <c r="E47" s="66">
        <v>1.27</v>
      </c>
      <c r="F47" s="65">
        <v>4081.0000000000014</v>
      </c>
      <c r="G47" s="73">
        <v>1.5400000000000005</v>
      </c>
      <c r="H47" s="56"/>
      <c r="I47" s="56"/>
    </row>
    <row r="48" spans="4:9" x14ac:dyDescent="0.25">
      <c r="D48" s="57">
        <f t="shared" si="0"/>
        <v>1.2799</v>
      </c>
      <c r="E48" s="66">
        <v>1.28</v>
      </c>
      <c r="F48" s="65">
        <v>4134.0000000000009</v>
      </c>
      <c r="G48" s="73">
        <v>1.5600000000000005</v>
      </c>
      <c r="H48" s="56"/>
      <c r="I48" s="56"/>
    </row>
    <row r="49" spans="4:9" x14ac:dyDescent="0.25">
      <c r="D49" s="57">
        <f t="shared" si="0"/>
        <v>1.2899</v>
      </c>
      <c r="E49" s="66">
        <v>1.29</v>
      </c>
      <c r="F49" s="65">
        <v>4187.0000000000018</v>
      </c>
      <c r="G49" s="73">
        <v>1.5800000000000005</v>
      </c>
      <c r="H49" s="56"/>
      <c r="I49" s="56"/>
    </row>
    <row r="50" spans="4:9" x14ac:dyDescent="0.25">
      <c r="D50" s="57">
        <f t="shared" si="0"/>
        <v>1.2999000000000001</v>
      </c>
      <c r="E50" s="66">
        <v>1.3</v>
      </c>
      <c r="F50" s="65">
        <v>4240.0000000000018</v>
      </c>
      <c r="G50" s="73">
        <v>1.6000000000000005</v>
      </c>
      <c r="H50" s="56"/>
      <c r="I50" s="56"/>
    </row>
    <row r="51" spans="4:9" x14ac:dyDescent="0.25">
      <c r="D51" s="57">
        <f t="shared" si="0"/>
        <v>1.3099000000000001</v>
      </c>
      <c r="E51" s="66">
        <v>1.31</v>
      </c>
      <c r="F51" s="65">
        <v>4293.0000000000018</v>
      </c>
      <c r="G51" s="74">
        <v>1.6200000000000006</v>
      </c>
      <c r="H51" s="56"/>
      <c r="I51" s="56"/>
    </row>
    <row r="52" spans="4:9" x14ac:dyDescent="0.25">
      <c r="D52" s="57">
        <f t="shared" si="0"/>
        <v>1.3199000000000001</v>
      </c>
      <c r="E52" s="66">
        <v>1.32</v>
      </c>
      <c r="F52" s="65">
        <v>4346.0000000000018</v>
      </c>
      <c r="G52" s="60">
        <v>1.6400000000000006</v>
      </c>
      <c r="H52" s="56"/>
      <c r="I52" s="56"/>
    </row>
    <row r="53" spans="4:9" x14ac:dyDescent="0.25">
      <c r="D53" s="57">
        <f t="shared" si="0"/>
        <v>1.3299000000000001</v>
      </c>
      <c r="E53" s="66">
        <v>1.33</v>
      </c>
      <c r="F53" s="65">
        <v>4399.0000000000018</v>
      </c>
      <c r="G53" s="60">
        <v>1.6600000000000006</v>
      </c>
      <c r="H53" s="56"/>
      <c r="I53" s="56"/>
    </row>
    <row r="54" spans="4:9" x14ac:dyDescent="0.25">
      <c r="D54" s="57">
        <f t="shared" si="0"/>
        <v>1.3399000000000001</v>
      </c>
      <c r="E54" s="66">
        <v>1.34</v>
      </c>
      <c r="F54" s="65">
        <v>4452.0000000000018</v>
      </c>
      <c r="G54" s="60">
        <v>1.6800000000000006</v>
      </c>
      <c r="H54" s="56"/>
      <c r="I54" s="56"/>
    </row>
    <row r="55" spans="4:9" x14ac:dyDescent="0.25">
      <c r="D55" s="57">
        <f t="shared" si="0"/>
        <v>1.3499000000000001</v>
      </c>
      <c r="E55" s="66">
        <v>1.35</v>
      </c>
      <c r="F55" s="65">
        <v>4505.0000000000018</v>
      </c>
      <c r="G55" s="60">
        <v>1.7000000000000006</v>
      </c>
      <c r="H55" s="56"/>
      <c r="I55" s="56"/>
    </row>
    <row r="56" spans="4:9" x14ac:dyDescent="0.25">
      <c r="D56" s="57">
        <f t="shared" si="0"/>
        <v>1.3599000000000001</v>
      </c>
      <c r="E56" s="66">
        <v>1.36</v>
      </c>
      <c r="F56" s="65">
        <v>4558.0000000000018</v>
      </c>
      <c r="G56" s="60">
        <v>1.7200000000000006</v>
      </c>
      <c r="H56" s="56"/>
      <c r="I56" s="56"/>
    </row>
    <row r="57" spans="4:9" x14ac:dyDescent="0.25">
      <c r="D57" s="57">
        <f t="shared" si="0"/>
        <v>1.3699000000000001</v>
      </c>
      <c r="E57" s="66">
        <v>1.37</v>
      </c>
      <c r="F57" s="65">
        <v>4611.0000000000018</v>
      </c>
      <c r="G57" s="60">
        <v>1.7400000000000007</v>
      </c>
      <c r="H57" s="56"/>
      <c r="I57" s="56"/>
    </row>
    <row r="58" spans="4:9" x14ac:dyDescent="0.25">
      <c r="D58" s="57">
        <f t="shared" si="0"/>
        <v>1.3798999999999999</v>
      </c>
      <c r="E58" s="66">
        <v>1.38</v>
      </c>
      <c r="F58" s="65">
        <v>4664.0000000000018</v>
      </c>
      <c r="G58" s="60">
        <v>1.7600000000000007</v>
      </c>
      <c r="H58" s="56"/>
      <c r="I58" s="56"/>
    </row>
    <row r="59" spans="4:9" x14ac:dyDescent="0.25">
      <c r="D59" s="57">
        <f t="shared" si="0"/>
        <v>1.3898999999999999</v>
      </c>
      <c r="E59" s="66">
        <v>1.39</v>
      </c>
      <c r="F59" s="65">
        <v>4717.0000000000018</v>
      </c>
      <c r="G59" s="60">
        <v>1.7800000000000007</v>
      </c>
      <c r="H59" s="56"/>
      <c r="I59" s="56"/>
    </row>
    <row r="60" spans="4:9" x14ac:dyDescent="0.25">
      <c r="D60" s="57">
        <f t="shared" si="0"/>
        <v>1.3998999999999999</v>
      </c>
      <c r="E60" s="70">
        <v>1.4</v>
      </c>
      <c r="F60" s="71">
        <v>4770.0000000000018</v>
      </c>
      <c r="G60" s="72">
        <v>1.8000000000000007</v>
      </c>
      <c r="H60" s="56"/>
      <c r="I60" s="56"/>
    </row>
    <row r="61" spans="4:9" x14ac:dyDescent="0.25">
      <c r="F61" s="65"/>
      <c r="H61" s="56"/>
      <c r="I61" s="56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1"/>
  <sheetViews>
    <sheetView tabSelected="1" workbookViewId="0">
      <selection activeCell="E12" sqref="E12"/>
    </sheetView>
  </sheetViews>
  <sheetFormatPr baseColWidth="10" defaultRowHeight="15" x14ac:dyDescent="0.25"/>
  <cols>
    <col min="1" max="5" width="11.5703125" style="37"/>
  </cols>
  <sheetData>
    <row r="1" spans="1:5" x14ac:dyDescent="0.25">
      <c r="A1" s="87" t="s">
        <v>2</v>
      </c>
      <c r="B1" s="87" t="s">
        <v>45</v>
      </c>
      <c r="C1" s="87" t="s">
        <v>46</v>
      </c>
      <c r="D1" s="87" t="s">
        <v>5</v>
      </c>
      <c r="E1" s="87" t="s">
        <v>40</v>
      </c>
    </row>
    <row r="2" spans="1:5" x14ac:dyDescent="0.25">
      <c r="A2" s="37">
        <v>10000</v>
      </c>
      <c r="C2" s="37">
        <v>200</v>
      </c>
    </row>
    <row r="3" spans="1:5" x14ac:dyDescent="0.25">
      <c r="B3" s="84">
        <v>0.84</v>
      </c>
      <c r="D3" s="37">
        <v>0</v>
      </c>
    </row>
    <row r="4" spans="1:5" x14ac:dyDescent="0.25">
      <c r="B4" s="61">
        <v>0.85</v>
      </c>
      <c r="C4" s="63"/>
      <c r="D4" s="63">
        <v>0.39999999999999963</v>
      </c>
      <c r="E4" s="37">
        <f>IF(B4=85%,0.4,
IF(AND(B4&gt;85%,B4&lt;100%),(B4-85%)*(100*0.04)+0.4,
IF(B4&gt;=100%,((B4-100%)*(100*0.02)+1))))*$C$2</f>
        <v>80</v>
      </c>
    </row>
    <row r="5" spans="1:5" x14ac:dyDescent="0.25">
      <c r="B5" s="58">
        <v>0.86</v>
      </c>
      <c r="C5" s="60"/>
      <c r="D5" s="60">
        <v>0.43999999999999961</v>
      </c>
      <c r="E5" s="37">
        <f t="shared" ref="E5:E29" si="0">IF(B5=85%,0.4,
IF(AND(B5&gt;85%,B5&lt;100%),(B5-85%)*(100*0.04)+0.4,
IF(B5&gt;=100%,((B5-100%)*(100*0.02)+1))))*$C$2</f>
        <v>88.000000000000014</v>
      </c>
    </row>
    <row r="6" spans="1:5" x14ac:dyDescent="0.25">
      <c r="B6" s="64">
        <v>0.87</v>
      </c>
      <c r="C6" s="60"/>
      <c r="D6" s="60">
        <v>0.47999999999999959</v>
      </c>
      <c r="E6" s="37">
        <f t="shared" si="0"/>
        <v>96.000000000000014</v>
      </c>
    </row>
    <row r="7" spans="1:5" x14ac:dyDescent="0.25">
      <c r="B7" s="64">
        <v>0.88</v>
      </c>
      <c r="C7" s="60"/>
      <c r="D7" s="60">
        <v>0.51999999999999957</v>
      </c>
      <c r="E7" s="37">
        <f t="shared" si="0"/>
        <v>104.00000000000003</v>
      </c>
    </row>
    <row r="8" spans="1:5" x14ac:dyDescent="0.25">
      <c r="B8" s="64">
        <v>0.89</v>
      </c>
      <c r="C8" s="60"/>
      <c r="D8" s="60">
        <v>0.55999999999999961</v>
      </c>
      <c r="E8" s="37">
        <f t="shared" si="0"/>
        <v>112.00000000000003</v>
      </c>
    </row>
    <row r="9" spans="1:5" x14ac:dyDescent="0.25">
      <c r="B9" s="85">
        <v>0.9</v>
      </c>
      <c r="C9" s="86"/>
      <c r="D9" s="86">
        <v>0.59999999999999964</v>
      </c>
      <c r="E9" s="37">
        <f t="shared" si="0"/>
        <v>120.00000000000004</v>
      </c>
    </row>
    <row r="10" spans="1:5" x14ac:dyDescent="0.25">
      <c r="B10" s="66">
        <v>0.91</v>
      </c>
      <c r="C10" s="60"/>
      <c r="D10" s="60">
        <v>0.63999999999999968</v>
      </c>
      <c r="E10" s="37">
        <f t="shared" si="0"/>
        <v>128.00000000000006</v>
      </c>
    </row>
    <row r="11" spans="1:5" x14ac:dyDescent="0.25">
      <c r="B11" s="66">
        <v>0.92</v>
      </c>
      <c r="C11" s="60"/>
      <c r="D11" s="60">
        <v>0.67999999999999972</v>
      </c>
      <c r="E11" s="37">
        <f t="shared" si="0"/>
        <v>136.00000000000006</v>
      </c>
    </row>
    <row r="12" spans="1:5" x14ac:dyDescent="0.25">
      <c r="B12" s="66">
        <v>0.93</v>
      </c>
      <c r="C12" s="60"/>
      <c r="D12" s="60">
        <v>0.71999999999999975</v>
      </c>
      <c r="E12" s="37">
        <f t="shared" si="0"/>
        <v>144.00000000000006</v>
      </c>
    </row>
    <row r="13" spans="1:5" x14ac:dyDescent="0.25">
      <c r="B13" s="66">
        <v>0.94</v>
      </c>
      <c r="C13" s="60"/>
      <c r="D13" s="60">
        <v>0.75999999999999979</v>
      </c>
      <c r="E13" s="37">
        <f t="shared" si="0"/>
        <v>151.99999999999997</v>
      </c>
    </row>
    <row r="14" spans="1:5" x14ac:dyDescent="0.25">
      <c r="B14" s="66">
        <v>0.95</v>
      </c>
      <c r="C14" s="60"/>
      <c r="D14" s="60">
        <v>0.79999999999999982</v>
      </c>
      <c r="E14" s="37">
        <f t="shared" si="0"/>
        <v>160</v>
      </c>
    </row>
    <row r="15" spans="1:5" x14ac:dyDescent="0.25">
      <c r="B15" s="66">
        <v>0.96</v>
      </c>
      <c r="C15" s="60"/>
      <c r="D15" s="60">
        <v>0.83999999999999986</v>
      </c>
      <c r="E15" s="37">
        <f t="shared" si="0"/>
        <v>168</v>
      </c>
    </row>
    <row r="16" spans="1:5" x14ac:dyDescent="0.25">
      <c r="B16" s="66">
        <v>0.97</v>
      </c>
      <c r="C16" s="60"/>
      <c r="D16" s="60">
        <v>0.87999999999999989</v>
      </c>
      <c r="E16" s="37">
        <f t="shared" si="0"/>
        <v>176</v>
      </c>
    </row>
    <row r="17" spans="2:7" x14ac:dyDescent="0.25">
      <c r="B17" s="66">
        <v>0.98</v>
      </c>
      <c r="C17" s="60"/>
      <c r="D17" s="60">
        <v>0.91999999999999993</v>
      </c>
      <c r="E17" s="37">
        <f t="shared" si="0"/>
        <v>184</v>
      </c>
    </row>
    <row r="18" spans="2:7" x14ac:dyDescent="0.25">
      <c r="B18" s="66">
        <v>0.99</v>
      </c>
      <c r="C18" s="60"/>
      <c r="D18" s="60">
        <v>0.96</v>
      </c>
      <c r="E18" s="37">
        <f t="shared" si="0"/>
        <v>192.00000000000003</v>
      </c>
    </row>
    <row r="19" spans="2:7" ht="15.75" x14ac:dyDescent="0.25">
      <c r="B19" s="67">
        <v>1</v>
      </c>
      <c r="C19" s="69"/>
      <c r="D19" s="69">
        <v>1</v>
      </c>
      <c r="E19" s="37">
        <f t="shared" si="0"/>
        <v>200</v>
      </c>
    </row>
    <row r="20" spans="2:7" x14ac:dyDescent="0.25">
      <c r="B20" s="66">
        <v>1.01</v>
      </c>
      <c r="C20" s="60"/>
      <c r="D20" s="60">
        <v>1.02</v>
      </c>
      <c r="E20" s="37">
        <f t="shared" si="0"/>
        <v>204</v>
      </c>
    </row>
    <row r="21" spans="2:7" x14ac:dyDescent="0.25">
      <c r="B21" s="66">
        <v>1.02</v>
      </c>
      <c r="C21" s="60"/>
      <c r="D21" s="60">
        <v>1.04</v>
      </c>
      <c r="E21" s="37">
        <f t="shared" si="0"/>
        <v>208</v>
      </c>
    </row>
    <row r="22" spans="2:7" x14ac:dyDescent="0.25">
      <c r="B22" s="66">
        <v>1.03</v>
      </c>
      <c r="C22" s="60"/>
      <c r="D22" s="60">
        <v>1.06</v>
      </c>
      <c r="E22" s="37">
        <f t="shared" si="0"/>
        <v>212</v>
      </c>
    </row>
    <row r="23" spans="2:7" x14ac:dyDescent="0.25">
      <c r="B23" s="66">
        <v>1.04</v>
      </c>
      <c r="C23" s="60"/>
      <c r="D23" s="60">
        <v>1.08</v>
      </c>
      <c r="E23" s="37">
        <f t="shared" si="0"/>
        <v>216</v>
      </c>
    </row>
    <row r="24" spans="2:7" x14ac:dyDescent="0.25">
      <c r="B24" s="66">
        <v>1.05</v>
      </c>
      <c r="C24" s="60"/>
      <c r="D24" s="60">
        <v>1.1000000000000001</v>
      </c>
      <c r="E24" s="37">
        <f t="shared" si="0"/>
        <v>220.00000000000003</v>
      </c>
      <c r="G24" s="37"/>
    </row>
    <row r="25" spans="2:7" x14ac:dyDescent="0.25">
      <c r="B25" s="66">
        <v>1.06</v>
      </c>
      <c r="C25" s="60"/>
      <c r="D25" s="60">
        <v>1.1200000000000001</v>
      </c>
      <c r="E25" s="37">
        <f t="shared" si="0"/>
        <v>224.00000000000003</v>
      </c>
      <c r="G25" s="79"/>
    </row>
    <row r="26" spans="2:7" x14ac:dyDescent="0.25">
      <c r="B26" s="66">
        <v>1.07</v>
      </c>
      <c r="C26" s="60"/>
      <c r="D26" s="60">
        <v>1.1400000000000001</v>
      </c>
      <c r="E26" s="37">
        <f t="shared" si="0"/>
        <v>228.00000000000003</v>
      </c>
      <c r="G26" s="80"/>
    </row>
    <row r="27" spans="2:7" x14ac:dyDescent="0.25">
      <c r="B27" s="66">
        <v>1.08</v>
      </c>
      <c r="C27" s="60"/>
      <c r="D27" s="60">
        <v>1.1600000000000001</v>
      </c>
      <c r="E27" s="37">
        <f t="shared" si="0"/>
        <v>232.00000000000003</v>
      </c>
      <c r="G27" s="80"/>
    </row>
    <row r="28" spans="2:7" x14ac:dyDescent="0.25">
      <c r="B28" s="66">
        <v>1.0900000000000001</v>
      </c>
      <c r="C28" s="60"/>
      <c r="D28" s="60">
        <v>1.1800000000000002</v>
      </c>
      <c r="E28" s="37">
        <f t="shared" si="0"/>
        <v>236.00000000000003</v>
      </c>
      <c r="G28" s="80"/>
    </row>
    <row r="29" spans="2:7" x14ac:dyDescent="0.25">
      <c r="B29" s="70">
        <v>1.1000000000000001</v>
      </c>
      <c r="C29" s="72"/>
      <c r="D29" s="72">
        <v>1.2000000000000002</v>
      </c>
      <c r="E29" s="37">
        <f t="shared" si="0"/>
        <v>240.00000000000003</v>
      </c>
      <c r="G29" s="80"/>
    </row>
    <row r="30" spans="2:7" x14ac:dyDescent="0.25">
      <c r="G30" s="79"/>
    </row>
    <row r="31" spans="2:7" x14ac:dyDescent="0.25">
      <c r="G31" s="80"/>
    </row>
    <row r="32" spans="2:7" x14ac:dyDescent="0.25">
      <c r="G32" s="80"/>
    </row>
    <row r="33" spans="7:7" x14ac:dyDescent="0.25">
      <c r="G33" s="80"/>
    </row>
    <row r="34" spans="7:7" x14ac:dyDescent="0.25">
      <c r="G34" s="80"/>
    </row>
    <row r="35" spans="7:7" x14ac:dyDescent="0.25">
      <c r="G35" s="80"/>
    </row>
    <row r="36" spans="7:7" x14ac:dyDescent="0.25">
      <c r="G36" s="80"/>
    </row>
    <row r="37" spans="7:7" x14ac:dyDescent="0.25">
      <c r="G37" s="80"/>
    </row>
    <row r="38" spans="7:7" x14ac:dyDescent="0.25">
      <c r="G38" s="80"/>
    </row>
    <row r="39" spans="7:7" x14ac:dyDescent="0.25">
      <c r="G39" s="80"/>
    </row>
    <row r="40" spans="7:7" ht="15.75" x14ac:dyDescent="0.25">
      <c r="G40" s="81"/>
    </row>
    <row r="41" spans="7:7" x14ac:dyDescent="0.25">
      <c r="G41" s="80"/>
    </row>
    <row r="42" spans="7:7" x14ac:dyDescent="0.25">
      <c r="G42" s="80"/>
    </row>
    <row r="43" spans="7:7" x14ac:dyDescent="0.25">
      <c r="G43" s="80"/>
    </row>
    <row r="44" spans="7:7" x14ac:dyDescent="0.25">
      <c r="G44" s="80"/>
    </row>
    <row r="45" spans="7:7" x14ac:dyDescent="0.25">
      <c r="G45" s="80"/>
    </row>
    <row r="46" spans="7:7" x14ac:dyDescent="0.25">
      <c r="G46" s="80"/>
    </row>
    <row r="47" spans="7:7" x14ac:dyDescent="0.25">
      <c r="G47" s="80"/>
    </row>
    <row r="48" spans="7:7" x14ac:dyDescent="0.25">
      <c r="G48" s="80"/>
    </row>
    <row r="49" spans="7:7" x14ac:dyDescent="0.25">
      <c r="G49" s="80"/>
    </row>
    <row r="50" spans="7:7" x14ac:dyDescent="0.25">
      <c r="G50" s="82"/>
    </row>
    <row r="51" spans="7:7" x14ac:dyDescent="0.25">
      <c r="G51" s="83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MODELE</vt:lpstr>
      <vt:lpstr>Feuil1</vt:lpstr>
      <vt:lpstr>COEF</vt:lpstr>
      <vt:lpstr>Feuil2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Grand Philippe</dc:creator>
  <cp:lastModifiedBy>christelle heuillon</cp:lastModifiedBy>
  <dcterms:created xsi:type="dcterms:W3CDTF">2016-06-13T16:44:40Z</dcterms:created>
  <dcterms:modified xsi:type="dcterms:W3CDTF">2018-05-24T12:52:49Z</dcterms:modified>
</cp:coreProperties>
</file>