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A livrer en 2018" sheetId="1" r:id="rId1"/>
  </sheets>
  <definedNames>
    <definedName name="_xlnm._FilterDatabase" localSheetId="0" hidden="1">'A livrer en 2018'!$A$1:$BE$12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12" i="1" l="1"/>
  <c r="AZ12" i="1"/>
  <c r="AT12" i="1"/>
  <c r="AU12" i="1" s="1"/>
  <c r="AR12" i="1"/>
  <c r="AO12" i="1"/>
  <c r="AL12" i="1"/>
  <c r="AI12" i="1"/>
  <c r="AF12" i="1"/>
  <c r="AC12" i="1"/>
  <c r="Y12" i="1"/>
  <c r="V12" i="1"/>
  <c r="R12" i="1"/>
  <c r="O12" i="1"/>
  <c r="L12" i="1"/>
  <c r="I12" i="1"/>
  <c r="F12" i="1"/>
  <c r="BC11" i="1"/>
  <c r="AZ11" i="1"/>
  <c r="AT11" i="1"/>
  <c r="AU11" i="1" s="1"/>
  <c r="AQ11" i="1"/>
  <c r="AR11" i="1" s="1"/>
  <c r="AN11" i="1"/>
  <c r="AO11" i="1" s="1"/>
  <c r="AK11" i="1"/>
  <c r="AL11" i="1" s="1"/>
  <c r="AI11" i="1"/>
  <c r="AH11" i="1"/>
  <c r="AF11" i="1"/>
  <c r="AB11" i="1"/>
  <c r="AC11" i="1" s="1"/>
  <c r="Y11" i="1"/>
  <c r="V11" i="1"/>
  <c r="R11" i="1"/>
  <c r="O11" i="1"/>
  <c r="L11" i="1"/>
  <c r="I11" i="1"/>
  <c r="F11" i="1"/>
  <c r="BC10" i="1"/>
  <c r="AZ10" i="1"/>
  <c r="AT10" i="1"/>
  <c r="AU10" i="1" s="1"/>
  <c r="AR10" i="1"/>
  <c r="AO10" i="1"/>
  <c r="AL10" i="1"/>
  <c r="AI10" i="1"/>
  <c r="AF10" i="1"/>
  <c r="AC10" i="1"/>
  <c r="AB10" i="1"/>
  <c r="Y10" i="1"/>
  <c r="V10" i="1"/>
  <c r="R10" i="1"/>
  <c r="O10" i="1"/>
  <c r="L10" i="1"/>
  <c r="I10" i="1"/>
  <c r="F10" i="1"/>
  <c r="BC9" i="1"/>
  <c r="AZ9" i="1"/>
  <c r="AT9" i="1"/>
  <c r="AU9" i="1" s="1"/>
  <c r="AR9" i="1"/>
  <c r="AQ9" i="1"/>
  <c r="AN9" i="1"/>
  <c r="AO9" i="1" s="1"/>
  <c r="AK9" i="1"/>
  <c r="AL9" i="1" s="1"/>
  <c r="AI9" i="1"/>
  <c r="AF9" i="1"/>
  <c r="AC9" i="1"/>
  <c r="Y9" i="1"/>
  <c r="V9" i="1"/>
  <c r="R9" i="1"/>
  <c r="O9" i="1"/>
  <c r="L9" i="1"/>
  <c r="I9" i="1"/>
  <c r="F9" i="1"/>
  <c r="BC8" i="1"/>
  <c r="AZ8" i="1"/>
  <c r="AT8" i="1"/>
  <c r="AU8" i="1" s="1"/>
  <c r="AQ8" i="1"/>
  <c r="AR8" i="1" s="1"/>
  <c r="AN8" i="1"/>
  <c r="AO8" i="1" s="1"/>
  <c r="AK8" i="1"/>
  <c r="AL8" i="1" s="1"/>
  <c r="AI8" i="1"/>
  <c r="AF8" i="1"/>
  <c r="AC8" i="1"/>
  <c r="Y8" i="1"/>
  <c r="V8" i="1"/>
  <c r="R8" i="1"/>
  <c r="O8" i="1"/>
  <c r="L8" i="1"/>
  <c r="I8" i="1"/>
  <c r="F8" i="1"/>
  <c r="BC7" i="1"/>
  <c r="AZ7" i="1"/>
  <c r="AT7" i="1"/>
  <c r="AU7" i="1" s="1"/>
  <c r="AQ7" i="1"/>
  <c r="AR7" i="1" s="1"/>
  <c r="AN7" i="1"/>
  <c r="AO7" i="1" s="1"/>
  <c r="AK7" i="1"/>
  <c r="AL7" i="1" s="1"/>
  <c r="AH7" i="1"/>
  <c r="AI7" i="1" s="1"/>
  <c r="AE7" i="1"/>
  <c r="AF7" i="1" s="1"/>
  <c r="AC7" i="1"/>
  <c r="Y7" i="1"/>
  <c r="V7" i="1"/>
  <c r="R7" i="1"/>
  <c r="O7" i="1"/>
  <c r="L7" i="1"/>
  <c r="I7" i="1"/>
  <c r="F7" i="1"/>
  <c r="BC6" i="1"/>
  <c r="AZ6" i="1"/>
  <c r="AT6" i="1"/>
  <c r="AU6" i="1" s="1"/>
  <c r="AR6" i="1"/>
  <c r="AQ6" i="1"/>
  <c r="AN6" i="1"/>
  <c r="AO6" i="1" s="1"/>
  <c r="AK6" i="1"/>
  <c r="AL6" i="1" s="1"/>
  <c r="AI6" i="1"/>
  <c r="AF6" i="1"/>
  <c r="AC6" i="1"/>
  <c r="Y6" i="1"/>
  <c r="V6" i="1"/>
  <c r="R6" i="1"/>
  <c r="O6" i="1"/>
  <c r="L6" i="1"/>
  <c r="I6" i="1"/>
  <c r="F6" i="1"/>
  <c r="BC5" i="1"/>
  <c r="AZ5" i="1"/>
  <c r="AT5" i="1"/>
  <c r="AU5" i="1" s="1"/>
  <c r="AQ5" i="1"/>
  <c r="AR5" i="1" s="1"/>
  <c r="AN5" i="1"/>
  <c r="AO5" i="1" s="1"/>
  <c r="AK5" i="1"/>
  <c r="AL5" i="1" s="1"/>
  <c r="AH5" i="1"/>
  <c r="AI5" i="1" s="1"/>
  <c r="AF5" i="1"/>
  <c r="AC5" i="1"/>
  <c r="Y5" i="1"/>
  <c r="V5" i="1"/>
  <c r="R5" i="1"/>
  <c r="O5" i="1"/>
  <c r="L5" i="1"/>
  <c r="I5" i="1"/>
  <c r="F5" i="1"/>
  <c r="BC4" i="1"/>
  <c r="AZ4" i="1"/>
  <c r="AT4" i="1"/>
  <c r="AU4" i="1" s="1"/>
  <c r="AQ4" i="1"/>
  <c r="AR4" i="1" s="1"/>
  <c r="AN4" i="1"/>
  <c r="AO4" i="1" s="1"/>
  <c r="AK4" i="1"/>
  <c r="AL4" i="1" s="1"/>
  <c r="AH4" i="1"/>
  <c r="AI4" i="1" s="1"/>
  <c r="AF4" i="1"/>
  <c r="AC4" i="1"/>
  <c r="Y4" i="1"/>
  <c r="V4" i="1"/>
  <c r="T4" i="1"/>
  <c r="P4" i="1"/>
  <c r="R4" i="1" s="1"/>
  <c r="O4" i="1"/>
  <c r="M4" i="1"/>
  <c r="J4" i="1"/>
  <c r="L4" i="1" s="1"/>
  <c r="I4" i="1"/>
  <c r="G4" i="1"/>
  <c r="F4" i="1"/>
  <c r="AT3" i="1"/>
  <c r="AU3" i="1" s="1"/>
  <c r="AQ3" i="1"/>
  <c r="AR3" i="1" s="1"/>
  <c r="AN3" i="1"/>
  <c r="AO3" i="1" s="1"/>
  <c r="AK3" i="1"/>
  <c r="AL3" i="1" s="1"/>
  <c r="AH3" i="1"/>
  <c r="AI3" i="1" s="1"/>
  <c r="AF3" i="1"/>
  <c r="AE3" i="1"/>
  <c r="AB3" i="1"/>
  <c r="AC3" i="1" s="1"/>
  <c r="Y3" i="1"/>
  <c r="V3" i="1"/>
  <c r="R3" i="1"/>
  <c r="O3" i="1"/>
  <c r="L3" i="1"/>
  <c r="I3" i="1"/>
  <c r="F3" i="1"/>
  <c r="BC2" i="1"/>
  <c r="AZ2" i="1"/>
  <c r="AU2" i="1"/>
  <c r="AT2" i="1"/>
  <c r="AQ2" i="1"/>
  <c r="AR2" i="1" s="1"/>
  <c r="AN2" i="1"/>
  <c r="AO2" i="1" s="1"/>
  <c r="AK2" i="1"/>
  <c r="AL2" i="1" s="1"/>
  <c r="AH2" i="1"/>
  <c r="AI2" i="1" s="1"/>
  <c r="AE2" i="1"/>
  <c r="AF2" i="1" s="1"/>
  <c r="AC2" i="1"/>
  <c r="Y2" i="1"/>
  <c r="V2" i="1"/>
  <c r="R2" i="1"/>
  <c r="O2" i="1"/>
  <c r="L2" i="1"/>
  <c r="I2" i="1"/>
  <c r="F2" i="1"/>
</calcChain>
</file>

<file path=xl/sharedStrings.xml><?xml version="1.0" encoding="utf-8"?>
<sst xmlns="http://schemas.openxmlformats.org/spreadsheetml/2006/main" count="93" uniqueCount="74">
  <si>
    <t>Opération</t>
  </si>
  <si>
    <t>RO</t>
  </si>
  <si>
    <t>Marché MOE notifié</t>
  </si>
  <si>
    <t>OS ESQ - prévu</t>
  </si>
  <si>
    <t>OS ESQ - Réalisé</t>
  </si>
  <si>
    <t>ECART (j)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</si>
  <si>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</si>
  <si>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</si>
  <si>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</si>
  <si>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</si>
  <si>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</si>
  <si>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</si>
  <si>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OS PRO - prévu</t>
  </si>
  <si>
    <t>OS PRO - Réalisé</t>
  </si>
  <si>
    <t>OS DCE - prévu</t>
  </si>
  <si>
    <t>OS DCE - Réalisé</t>
  </si>
  <si>
    <t>CAO</t>
  </si>
  <si>
    <t>Signature Marché Travaux - Prévu</t>
  </si>
  <si>
    <t>Signature Marché Travaux - Réalisé</t>
  </si>
  <si>
    <t>Date OS Prévu</t>
  </si>
  <si>
    <t>Date OS  - Réalisé</t>
  </si>
  <si>
    <t xml:space="preserve">Ecart </t>
  </si>
  <si>
    <t>Fonds propres au démarrage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</si>
  <si>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</si>
  <si>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</si>
  <si>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</si>
  <si>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</si>
  <si>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</si>
  <si>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</si>
  <si>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Charpente / Couv - Prévu</t>
  </si>
  <si>
    <t>Charpente / Couv - Réalisé</t>
  </si>
  <si>
    <t>Clos - Prévu</t>
  </si>
  <si>
    <t>Clos -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</si>
  <si>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</si>
  <si>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</si>
  <si>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</si>
  <si>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</si>
  <si>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</si>
  <si>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</si>
  <si>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</si>
  <si>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Date d effet réception des travaux (GANTT)-Prévu</t>
  </si>
  <si>
    <t>Délai travaux (m)</t>
  </si>
  <si>
    <t>Inauguration (GANTT)-Prévu</t>
  </si>
  <si>
    <t>Inauguration (GANTT)-Recalée</t>
  </si>
  <si>
    <t>Ecart Inauguration (m)</t>
  </si>
  <si>
    <t>RO successifs</t>
  </si>
  <si>
    <t>Observations</t>
  </si>
  <si>
    <t>AMATA</t>
  </si>
  <si>
    <t>APU</t>
  </si>
  <si>
    <t>SFE / APU</t>
  </si>
  <si>
    <t>AT 257-RPA St Philippe</t>
  </si>
  <si>
    <t>FHO</t>
  </si>
  <si>
    <t>FAHAM</t>
  </si>
  <si>
    <t>ADE</t>
  </si>
  <si>
    <t>JDC / NBL / MFL / ADE</t>
  </si>
  <si>
    <t>FLEURS JAUNES</t>
  </si>
  <si>
    <t>FMA / FHO</t>
  </si>
  <si>
    <t>LACAUSSADE 3</t>
  </si>
  <si>
    <t>FBR</t>
  </si>
  <si>
    <t>JMO / NBL / FBR</t>
  </si>
  <si>
    <t>info/ difficultés de terrassement dû à la nature du sol rencontré (courrier LASETRA) /retard galvanisation charpente+ 45 jours</t>
  </si>
  <si>
    <t>Manapany Les Bains</t>
  </si>
  <si>
    <t>PLAINE SAINT-PAUL</t>
  </si>
  <si>
    <t>INFO / arrêt de chantier du 20/02/17 au 17/04/2017 suite pb d'avoisinant (bornage et mur)/retard galvanisation charpente</t>
  </si>
  <si>
    <t>VEFA Maurice Lebon (ex VEFA Butor)</t>
  </si>
  <si>
    <t>VEFA PAULE ET GASTON</t>
  </si>
  <si>
    <t>MFL / ADE</t>
  </si>
  <si>
    <t>VEFA PETUNIAS</t>
  </si>
  <si>
    <t>YFR</t>
  </si>
  <si>
    <t>FMA / YFR</t>
  </si>
  <si>
    <t>Z'AMBAVILLE</t>
  </si>
  <si>
    <t>FVA</t>
  </si>
  <si>
    <t>-</t>
  </si>
  <si>
    <t>SFE / AGA / FVA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</si>
</sst>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9"/>
      <name val="Verdana"/>
      <family val="2"/>
    </font>
    <font>
      <b/>
      <i/>
      <sz val="8"/>
      <color indexed="9"/>
      <name val="Verdana"/>
      <family val="2"/>
    </font>
    <font>
      <sz val="8"/>
      <color indexed="8"/>
      <name val="Verdana"/>
      <family val="2"/>
    </font>
    <font>
      <i/>
      <sz val="8"/>
      <color indexed="8"/>
      <name val="Verdana"/>
      <family val="2"/>
    </font>
    <font>
      <sz val="8"/>
      <color rgb="FFFF0000"/>
      <name val="Verdana"/>
      <family val="2"/>
    </font>
    <font>
      <i/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gray0625">
        <bgColor rgb="FF00B0F0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gray0625"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gray0625">
        <bgColor theme="9" tint="0.59999389629810485"/>
      </patternFill>
    </fill>
    <fill>
      <patternFill patternType="solid">
        <fgColor rgb="FFCAC0D4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gray0625">
        <bgColor theme="1" tint="0.499984740745262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2" borderId="0" xfId="1" applyFont="1" applyFill="1" applyAlignment="1">
      <alignment horizontal="center" vertical="center" wrapText="1"/>
    </xf>
    <xf numFmtId="0" fontId="2" fillId="3" borderId="0" xfId="1" applyFont="1" applyFill="1" applyAlignment="1">
      <alignment horizontal="center" vertical="center" wrapText="1"/>
    </xf>
    <xf numFmtId="0" fontId="3" fillId="3" borderId="0" xfId="1" applyFont="1" applyFill="1" applyAlignment="1">
      <alignment horizontal="center" vertical="center" wrapText="1"/>
    </xf>
    <xf numFmtId="0" fontId="2" fillId="4" borderId="0" xfId="1" applyFont="1" applyFill="1" applyAlignment="1">
      <alignment horizontal="center" vertical="center" wrapText="1"/>
    </xf>
    <xf numFmtId="0" fontId="3" fillId="5" borderId="0" xfId="1" applyFont="1" applyFill="1" applyAlignment="1">
      <alignment horizontal="center" vertical="center" wrapText="1"/>
    </xf>
    <xf numFmtId="0" fontId="2" fillId="5" borderId="0" xfId="1" applyFont="1" applyFill="1" applyAlignment="1">
      <alignment horizontal="center" vertical="center" wrapText="1"/>
    </xf>
    <xf numFmtId="0" fontId="2" fillId="6" borderId="0" xfId="1" applyFont="1" applyFill="1" applyAlignment="1">
      <alignment horizontal="center" vertical="center" wrapText="1"/>
    </xf>
    <xf numFmtId="0" fontId="1" fillId="7" borderId="0" xfId="1" applyFill="1">
      <alignment vertical="center"/>
    </xf>
    <xf numFmtId="0" fontId="4" fillId="8" borderId="0" xfId="1" applyNumberFormat="1" applyFont="1" applyFill="1" applyAlignment="1">
      <alignment horizontal="left" vertical="center" wrapText="1"/>
    </xf>
    <xf numFmtId="14" fontId="4" fillId="9" borderId="0" xfId="1" applyNumberFormat="1" applyFont="1" applyFill="1" applyAlignment="1">
      <alignment horizontal="left" vertical="center" wrapText="1"/>
    </xf>
    <xf numFmtId="14" fontId="5" fillId="9" borderId="0" xfId="1" applyNumberFormat="1" applyFont="1" applyFill="1" applyAlignment="1">
      <alignment horizontal="left" vertical="center" wrapText="1"/>
    </xf>
    <xf numFmtId="1" fontId="4" fillId="10" borderId="0" xfId="1" applyNumberFormat="1" applyFont="1" applyFill="1" applyAlignment="1">
      <alignment horizontal="center" vertical="center" wrapText="1"/>
    </xf>
    <xf numFmtId="14" fontId="5" fillId="11" borderId="0" xfId="1" applyNumberFormat="1" applyFont="1" applyFill="1" applyAlignment="1">
      <alignment horizontal="left" vertical="center" wrapText="1"/>
    </xf>
    <xf numFmtId="14" fontId="4" fillId="11" borderId="0" xfId="1" applyNumberFormat="1" applyFont="1" applyFill="1" applyAlignment="1">
      <alignment horizontal="left" vertical="center" wrapText="1"/>
    </xf>
    <xf numFmtId="1" fontId="4" fillId="12" borderId="0" xfId="1" applyNumberFormat="1" applyFont="1" applyFill="1" applyAlignment="1">
      <alignment horizontal="center" vertical="center" wrapText="1"/>
    </xf>
    <xf numFmtId="1" fontId="4" fillId="11" borderId="0" xfId="1" applyNumberFormat="1" applyFont="1" applyFill="1" applyAlignment="1">
      <alignment horizontal="center" vertical="center" wrapText="1"/>
    </xf>
    <xf numFmtId="3" fontId="4" fillId="12" borderId="0" xfId="1" applyNumberFormat="1" applyFont="1" applyFill="1" applyAlignment="1">
      <alignment horizontal="center" vertical="center" wrapText="1"/>
    </xf>
    <xf numFmtId="3" fontId="4" fillId="13" borderId="0" xfId="1" applyNumberFormat="1" applyFont="1" applyFill="1" applyAlignment="1">
      <alignment horizontal="center" vertical="center" wrapText="1"/>
    </xf>
    <xf numFmtId="3" fontId="4" fillId="13" borderId="0" xfId="1" applyNumberFormat="1" applyFont="1" applyFill="1" applyAlignment="1">
      <alignment horizontal="right" vertical="center" wrapText="1"/>
    </xf>
    <xf numFmtId="14" fontId="1" fillId="8" borderId="0" xfId="1" applyNumberFormat="1" applyFill="1">
      <alignment vertical="center"/>
    </xf>
    <xf numFmtId="0" fontId="1" fillId="8" borderId="0" xfId="1" applyFill="1">
      <alignment vertical="center"/>
    </xf>
    <xf numFmtId="14" fontId="4" fillId="9" borderId="0" xfId="1" applyNumberFormat="1" applyFont="1" applyFill="1" applyBorder="1" applyAlignment="1">
      <alignment horizontal="left" vertical="center" wrapText="1"/>
    </xf>
    <xf numFmtId="14" fontId="5" fillId="9" borderId="0" xfId="1" applyNumberFormat="1" applyFont="1" applyFill="1" applyBorder="1" applyAlignment="1">
      <alignment horizontal="left" vertical="center" wrapText="1"/>
    </xf>
    <xf numFmtId="1" fontId="4" fillId="10" borderId="0" xfId="1" applyNumberFormat="1" applyFont="1" applyFill="1" applyBorder="1" applyAlignment="1">
      <alignment horizontal="center" vertical="center" wrapText="1"/>
    </xf>
    <xf numFmtId="14" fontId="5" fillId="11" borderId="0" xfId="1" applyNumberFormat="1" applyFont="1" applyFill="1" applyBorder="1" applyAlignment="1">
      <alignment horizontal="left" vertical="center" wrapText="1"/>
    </xf>
    <xf numFmtId="14" fontId="4" fillId="11" borderId="0" xfId="1" applyNumberFormat="1" applyFont="1" applyFill="1" applyBorder="1" applyAlignment="1">
      <alignment horizontal="left" vertical="center" wrapText="1"/>
    </xf>
    <xf numFmtId="3" fontId="4" fillId="11" borderId="0" xfId="1" applyNumberFormat="1" applyFont="1" applyFill="1" applyBorder="1" applyAlignment="1">
      <alignment horizontal="center" vertical="center" wrapText="1"/>
    </xf>
    <xf numFmtId="3" fontId="4" fillId="12" borderId="0" xfId="1" applyNumberFormat="1" applyFont="1" applyFill="1" applyBorder="1" applyAlignment="1">
      <alignment horizontal="center" vertical="center" wrapText="1"/>
    </xf>
    <xf numFmtId="1" fontId="4" fillId="11" borderId="0" xfId="1" applyNumberFormat="1" applyFont="1" applyFill="1" applyBorder="1" applyAlignment="1">
      <alignment horizontal="center" vertical="center" wrapText="1"/>
    </xf>
    <xf numFmtId="3" fontId="4" fillId="13" borderId="0" xfId="1" applyNumberFormat="1" applyFont="1" applyFill="1" applyBorder="1" applyAlignment="1">
      <alignment horizontal="center" vertical="center" wrapText="1"/>
    </xf>
    <xf numFmtId="3" fontId="4" fillId="13" borderId="0" xfId="1" applyNumberFormat="1" applyFont="1" applyFill="1" applyBorder="1" applyAlignment="1">
      <alignment horizontal="right" vertical="center" wrapText="1"/>
    </xf>
    <xf numFmtId="14" fontId="4" fillId="14" borderId="0" xfId="1" applyNumberFormat="1" applyFont="1" applyFill="1" applyBorder="1" applyAlignment="1">
      <alignment horizontal="left" vertical="center" wrapText="1"/>
    </xf>
    <xf numFmtId="14" fontId="5" fillId="14" borderId="0" xfId="1" applyNumberFormat="1" applyFont="1" applyFill="1" applyBorder="1" applyAlignment="1">
      <alignment horizontal="left" vertical="center" wrapText="1"/>
    </xf>
    <xf numFmtId="1" fontId="4" fillId="15" borderId="0" xfId="1" applyNumberFormat="1" applyFont="1" applyFill="1" applyBorder="1" applyAlignment="1">
      <alignment horizontal="center" vertical="center" wrapText="1"/>
    </xf>
    <xf numFmtId="14" fontId="5" fillId="14" borderId="0" xfId="1" applyNumberFormat="1" applyFont="1" applyFill="1" applyAlignment="1">
      <alignment horizontal="left" vertical="center" wrapText="1"/>
    </xf>
    <xf numFmtId="14" fontId="4" fillId="14" borderId="0" xfId="1" applyNumberFormat="1" applyFont="1" applyFill="1" applyAlignment="1">
      <alignment horizontal="left" vertical="center" wrapText="1"/>
    </xf>
    <xf numFmtId="1" fontId="4" fillId="15" borderId="0" xfId="1" applyNumberFormat="1" applyFont="1" applyFill="1" applyAlignment="1">
      <alignment horizontal="center" vertical="center" wrapText="1"/>
    </xf>
    <xf numFmtId="1" fontId="6" fillId="11" borderId="0" xfId="1" applyNumberFormat="1" applyFont="1" applyFill="1" applyAlignment="1">
      <alignment horizontal="center" vertical="center" wrapText="1"/>
    </xf>
    <xf numFmtId="3" fontId="4" fillId="11" borderId="0" xfId="1" applyNumberFormat="1" applyFont="1" applyFill="1" applyAlignment="1">
      <alignment horizontal="center" vertical="center" wrapText="1"/>
    </xf>
    <xf numFmtId="14" fontId="4" fillId="16" borderId="0" xfId="1" applyNumberFormat="1" applyFont="1" applyFill="1" applyAlignment="1">
      <alignment horizontal="left" vertical="center" wrapText="1"/>
    </xf>
    <xf numFmtId="0" fontId="1" fillId="0" borderId="0" xfId="1">
      <alignment vertical="center"/>
    </xf>
    <xf numFmtId="0" fontId="7" fillId="0" borderId="0" xfId="1" applyFont="1">
      <alignment vertical="center"/>
    </xf>
  </cellXfs>
  <cellStyles count="2">
    <cellStyle name="Normal" xfId="0" builtinId="0"/>
    <cellStyle name="Normal 2" xfId="1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2"/>
  <sheetViews>
    <sheetView tabSelected="1" zoomScaleNormal="100" workbookViewId="0">
      <pane xSplit="1" ySplit="1" topLeftCell="AA2" activePane="bottomRight" state="frozen"/>
      <selection pane="topRight" activeCell="B1" sqref="B1"/>
      <selection pane="bottomLeft" activeCell="A2" sqref="A2"/>
      <selection pane="bottomRight" activeCell="AG17" sqref="AG17"/>
    </sheetView>
  </sheetViews>
  <sheetFormatPr baseColWidth="10" defaultColWidth="9.140625" defaultRowHeight="12.75" customHeight="1" outlineLevelRow="1" x14ac:dyDescent="0.25"/>
  <cols>
    <col min="1" max="3" width="21.42578125" style="41" customWidth="1"/>
    <col min="4" max="4" width="21.42578125" style="42" customWidth="1"/>
    <col min="5" max="6" width="21.42578125" style="41" customWidth="1"/>
    <col min="7" max="7" width="21.42578125" style="42" customWidth="1"/>
    <col min="8" max="8" width="21.42578125" style="41" customWidth="1"/>
    <col min="9" max="9" width="14.140625" style="41" customWidth="1"/>
    <col min="10" max="10" width="21.42578125" style="42" customWidth="1"/>
    <col min="11" max="11" width="21.42578125" style="41" customWidth="1"/>
    <col min="12" max="12" width="14.140625" style="41" customWidth="1"/>
    <col min="13" max="13" width="21.42578125" style="42" customWidth="1"/>
    <col min="14" max="14" width="21.42578125" style="41" customWidth="1"/>
    <col min="15" max="15" width="14.140625" style="41" customWidth="1"/>
    <col min="16" max="16" width="21.42578125" style="42" customWidth="1"/>
    <col min="17" max="17" width="21.42578125" style="41" customWidth="1"/>
    <col min="18" max="18" width="14.140625" style="41" customWidth="1"/>
    <col min="19" max="19" width="21.42578125" style="41" customWidth="1"/>
    <col min="20" max="20" width="21.42578125" style="42" customWidth="1"/>
    <col min="21" max="22" width="21.42578125" style="41" customWidth="1"/>
    <col min="23" max="23" width="21.42578125" style="42" customWidth="1"/>
    <col min="24" max="24" width="21.42578125" style="41" customWidth="1"/>
    <col min="25" max="26" width="14.5703125" style="41" customWidth="1"/>
    <col min="27" max="27" width="14.5703125" style="42" customWidth="1"/>
    <col min="28" max="29" width="14.5703125" style="41" customWidth="1"/>
    <col min="30" max="30" width="14.5703125" style="42" customWidth="1"/>
    <col min="31" max="32" width="14.5703125" style="41" customWidth="1"/>
    <col min="33" max="33" width="14.5703125" style="42" customWidth="1"/>
    <col min="34" max="35" width="14.5703125" style="41" customWidth="1"/>
    <col min="36" max="36" width="14.5703125" style="42" customWidth="1"/>
    <col min="37" max="38" width="14.5703125" style="41" customWidth="1"/>
    <col min="39" max="39" width="14.5703125" style="42" customWidth="1"/>
    <col min="40" max="41" width="14.5703125" style="41" customWidth="1"/>
    <col min="42" max="42" width="14.5703125" style="42" customWidth="1"/>
    <col min="43" max="44" width="14.5703125" style="41" customWidth="1"/>
    <col min="45" max="45" width="14.5703125" style="42" customWidth="1"/>
    <col min="46" max="50" width="14.5703125" style="41" customWidth="1"/>
    <col min="51" max="51" width="21.42578125" style="42" customWidth="1"/>
    <col min="52" max="52" width="21.42578125" style="41" customWidth="1"/>
    <col min="53" max="53" width="21.42578125" style="42" customWidth="1"/>
    <col min="54" max="54" width="21.42578125" style="41" customWidth="1"/>
    <col min="55" max="55" width="13.140625" style="41" customWidth="1"/>
    <col min="56" max="56" width="15.7109375" style="41" customWidth="1"/>
    <col min="57" max="57" width="42.42578125" style="41" customWidth="1"/>
    <col min="58" max="58" width="16.85546875" style="41" customWidth="1"/>
    <col min="59" max="16384" width="9.140625" style="41"/>
  </cols>
  <sheetData>
    <row r="1" spans="1:58" s="8" customFormat="1" ht="31.5" customHeight="1" x14ac:dyDescent="0.25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4" t="s">
        <v>5</v>
      </c>
      <c r="G1" s="3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3" t="s">
        <v>12</v>
      </c>
      <c r="N1" s="2" t="s">
        <v>13</v>
      </c>
      <c r="O1" s="2" t="s">
        <v>11</v>
      </c>
      <c r="P1" s="3" t="s">
        <v>14</v>
      </c>
      <c r="Q1" s="2" t="s">
        <v>15</v>
      </c>
      <c r="R1" s="2" t="s">
        <v>11</v>
      </c>
      <c r="S1" s="2" t="s">
        <v>16</v>
      </c>
      <c r="T1" s="5" t="s">
        <v>17</v>
      </c>
      <c r="U1" s="6" t="s">
        <v>18</v>
      </c>
      <c r="V1" s="6" t="s">
        <v>11</v>
      </c>
      <c r="W1" s="5" t="s">
        <v>19</v>
      </c>
      <c r="X1" s="6" t="s">
        <v>20</v>
      </c>
      <c r="Y1" s="6" t="s">
        <v>21</v>
      </c>
      <c r="Z1" s="6" t="s">
        <v>22</v>
      </c>
      <c r="AA1" s="5" t="s">
        <v>23</v>
      </c>
      <c r="AB1" s="6" t="s">
        <v>24</v>
      </c>
      <c r="AC1" s="6" t="s">
        <v>11</v>
      </c>
      <c r="AD1" s="5" t="s">
        <v>25</v>
      </c>
      <c r="AE1" s="6" t="s">
        <v>26</v>
      </c>
      <c r="AF1" s="6" t="s">
        <v>11</v>
      </c>
      <c r="AG1" s="5" t="s">
        <v>27</v>
      </c>
      <c r="AH1" s="6" t="s">
        <v>28</v>
      </c>
      <c r="AI1" s="6" t="s">
        <v>11</v>
      </c>
      <c r="AJ1" s="5" t="s">
        <v>29</v>
      </c>
      <c r="AK1" s="6" t="s">
        <v>30</v>
      </c>
      <c r="AL1" s="6" t="s">
        <v>11</v>
      </c>
      <c r="AM1" s="5" t="s">
        <v>31</v>
      </c>
      <c r="AN1" s="6" t="s">
        <v>32</v>
      </c>
      <c r="AO1" s="6" t="s">
        <v>11</v>
      </c>
      <c r="AP1" s="5" t="s">
        <v>33</v>
      </c>
      <c r="AQ1" s="6" t="s">
        <v>34</v>
      </c>
      <c r="AR1" s="6" t="s">
        <v>11</v>
      </c>
      <c r="AS1" s="5" t="s">
        <v>35</v>
      </c>
      <c r="AT1" s="6" t="s">
        <v>36</v>
      </c>
      <c r="AU1" s="6" t="s">
        <v>11</v>
      </c>
      <c r="AV1" s="6" t="s">
        <v>37</v>
      </c>
      <c r="AW1" s="6" t="s">
        <v>38</v>
      </c>
      <c r="AX1" s="6" t="s">
        <v>39</v>
      </c>
      <c r="AY1" s="5" t="s">
        <v>40</v>
      </c>
      <c r="AZ1" s="6" t="s">
        <v>41</v>
      </c>
      <c r="BA1" s="5" t="s">
        <v>42</v>
      </c>
      <c r="BB1" s="6" t="s">
        <v>43</v>
      </c>
      <c r="BC1" s="6" t="s">
        <v>44</v>
      </c>
      <c r="BD1" s="7" t="s">
        <v>45</v>
      </c>
      <c r="BE1" s="7" t="s">
        <v>46</v>
      </c>
    </row>
    <row r="2" spans="1:58" s="21" customFormat="1" ht="20.100000000000001" customHeight="1" outlineLevel="1" x14ac:dyDescent="0.25">
      <c r="A2" s="9" t="s">
        <v>47</v>
      </c>
      <c r="B2" s="9" t="s">
        <v>48</v>
      </c>
      <c r="C2" s="10">
        <v>41130</v>
      </c>
      <c r="D2" s="11">
        <v>41131</v>
      </c>
      <c r="E2" s="10">
        <v>41899</v>
      </c>
      <c r="F2" s="12">
        <f>IF(AND(D2&gt;0,E2&gt;0),E2-D2,"0")</f>
        <v>768</v>
      </c>
      <c r="G2" s="11">
        <v>42041</v>
      </c>
      <c r="H2" s="10">
        <v>42040</v>
      </c>
      <c r="I2" s="12">
        <f>IF(AND(G2&gt;0,H2&gt;0),H2-G2,"0")</f>
        <v>-1</v>
      </c>
      <c r="J2" s="11">
        <v>42075</v>
      </c>
      <c r="K2" s="10">
        <v>42101</v>
      </c>
      <c r="L2" s="12">
        <f>IF(AND(J2&gt;0,K2&gt;0),K2-J2,"0")</f>
        <v>26</v>
      </c>
      <c r="M2" s="11">
        <v>42201</v>
      </c>
      <c r="N2" s="10">
        <v>42226</v>
      </c>
      <c r="O2" s="12">
        <f>IF(AND(M2&gt;0,N2&gt;0),N2-M2,"0")</f>
        <v>25</v>
      </c>
      <c r="P2" s="11">
        <v>42296</v>
      </c>
      <c r="Q2" s="10">
        <v>42339</v>
      </c>
      <c r="R2" s="12">
        <f>IF(AND(P2&gt;0,Q2&gt;0),Q2-P2,"0")</f>
        <v>43</v>
      </c>
      <c r="S2" s="10">
        <v>42514</v>
      </c>
      <c r="T2" s="13">
        <v>42762</v>
      </c>
      <c r="U2" s="14">
        <v>42773</v>
      </c>
      <c r="V2" s="15">
        <f>IF(AND(T2&gt;0,U2&gt;0),U2-T2,"0")</f>
        <v>11</v>
      </c>
      <c r="W2" s="13">
        <v>42782</v>
      </c>
      <c r="X2" s="14">
        <v>42782</v>
      </c>
      <c r="Y2" s="15">
        <f>IF(AND(W2&gt;0,X2&gt;0),X2-W2,"0")</f>
        <v>0</v>
      </c>
      <c r="Z2" s="16">
        <v>0</v>
      </c>
      <c r="AA2" s="13">
        <v>42909</v>
      </c>
      <c r="AB2" s="14">
        <v>42909</v>
      </c>
      <c r="AC2" s="17">
        <f>IF(AND(AA2&gt;0,AB2&gt;0),AB2-AA2,"0")</f>
        <v>0</v>
      </c>
      <c r="AD2" s="13">
        <v>42942</v>
      </c>
      <c r="AE2" s="14">
        <f t="shared" ref="AE2:AE3" ca="1" si="0">IF(AD2&lt;TODAY(),TODAY(),AD2)</f>
        <v>43060</v>
      </c>
      <c r="AF2" s="17">
        <f ca="1">IF(AND(AD2&gt;0,AE2&gt;0),AE2-AD2,"0")</f>
        <v>118</v>
      </c>
      <c r="AG2" s="13">
        <v>43046</v>
      </c>
      <c r="AH2" s="14">
        <f ca="1">IF(AG2&lt;TODAY(),TODAY(),AG2)</f>
        <v>43060</v>
      </c>
      <c r="AI2" s="17">
        <f ca="1">IF(AND(AG2&gt;0,AH2&gt;0),AH2-AG2,"0")</f>
        <v>14</v>
      </c>
      <c r="AJ2" s="13">
        <v>43133</v>
      </c>
      <c r="AK2" s="14">
        <f ca="1">IF(AJ2&lt;TODAY(),TODAY(),AJ2)</f>
        <v>43133</v>
      </c>
      <c r="AL2" s="17">
        <f t="shared" ref="AL2:AL12" ca="1" si="1">IF(AND(AJ2&gt;0,AK2&gt;0),AK2-AJ2,"0")</f>
        <v>0</v>
      </c>
      <c r="AM2" s="13">
        <v>43182</v>
      </c>
      <c r="AN2" s="14">
        <f t="shared" ref="AN2:AN9" ca="1" si="2">IF(AM2&lt;TODAY(),TODAY(),AM2)</f>
        <v>43182</v>
      </c>
      <c r="AO2" s="17">
        <f t="shared" ref="AO2:AO12" ca="1" si="3">IF(AND(AM2&gt;0,AN2&gt;0),AN2-AM2,"0")</f>
        <v>0</v>
      </c>
      <c r="AP2" s="13">
        <v>43214</v>
      </c>
      <c r="AQ2" s="14">
        <f t="shared" ref="AQ2:AQ9" ca="1" si="4">IF(AP2&lt;TODAY(),TODAY(),AP2)</f>
        <v>43214</v>
      </c>
      <c r="AR2" s="17">
        <f t="shared" ref="AR2:AR12" ca="1" si="5">IF(AND(AP2&gt;0,AQ2&gt;0),AQ2-AP2,"0")</f>
        <v>0</v>
      </c>
      <c r="AS2" s="13">
        <v>43346</v>
      </c>
      <c r="AT2" s="14">
        <f t="shared" ref="AT2:AT12" ca="1" si="6">IF(AS2&lt;TODAY(),TODAY(),AS2)</f>
        <v>43346</v>
      </c>
      <c r="AU2" s="17">
        <f t="shared" ref="AU2:AU12" ca="1" si="7">IF(AND(AS2&gt;0,AT2&gt;0),AT2-AS2,"0")</f>
        <v>0</v>
      </c>
      <c r="AV2" s="14"/>
      <c r="AW2" s="14"/>
      <c r="AX2" s="14"/>
      <c r="AY2" s="13">
        <v>43357</v>
      </c>
      <c r="AZ2" s="16">
        <f t="shared" ref="AZ2" si="8">(DATEDIF(X2,AY2,"d"))/30</f>
        <v>19.166666666666668</v>
      </c>
      <c r="BA2" s="13">
        <v>43385</v>
      </c>
      <c r="BB2" s="14">
        <v>43385</v>
      </c>
      <c r="BC2" s="17">
        <f t="shared" ref="BC2" si="9">DATEDIF(BA2,BB2,"M")</f>
        <v>0</v>
      </c>
      <c r="BD2" s="18" t="s">
        <v>49</v>
      </c>
      <c r="BE2" s="19"/>
      <c r="BF2" s="20"/>
    </row>
    <row r="3" spans="1:58" s="21" customFormat="1" ht="20.100000000000001" customHeight="1" outlineLevel="1" x14ac:dyDescent="0.25">
      <c r="A3" s="9" t="s">
        <v>50</v>
      </c>
      <c r="B3" s="9" t="s">
        <v>51</v>
      </c>
      <c r="C3" s="22">
        <v>41976</v>
      </c>
      <c r="D3" s="23">
        <v>41977</v>
      </c>
      <c r="E3" s="22">
        <v>41977</v>
      </c>
      <c r="F3" s="24">
        <f t="shared" ref="F3:F12" si="10">IF(AND(D3&gt;0,E3&gt;0),E3-D3,"0")</f>
        <v>0</v>
      </c>
      <c r="G3" s="23">
        <v>42041</v>
      </c>
      <c r="H3" s="22">
        <v>42041</v>
      </c>
      <c r="I3" s="24">
        <f t="shared" ref="I3:I12" si="11">IF(AND(G3&gt;0,H3&gt;0),H3-G3,"0")</f>
        <v>0</v>
      </c>
      <c r="J3" s="23">
        <v>42079</v>
      </c>
      <c r="K3" s="22">
        <v>42079</v>
      </c>
      <c r="L3" s="24">
        <f t="shared" ref="L3:L12" si="12">IF(AND(J3&gt;0,K3&gt;0),K3-J3,"0")</f>
        <v>0</v>
      </c>
      <c r="M3" s="23">
        <v>42177</v>
      </c>
      <c r="N3" s="22">
        <v>42352</v>
      </c>
      <c r="O3" s="24">
        <f t="shared" ref="O3:O12" si="13">IF(AND(M3&gt;0,N3&gt;0),N3-M3,"0")</f>
        <v>175</v>
      </c>
      <c r="P3" s="23">
        <v>42444</v>
      </c>
      <c r="Q3" s="22">
        <v>42444</v>
      </c>
      <c r="R3" s="24">
        <f t="shared" ref="R3:R12" si="14">IF(AND(P3&gt;0,Q3&gt;0),Q3-P3,"0")</f>
        <v>0</v>
      </c>
      <c r="S3" s="22">
        <v>42514</v>
      </c>
      <c r="T3" s="25">
        <v>42901</v>
      </c>
      <c r="U3" s="26">
        <v>42940</v>
      </c>
      <c r="V3" s="15">
        <f t="shared" ref="V3:V12" si="15">IF(AND(T3&gt;0,U3&gt;0),U3-T3,"0")</f>
        <v>39</v>
      </c>
      <c r="W3" s="25">
        <v>42955</v>
      </c>
      <c r="X3" s="26">
        <v>42947</v>
      </c>
      <c r="Y3" s="15">
        <f t="shared" ref="Y3:Y12" si="16">IF(AND(W3&gt;0,X3&gt;0),X3-W3,"0")</f>
        <v>-8</v>
      </c>
      <c r="Z3" s="27">
        <v>66994</v>
      </c>
      <c r="AA3" s="25">
        <v>43059</v>
      </c>
      <c r="AB3" s="26">
        <f t="shared" ref="AB3" ca="1" si="17">IF(AA3&lt;TODAY(),TODAY(),AA3)</f>
        <v>43060</v>
      </c>
      <c r="AC3" s="28">
        <f t="shared" ref="AC3:AC12" ca="1" si="18">IF(AND(AA3&gt;0,AB3&gt;0),AB3-AA3,"0")</f>
        <v>1</v>
      </c>
      <c r="AD3" s="25">
        <v>43059</v>
      </c>
      <c r="AE3" s="26">
        <f t="shared" ca="1" si="0"/>
        <v>43060</v>
      </c>
      <c r="AF3" s="28">
        <f t="shared" ref="AF3:AF12" ca="1" si="19">IF(AND(AD3&gt;0,AE3&gt;0),AE3-AD3,"0")</f>
        <v>1</v>
      </c>
      <c r="AG3" s="25">
        <v>43166</v>
      </c>
      <c r="AH3" s="26">
        <f t="shared" ref="AH3:AH5" ca="1" si="20">IF(AG3&lt;TODAY(),TODAY(),AG3)</f>
        <v>43166</v>
      </c>
      <c r="AI3" s="28">
        <f t="shared" ref="AI3:AI12" ca="1" si="21">IF(AND(AG3&gt;0,AH3&gt;0),AH3-AG3,"0")</f>
        <v>0</v>
      </c>
      <c r="AJ3" s="25">
        <v>43209</v>
      </c>
      <c r="AK3" s="26">
        <f t="shared" ref="AK3:AK9" ca="1" si="22">IF(AJ3&lt;TODAY(),TODAY(),AJ3)</f>
        <v>43209</v>
      </c>
      <c r="AL3" s="28">
        <f t="shared" ca="1" si="1"/>
        <v>0</v>
      </c>
      <c r="AM3" s="25">
        <v>43229</v>
      </c>
      <c r="AN3" s="26">
        <f t="shared" ca="1" si="2"/>
        <v>43229</v>
      </c>
      <c r="AO3" s="28">
        <f t="shared" ca="1" si="3"/>
        <v>0</v>
      </c>
      <c r="AP3" s="25">
        <v>43252</v>
      </c>
      <c r="AQ3" s="26">
        <f t="shared" ca="1" si="4"/>
        <v>43252</v>
      </c>
      <c r="AR3" s="28">
        <f t="shared" ca="1" si="5"/>
        <v>0</v>
      </c>
      <c r="AS3" s="25">
        <v>43287</v>
      </c>
      <c r="AT3" s="26">
        <f t="shared" ca="1" si="6"/>
        <v>43287</v>
      </c>
      <c r="AU3" s="28">
        <f t="shared" ca="1" si="7"/>
        <v>0</v>
      </c>
      <c r="AV3" s="26">
        <v>43252</v>
      </c>
      <c r="AW3" s="26">
        <v>43252</v>
      </c>
      <c r="AX3" s="26">
        <v>43224</v>
      </c>
      <c r="AY3" s="25">
        <v>43404</v>
      </c>
      <c r="AZ3" s="29">
        <v>15.233333333333333</v>
      </c>
      <c r="BA3" s="25">
        <v>43434</v>
      </c>
      <c r="BB3" s="26">
        <v>43434</v>
      </c>
      <c r="BC3" s="28">
        <v>0</v>
      </c>
      <c r="BD3" s="30" t="s">
        <v>51</v>
      </c>
      <c r="BE3" s="31"/>
      <c r="BF3" s="20"/>
    </row>
    <row r="4" spans="1:58" s="21" customFormat="1" ht="20.100000000000001" customHeight="1" outlineLevel="1" x14ac:dyDescent="0.25">
      <c r="A4" s="9" t="s">
        <v>52</v>
      </c>
      <c r="B4" s="9" t="s">
        <v>53</v>
      </c>
      <c r="C4" s="22">
        <v>41548</v>
      </c>
      <c r="D4" s="11">
        <v>41549</v>
      </c>
      <c r="E4" s="10">
        <v>41564</v>
      </c>
      <c r="F4" s="12">
        <f t="shared" si="10"/>
        <v>15</v>
      </c>
      <c r="G4" s="11">
        <f>+J4</f>
        <v>41679</v>
      </c>
      <c r="H4" s="10">
        <v>41674</v>
      </c>
      <c r="I4" s="12">
        <f t="shared" si="11"/>
        <v>-5</v>
      </c>
      <c r="J4" s="11">
        <f>+E4+21*2+21*2+31</f>
        <v>41679</v>
      </c>
      <c r="K4" s="10">
        <v>41697</v>
      </c>
      <c r="L4" s="12">
        <f t="shared" si="12"/>
        <v>18</v>
      </c>
      <c r="M4" s="11">
        <f>+K4+28*2</f>
        <v>41753</v>
      </c>
      <c r="N4" s="10">
        <v>41824</v>
      </c>
      <c r="O4" s="12">
        <f t="shared" si="13"/>
        <v>71</v>
      </c>
      <c r="P4" s="11">
        <f>+N4+28*2</f>
        <v>41880</v>
      </c>
      <c r="Q4" s="10">
        <v>41920</v>
      </c>
      <c r="R4" s="12">
        <f t="shared" si="14"/>
        <v>40</v>
      </c>
      <c r="S4" s="10">
        <v>42055</v>
      </c>
      <c r="T4" s="13">
        <f>+S4+122</f>
        <v>42177</v>
      </c>
      <c r="U4" s="14">
        <v>42780</v>
      </c>
      <c r="V4" s="15">
        <f t="shared" si="15"/>
        <v>603</v>
      </c>
      <c r="W4" s="13">
        <v>42781</v>
      </c>
      <c r="X4" s="14">
        <v>42781</v>
      </c>
      <c r="Y4" s="15">
        <f t="shared" si="16"/>
        <v>0</v>
      </c>
      <c r="Z4" s="16">
        <v>0</v>
      </c>
      <c r="AA4" s="13">
        <v>42844</v>
      </c>
      <c r="AB4" s="14">
        <v>42829</v>
      </c>
      <c r="AC4" s="17">
        <f t="shared" si="18"/>
        <v>-15</v>
      </c>
      <c r="AD4" s="13">
        <v>42954</v>
      </c>
      <c r="AE4" s="14">
        <v>42929</v>
      </c>
      <c r="AF4" s="17">
        <f t="shared" si="19"/>
        <v>-25</v>
      </c>
      <c r="AG4" s="13">
        <v>43074</v>
      </c>
      <c r="AH4" s="14">
        <f t="shared" ca="1" si="20"/>
        <v>43074</v>
      </c>
      <c r="AI4" s="17">
        <f t="shared" ca="1" si="21"/>
        <v>0</v>
      </c>
      <c r="AJ4" s="13">
        <v>43154</v>
      </c>
      <c r="AK4" s="14">
        <f t="shared" ca="1" si="22"/>
        <v>43154</v>
      </c>
      <c r="AL4" s="17">
        <f t="shared" ca="1" si="1"/>
        <v>0</v>
      </c>
      <c r="AM4" s="13">
        <v>43175</v>
      </c>
      <c r="AN4" s="14">
        <f t="shared" ca="1" si="2"/>
        <v>43175</v>
      </c>
      <c r="AO4" s="17">
        <f t="shared" ca="1" si="3"/>
        <v>0</v>
      </c>
      <c r="AP4" s="13">
        <v>43194</v>
      </c>
      <c r="AQ4" s="14">
        <f t="shared" ca="1" si="4"/>
        <v>43194</v>
      </c>
      <c r="AR4" s="17">
        <f t="shared" ca="1" si="5"/>
        <v>0</v>
      </c>
      <c r="AS4" s="13">
        <v>43225</v>
      </c>
      <c r="AT4" s="14">
        <f t="shared" ca="1" si="6"/>
        <v>43225</v>
      </c>
      <c r="AU4" s="17">
        <f t="shared" ca="1" si="7"/>
        <v>0</v>
      </c>
      <c r="AV4" s="14">
        <v>43208</v>
      </c>
      <c r="AW4" s="14">
        <v>43209</v>
      </c>
      <c r="AX4" s="14">
        <v>43220</v>
      </c>
      <c r="AY4" s="13">
        <v>43266</v>
      </c>
      <c r="AZ4" s="16">
        <f t="shared" ref="AZ4:AZ12" si="23">(DATEDIF(X4,AY4,"d"))/30</f>
        <v>16.166666666666668</v>
      </c>
      <c r="BA4" s="13">
        <v>43284</v>
      </c>
      <c r="BB4" s="14">
        <v>43284</v>
      </c>
      <c r="BC4" s="17">
        <f t="shared" ref="BC4:BC10" si="24">DATEDIF(BA4,BB4,"M")</f>
        <v>0</v>
      </c>
      <c r="BD4" s="18" t="s">
        <v>54</v>
      </c>
      <c r="BE4" s="19"/>
      <c r="BF4" s="20"/>
    </row>
    <row r="5" spans="1:58" s="21" customFormat="1" ht="20.100000000000001" customHeight="1" outlineLevel="1" x14ac:dyDescent="0.25">
      <c r="A5" s="9" t="s">
        <v>55</v>
      </c>
      <c r="B5" s="9" t="s">
        <v>51</v>
      </c>
      <c r="C5" s="22">
        <v>41543</v>
      </c>
      <c r="D5" s="23">
        <v>41544</v>
      </c>
      <c r="E5" s="22">
        <v>41554</v>
      </c>
      <c r="F5" s="24">
        <f t="shared" si="10"/>
        <v>10</v>
      </c>
      <c r="G5" s="23">
        <v>41676</v>
      </c>
      <c r="H5" s="22">
        <v>41625</v>
      </c>
      <c r="I5" s="24">
        <f t="shared" si="11"/>
        <v>-51</v>
      </c>
      <c r="J5" s="23">
        <v>41708</v>
      </c>
      <c r="K5" s="22">
        <v>41708</v>
      </c>
      <c r="L5" s="24">
        <f t="shared" si="12"/>
        <v>0</v>
      </c>
      <c r="M5" s="23">
        <v>41835</v>
      </c>
      <c r="N5" s="22">
        <v>41835</v>
      </c>
      <c r="O5" s="24">
        <f t="shared" si="13"/>
        <v>0</v>
      </c>
      <c r="P5" s="23">
        <v>41892</v>
      </c>
      <c r="Q5" s="22">
        <v>41892</v>
      </c>
      <c r="R5" s="24">
        <f t="shared" si="14"/>
        <v>0</v>
      </c>
      <c r="S5" s="22">
        <v>42055</v>
      </c>
      <c r="T5" s="25">
        <v>42734</v>
      </c>
      <c r="U5" s="26">
        <v>42772</v>
      </c>
      <c r="V5" s="15">
        <f t="shared" si="15"/>
        <v>38</v>
      </c>
      <c r="W5" s="25">
        <v>42787</v>
      </c>
      <c r="X5" s="26">
        <v>42773</v>
      </c>
      <c r="Y5" s="15">
        <f t="shared" si="16"/>
        <v>-14</v>
      </c>
      <c r="Z5" s="29">
        <v>0</v>
      </c>
      <c r="AA5" s="25">
        <v>42839</v>
      </c>
      <c r="AB5" s="26">
        <v>42839</v>
      </c>
      <c r="AC5" s="28">
        <f t="shared" si="18"/>
        <v>0</v>
      </c>
      <c r="AD5" s="25">
        <v>42908</v>
      </c>
      <c r="AE5" s="26">
        <v>42907</v>
      </c>
      <c r="AF5" s="28">
        <f t="shared" si="19"/>
        <v>-1</v>
      </c>
      <c r="AG5" s="25">
        <v>43144</v>
      </c>
      <c r="AH5" s="26">
        <f t="shared" ca="1" si="20"/>
        <v>43144</v>
      </c>
      <c r="AI5" s="28">
        <f t="shared" ca="1" si="21"/>
        <v>0</v>
      </c>
      <c r="AJ5" s="25">
        <v>43189</v>
      </c>
      <c r="AK5" s="26">
        <f t="shared" ca="1" si="22"/>
        <v>43189</v>
      </c>
      <c r="AL5" s="28">
        <f t="shared" ca="1" si="1"/>
        <v>0</v>
      </c>
      <c r="AM5" s="25">
        <v>43147</v>
      </c>
      <c r="AN5" s="26">
        <f t="shared" ca="1" si="2"/>
        <v>43147</v>
      </c>
      <c r="AO5" s="28">
        <f t="shared" ca="1" si="3"/>
        <v>0</v>
      </c>
      <c r="AP5" s="25">
        <v>43168</v>
      </c>
      <c r="AQ5" s="26">
        <f t="shared" ca="1" si="4"/>
        <v>43168</v>
      </c>
      <c r="AR5" s="28">
        <f t="shared" ca="1" si="5"/>
        <v>0</v>
      </c>
      <c r="AS5" s="25">
        <v>43238</v>
      </c>
      <c r="AT5" s="26">
        <f t="shared" ca="1" si="6"/>
        <v>43238</v>
      </c>
      <c r="AU5" s="28">
        <f t="shared" ca="1" si="7"/>
        <v>0</v>
      </c>
      <c r="AV5" s="26">
        <v>43224</v>
      </c>
      <c r="AW5" s="26">
        <v>43224</v>
      </c>
      <c r="AX5" s="26">
        <v>43224</v>
      </c>
      <c r="AY5" s="25">
        <v>43270</v>
      </c>
      <c r="AZ5" s="29">
        <f t="shared" si="23"/>
        <v>16.566666666666666</v>
      </c>
      <c r="BA5" s="25">
        <v>43287</v>
      </c>
      <c r="BB5" s="26">
        <v>43342</v>
      </c>
      <c r="BC5" s="28">
        <f t="shared" si="24"/>
        <v>1</v>
      </c>
      <c r="BD5" s="30" t="s">
        <v>56</v>
      </c>
      <c r="BE5" s="31"/>
      <c r="BF5" s="20"/>
    </row>
    <row r="6" spans="1:58" s="21" customFormat="1" ht="20.100000000000001" customHeight="1" outlineLevel="1" x14ac:dyDescent="0.25">
      <c r="A6" s="9" t="s">
        <v>57</v>
      </c>
      <c r="B6" s="9" t="s">
        <v>58</v>
      </c>
      <c r="C6" s="22">
        <v>41828</v>
      </c>
      <c r="D6" s="11">
        <v>41829</v>
      </c>
      <c r="E6" s="10">
        <v>41862</v>
      </c>
      <c r="F6" s="12">
        <f t="shared" si="10"/>
        <v>33</v>
      </c>
      <c r="G6" s="11">
        <v>42048</v>
      </c>
      <c r="H6" s="10">
        <v>42040</v>
      </c>
      <c r="I6" s="12">
        <f t="shared" si="11"/>
        <v>-8</v>
      </c>
      <c r="J6" s="11">
        <v>42027</v>
      </c>
      <c r="K6" s="10">
        <v>42027</v>
      </c>
      <c r="L6" s="12">
        <f t="shared" si="12"/>
        <v>0</v>
      </c>
      <c r="M6" s="11">
        <v>42121</v>
      </c>
      <c r="N6" s="10">
        <v>42184</v>
      </c>
      <c r="O6" s="12">
        <f t="shared" si="13"/>
        <v>63</v>
      </c>
      <c r="P6" s="11">
        <v>42244</v>
      </c>
      <c r="Q6" s="10">
        <v>42254</v>
      </c>
      <c r="R6" s="12">
        <f t="shared" si="14"/>
        <v>10</v>
      </c>
      <c r="S6" s="10">
        <v>42528</v>
      </c>
      <c r="T6" s="13">
        <v>42810</v>
      </c>
      <c r="U6" s="14">
        <v>42781</v>
      </c>
      <c r="V6" s="15">
        <f t="shared" si="15"/>
        <v>-29</v>
      </c>
      <c r="W6" s="13">
        <v>42796</v>
      </c>
      <c r="X6" s="14">
        <v>42786</v>
      </c>
      <c r="Y6" s="15">
        <f t="shared" si="16"/>
        <v>-10</v>
      </c>
      <c r="Z6" s="16">
        <v>0</v>
      </c>
      <c r="AA6" s="25">
        <v>42860</v>
      </c>
      <c r="AB6" s="26">
        <v>42893</v>
      </c>
      <c r="AC6" s="28">
        <f t="shared" si="18"/>
        <v>33</v>
      </c>
      <c r="AD6" s="13">
        <v>42899</v>
      </c>
      <c r="AE6" s="14">
        <v>42978</v>
      </c>
      <c r="AF6" s="28">
        <f t="shared" si="19"/>
        <v>79</v>
      </c>
      <c r="AG6" s="13">
        <v>42978</v>
      </c>
      <c r="AH6" s="14">
        <v>43054</v>
      </c>
      <c r="AI6" s="28">
        <f t="shared" si="21"/>
        <v>76</v>
      </c>
      <c r="AJ6" s="13">
        <v>43054</v>
      </c>
      <c r="AK6" s="14">
        <f t="shared" ca="1" si="22"/>
        <v>43060</v>
      </c>
      <c r="AL6" s="28">
        <f t="shared" ca="1" si="1"/>
        <v>6</v>
      </c>
      <c r="AM6" s="13">
        <v>43047</v>
      </c>
      <c r="AN6" s="14">
        <f t="shared" ca="1" si="2"/>
        <v>43060</v>
      </c>
      <c r="AO6" s="28">
        <f t="shared" ca="1" si="3"/>
        <v>13</v>
      </c>
      <c r="AP6" s="13">
        <v>43167</v>
      </c>
      <c r="AQ6" s="14">
        <f t="shared" ca="1" si="4"/>
        <v>43167</v>
      </c>
      <c r="AR6" s="28">
        <f t="shared" ca="1" si="5"/>
        <v>0</v>
      </c>
      <c r="AS6" s="13">
        <v>42835</v>
      </c>
      <c r="AT6" s="14">
        <f t="shared" ca="1" si="6"/>
        <v>43060</v>
      </c>
      <c r="AU6" s="28">
        <f t="shared" ca="1" si="7"/>
        <v>225</v>
      </c>
      <c r="AV6" s="14"/>
      <c r="AW6" s="14"/>
      <c r="AX6" s="14"/>
      <c r="AY6" s="13">
        <v>43206</v>
      </c>
      <c r="AZ6" s="16">
        <f t="shared" si="23"/>
        <v>14</v>
      </c>
      <c r="BA6" s="13">
        <v>43236</v>
      </c>
      <c r="BB6" s="14">
        <v>43236</v>
      </c>
      <c r="BC6" s="17">
        <f t="shared" si="24"/>
        <v>0</v>
      </c>
      <c r="BD6" s="18" t="s">
        <v>59</v>
      </c>
      <c r="BE6" s="19" t="s">
        <v>60</v>
      </c>
      <c r="BF6" s="20"/>
    </row>
    <row r="7" spans="1:58" s="21" customFormat="1" ht="20.100000000000001" customHeight="1" outlineLevel="1" x14ac:dyDescent="0.25">
      <c r="A7" s="9" t="s">
        <v>61</v>
      </c>
      <c r="B7" s="9" t="s">
        <v>51</v>
      </c>
      <c r="C7" s="22">
        <v>40798</v>
      </c>
      <c r="D7" s="23">
        <v>40799</v>
      </c>
      <c r="E7" s="22">
        <v>40801</v>
      </c>
      <c r="F7" s="24">
        <f t="shared" si="10"/>
        <v>2</v>
      </c>
      <c r="G7" s="23">
        <v>41676</v>
      </c>
      <c r="H7" s="22">
        <v>41676</v>
      </c>
      <c r="I7" s="24">
        <f t="shared" si="11"/>
        <v>0</v>
      </c>
      <c r="J7" s="23">
        <v>40918</v>
      </c>
      <c r="K7" s="22">
        <v>40952</v>
      </c>
      <c r="L7" s="24">
        <f t="shared" si="12"/>
        <v>34</v>
      </c>
      <c r="M7" s="23">
        <v>40998</v>
      </c>
      <c r="N7" s="22">
        <v>41753</v>
      </c>
      <c r="O7" s="24">
        <f t="shared" si="13"/>
        <v>755</v>
      </c>
      <c r="P7" s="23">
        <v>42164</v>
      </c>
      <c r="Q7" s="22">
        <v>41753</v>
      </c>
      <c r="R7" s="24">
        <f t="shared" si="14"/>
        <v>-411</v>
      </c>
      <c r="S7" s="22">
        <v>42244</v>
      </c>
      <c r="T7" s="25">
        <v>42951</v>
      </c>
      <c r="U7" s="26">
        <v>42928</v>
      </c>
      <c r="V7" s="15">
        <f t="shared" si="15"/>
        <v>-23</v>
      </c>
      <c r="W7" s="25">
        <v>42943</v>
      </c>
      <c r="X7" s="26">
        <v>42933</v>
      </c>
      <c r="Y7" s="15">
        <f t="shared" si="16"/>
        <v>-10</v>
      </c>
      <c r="Z7" s="27">
        <v>369004</v>
      </c>
      <c r="AA7" s="25">
        <v>42965</v>
      </c>
      <c r="AB7" s="26">
        <v>43038</v>
      </c>
      <c r="AC7" s="28">
        <f t="shared" si="18"/>
        <v>73</v>
      </c>
      <c r="AD7" s="25">
        <v>43182</v>
      </c>
      <c r="AE7" s="26">
        <f t="shared" ref="AE7" ca="1" si="25">IF(AD7&lt;TODAY(),TODAY(),AD7)</f>
        <v>43182</v>
      </c>
      <c r="AF7" s="28">
        <f t="shared" ca="1" si="19"/>
        <v>0</v>
      </c>
      <c r="AG7" s="25">
        <v>43196</v>
      </c>
      <c r="AH7" s="26">
        <f ca="1">IF(AG7&lt;TODAY(),TODAY(),AG7)</f>
        <v>43196</v>
      </c>
      <c r="AI7" s="28">
        <f t="shared" ca="1" si="21"/>
        <v>0</v>
      </c>
      <c r="AJ7" s="25">
        <v>43301</v>
      </c>
      <c r="AK7" s="26">
        <f t="shared" ca="1" si="22"/>
        <v>43301</v>
      </c>
      <c r="AL7" s="28">
        <f t="shared" ca="1" si="1"/>
        <v>0</v>
      </c>
      <c r="AM7" s="25">
        <v>43299</v>
      </c>
      <c r="AN7" s="26">
        <f t="shared" ca="1" si="2"/>
        <v>43299</v>
      </c>
      <c r="AO7" s="28">
        <f t="shared" ca="1" si="3"/>
        <v>0</v>
      </c>
      <c r="AP7" s="25">
        <v>43329</v>
      </c>
      <c r="AQ7" s="26">
        <f t="shared" ca="1" si="4"/>
        <v>43329</v>
      </c>
      <c r="AR7" s="28">
        <f t="shared" ca="1" si="5"/>
        <v>0</v>
      </c>
      <c r="AS7" s="25">
        <v>43381</v>
      </c>
      <c r="AT7" s="26">
        <f t="shared" ca="1" si="6"/>
        <v>43381</v>
      </c>
      <c r="AU7" s="28">
        <f t="shared" ca="1" si="7"/>
        <v>0</v>
      </c>
      <c r="AV7" s="26">
        <v>43322</v>
      </c>
      <c r="AW7" s="26">
        <v>43322</v>
      </c>
      <c r="AX7" s="26">
        <v>43322</v>
      </c>
      <c r="AY7" s="25">
        <v>43390</v>
      </c>
      <c r="AZ7" s="29">
        <f t="shared" si="23"/>
        <v>15.233333333333333</v>
      </c>
      <c r="BA7" s="25">
        <v>43420</v>
      </c>
      <c r="BB7" s="26">
        <v>43420</v>
      </c>
      <c r="BC7" s="28">
        <f t="shared" si="24"/>
        <v>0</v>
      </c>
      <c r="BD7" s="30" t="s">
        <v>51</v>
      </c>
      <c r="BE7" s="31"/>
      <c r="BF7" s="20"/>
    </row>
    <row r="8" spans="1:58" s="21" customFormat="1" ht="20.100000000000001" customHeight="1" outlineLevel="1" x14ac:dyDescent="0.25">
      <c r="A8" s="9" t="s">
        <v>62</v>
      </c>
      <c r="B8" s="9" t="s">
        <v>58</v>
      </c>
      <c r="C8" s="22">
        <v>41813</v>
      </c>
      <c r="D8" s="11">
        <v>41814</v>
      </c>
      <c r="E8" s="10">
        <v>41813</v>
      </c>
      <c r="F8" s="12">
        <f t="shared" si="10"/>
        <v>-1</v>
      </c>
      <c r="G8" s="11">
        <v>42027</v>
      </c>
      <c r="H8" s="10">
        <v>41996</v>
      </c>
      <c r="I8" s="12">
        <f t="shared" si="11"/>
        <v>-31</v>
      </c>
      <c r="J8" s="11">
        <v>42026</v>
      </c>
      <c r="K8" s="10">
        <v>42038</v>
      </c>
      <c r="L8" s="12">
        <f t="shared" si="12"/>
        <v>12</v>
      </c>
      <c r="M8" s="11">
        <v>42078</v>
      </c>
      <c r="N8" s="10">
        <v>42128</v>
      </c>
      <c r="O8" s="12">
        <f t="shared" si="13"/>
        <v>50</v>
      </c>
      <c r="P8" s="11">
        <v>42186</v>
      </c>
      <c r="Q8" s="10">
        <v>42254</v>
      </c>
      <c r="R8" s="12">
        <f t="shared" si="14"/>
        <v>68</v>
      </c>
      <c r="S8" s="10">
        <v>42472</v>
      </c>
      <c r="T8" s="13">
        <v>42695</v>
      </c>
      <c r="U8" s="14">
        <v>42769</v>
      </c>
      <c r="V8" s="15">
        <f t="shared" si="15"/>
        <v>74</v>
      </c>
      <c r="W8" s="13">
        <v>42783</v>
      </c>
      <c r="X8" s="14">
        <v>42772</v>
      </c>
      <c r="Y8" s="15">
        <f t="shared" si="16"/>
        <v>-11</v>
      </c>
      <c r="Z8" s="16">
        <v>0</v>
      </c>
      <c r="AA8" s="13">
        <v>42800</v>
      </c>
      <c r="AB8" s="14">
        <v>42867</v>
      </c>
      <c r="AC8" s="17">
        <f t="shared" si="18"/>
        <v>67</v>
      </c>
      <c r="AD8" s="13">
        <v>42928</v>
      </c>
      <c r="AE8" s="14">
        <v>42923</v>
      </c>
      <c r="AF8" s="17">
        <f t="shared" si="19"/>
        <v>-5</v>
      </c>
      <c r="AG8" s="13">
        <v>43068</v>
      </c>
      <c r="AH8" s="14">
        <v>43064</v>
      </c>
      <c r="AI8" s="17">
        <f t="shared" si="21"/>
        <v>-4</v>
      </c>
      <c r="AJ8" s="13">
        <v>43082</v>
      </c>
      <c r="AK8" s="14">
        <f t="shared" ca="1" si="22"/>
        <v>43082</v>
      </c>
      <c r="AL8" s="17">
        <f t="shared" ca="1" si="1"/>
        <v>0</v>
      </c>
      <c r="AM8" s="13">
        <v>43136</v>
      </c>
      <c r="AN8" s="14">
        <f t="shared" ca="1" si="2"/>
        <v>43136</v>
      </c>
      <c r="AO8" s="17">
        <f t="shared" ca="1" si="3"/>
        <v>0</v>
      </c>
      <c r="AP8" s="13">
        <v>43216</v>
      </c>
      <c r="AQ8" s="14">
        <f t="shared" ca="1" si="4"/>
        <v>43216</v>
      </c>
      <c r="AR8" s="17">
        <f t="shared" ca="1" si="5"/>
        <v>0</v>
      </c>
      <c r="AS8" s="13">
        <v>43244</v>
      </c>
      <c r="AT8" s="14">
        <f t="shared" ca="1" si="6"/>
        <v>43244</v>
      </c>
      <c r="AU8" s="17">
        <f t="shared" ca="1" si="7"/>
        <v>0</v>
      </c>
      <c r="AV8" s="14"/>
      <c r="AW8" s="14"/>
      <c r="AX8" s="14"/>
      <c r="AY8" s="13">
        <v>43252</v>
      </c>
      <c r="AZ8" s="16">
        <f t="shared" si="23"/>
        <v>16</v>
      </c>
      <c r="BA8" s="13">
        <v>43280</v>
      </c>
      <c r="BB8" s="14">
        <v>43280</v>
      </c>
      <c r="BC8" s="17">
        <f t="shared" si="24"/>
        <v>0</v>
      </c>
      <c r="BD8" s="18" t="s">
        <v>59</v>
      </c>
      <c r="BE8" s="19" t="s">
        <v>63</v>
      </c>
      <c r="BF8" s="20"/>
    </row>
    <row r="9" spans="1:58" s="21" customFormat="1" ht="20.100000000000001" customHeight="1" outlineLevel="1" x14ac:dyDescent="0.25">
      <c r="A9" s="9" t="s">
        <v>64</v>
      </c>
      <c r="B9" s="9" t="s">
        <v>51</v>
      </c>
      <c r="C9" s="32"/>
      <c r="D9" s="33"/>
      <c r="E9" s="32"/>
      <c r="F9" s="34" t="str">
        <f t="shared" si="10"/>
        <v>0</v>
      </c>
      <c r="G9" s="23">
        <v>42041</v>
      </c>
      <c r="H9" s="22">
        <v>41982</v>
      </c>
      <c r="I9" s="34">
        <f t="shared" si="11"/>
        <v>-59</v>
      </c>
      <c r="J9" s="33"/>
      <c r="K9" s="32"/>
      <c r="L9" s="34" t="str">
        <f t="shared" si="12"/>
        <v>0</v>
      </c>
      <c r="M9" s="33"/>
      <c r="N9" s="32"/>
      <c r="O9" s="34" t="str">
        <f t="shared" si="13"/>
        <v>0</v>
      </c>
      <c r="P9" s="33"/>
      <c r="Q9" s="32"/>
      <c r="R9" s="34" t="str">
        <f t="shared" si="14"/>
        <v>0</v>
      </c>
      <c r="S9" s="32"/>
      <c r="T9" s="33"/>
      <c r="U9" s="32"/>
      <c r="V9" s="34" t="str">
        <f t="shared" si="15"/>
        <v>0</v>
      </c>
      <c r="W9" s="25">
        <v>42741</v>
      </c>
      <c r="X9" s="26">
        <v>42767</v>
      </c>
      <c r="Y9" s="15">
        <f t="shared" si="16"/>
        <v>26</v>
      </c>
      <c r="Z9" s="29">
        <v>0</v>
      </c>
      <c r="AA9" s="25">
        <v>42824</v>
      </c>
      <c r="AB9" s="26">
        <v>42807</v>
      </c>
      <c r="AC9" s="28">
        <f t="shared" si="18"/>
        <v>-17</v>
      </c>
      <c r="AD9" s="25">
        <v>42946</v>
      </c>
      <c r="AE9" s="26">
        <v>42895</v>
      </c>
      <c r="AF9" s="28">
        <f t="shared" si="19"/>
        <v>-51</v>
      </c>
      <c r="AG9" s="25"/>
      <c r="AH9" s="26">
        <v>42996</v>
      </c>
      <c r="AI9" s="28" t="str">
        <f t="shared" si="21"/>
        <v>0</v>
      </c>
      <c r="AJ9" s="25">
        <v>43038</v>
      </c>
      <c r="AK9" s="26">
        <f t="shared" ca="1" si="22"/>
        <v>43060</v>
      </c>
      <c r="AL9" s="28">
        <f t="shared" ca="1" si="1"/>
        <v>22</v>
      </c>
      <c r="AM9" s="25">
        <v>43038</v>
      </c>
      <c r="AN9" s="26">
        <f t="shared" ca="1" si="2"/>
        <v>43060</v>
      </c>
      <c r="AO9" s="28">
        <f t="shared" ca="1" si="3"/>
        <v>22</v>
      </c>
      <c r="AP9" s="25">
        <v>43159</v>
      </c>
      <c r="AQ9" s="26">
        <f t="shared" ca="1" si="4"/>
        <v>43159</v>
      </c>
      <c r="AR9" s="28">
        <f t="shared" ca="1" si="5"/>
        <v>0</v>
      </c>
      <c r="AS9" s="25">
        <v>43465</v>
      </c>
      <c r="AT9" s="26">
        <f t="shared" ca="1" si="6"/>
        <v>43465</v>
      </c>
      <c r="AU9" s="28">
        <f t="shared" ca="1" si="7"/>
        <v>0</v>
      </c>
      <c r="AV9" s="26"/>
      <c r="AW9" s="26"/>
      <c r="AX9" s="26"/>
      <c r="AY9" s="25">
        <v>43427</v>
      </c>
      <c r="AZ9" s="29">
        <f t="shared" si="23"/>
        <v>22</v>
      </c>
      <c r="BA9" s="25">
        <v>43455</v>
      </c>
      <c r="BB9" s="26">
        <v>43455</v>
      </c>
      <c r="BC9" s="28">
        <f t="shared" si="24"/>
        <v>0</v>
      </c>
      <c r="BD9" s="30" t="s">
        <v>51</v>
      </c>
      <c r="BE9" s="31"/>
      <c r="BF9" s="20"/>
    </row>
    <row r="10" spans="1:58" s="21" customFormat="1" ht="20.100000000000001" customHeight="1" outlineLevel="1" x14ac:dyDescent="0.25">
      <c r="A10" s="9" t="s">
        <v>65</v>
      </c>
      <c r="B10" s="9" t="s">
        <v>53</v>
      </c>
      <c r="C10" s="32"/>
      <c r="D10" s="35"/>
      <c r="E10" s="36"/>
      <c r="F10" s="37" t="str">
        <f t="shared" si="10"/>
        <v>0</v>
      </c>
      <c r="G10" s="11">
        <v>42041</v>
      </c>
      <c r="H10" s="10">
        <v>42041</v>
      </c>
      <c r="I10" s="37">
        <f t="shared" si="11"/>
        <v>0</v>
      </c>
      <c r="J10" s="35"/>
      <c r="K10" s="36"/>
      <c r="L10" s="37" t="str">
        <f t="shared" si="12"/>
        <v>0</v>
      </c>
      <c r="M10" s="35"/>
      <c r="N10" s="36"/>
      <c r="O10" s="37" t="str">
        <f t="shared" si="13"/>
        <v>0</v>
      </c>
      <c r="P10" s="35"/>
      <c r="Q10" s="36"/>
      <c r="R10" s="37" t="str">
        <f t="shared" si="14"/>
        <v>0</v>
      </c>
      <c r="S10" s="36"/>
      <c r="T10" s="35"/>
      <c r="U10" s="36"/>
      <c r="V10" s="37" t="str">
        <f t="shared" si="15"/>
        <v>0</v>
      </c>
      <c r="W10" s="13">
        <v>42741</v>
      </c>
      <c r="X10" s="14">
        <v>42583</v>
      </c>
      <c r="Y10" s="15">
        <f t="shared" si="16"/>
        <v>-158</v>
      </c>
      <c r="Z10" s="38">
        <v>0</v>
      </c>
      <c r="AA10" s="13"/>
      <c r="AB10" s="14">
        <f t="shared" ref="AB10:AB11" ca="1" si="26">IF(AA10&lt;TODAY(),TODAY(),AA10)</f>
        <v>43060</v>
      </c>
      <c r="AC10" s="28" t="str">
        <f t="shared" ca="1" si="18"/>
        <v>0</v>
      </c>
      <c r="AD10" s="13">
        <v>42712</v>
      </c>
      <c r="AE10" s="14">
        <v>42712</v>
      </c>
      <c r="AF10" s="28">
        <f t="shared" si="19"/>
        <v>0</v>
      </c>
      <c r="AG10" s="13"/>
      <c r="AH10" s="14">
        <v>42994</v>
      </c>
      <c r="AI10" s="28" t="str">
        <f t="shared" si="21"/>
        <v>0</v>
      </c>
      <c r="AJ10" s="13"/>
      <c r="AK10" s="14">
        <v>43024</v>
      </c>
      <c r="AL10" s="28" t="str">
        <f t="shared" si="1"/>
        <v>0</v>
      </c>
      <c r="AM10" s="13">
        <v>42946</v>
      </c>
      <c r="AN10" s="14">
        <v>43053</v>
      </c>
      <c r="AO10" s="28">
        <f t="shared" si="3"/>
        <v>107</v>
      </c>
      <c r="AP10" s="13">
        <v>42977</v>
      </c>
      <c r="AQ10" s="14">
        <v>43053</v>
      </c>
      <c r="AR10" s="28">
        <f t="shared" si="5"/>
        <v>76</v>
      </c>
      <c r="AS10" s="13">
        <v>43189</v>
      </c>
      <c r="AT10" s="14">
        <f t="shared" ca="1" si="6"/>
        <v>43189</v>
      </c>
      <c r="AU10" s="28">
        <f t="shared" ca="1" si="7"/>
        <v>0</v>
      </c>
      <c r="AV10" s="14">
        <v>43203</v>
      </c>
      <c r="AW10" s="14">
        <v>43203</v>
      </c>
      <c r="AX10" s="14">
        <v>43203</v>
      </c>
      <c r="AY10" s="13">
        <v>43203</v>
      </c>
      <c r="AZ10" s="16">
        <f t="shared" si="23"/>
        <v>20.666666666666668</v>
      </c>
      <c r="BA10" s="13">
        <v>43217</v>
      </c>
      <c r="BB10" s="14">
        <v>43217</v>
      </c>
      <c r="BC10" s="17">
        <f t="shared" si="24"/>
        <v>0</v>
      </c>
      <c r="BD10" s="18" t="s">
        <v>66</v>
      </c>
      <c r="BE10" s="19"/>
      <c r="BF10" s="20"/>
    </row>
    <row r="11" spans="1:58" s="21" customFormat="1" ht="20.100000000000001" customHeight="1" outlineLevel="1" x14ac:dyDescent="0.25">
      <c r="A11" s="9" t="s">
        <v>67</v>
      </c>
      <c r="B11" s="9" t="s">
        <v>68</v>
      </c>
      <c r="C11" s="32"/>
      <c r="D11" s="35"/>
      <c r="E11" s="36"/>
      <c r="F11" s="37" t="str">
        <f t="shared" si="10"/>
        <v>0</v>
      </c>
      <c r="G11" s="11">
        <v>41676</v>
      </c>
      <c r="H11" s="10">
        <v>40946</v>
      </c>
      <c r="I11" s="37">
        <f t="shared" si="11"/>
        <v>-730</v>
      </c>
      <c r="J11" s="35"/>
      <c r="K11" s="36"/>
      <c r="L11" s="37" t="str">
        <f t="shared" si="12"/>
        <v>0</v>
      </c>
      <c r="M11" s="35"/>
      <c r="N11" s="36"/>
      <c r="O11" s="37" t="str">
        <f t="shared" si="13"/>
        <v>0</v>
      </c>
      <c r="P11" s="35"/>
      <c r="Q11" s="36"/>
      <c r="R11" s="37" t="str">
        <f t="shared" si="14"/>
        <v>0</v>
      </c>
      <c r="S11" s="36"/>
      <c r="T11" s="35"/>
      <c r="U11" s="36"/>
      <c r="V11" s="37" t="str">
        <f t="shared" si="15"/>
        <v>0</v>
      </c>
      <c r="W11" s="13">
        <v>42349</v>
      </c>
      <c r="X11" s="14">
        <v>42348</v>
      </c>
      <c r="Y11" s="15">
        <f t="shared" si="16"/>
        <v>-1</v>
      </c>
      <c r="Z11" s="39">
        <v>119075</v>
      </c>
      <c r="AA11" s="13"/>
      <c r="AB11" s="40">
        <f t="shared" ca="1" si="26"/>
        <v>43060</v>
      </c>
      <c r="AC11" s="17" t="str">
        <f t="shared" ca="1" si="18"/>
        <v>0</v>
      </c>
      <c r="AD11" s="13"/>
      <c r="AE11" s="14">
        <v>42606</v>
      </c>
      <c r="AF11" s="17" t="str">
        <f t="shared" si="19"/>
        <v>0</v>
      </c>
      <c r="AG11" s="13"/>
      <c r="AH11" s="40">
        <f ca="1">IF(AG11&lt;TODAY(),TODAY(),AG11)</f>
        <v>43060</v>
      </c>
      <c r="AI11" s="17" t="str">
        <f t="shared" ca="1" si="21"/>
        <v>0</v>
      </c>
      <c r="AJ11" s="13"/>
      <c r="AK11" s="40">
        <f ca="1">IF(AJ11&lt;TODAY(),TODAY(),AJ11)</f>
        <v>43060</v>
      </c>
      <c r="AL11" s="17" t="str">
        <f t="shared" ca="1" si="1"/>
        <v>0</v>
      </c>
      <c r="AM11" s="13"/>
      <c r="AN11" s="40">
        <f ca="1">IF(AM11&lt;TODAY(),TODAY(),AM11)</f>
        <v>43060</v>
      </c>
      <c r="AO11" s="17" t="str">
        <f t="shared" ca="1" si="3"/>
        <v>0</v>
      </c>
      <c r="AP11" s="13"/>
      <c r="AQ11" s="40">
        <f t="shared" ref="AQ11" ca="1" si="27">IF(AP11&lt;TODAY(),TODAY(),AP11)</f>
        <v>43060</v>
      </c>
      <c r="AR11" s="17" t="str">
        <f t="shared" ca="1" si="5"/>
        <v>0</v>
      </c>
      <c r="AS11" s="13"/>
      <c r="AT11" s="14">
        <f t="shared" ca="1" si="6"/>
        <v>43060</v>
      </c>
      <c r="AU11" s="17" t="str">
        <f t="shared" ca="1" si="7"/>
        <v>0</v>
      </c>
      <c r="AV11" s="14"/>
      <c r="AW11" s="14"/>
      <c r="AX11" s="14"/>
      <c r="AY11" s="13">
        <v>43336</v>
      </c>
      <c r="AZ11" s="16">
        <f t="shared" si="23"/>
        <v>32.93333333333333</v>
      </c>
      <c r="BA11" s="13">
        <v>43367</v>
      </c>
      <c r="BB11" s="14">
        <v>43136</v>
      </c>
      <c r="BC11" s="17">
        <f>DATEDIF(BB11,BA11,"M")</f>
        <v>7</v>
      </c>
      <c r="BD11" s="18" t="s">
        <v>69</v>
      </c>
      <c r="BE11" s="19"/>
      <c r="BF11" s="20"/>
    </row>
    <row r="12" spans="1:58" s="21" customFormat="1" ht="20.100000000000001" customHeight="1" outlineLevel="1" x14ac:dyDescent="0.25">
      <c r="A12" s="9" t="s">
        <v>70</v>
      </c>
      <c r="B12" s="9" t="s">
        <v>71</v>
      </c>
      <c r="C12" s="22">
        <v>41548</v>
      </c>
      <c r="D12" s="11">
        <v>41549</v>
      </c>
      <c r="E12" s="10">
        <v>41555</v>
      </c>
      <c r="F12" s="12">
        <f t="shared" si="10"/>
        <v>6</v>
      </c>
      <c r="G12" s="11">
        <v>41676</v>
      </c>
      <c r="H12" s="10">
        <v>41676</v>
      </c>
      <c r="I12" s="12">
        <f t="shared" si="11"/>
        <v>0</v>
      </c>
      <c r="J12" s="11">
        <v>41684</v>
      </c>
      <c r="K12" s="10">
        <v>41688</v>
      </c>
      <c r="L12" s="12">
        <f t="shared" si="12"/>
        <v>4</v>
      </c>
      <c r="M12" s="11">
        <v>41773</v>
      </c>
      <c r="N12" s="10">
        <v>41801</v>
      </c>
      <c r="O12" s="12">
        <f t="shared" si="13"/>
        <v>28</v>
      </c>
      <c r="P12" s="11">
        <v>41946</v>
      </c>
      <c r="Q12" s="10">
        <v>41946</v>
      </c>
      <c r="R12" s="12">
        <f t="shared" si="14"/>
        <v>0</v>
      </c>
      <c r="S12" s="10">
        <v>42146</v>
      </c>
      <c r="T12" s="13">
        <v>42158</v>
      </c>
      <c r="U12" s="14">
        <v>42500</v>
      </c>
      <c r="V12" s="15">
        <f t="shared" si="15"/>
        <v>342</v>
      </c>
      <c r="W12" s="13">
        <v>42083</v>
      </c>
      <c r="X12" s="14">
        <v>42500</v>
      </c>
      <c r="Y12" s="15">
        <f t="shared" si="16"/>
        <v>417</v>
      </c>
      <c r="Z12" s="16">
        <v>0</v>
      </c>
      <c r="AA12" s="13">
        <v>42552</v>
      </c>
      <c r="AB12" s="14">
        <v>42906</v>
      </c>
      <c r="AC12" s="17">
        <f t="shared" si="18"/>
        <v>354</v>
      </c>
      <c r="AD12" s="13">
        <v>42615</v>
      </c>
      <c r="AE12" s="14">
        <v>42604</v>
      </c>
      <c r="AF12" s="17">
        <f t="shared" si="19"/>
        <v>-11</v>
      </c>
      <c r="AG12" s="13">
        <v>42705</v>
      </c>
      <c r="AH12" s="14">
        <v>42906</v>
      </c>
      <c r="AI12" s="17">
        <f t="shared" si="21"/>
        <v>201</v>
      </c>
      <c r="AJ12" s="13">
        <v>42775</v>
      </c>
      <c r="AK12" s="14">
        <v>43035</v>
      </c>
      <c r="AL12" s="17">
        <f t="shared" si="1"/>
        <v>260</v>
      </c>
      <c r="AM12" s="13">
        <v>42801</v>
      </c>
      <c r="AN12" s="14">
        <v>42979</v>
      </c>
      <c r="AO12" s="17">
        <f t="shared" si="3"/>
        <v>178</v>
      </c>
      <c r="AP12" s="13">
        <v>42818</v>
      </c>
      <c r="AQ12" s="14">
        <v>43017</v>
      </c>
      <c r="AR12" s="17">
        <f t="shared" si="5"/>
        <v>199</v>
      </c>
      <c r="AS12" s="13">
        <v>42879</v>
      </c>
      <c r="AT12" s="14">
        <f t="shared" ca="1" si="6"/>
        <v>43060</v>
      </c>
      <c r="AU12" s="17">
        <f t="shared" ca="1" si="7"/>
        <v>181</v>
      </c>
      <c r="AV12" s="14">
        <v>43059</v>
      </c>
      <c r="AW12" s="14" t="s">
        <v>72</v>
      </c>
      <c r="AX12" s="14">
        <v>43069</v>
      </c>
      <c r="AY12" s="13">
        <v>42891</v>
      </c>
      <c r="AZ12" s="16">
        <f t="shared" si="23"/>
        <v>13.033333333333333</v>
      </c>
      <c r="BA12" s="13">
        <v>42921</v>
      </c>
      <c r="BB12" s="14">
        <v>43160</v>
      </c>
      <c r="BC12" s="17">
        <f>DATEDIF(BA12,BB12,"M")</f>
        <v>7</v>
      </c>
      <c r="BD12" s="18" t="s">
        <v>73</v>
      </c>
      <c r="BE12" s="19"/>
      <c r="BF12" s="20"/>
    </row>
  </sheetData>
  <autoFilter ref="A1:BE12"/>
  <conditionalFormatting sqref="AG2:AG12">
    <cfRule type="expression" dxfId="1" priority="1">
      <formula>$AG2&gt;TODAY()</formula>
    </cfRule>
  </conditionalFormatting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 livrer en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Veronique Meunier</cp:lastModifiedBy>
  <dcterms:created xsi:type="dcterms:W3CDTF">2017-11-21T14:26:48Z</dcterms:created>
  <dcterms:modified xsi:type="dcterms:W3CDTF">2017-11-21T15:10:11Z</dcterms:modified>
</cp:coreProperties>
</file>