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ownloads\"/>
    </mc:Choice>
  </mc:AlternateContent>
  <xr:revisionPtr revIDLastSave="0" documentId="8_{02393073-B053-4236-B5AC-79BD48D837FA}" xr6:coauthVersionLast="47" xr6:coauthVersionMax="47" xr10:uidLastSave="{00000000-0000-0000-0000-000000000000}"/>
  <bookViews>
    <workbookView xWindow="28680" yWindow="-120" windowWidth="29040" windowHeight="15840" xr2:uid="{D6EAA054-8E3E-4D10-AFBC-C8635E76634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" i="1" l="1"/>
  <c r="Y4" i="1" s="1"/>
  <c r="J4" i="1"/>
  <c r="W2" i="1"/>
  <c r="W4" i="1" s="1"/>
  <c r="Q4" i="1"/>
  <c r="R4" i="1"/>
  <c r="S4" i="1"/>
  <c r="T4" i="1"/>
  <c r="U4" i="1"/>
  <c r="Q5" i="1"/>
  <c r="R5" i="1"/>
  <c r="S5" i="1"/>
  <c r="T5" i="1"/>
  <c r="U5" i="1"/>
  <c r="Q6" i="1"/>
  <c r="R6" i="1"/>
  <c r="S6" i="1"/>
  <c r="T6" i="1"/>
  <c r="U6" i="1"/>
  <c r="Q7" i="1"/>
  <c r="R7" i="1"/>
  <c r="S7" i="1"/>
  <c r="T7" i="1"/>
  <c r="U7" i="1"/>
  <c r="K4" i="1"/>
  <c r="L4" i="1"/>
  <c r="M4" i="1"/>
  <c r="N4" i="1"/>
  <c r="O4" i="1"/>
  <c r="P4" i="1"/>
  <c r="K5" i="1"/>
  <c r="L5" i="1"/>
  <c r="M5" i="1"/>
  <c r="N5" i="1"/>
  <c r="O5" i="1"/>
  <c r="P5" i="1"/>
  <c r="K6" i="1"/>
  <c r="L6" i="1"/>
  <c r="M6" i="1"/>
  <c r="N6" i="1"/>
  <c r="O6" i="1"/>
  <c r="P6" i="1"/>
  <c r="K7" i="1"/>
  <c r="L7" i="1"/>
  <c r="M7" i="1"/>
  <c r="N7" i="1"/>
  <c r="O7" i="1"/>
  <c r="P7" i="1"/>
  <c r="J5" i="1"/>
  <c r="J6" i="1"/>
  <c r="J7" i="1"/>
  <c r="AH3" i="1"/>
  <c r="Y6" i="1" l="1"/>
  <c r="Y7" i="1"/>
  <c r="Y5" i="1"/>
  <c r="D4" i="1"/>
  <c r="Z4" i="1" s="1"/>
  <c r="X4" i="1"/>
  <c r="D7" i="1"/>
  <c r="D6" i="1"/>
  <c r="D5" i="1"/>
  <c r="Z5" i="1" s="1"/>
  <c r="W5" i="1"/>
  <c r="X5" i="1" s="1"/>
  <c r="W7" i="1"/>
  <c r="X7" i="1" s="1"/>
  <c r="W6" i="1"/>
  <c r="X6" i="1" s="1"/>
  <c r="Z7" i="1" l="1"/>
  <c r="Z6" i="1"/>
</calcChain>
</file>

<file path=xl/sharedStrings.xml><?xml version="1.0" encoding="utf-8"?>
<sst xmlns="http://schemas.openxmlformats.org/spreadsheetml/2006/main" count="13" uniqueCount="13">
  <si>
    <t>Plan de vente</t>
  </si>
  <si>
    <t>YTD</t>
  </si>
  <si>
    <t>% de l'objectif</t>
  </si>
  <si>
    <t>Ventes à date</t>
  </si>
  <si>
    <t>Date estimée - Objectif atteint</t>
  </si>
  <si>
    <t>Shop 1</t>
  </si>
  <si>
    <t>Shop 2</t>
  </si>
  <si>
    <t>Shop 3</t>
  </si>
  <si>
    <t>Shop 4</t>
  </si>
  <si>
    <t>Debut du contrat</t>
  </si>
  <si>
    <t>solde</t>
  </si>
  <si>
    <t>m-1</t>
  </si>
  <si>
    <t>moyenne sur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</si>
</sst>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3" formatCode="_-* #,##0.00_-;\-* #,##0.00_-;_-* &quot;-&quot;??_-;_-@_-"/>
    <numFmt numFmtId="164" formatCode="_-* #,##0_-;\-* #,##0_-;_-* &quot;-&quot;??_-;_-@_-"/>
    <numFmt numFmtId="167" formatCode="mmmm\-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2" borderId="1" applyNumberFormat="0" applyFont="0" applyAlignment="0" applyProtection="0"/>
  </cellStyleXfs>
  <cellXfs count="17">
    <xf numFmtId="0" fontId="0" fillId="0" borderId="0" xfId="0"/>
    <xf numFmtId="0" fontId="2" fillId="0" borderId="0" xfId="0" applyFont="1"/>
    <xf numFmtId="17" fontId="0" fillId="3" borderId="1" xfId="3" applyNumberFormat="1" applyFont="1" applyFill="1"/>
    <xf numFmtId="17" fontId="0" fillId="4" borderId="1" xfId="3" applyNumberFormat="1" applyFont="1" applyFill="1"/>
    <xf numFmtId="0" fontId="0" fillId="5" borderId="1" xfId="3" applyFont="1" applyFill="1"/>
    <xf numFmtId="164" fontId="0" fillId="5" borderId="1" xfId="1" applyNumberFormat="1" applyFont="1" applyFill="1" applyBorder="1"/>
    <xf numFmtId="9" fontId="0" fillId="0" borderId="0" xfId="2" applyFont="1"/>
    <xf numFmtId="164" fontId="0" fillId="3" borderId="1" xfId="1" applyNumberFormat="1" applyFont="1" applyFill="1" applyBorder="1"/>
    <xf numFmtId="164" fontId="0" fillId="4" borderId="1" xfId="1" applyNumberFormat="1" applyFont="1" applyFill="1" applyBorder="1"/>
    <xf numFmtId="164" fontId="0" fillId="0" borderId="0" xfId="1" applyNumberFormat="1" applyFont="1"/>
    <xf numFmtId="14" fontId="0" fillId="5" borderId="1" xfId="3" applyNumberFormat="1" applyFont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67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</cellXfs>
  <cellStyles count="4">
    <cellStyle name="Milliers" xfId="1" builtinId="3"/>
    <cellStyle name="Normal" xfId="0" builtinId="0"/>
    <cellStyle name="Note" xfId="3" builtinId="10"/>
    <cellStyle name="Pourcentage" xfId="2" builtinId="5"/>
  </cellStyles>
  <dxfs count="0"/>
  <tableStyles count="1" defaultTableStyle="TableStyleMedium2" defaultPivotStyle="PivotStyleLight16">
    <tableStyle name="Invisible" pivot="0" table="0" count="0" xr9:uid="{C8112A30-8560-4701-98F0-385C56ADA94F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676F0-9ACF-4402-8AEA-DB93B3620A34}">
  <dimension ref="A1:AH7"/>
  <sheetViews>
    <sheetView tabSelected="1" workbookViewId="0">
      <selection activeCell="T11" sqref="T11"/>
    </sheetView>
  </sheetViews>
  <sheetFormatPr baseColWidth="10" defaultColWidth="8.7109375" defaultRowHeight="15" x14ac:dyDescent="0.25"/>
  <cols>
    <col min="2" max="2" width="18.7109375" customWidth="1"/>
    <col min="3" max="3" width="17.5703125" customWidth="1"/>
    <col min="4" max="4" width="11.7109375" customWidth="1"/>
    <col min="5" max="5" width="7.42578125" bestFit="1" customWidth="1"/>
    <col min="6" max="6" width="10.7109375" bestFit="1" customWidth="1"/>
    <col min="7" max="7" width="8" bestFit="1" customWidth="1"/>
    <col min="8" max="8" width="6.85546875" bestFit="1" customWidth="1"/>
    <col min="9" max="9" width="7" bestFit="1" customWidth="1"/>
    <col min="10" max="10" width="7.140625" bestFit="1" customWidth="1"/>
    <col min="11" max="11" width="6.85546875" bestFit="1" customWidth="1"/>
    <col min="12" max="12" width="7.7109375" bestFit="1" customWidth="1"/>
    <col min="13" max="13" width="7.5703125" bestFit="1" customWidth="1"/>
    <col min="14" max="14" width="6.85546875" bestFit="1" customWidth="1"/>
    <col min="15" max="15" width="7" bestFit="1" customWidth="1"/>
    <col min="16" max="16" width="6.85546875" bestFit="1" customWidth="1"/>
    <col min="17" max="17" width="7.42578125" bestFit="1" customWidth="1"/>
    <col min="18" max="18" width="7.28515625" bestFit="1" customWidth="1"/>
    <col min="19" max="19" width="8" bestFit="1" customWidth="1"/>
    <col min="20" max="20" width="6.85546875" bestFit="1" customWidth="1"/>
    <col min="21" max="21" width="7" bestFit="1" customWidth="1"/>
    <col min="22" max="22" width="1.85546875" customWidth="1"/>
    <col min="23" max="23" width="13.140625" bestFit="1" customWidth="1"/>
    <col min="24" max="24" width="13.5703125" bestFit="1" customWidth="1"/>
    <col min="25" max="25" width="20.140625" style="15" bestFit="1" customWidth="1"/>
    <col min="26" max="26" width="27.140625" customWidth="1"/>
  </cols>
  <sheetData>
    <row r="1" spans="1:34" x14ac:dyDescent="0.25">
      <c r="E1" t="s">
        <v>11</v>
      </c>
      <c r="F1" s="14">
        <f ca="1">+EDATE(TODAY(),-1)</f>
        <v>45075</v>
      </c>
      <c r="W1" s="12" t="s">
        <v>1</v>
      </c>
      <c r="X1" s="12"/>
    </row>
    <row r="2" spans="1:34" x14ac:dyDescent="0.25">
      <c r="W2" s="11">
        <f ca="1">EOMONTH(TODAY(),-1)</f>
        <v>45077</v>
      </c>
      <c r="X2" s="11"/>
    </row>
    <row r="3" spans="1:34" x14ac:dyDescent="0.25">
      <c r="A3" s="4"/>
      <c r="B3" s="4" t="s">
        <v>9</v>
      </c>
      <c r="C3" s="4" t="s">
        <v>0</v>
      </c>
      <c r="D3" s="4" t="s">
        <v>10</v>
      </c>
      <c r="E3" s="2">
        <v>44927</v>
      </c>
      <c r="F3" s="2">
        <v>44958</v>
      </c>
      <c r="G3" s="2">
        <v>44986</v>
      </c>
      <c r="H3" s="2">
        <v>45017</v>
      </c>
      <c r="I3" s="2">
        <v>45047</v>
      </c>
      <c r="J3" s="3">
        <v>45078</v>
      </c>
      <c r="K3" s="3">
        <v>45108</v>
      </c>
      <c r="L3" s="3">
        <v>45139</v>
      </c>
      <c r="M3" s="3">
        <v>45170</v>
      </c>
      <c r="N3" s="3">
        <v>45200</v>
      </c>
      <c r="O3" s="3">
        <v>45231</v>
      </c>
      <c r="P3" s="3">
        <v>45261</v>
      </c>
      <c r="Q3" s="3">
        <v>45292</v>
      </c>
      <c r="R3" s="3">
        <v>45323</v>
      </c>
      <c r="S3" s="3">
        <v>45352</v>
      </c>
      <c r="T3" s="3">
        <v>45383</v>
      </c>
      <c r="U3" s="3">
        <v>45413</v>
      </c>
      <c r="W3" t="s">
        <v>3</v>
      </c>
      <c r="X3" t="s">
        <v>2</v>
      </c>
      <c r="Y3" s="15" t="s">
        <v>12</v>
      </c>
      <c r="Z3" t="s">
        <v>4</v>
      </c>
      <c r="AH3" s="1" t="e">
        <f ca="1">SUM(OFFSET(INDEX($E$3:$P$3,1,MATCH("jan",$E$3:$P$3,0)),3,0):OFFSET(INDEX($E$3:$P$3,1,MATCH("oct",$E$3:$P$3,0)),3,0))</f>
        <v>#N/A</v>
      </c>
    </row>
    <row r="4" spans="1:34" x14ac:dyDescent="0.25">
      <c r="A4" s="4" t="s">
        <v>5</v>
      </c>
      <c r="B4" s="10">
        <v>44927</v>
      </c>
      <c r="C4" s="5">
        <v>30000</v>
      </c>
      <c r="D4" s="5">
        <f ca="1">$C4-SUMIF($E$3:$U$3,"&lt;"&amp;$F$1,$E4:$U4)</f>
        <v>16846</v>
      </c>
      <c r="E4" s="7">
        <v>3170</v>
      </c>
      <c r="F4" s="7">
        <v>4595</v>
      </c>
      <c r="G4" s="7">
        <v>3153</v>
      </c>
      <c r="H4" s="7">
        <v>349</v>
      </c>
      <c r="I4" s="7">
        <v>1887</v>
      </c>
      <c r="J4" s="8">
        <f>AVERAGE($E4:$I4)</f>
        <v>2630.8</v>
      </c>
      <c r="K4" s="8">
        <f t="shared" ref="K4:U4" si="0">AVERAGE($E4:$I4)</f>
        <v>2630.8</v>
      </c>
      <c r="L4" s="8">
        <f t="shared" si="0"/>
        <v>2630.8</v>
      </c>
      <c r="M4" s="8">
        <f t="shared" si="0"/>
        <v>2630.8</v>
      </c>
      <c r="N4" s="8">
        <f t="shared" si="0"/>
        <v>2630.8</v>
      </c>
      <c r="O4" s="8">
        <f t="shared" si="0"/>
        <v>2630.8</v>
      </c>
      <c r="P4" s="8">
        <f t="shared" si="0"/>
        <v>2630.8</v>
      </c>
      <c r="Q4" s="8">
        <f t="shared" si="0"/>
        <v>2630.8</v>
      </c>
      <c r="R4" s="8">
        <f t="shared" si="0"/>
        <v>2630.8</v>
      </c>
      <c r="S4" s="8">
        <f t="shared" si="0"/>
        <v>2630.8</v>
      </c>
      <c r="T4" s="8">
        <f t="shared" si="0"/>
        <v>2630.8</v>
      </c>
      <c r="U4" s="8">
        <f t="shared" si="0"/>
        <v>2630.8</v>
      </c>
      <c r="V4" s="9"/>
      <c r="W4" s="9">
        <f ca="1">SUMIFS($E4:$P4,$E$3:$P$3,"&gt;="&amp;$B4,$E$3:$P$3,"&lt;"&amp;$W$2)</f>
        <v>13154</v>
      </c>
      <c r="X4" s="6">
        <f ca="1">W4/$C4</f>
        <v>0.43846666666666667</v>
      </c>
      <c r="Y4" s="16">
        <f ca="1">AVERAGEIF($E$3:$U$3,"&lt;"&amp;$F$1,$E4:$U4)</f>
        <v>2630.8</v>
      </c>
      <c r="Z4" s="13">
        <f ca="1">EDATE($F$1,D4/Y4)</f>
        <v>45259</v>
      </c>
    </row>
    <row r="5" spans="1:34" x14ac:dyDescent="0.25">
      <c r="A5" s="4" t="s">
        <v>6</v>
      </c>
      <c r="B5" s="10">
        <v>44986</v>
      </c>
      <c r="C5" s="5">
        <v>40000</v>
      </c>
      <c r="D5" s="5">
        <f t="shared" ref="D5:D7" ca="1" si="1">$C5-SUMIF($E$3:$U$3,"&lt;"&amp;$F$1,$E5:$U5)</f>
        <v>26812</v>
      </c>
      <c r="E5" s="7"/>
      <c r="F5" s="7"/>
      <c r="G5" s="7">
        <v>4901</v>
      </c>
      <c r="H5" s="7">
        <v>4016</v>
      </c>
      <c r="I5" s="7">
        <v>4271</v>
      </c>
      <c r="J5" s="8">
        <f t="shared" ref="J5:U7" si="2">AVERAGE($E5:$I5)</f>
        <v>4396</v>
      </c>
      <c r="K5" s="8">
        <f t="shared" si="2"/>
        <v>4396</v>
      </c>
      <c r="L5" s="8">
        <f t="shared" si="2"/>
        <v>4396</v>
      </c>
      <c r="M5" s="8">
        <f t="shared" si="2"/>
        <v>4396</v>
      </c>
      <c r="N5" s="8">
        <f t="shared" si="2"/>
        <v>4396</v>
      </c>
      <c r="O5" s="8">
        <f t="shared" si="2"/>
        <v>4396</v>
      </c>
      <c r="P5" s="8">
        <f t="shared" si="2"/>
        <v>4396</v>
      </c>
      <c r="Q5" s="8">
        <f t="shared" si="2"/>
        <v>4396</v>
      </c>
      <c r="R5" s="8">
        <f t="shared" si="2"/>
        <v>4396</v>
      </c>
      <c r="S5" s="8">
        <f t="shared" si="2"/>
        <v>4396</v>
      </c>
      <c r="T5" s="8">
        <f t="shared" si="2"/>
        <v>4396</v>
      </c>
      <c r="U5" s="8">
        <f t="shared" si="2"/>
        <v>4396</v>
      </c>
      <c r="V5" s="9"/>
      <c r="W5" s="9">
        <f t="shared" ref="W5:W7" ca="1" si="3">SUMIFS($E5:$P5,$E$3:$P$3,"&gt;="&amp;$B5,$E$3:$P$3,"&lt;"&amp;$W$2)</f>
        <v>13188</v>
      </c>
      <c r="X5" s="6">
        <f t="shared" ref="X5:X7" ca="1" si="4">W5/$C5</f>
        <v>0.32969999999999999</v>
      </c>
      <c r="Y5" s="16">
        <f t="shared" ref="Y5:Y7" ca="1" si="5">AVERAGEIF($E$3:$U$3,"&lt;"&amp;$F$1,$E5:$U5)</f>
        <v>4396</v>
      </c>
      <c r="Z5" s="13">
        <f t="shared" ref="Z5:Z7" ca="1" si="6">EDATE($F$1,D5/Y5)</f>
        <v>45259</v>
      </c>
    </row>
    <row r="6" spans="1:34" x14ac:dyDescent="0.25">
      <c r="A6" s="4" t="s">
        <v>7</v>
      </c>
      <c r="B6" s="10">
        <v>44986</v>
      </c>
      <c r="C6" s="5">
        <v>20000</v>
      </c>
      <c r="D6" s="5">
        <f t="shared" ca="1" si="1"/>
        <v>15901</v>
      </c>
      <c r="E6" s="7"/>
      <c r="F6" s="7"/>
      <c r="G6" s="7">
        <v>505</v>
      </c>
      <c r="H6" s="7">
        <v>3421</v>
      </c>
      <c r="I6" s="7">
        <v>173</v>
      </c>
      <c r="J6" s="8">
        <f t="shared" si="2"/>
        <v>1366.3333333333333</v>
      </c>
      <c r="K6" s="8">
        <f t="shared" si="2"/>
        <v>1366.3333333333333</v>
      </c>
      <c r="L6" s="8">
        <f t="shared" si="2"/>
        <v>1366.3333333333333</v>
      </c>
      <c r="M6" s="8">
        <f t="shared" si="2"/>
        <v>1366.3333333333333</v>
      </c>
      <c r="N6" s="8">
        <f t="shared" si="2"/>
        <v>1366.3333333333333</v>
      </c>
      <c r="O6" s="8">
        <f t="shared" si="2"/>
        <v>1366.3333333333333</v>
      </c>
      <c r="P6" s="8">
        <f t="shared" si="2"/>
        <v>1366.3333333333333</v>
      </c>
      <c r="Q6" s="8">
        <f t="shared" si="2"/>
        <v>1366.3333333333333</v>
      </c>
      <c r="R6" s="8">
        <f t="shared" si="2"/>
        <v>1366.3333333333333</v>
      </c>
      <c r="S6" s="8">
        <f t="shared" si="2"/>
        <v>1366.3333333333333</v>
      </c>
      <c r="T6" s="8">
        <f t="shared" si="2"/>
        <v>1366.3333333333333</v>
      </c>
      <c r="U6" s="8">
        <f t="shared" si="2"/>
        <v>1366.3333333333333</v>
      </c>
      <c r="V6" s="9"/>
      <c r="W6" s="9">
        <f t="shared" ca="1" si="3"/>
        <v>4099</v>
      </c>
      <c r="X6" s="6">
        <f t="shared" ca="1" si="4"/>
        <v>0.20494999999999999</v>
      </c>
      <c r="Y6" s="16">
        <f t="shared" ca="1" si="5"/>
        <v>1366.3333333333333</v>
      </c>
      <c r="Z6" s="13">
        <f t="shared" ca="1" si="6"/>
        <v>45411</v>
      </c>
    </row>
    <row r="7" spans="1:34" x14ac:dyDescent="0.25">
      <c r="A7" s="4" t="s">
        <v>8</v>
      </c>
      <c r="B7" s="10">
        <v>45017</v>
      </c>
      <c r="C7" s="5">
        <v>25000</v>
      </c>
      <c r="D7" s="5">
        <f t="shared" ca="1" si="1"/>
        <v>18315</v>
      </c>
      <c r="E7" s="7"/>
      <c r="F7" s="7"/>
      <c r="G7" s="7"/>
      <c r="H7" s="7">
        <v>1971</v>
      </c>
      <c r="I7" s="7">
        <v>4714</v>
      </c>
      <c r="J7" s="8">
        <f t="shared" si="2"/>
        <v>3342.5</v>
      </c>
      <c r="K7" s="8">
        <f t="shared" si="2"/>
        <v>3342.5</v>
      </c>
      <c r="L7" s="8">
        <f t="shared" si="2"/>
        <v>3342.5</v>
      </c>
      <c r="M7" s="8">
        <f t="shared" si="2"/>
        <v>3342.5</v>
      </c>
      <c r="N7" s="8">
        <f t="shared" si="2"/>
        <v>3342.5</v>
      </c>
      <c r="O7" s="8">
        <f t="shared" si="2"/>
        <v>3342.5</v>
      </c>
      <c r="P7" s="8">
        <f t="shared" si="2"/>
        <v>3342.5</v>
      </c>
      <c r="Q7" s="8">
        <f t="shared" si="2"/>
        <v>3342.5</v>
      </c>
      <c r="R7" s="8">
        <f t="shared" si="2"/>
        <v>3342.5</v>
      </c>
      <c r="S7" s="8">
        <f t="shared" si="2"/>
        <v>3342.5</v>
      </c>
      <c r="T7" s="8">
        <f t="shared" si="2"/>
        <v>3342.5</v>
      </c>
      <c r="U7" s="8">
        <f t="shared" si="2"/>
        <v>3342.5</v>
      </c>
      <c r="V7" s="9"/>
      <c r="W7" s="9">
        <f t="shared" ca="1" si="3"/>
        <v>6685</v>
      </c>
      <c r="X7" s="6">
        <f t="shared" ca="1" si="4"/>
        <v>0.26740000000000003</v>
      </c>
      <c r="Y7" s="16">
        <f t="shared" ca="1" si="5"/>
        <v>3342.5</v>
      </c>
      <c r="Z7" s="13">
        <f t="shared" ca="1" si="6"/>
        <v>45228</v>
      </c>
    </row>
  </sheetData>
  <mergeCells count="2">
    <mergeCell ref="W2:X2"/>
    <mergeCell ref="W1:X1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Grin</dc:creator>
  <cp:lastModifiedBy>CTIS</cp:lastModifiedBy>
  <dcterms:created xsi:type="dcterms:W3CDTF">2023-06-29T09:31:53Z</dcterms:created>
  <dcterms:modified xsi:type="dcterms:W3CDTF">2023-06-29T11:46:22Z</dcterms:modified>
</cp:coreProperties>
</file>