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C:\Users\CTIS\OneDrive\Documents\"/>
    </mc:Choice>
  </mc:AlternateContent>
  <xr:revisionPtr revIDLastSave="0" documentId="8_{23BC85A3-7DAF-414A-ADDA-6C542650E8E7}" xr6:coauthVersionLast="45" xr6:coauthVersionMax="45" xr10:uidLastSave="{00000000-0000-0000-0000-000000000000}"/>
  <bookViews>
    <workbookView xWindow="-28920" yWindow="-120" windowWidth="29040" windowHeight="15840" activeTab="1" xr2:uid="{00000000-000D-0000-FFFF-FFFF00000000}"/>
  </bookViews>
  <sheets>
    <sheet name="test" sheetId="11" r:id="rId1"/>
    <sheet name="Feuil1" sheetId="12" r:id="rId2"/>
  </sheets>
  <calcPr calcId="181029"/>
</workbook>
</file>

<file path=xl/calcChain.xml><?xml version="1.0" encoding="utf-8"?>
<calcChain xmlns="http://schemas.openxmlformats.org/spreadsheetml/2006/main">
  <c r="B7" i="12" l="1"/>
  <c r="F6" i="12"/>
  <c r="E6" i="12"/>
  <c r="D6" i="12"/>
  <c r="G6" i="12" s="1"/>
  <c r="B8" i="12"/>
  <c r="C7" i="12"/>
  <c r="C8" i="12" s="1"/>
  <c r="D8" i="12" s="1"/>
  <c r="G8" i="12" s="1"/>
  <c r="R3" i="11"/>
  <c r="Q3" i="11"/>
  <c r="O3" i="11"/>
  <c r="L3" i="11"/>
  <c r="N3" i="11"/>
  <c r="M3" i="11"/>
  <c r="E8" i="12" l="1"/>
  <c r="E7" i="12"/>
  <c r="I6" i="12"/>
  <c r="F8" i="12"/>
  <c r="I8" i="12" s="1"/>
  <c r="F7" i="12"/>
  <c r="I7" i="12" s="1"/>
  <c r="J7" i="12" s="1"/>
  <c r="D7" i="12"/>
  <c r="G7" i="12" s="1"/>
  <c r="J6" i="12"/>
  <c r="AI3" i="11"/>
  <c r="AH3" i="11"/>
  <c r="AG3" i="11"/>
  <c r="AJ3" i="11" s="1"/>
  <c r="AB3" i="11"/>
  <c r="AA3" i="11"/>
  <c r="Z3" i="11"/>
  <c r="AC3" i="11" s="1"/>
  <c r="AE3" i="11" s="1"/>
  <c r="J8" i="12" l="1"/>
  <c r="AF3" i="11"/>
  <c r="AL3" i="11"/>
  <c r="AM3" i="11" s="1"/>
  <c r="S3" i="11"/>
  <c r="U3" i="11" l="1"/>
  <c r="T3" i="11"/>
  <c r="V3" i="11"/>
  <c r="X3" i="11" l="1"/>
  <c r="Y3" i="11"/>
</calcChain>
</file>

<file path=xl/sharedStrings.xml><?xml version="1.0" encoding="utf-8"?>
<sst xmlns="http://schemas.openxmlformats.org/spreadsheetml/2006/main" count="62" uniqueCount="21">
  <si>
    <t>Net payé</t>
  </si>
  <si>
    <t>PAS</t>
  </si>
  <si>
    <t>Charges salariales</t>
  </si>
  <si>
    <t>Charges patronales</t>
  </si>
  <si>
    <t>Fin</t>
  </si>
  <si>
    <t>Nom</t>
  </si>
  <si>
    <t>CTE</t>
  </si>
  <si>
    <t>Prénom</t>
  </si>
  <si>
    <t>Début</t>
  </si>
  <si>
    <t>Net imposable</t>
  </si>
  <si>
    <t>Salaire de base M</t>
  </si>
  <si>
    <t>Augmentation annuelle %</t>
  </si>
  <si>
    <t>%CP</t>
  </si>
  <si>
    <t>%CS</t>
  </si>
  <si>
    <t>%PAS</t>
  </si>
  <si>
    <t>%NI</t>
  </si>
  <si>
    <t>TEST</t>
  </si>
  <si>
    <t>Test</t>
  </si>
  <si>
    <t>TR</t>
  </si>
  <si>
    <t xml:space="preserve">Variable </t>
  </si>
  <si>
    <t>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</si>
</sst>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&quot;/&quot;yy"/>
    <numFmt numFmtId="165" formatCode="#\ ###\ ##0.00\€"/>
  </numFmts>
  <fonts count="13" x14ac:knownFonts="1">
    <font>
      <sz val="10"/>
      <color rgb="FF000000"/>
      <name val="Arial"/>
    </font>
    <font>
      <sz val="10"/>
      <name val="Arial"/>
      <family val="2"/>
    </font>
    <font>
      <sz val="10"/>
      <color rgb="FF334960"/>
      <name val="Arial"/>
      <family val="2"/>
    </font>
    <font>
      <b/>
      <sz val="12"/>
      <color rgb="FF334960"/>
      <name val="Arial"/>
      <family val="2"/>
    </font>
    <font>
      <sz val="12"/>
      <color rgb="FF334960"/>
      <name val="Arial"/>
      <family val="2"/>
    </font>
    <font>
      <sz val="12"/>
      <color rgb="FFFF0000"/>
      <name val="Arial"/>
      <family val="2"/>
    </font>
    <font>
      <sz val="10"/>
      <color rgb="FF334960"/>
      <name val="Arial"/>
      <family val="2"/>
    </font>
    <font>
      <b/>
      <sz val="12"/>
      <color rgb="FF334960"/>
      <name val="Arial"/>
      <family val="2"/>
    </font>
    <font>
      <sz val="12"/>
      <color rgb="FF33496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Arial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FE4EC"/>
        <bgColor rgb="FFDFE4EC"/>
      </patternFill>
    </fill>
    <fill>
      <patternFill patternType="solid">
        <fgColor rgb="FFF3F3F3"/>
        <bgColor rgb="FFF3F3F3"/>
      </patternFill>
    </fill>
    <fill>
      <patternFill patternType="solid">
        <fgColor rgb="FFFFF2CC"/>
        <bgColor rgb="FFFFF2CC"/>
      </patternFill>
    </fill>
    <fill>
      <patternFill patternType="solid">
        <fgColor rgb="FFFF0000"/>
        <bgColor rgb="FFFF0000"/>
      </patternFill>
    </fill>
  </fills>
  <borders count="31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DFE4EC"/>
      </left>
      <right style="thin">
        <color rgb="FFDFE4EC"/>
      </right>
      <top style="thin">
        <color rgb="FFDFE4EC"/>
      </top>
      <bottom style="thin">
        <color rgb="FFDFE4EC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FE4EC"/>
      </left>
      <right style="thin">
        <color rgb="FFDFE4EC"/>
      </right>
      <top style="thin">
        <color rgb="FFDFE4EC"/>
      </top>
      <bottom/>
      <diagonal/>
    </border>
    <border>
      <left style="thin">
        <color rgb="FFF3F3F3"/>
      </left>
      <right style="thin">
        <color rgb="FFF3F3F3"/>
      </right>
      <top/>
      <bottom style="thin">
        <color rgb="FFF3F3F3"/>
      </bottom>
      <diagonal/>
    </border>
    <border>
      <left/>
      <right style="thin">
        <color rgb="FFF3F3F3"/>
      </right>
      <top/>
      <bottom style="thin">
        <color rgb="FFF3F3F3"/>
      </bottom>
      <diagonal/>
    </border>
    <border>
      <left/>
      <right style="thin">
        <color rgb="FFDFE4EC"/>
      </right>
      <top style="thin">
        <color rgb="FFDFE4EC"/>
      </top>
      <bottom style="thin">
        <color rgb="FFDFE4EC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334960"/>
      </bottom>
      <diagonal/>
    </border>
    <border>
      <left style="thin">
        <color rgb="FFDFE4EC"/>
      </left>
      <right/>
      <top style="thin">
        <color rgb="FFDFE4EC"/>
      </top>
      <bottom style="thin">
        <color rgb="FFDFE4EC"/>
      </bottom>
      <diagonal/>
    </border>
    <border>
      <left style="thin">
        <color rgb="FF334960"/>
      </left>
      <right style="thin">
        <color rgb="FFF3F3F3"/>
      </right>
      <top style="thin">
        <color rgb="FFFFFFFF"/>
      </top>
      <bottom style="thin">
        <color rgb="FF334960"/>
      </bottom>
      <diagonal/>
    </border>
    <border>
      <left style="thin">
        <color rgb="FFF3F3F3"/>
      </left>
      <right style="thin">
        <color rgb="FFF3F3F3"/>
      </right>
      <top style="thin">
        <color rgb="FFF3F3F3"/>
      </top>
      <bottom/>
      <diagonal/>
    </border>
    <border>
      <left/>
      <right style="thin">
        <color rgb="FFF3F3F3"/>
      </right>
      <top style="thin">
        <color rgb="FFFFFFFF"/>
      </top>
      <bottom style="thin">
        <color rgb="FF334960"/>
      </bottom>
      <diagonal/>
    </border>
    <border>
      <left style="thin">
        <color rgb="FFF3F3F3"/>
      </left>
      <right style="thin">
        <color rgb="FFFFFFFF"/>
      </right>
      <top style="thin">
        <color rgb="FFFFFFFF"/>
      </top>
      <bottom style="thin">
        <color rgb="FF334960"/>
      </bottom>
      <diagonal/>
    </border>
    <border>
      <left style="thin">
        <color rgb="FFFFFFFF"/>
      </left>
      <right style="thin">
        <color rgb="FFDFE4EC"/>
      </right>
      <top style="thin">
        <color rgb="FFFFFFFF"/>
      </top>
      <bottom style="thin">
        <color rgb="FF334960"/>
      </bottom>
      <diagonal/>
    </border>
    <border>
      <left style="thin">
        <color rgb="FF334960"/>
      </left>
      <right style="thin">
        <color rgb="FFF3F3F3"/>
      </right>
      <top style="thin">
        <color rgb="FF334960"/>
      </top>
      <bottom style="thin">
        <color rgb="FF334960"/>
      </bottom>
      <diagonal/>
    </border>
    <border>
      <left style="thin">
        <color rgb="FFF3F3F3"/>
      </left>
      <right style="thin">
        <color rgb="FFF3F3F3"/>
      </right>
      <top style="thin">
        <color rgb="FF334960"/>
      </top>
      <bottom style="thin">
        <color rgb="FF334960"/>
      </bottom>
      <diagonal/>
    </border>
    <border>
      <left/>
      <right style="thin">
        <color rgb="FFF3F3F3"/>
      </right>
      <top style="thin">
        <color rgb="FF334960"/>
      </top>
      <bottom style="thin">
        <color rgb="FF334960"/>
      </bottom>
      <diagonal/>
    </border>
    <border>
      <left style="thin">
        <color rgb="FFF3F3F3"/>
      </left>
      <right style="thin">
        <color rgb="FFFFFFFF"/>
      </right>
      <top style="thin">
        <color rgb="FF334960"/>
      </top>
      <bottom style="thin">
        <color rgb="FF334960"/>
      </bottom>
      <diagonal/>
    </border>
    <border>
      <left style="thin">
        <color rgb="FFFFFFFF"/>
      </left>
      <right style="thin">
        <color rgb="FFDFE4EC"/>
      </right>
      <top style="thin">
        <color rgb="FF334960"/>
      </top>
      <bottom style="thin">
        <color rgb="FF334960"/>
      </bottom>
      <diagonal/>
    </border>
    <border>
      <left style="thin">
        <color rgb="FF334960"/>
      </left>
      <right style="thin">
        <color rgb="FFF3F3F3"/>
      </right>
      <top/>
      <bottom style="thin">
        <color rgb="FFFFFFFF"/>
      </bottom>
      <diagonal/>
    </border>
    <border>
      <left/>
      <right style="thin">
        <color rgb="FFDFE4EC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334960"/>
      </bottom>
      <diagonal/>
    </border>
    <border>
      <left style="thin">
        <color rgb="FFDFE4EC"/>
      </left>
      <right/>
      <top style="thin">
        <color rgb="FFDFE4EC"/>
      </top>
      <bottom/>
      <diagonal/>
    </border>
    <border>
      <left style="thin">
        <color rgb="FFFFFFFF"/>
      </left>
      <right style="thin">
        <color rgb="FFFFFFFF"/>
      </right>
      <top style="thin">
        <color rgb="FF334960"/>
      </top>
      <bottom style="thin">
        <color rgb="FF334960"/>
      </bottom>
      <diagonal/>
    </border>
    <border>
      <left style="thin">
        <color rgb="FFFFFFFF"/>
      </left>
      <right/>
      <top style="thin">
        <color rgb="FF334960"/>
      </top>
      <bottom style="thin">
        <color rgb="FF334960"/>
      </bottom>
      <diagonal/>
    </border>
    <border>
      <left style="thin">
        <color rgb="FFDFE4EC"/>
      </left>
      <right style="thin">
        <color rgb="FFDFE4EC"/>
      </right>
      <top style="thin">
        <color rgb="FF334960"/>
      </top>
      <bottom style="thin">
        <color rgb="FF334960"/>
      </bottom>
      <diagonal/>
    </border>
    <border>
      <left style="thin">
        <color rgb="FFDFE4EC"/>
      </left>
      <right/>
      <top style="thin">
        <color rgb="FF334960"/>
      </top>
      <bottom style="thin">
        <color rgb="FF334960"/>
      </bottom>
      <diagonal/>
    </border>
    <border>
      <left style="thin">
        <color rgb="FFFFF2CC"/>
      </left>
      <right style="thin">
        <color rgb="FFFFF2CC"/>
      </right>
      <top style="thin">
        <color rgb="FFFFF2CC"/>
      </top>
      <bottom style="thin">
        <color rgb="FFFFF2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DFE4EC"/>
      </right>
      <top/>
      <bottom style="thin">
        <color rgb="FFFFFFFF"/>
      </bottom>
      <diagonal/>
    </border>
  </borders>
  <cellStyleXfs count="1">
    <xf numFmtId="0" fontId="0" fillId="0" borderId="0"/>
  </cellStyleXfs>
  <cellXfs count="67">
    <xf numFmtId="0" fontId="0" fillId="0" borderId="0" xfId="0" applyFont="1" applyAlignment="1"/>
    <xf numFmtId="0" fontId="3" fillId="0" borderId="15" xfId="0" applyFont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165" fontId="4" fillId="0" borderId="20" xfId="0" applyNumberFormat="1" applyFont="1" applyBorder="1" applyAlignment="1">
      <alignment horizontal="right" vertical="center"/>
    </xf>
    <xf numFmtId="165" fontId="4" fillId="3" borderId="5" xfId="0" applyNumberFormat="1" applyFont="1" applyFill="1" applyBorder="1" applyAlignment="1">
      <alignment horizontal="right" vertical="center"/>
    </xf>
    <xf numFmtId="165" fontId="4" fillId="3" borderId="6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vertical="center"/>
    </xf>
    <xf numFmtId="14" fontId="4" fillId="0" borderId="3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vertical="center"/>
    </xf>
    <xf numFmtId="165" fontId="4" fillId="0" borderId="21" xfId="0" applyNumberFormat="1" applyFont="1" applyBorder="1" applyAlignment="1">
      <alignment horizontal="right" vertical="center"/>
    </xf>
    <xf numFmtId="164" fontId="2" fillId="0" borderId="8" xfId="0" applyNumberFormat="1" applyFont="1" applyBorder="1" applyAlignment="1">
      <alignment horizontal="center" vertical="center" wrapText="1"/>
    </xf>
    <xf numFmtId="164" fontId="2" fillId="0" borderId="22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164" fontId="2" fillId="2" borderId="23" xfId="0" applyNumberFormat="1" applyFont="1" applyFill="1" applyBorder="1" applyAlignment="1">
      <alignment horizontal="center" vertical="center" wrapText="1"/>
    </xf>
    <xf numFmtId="164" fontId="2" fillId="0" borderId="10" xfId="0" applyNumberFormat="1" applyFont="1" applyBorder="1" applyAlignment="1">
      <alignment horizontal="center" vertical="center" wrapText="1"/>
    </xf>
    <xf numFmtId="164" fontId="2" fillId="3" borderId="11" xfId="0" applyNumberFormat="1" applyFont="1" applyFill="1" applyBorder="1" applyAlignment="1">
      <alignment horizontal="center" vertical="center" wrapText="1"/>
    </xf>
    <xf numFmtId="164" fontId="2" fillId="3" borderId="12" xfId="0" applyNumberFormat="1" applyFont="1" applyFill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 wrapText="1"/>
    </xf>
    <xf numFmtId="164" fontId="2" fillId="0" borderId="14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9" fontId="3" fillId="2" borderId="26" xfId="0" applyNumberFormat="1" applyFont="1" applyFill="1" applyBorder="1" applyAlignment="1">
      <alignment horizontal="center" vertical="center" wrapText="1"/>
    </xf>
    <xf numFmtId="9" fontId="3" fillId="2" borderId="27" xfId="0" applyNumberFormat="1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165" fontId="4" fillId="4" borderId="28" xfId="0" applyNumberFormat="1" applyFont="1" applyFill="1" applyBorder="1" applyAlignment="1">
      <alignment horizontal="right" vertical="center"/>
    </xf>
    <xf numFmtId="9" fontId="4" fillId="2" borderId="7" xfId="0" applyNumberFormat="1" applyFont="1" applyFill="1" applyBorder="1" applyAlignment="1">
      <alignment horizontal="right" vertical="center"/>
    </xf>
    <xf numFmtId="9" fontId="4" fillId="2" borderId="2" xfId="0" applyNumberFormat="1" applyFont="1" applyFill="1" applyBorder="1" applyAlignment="1">
      <alignment horizontal="right" vertical="center"/>
    </xf>
    <xf numFmtId="9" fontId="4" fillId="2" borderId="9" xfId="0" applyNumberFormat="1" applyFont="1" applyFill="1" applyBorder="1" applyAlignment="1">
      <alignment horizontal="right" vertical="center"/>
    </xf>
    <xf numFmtId="164" fontId="6" fillId="0" borderId="10" xfId="0" applyNumberFormat="1" applyFont="1" applyBorder="1" applyAlignment="1">
      <alignment horizontal="center" vertical="center" wrapText="1"/>
    </xf>
    <xf numFmtId="164" fontId="6" fillId="3" borderId="11" xfId="0" applyNumberFormat="1" applyFont="1" applyFill="1" applyBorder="1" applyAlignment="1">
      <alignment horizontal="center" vertical="center" wrapText="1"/>
    </xf>
    <xf numFmtId="164" fontId="6" fillId="3" borderId="12" xfId="0" applyNumberFormat="1" applyFont="1" applyFill="1" applyBorder="1" applyAlignment="1">
      <alignment horizontal="center" vertical="center" wrapText="1"/>
    </xf>
    <xf numFmtId="164" fontId="6" fillId="3" borderId="13" xfId="0" applyNumberFormat="1" applyFont="1" applyFill="1" applyBorder="1" applyAlignment="1">
      <alignment horizontal="center" vertical="center" wrapText="1"/>
    </xf>
    <xf numFmtId="164" fontId="6" fillId="0" borderId="14" xfId="0" applyNumberFormat="1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165" fontId="8" fillId="0" borderId="21" xfId="0" applyNumberFormat="1" applyFont="1" applyBorder="1" applyAlignment="1">
      <alignment horizontal="right" vertical="center"/>
    </xf>
    <xf numFmtId="165" fontId="8" fillId="0" borderId="20" xfId="0" applyNumberFormat="1" applyFont="1" applyBorder="1" applyAlignment="1">
      <alignment horizontal="right" vertical="center"/>
    </xf>
    <xf numFmtId="165" fontId="8" fillId="3" borderId="5" xfId="0" applyNumberFormat="1" applyFont="1" applyFill="1" applyBorder="1" applyAlignment="1">
      <alignment horizontal="right" vertical="center"/>
    </xf>
    <xf numFmtId="165" fontId="8" fillId="3" borderId="6" xfId="0" applyNumberFormat="1" applyFont="1" applyFill="1" applyBorder="1" applyAlignment="1">
      <alignment horizontal="right" vertical="center"/>
    </xf>
    <xf numFmtId="165" fontId="5" fillId="0" borderId="20" xfId="0" applyNumberFormat="1" applyFont="1" applyBorder="1" applyAlignment="1">
      <alignment horizontal="right" vertical="center"/>
    </xf>
    <xf numFmtId="165" fontId="5" fillId="3" borderId="6" xfId="0" applyNumberFormat="1" applyFont="1" applyFill="1" applyBorder="1" applyAlignment="1">
      <alignment horizontal="right" vertical="center"/>
    </xf>
    <xf numFmtId="0" fontId="9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165" fontId="10" fillId="4" borderId="28" xfId="0" applyNumberFormat="1" applyFont="1" applyFill="1" applyBorder="1" applyAlignment="1">
      <alignment horizontal="right" vertical="center"/>
    </xf>
    <xf numFmtId="9" fontId="10" fillId="5" borderId="28" xfId="0" applyNumberFormat="1" applyFont="1" applyFill="1" applyBorder="1" applyAlignment="1">
      <alignment horizontal="right" vertical="center"/>
    </xf>
    <xf numFmtId="9" fontId="10" fillId="2" borderId="7" xfId="0" applyNumberFormat="1" applyFont="1" applyFill="1" applyBorder="1" applyAlignment="1">
      <alignment horizontal="right" vertical="center"/>
    </xf>
    <xf numFmtId="9" fontId="10" fillId="2" borderId="2" xfId="0" applyNumberFormat="1" applyFont="1" applyFill="1" applyBorder="1" applyAlignment="1">
      <alignment horizontal="right" vertical="center"/>
    </xf>
    <xf numFmtId="9" fontId="10" fillId="2" borderId="9" xfId="0" applyNumberFormat="1" applyFont="1" applyFill="1" applyBorder="1" applyAlignment="1">
      <alignment horizontal="right" vertical="center"/>
    </xf>
    <xf numFmtId="165" fontId="10" fillId="0" borderId="20" xfId="0" applyNumberFormat="1" applyFont="1" applyBorder="1" applyAlignment="1">
      <alignment horizontal="right" vertical="center"/>
    </xf>
    <xf numFmtId="165" fontId="10" fillId="3" borderId="5" xfId="0" applyNumberFormat="1" applyFont="1" applyFill="1" applyBorder="1" applyAlignment="1">
      <alignment horizontal="right" vertical="center"/>
    </xf>
    <xf numFmtId="165" fontId="10" fillId="3" borderId="6" xfId="0" applyNumberFormat="1" applyFont="1" applyFill="1" applyBorder="1" applyAlignment="1">
      <alignment horizontal="right" vertical="center"/>
    </xf>
    <xf numFmtId="165" fontId="10" fillId="0" borderId="21" xfId="0" applyNumberFormat="1" applyFont="1" applyBorder="1" applyAlignment="1">
      <alignment horizontal="right" vertical="center"/>
    </xf>
    <xf numFmtId="0" fontId="1" fillId="0" borderId="0" xfId="0" applyFont="1" applyAlignment="1"/>
    <xf numFmtId="14" fontId="5" fillId="0" borderId="3" xfId="0" applyNumberFormat="1" applyFont="1" applyBorder="1" applyAlignment="1">
      <alignment horizontal="right" vertical="center"/>
    </xf>
    <xf numFmtId="165" fontId="10" fillId="0" borderId="30" xfId="0" applyNumberFormat="1" applyFont="1" applyBorder="1" applyAlignment="1">
      <alignment horizontal="right" vertical="center"/>
    </xf>
    <xf numFmtId="0" fontId="3" fillId="0" borderId="29" xfId="0" applyFont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right" vertical="center"/>
    </xf>
    <xf numFmtId="17" fontId="12" fillId="0" borderId="0" xfId="0" applyNumberFormat="1" applyFont="1" applyAlignment="1">
      <alignment horizontal="center"/>
    </xf>
    <xf numFmtId="17" fontId="0" fillId="0" borderId="0" xfId="0" applyNumberFormat="1" applyFont="1" applyAlignment="1">
      <alignment horizontal="center"/>
    </xf>
  </cellXfs>
  <cellStyles count="1">
    <cellStyle name="Normal" xfId="0" builtinId="0"/>
  </cellStyles>
  <dxfs count="2"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CC0000"/>
    <outlinePr summaryBelow="0" summaryRight="0"/>
  </sheetPr>
  <dimension ref="A1:AM16"/>
  <sheetViews>
    <sheetView workbookViewId="0">
      <pane xSplit="2" topLeftCell="C1" activePane="topRight" state="frozen"/>
      <selection pane="topRight" activeCell="G3" sqref="G3"/>
    </sheetView>
  </sheetViews>
  <sheetFormatPr baseColWidth="10" defaultColWidth="14.42578125" defaultRowHeight="15.75" customHeight="1" outlineLevelRow="1" outlineLevelCol="1" x14ac:dyDescent="0.2"/>
  <cols>
    <col min="3" max="3" width="14.85546875" customWidth="1"/>
    <col min="4" max="4" width="12.85546875" customWidth="1"/>
    <col min="5" max="6" width="14.42578125" customWidth="1"/>
    <col min="7" max="7" width="16.28515625" customWidth="1"/>
    <col min="8" max="8" width="7.42578125" customWidth="1"/>
    <col min="9" max="10" width="8.28515625" customWidth="1"/>
    <col min="11" max="11" width="7.28515625" customWidth="1"/>
    <col min="12" max="17" width="14.42578125" customWidth="1" outlineLevel="1"/>
    <col min="18" max="18" width="14.42578125" customWidth="1"/>
    <col min="19" max="24" width="14.42578125" customWidth="1" outlineLevel="1"/>
    <col min="25" max="25" width="14.42578125" customWidth="1"/>
    <col min="26" max="31" width="17.28515625" customWidth="1" outlineLevel="1"/>
    <col min="32" max="32" width="17.28515625" customWidth="1"/>
    <col min="33" max="37" width="17.28515625" customWidth="1" outlineLevel="1"/>
    <col min="38" max="38" width="19.85546875" customWidth="1" outlineLevel="1"/>
    <col min="39" max="39" width="17.28515625" customWidth="1"/>
  </cols>
  <sheetData>
    <row r="1" spans="1:39" ht="28.5" customHeight="1" x14ac:dyDescent="0.2">
      <c r="A1" s="13"/>
      <c r="B1" s="13"/>
      <c r="C1" s="13"/>
      <c r="D1" s="13"/>
      <c r="E1" s="14"/>
      <c r="F1" s="14"/>
      <c r="G1" s="15"/>
      <c r="H1" s="16"/>
      <c r="I1" s="16"/>
      <c r="J1" s="17"/>
      <c r="K1" s="17"/>
      <c r="L1" s="18">
        <v>44136</v>
      </c>
      <c r="M1" s="19">
        <v>44136</v>
      </c>
      <c r="N1" s="19">
        <v>44136</v>
      </c>
      <c r="O1" s="19">
        <v>44136</v>
      </c>
      <c r="P1" s="20">
        <v>44136</v>
      </c>
      <c r="Q1" s="21">
        <v>44136</v>
      </c>
      <c r="R1" s="22">
        <v>44136</v>
      </c>
      <c r="S1" s="33">
        <v>44166</v>
      </c>
      <c r="T1" s="34">
        <v>44166</v>
      </c>
      <c r="U1" s="34">
        <v>44166</v>
      </c>
      <c r="V1" s="34">
        <v>44166</v>
      </c>
      <c r="W1" s="35">
        <v>44166</v>
      </c>
      <c r="X1" s="36">
        <v>44166</v>
      </c>
      <c r="Y1" s="37">
        <v>44166</v>
      </c>
      <c r="Z1" s="33">
        <v>44197</v>
      </c>
      <c r="AA1" s="34">
        <v>44197</v>
      </c>
      <c r="AB1" s="34">
        <v>44197</v>
      </c>
      <c r="AC1" s="34">
        <v>44197</v>
      </c>
      <c r="AD1" s="35">
        <v>44197</v>
      </c>
      <c r="AE1" s="36">
        <v>44197</v>
      </c>
      <c r="AF1" s="37">
        <v>44197</v>
      </c>
      <c r="AG1" s="33">
        <v>44228</v>
      </c>
      <c r="AH1" s="34">
        <v>44228</v>
      </c>
      <c r="AI1" s="34">
        <v>44228</v>
      </c>
      <c r="AJ1" s="34">
        <v>44228</v>
      </c>
      <c r="AK1" s="35">
        <v>44228</v>
      </c>
      <c r="AL1" s="36">
        <v>44228</v>
      </c>
      <c r="AM1" s="37">
        <v>44228</v>
      </c>
    </row>
    <row r="2" spans="1:39" ht="33.75" customHeight="1" x14ac:dyDescent="0.2">
      <c r="A2" s="23" t="s">
        <v>5</v>
      </c>
      <c r="B2" s="23" t="s">
        <v>7</v>
      </c>
      <c r="C2" s="23" t="s">
        <v>8</v>
      </c>
      <c r="D2" s="23" t="s">
        <v>4</v>
      </c>
      <c r="E2" s="24" t="s">
        <v>10</v>
      </c>
      <c r="F2" s="24" t="s">
        <v>19</v>
      </c>
      <c r="G2" s="24" t="s">
        <v>11</v>
      </c>
      <c r="H2" s="25" t="s">
        <v>12</v>
      </c>
      <c r="I2" s="25" t="s">
        <v>13</v>
      </c>
      <c r="J2" s="26" t="s">
        <v>14</v>
      </c>
      <c r="K2" s="27" t="s">
        <v>15</v>
      </c>
      <c r="L2" s="1" t="s">
        <v>9</v>
      </c>
      <c r="M2" s="2" t="s">
        <v>3</v>
      </c>
      <c r="N2" s="2" t="s">
        <v>2</v>
      </c>
      <c r="O2" s="2" t="s">
        <v>1</v>
      </c>
      <c r="P2" s="3" t="s">
        <v>18</v>
      </c>
      <c r="Q2" s="4" t="s">
        <v>0</v>
      </c>
      <c r="R2" s="5" t="s">
        <v>6</v>
      </c>
      <c r="S2" s="38" t="s">
        <v>9</v>
      </c>
      <c r="T2" s="39" t="s">
        <v>3</v>
      </c>
      <c r="U2" s="39" t="s">
        <v>2</v>
      </c>
      <c r="V2" s="39" t="s">
        <v>1</v>
      </c>
      <c r="W2" s="3" t="s">
        <v>18</v>
      </c>
      <c r="X2" s="40" t="s">
        <v>0</v>
      </c>
      <c r="Y2" s="41" t="s">
        <v>6</v>
      </c>
      <c r="Z2" s="38" t="s">
        <v>9</v>
      </c>
      <c r="AA2" s="39" t="s">
        <v>3</v>
      </c>
      <c r="AB2" s="39" t="s">
        <v>2</v>
      </c>
      <c r="AC2" s="39" t="s">
        <v>1</v>
      </c>
      <c r="AD2" s="3" t="s">
        <v>18</v>
      </c>
      <c r="AE2" s="40" t="s">
        <v>0</v>
      </c>
      <c r="AF2" s="41" t="s">
        <v>6</v>
      </c>
      <c r="AG2" s="38" t="s">
        <v>9</v>
      </c>
      <c r="AH2" s="39" t="s">
        <v>3</v>
      </c>
      <c r="AI2" s="39" t="s">
        <v>2</v>
      </c>
      <c r="AJ2" s="39" t="s">
        <v>1</v>
      </c>
      <c r="AK2" s="3" t="s">
        <v>18</v>
      </c>
      <c r="AL2" s="40" t="s">
        <v>0</v>
      </c>
      <c r="AM2" s="5" t="s">
        <v>6</v>
      </c>
    </row>
    <row r="3" spans="1:39" s="59" customFormat="1" outlineLevel="1" x14ac:dyDescent="0.2">
      <c r="A3" s="48" t="s">
        <v>16</v>
      </c>
      <c r="B3" s="49" t="s">
        <v>17</v>
      </c>
      <c r="C3" s="60">
        <v>43110</v>
      </c>
      <c r="D3" s="49"/>
      <c r="E3" s="50">
        <v>2000</v>
      </c>
      <c r="F3" s="50">
        <v>50</v>
      </c>
      <c r="G3" s="51">
        <v>0.05</v>
      </c>
      <c r="H3" s="52">
        <v>0.37861250000000002</v>
      </c>
      <c r="I3" s="53">
        <v>0.20949999999999999</v>
      </c>
      <c r="J3" s="54">
        <v>8.4000000000000005E-2</v>
      </c>
      <c r="K3" s="54">
        <v>0.73109999999999997</v>
      </c>
      <c r="L3" s="55">
        <f>($E3+$F3)*$K3</f>
        <v>1498.7549999999999</v>
      </c>
      <c r="M3" s="56">
        <f>($E3+$F3)*$H3</f>
        <v>776.15562499999999</v>
      </c>
      <c r="N3" s="56">
        <f>($E3+$F3)*$I3</f>
        <v>429.47499999999997</v>
      </c>
      <c r="O3" s="56">
        <f>L3*$J3</f>
        <v>125.89542</v>
      </c>
      <c r="P3" s="57">
        <v>189</v>
      </c>
      <c r="Q3" s="56">
        <f>($E3+$F3)-N3-O3-(P3*60%)+75.2</f>
        <v>1456.42958</v>
      </c>
      <c r="R3" s="58">
        <f>SUM(M3,N3,O3,P3,Q3)</f>
        <v>2976.9556250000001</v>
      </c>
      <c r="S3" s="55">
        <f>($E3+$F3)*$K3</f>
        <v>1498.7549999999999</v>
      </c>
      <c r="T3" s="56">
        <f>($E3+$F3)*$H3</f>
        <v>776.15562499999999</v>
      </c>
      <c r="U3" s="56">
        <f>($E3+$F3)*$I3</f>
        <v>429.47499999999997</v>
      </c>
      <c r="V3" s="56">
        <f>S3*$J3</f>
        <v>125.89542</v>
      </c>
      <c r="W3" s="57">
        <v>189</v>
      </c>
      <c r="X3" s="56">
        <f>($E3+$F3)-U3-V3-(W3*60%)+75.2</f>
        <v>1456.42958</v>
      </c>
      <c r="Y3" s="58">
        <f>SUM(T3,U3,V3,W3,X3)</f>
        <v>2976.9556250000001</v>
      </c>
      <c r="Z3" s="46">
        <f>($E3+$F3)*$K3</f>
        <v>1498.7549999999999</v>
      </c>
      <c r="AA3" s="47">
        <f>($E3+$F3)*$H3</f>
        <v>776.15562499999999</v>
      </c>
      <c r="AB3" s="47">
        <f>($E3+$F3)*$I3</f>
        <v>429.47499999999997</v>
      </c>
      <c r="AC3" s="57">
        <f>Z3*$J3</f>
        <v>125.89542</v>
      </c>
      <c r="AD3" s="57">
        <v>189</v>
      </c>
      <c r="AE3" s="57">
        <f>($E3+$F3)-AB3-AC3-(AD3*60%)+75.2</f>
        <v>1456.42958</v>
      </c>
      <c r="AF3" s="58">
        <f t="shared" ref="AF3" si="0">SUM(AA3,AB3,AC3,AD3,AE3)</f>
        <v>2976.9556250000001</v>
      </c>
      <c r="AG3" s="46">
        <f>($E3+$F3)*$K3</f>
        <v>1498.7549999999999</v>
      </c>
      <c r="AH3" s="47">
        <f>($E3+$F3)*$H3</f>
        <v>776.15562499999999</v>
      </c>
      <c r="AI3" s="47">
        <f>($E3+$F3)*$I3</f>
        <v>429.47499999999997</v>
      </c>
      <c r="AJ3" s="57">
        <f>AG3*$J3</f>
        <v>125.89542</v>
      </c>
      <c r="AK3" s="57">
        <v>189</v>
      </c>
      <c r="AL3" s="57">
        <f>($E3+$F3)-AI3-AJ3-(AK3*60%)+75.2</f>
        <v>1456.42958</v>
      </c>
      <c r="AM3" s="58">
        <f t="shared" ref="AM3" si="1">SUM(AH3,AI3,AJ3,AK3,AL3)</f>
        <v>2976.9556250000001</v>
      </c>
    </row>
    <row r="4" spans="1:39" outlineLevel="1" x14ac:dyDescent="0.2">
      <c r="A4" s="28"/>
      <c r="B4" s="9"/>
      <c r="C4" s="10"/>
      <c r="D4" s="11"/>
      <c r="E4" s="29"/>
      <c r="F4" s="29"/>
      <c r="G4" s="29"/>
      <c r="H4" s="30"/>
      <c r="I4" s="31"/>
      <c r="J4" s="32"/>
      <c r="K4" s="32"/>
      <c r="L4" s="6"/>
      <c r="M4" s="7"/>
      <c r="N4" s="7"/>
      <c r="O4" s="7"/>
      <c r="P4" s="8"/>
      <c r="Q4" s="7"/>
      <c r="R4" s="12"/>
      <c r="S4" s="43"/>
      <c r="T4" s="44"/>
      <c r="U4" s="44"/>
      <c r="V4" s="44"/>
      <c r="W4" s="45"/>
      <c r="X4" s="44"/>
      <c r="Y4" s="42"/>
      <c r="Z4" s="43"/>
      <c r="AA4" s="44"/>
      <c r="AB4" s="44"/>
      <c r="AC4" s="44"/>
      <c r="AD4" s="45"/>
      <c r="AE4" s="44"/>
      <c r="AF4" s="42"/>
      <c r="AG4" s="43"/>
      <c r="AH4" s="44"/>
      <c r="AI4" s="44"/>
      <c r="AJ4" s="44"/>
      <c r="AK4" s="45"/>
      <c r="AL4" s="44"/>
      <c r="AM4" s="42"/>
    </row>
    <row r="5" spans="1:39" outlineLevel="1" x14ac:dyDescent="0.2">
      <c r="A5" s="28"/>
      <c r="B5" s="9"/>
      <c r="C5" s="10"/>
      <c r="D5" s="11"/>
      <c r="E5" s="29"/>
      <c r="F5" s="29"/>
      <c r="G5" s="29"/>
      <c r="H5" s="30"/>
      <c r="I5" s="31"/>
      <c r="J5" s="32"/>
      <c r="K5" s="32"/>
      <c r="L5" s="6"/>
      <c r="M5" s="7"/>
      <c r="N5" s="7"/>
      <c r="O5" s="7"/>
      <c r="P5" s="8"/>
      <c r="Q5" s="7"/>
      <c r="R5" s="12"/>
      <c r="S5" s="43"/>
      <c r="T5" s="44"/>
      <c r="U5" s="44"/>
      <c r="V5" s="44"/>
      <c r="W5" s="45"/>
      <c r="X5" s="44"/>
      <c r="Y5" s="42"/>
      <c r="Z5" s="43"/>
      <c r="AA5" s="44"/>
      <c r="AB5" s="44"/>
      <c r="AC5" s="44"/>
      <c r="AD5" s="45"/>
      <c r="AE5" s="44"/>
      <c r="AF5" s="42"/>
      <c r="AG5" s="43"/>
      <c r="AH5" s="44"/>
      <c r="AI5" s="44"/>
      <c r="AJ5" s="44"/>
      <c r="AK5" s="45"/>
      <c r="AL5" s="44"/>
      <c r="AM5" s="42"/>
    </row>
    <row r="6" spans="1:39" outlineLevel="1" x14ac:dyDescent="0.2">
      <c r="A6" s="28"/>
      <c r="B6" s="9"/>
      <c r="C6" s="10"/>
      <c r="D6" s="11"/>
      <c r="E6" s="29"/>
      <c r="F6" s="29"/>
      <c r="G6" s="29"/>
      <c r="H6" s="30"/>
      <c r="I6" s="31"/>
      <c r="J6" s="32"/>
      <c r="K6" s="32"/>
      <c r="L6" s="6"/>
      <c r="M6" s="7"/>
      <c r="N6" s="7"/>
      <c r="O6" s="7"/>
      <c r="P6" s="8"/>
      <c r="Q6" s="7"/>
      <c r="R6" s="12"/>
      <c r="S6" s="43"/>
      <c r="T6" s="44"/>
      <c r="U6" s="44"/>
      <c r="V6" s="44"/>
      <c r="W6" s="45"/>
      <c r="X6" s="44"/>
      <c r="Y6" s="42"/>
      <c r="Z6" s="43"/>
      <c r="AA6" s="44"/>
      <c r="AB6" s="44"/>
      <c r="AC6" s="44"/>
      <c r="AD6" s="45"/>
      <c r="AE6" s="44"/>
      <c r="AF6" s="42"/>
      <c r="AG6" s="43"/>
      <c r="AH6" s="44"/>
      <c r="AI6" s="44"/>
      <c r="AJ6" s="44"/>
      <c r="AK6" s="45"/>
      <c r="AL6" s="44"/>
      <c r="AM6" s="42"/>
    </row>
    <row r="7" spans="1:39" outlineLevel="1" x14ac:dyDescent="0.2">
      <c r="A7" s="28"/>
      <c r="B7" s="9"/>
      <c r="C7" s="10"/>
      <c r="D7" s="11"/>
      <c r="E7" s="29"/>
      <c r="F7" s="29"/>
      <c r="G7" s="29"/>
      <c r="H7" s="30"/>
      <c r="I7" s="31"/>
      <c r="J7" s="32"/>
      <c r="K7" s="32"/>
      <c r="L7" s="6"/>
      <c r="M7" s="7"/>
      <c r="N7" s="7"/>
      <c r="O7" s="7"/>
      <c r="P7" s="8"/>
      <c r="Q7" s="7"/>
      <c r="R7" s="12"/>
      <c r="S7" s="43"/>
      <c r="T7" s="44"/>
      <c r="U7" s="44"/>
      <c r="V7" s="44"/>
      <c r="W7" s="45"/>
      <c r="X7" s="44"/>
      <c r="Y7" s="42"/>
      <c r="Z7" s="43"/>
      <c r="AA7" s="44"/>
      <c r="AB7" s="44"/>
      <c r="AC7" s="44"/>
      <c r="AD7" s="45"/>
      <c r="AE7" s="44"/>
      <c r="AF7" s="42"/>
      <c r="AG7" s="43"/>
      <c r="AH7" s="44"/>
      <c r="AI7" s="44"/>
      <c r="AJ7" s="44"/>
      <c r="AK7" s="45"/>
      <c r="AL7" s="44"/>
      <c r="AM7" s="42"/>
    </row>
    <row r="8" spans="1:39" outlineLevel="1" x14ac:dyDescent="0.2">
      <c r="A8" s="28"/>
      <c r="B8" s="9"/>
      <c r="C8" s="10"/>
      <c r="D8" s="11"/>
      <c r="E8" s="29"/>
      <c r="F8" s="29"/>
      <c r="G8" s="29"/>
      <c r="H8" s="30"/>
      <c r="I8" s="31"/>
      <c r="J8" s="32"/>
      <c r="K8" s="32"/>
      <c r="L8" s="6"/>
      <c r="M8" s="7"/>
      <c r="N8" s="7"/>
      <c r="O8" s="7"/>
      <c r="P8" s="8"/>
      <c r="Q8" s="7"/>
      <c r="R8" s="12"/>
      <c r="S8" s="43"/>
      <c r="T8" s="44"/>
      <c r="U8" s="44"/>
      <c r="V8" s="44"/>
      <c r="W8" s="45"/>
      <c r="X8" s="44"/>
      <c r="Y8" s="42"/>
      <c r="Z8" s="43"/>
      <c r="AA8" s="44"/>
      <c r="AB8" s="44"/>
      <c r="AC8" s="44"/>
      <c r="AD8" s="45"/>
      <c r="AE8" s="44"/>
      <c r="AF8" s="42"/>
      <c r="AG8" s="43"/>
      <c r="AH8" s="44"/>
      <c r="AI8" s="44"/>
      <c r="AJ8" s="44"/>
      <c r="AK8" s="45"/>
      <c r="AL8" s="44"/>
      <c r="AM8" s="42"/>
    </row>
    <row r="9" spans="1:39" outlineLevel="1" x14ac:dyDescent="0.2">
      <c r="A9" s="28"/>
      <c r="B9" s="9"/>
      <c r="C9" s="10"/>
      <c r="D9" s="11"/>
      <c r="E9" s="29"/>
      <c r="F9" s="29"/>
      <c r="G9" s="29"/>
      <c r="H9" s="30"/>
      <c r="I9" s="31"/>
      <c r="J9" s="32"/>
      <c r="K9" s="32"/>
      <c r="L9" s="6"/>
      <c r="M9" s="7"/>
      <c r="N9" s="7"/>
      <c r="O9" s="7"/>
      <c r="P9" s="8"/>
      <c r="Q9" s="7"/>
      <c r="R9" s="12"/>
      <c r="S9" s="43"/>
      <c r="T9" s="44"/>
      <c r="U9" s="44"/>
      <c r="V9" s="44"/>
      <c r="W9" s="45"/>
      <c r="X9" s="44"/>
      <c r="Y9" s="42"/>
      <c r="Z9" s="43"/>
      <c r="AA9" s="44"/>
      <c r="AB9" s="44"/>
      <c r="AC9" s="44"/>
      <c r="AD9" s="45"/>
      <c r="AE9" s="44"/>
      <c r="AF9" s="42"/>
      <c r="AG9" s="43"/>
      <c r="AH9" s="44"/>
      <c r="AI9" s="44"/>
      <c r="AJ9" s="44"/>
      <c r="AK9" s="45"/>
      <c r="AL9" s="44"/>
      <c r="AM9" s="42"/>
    </row>
    <row r="10" spans="1:39" outlineLevel="1" x14ac:dyDescent="0.2">
      <c r="A10" s="28"/>
      <c r="B10" s="9"/>
      <c r="C10" s="10"/>
      <c r="D10" s="11"/>
      <c r="E10" s="29"/>
      <c r="F10" s="29"/>
      <c r="G10" s="29"/>
      <c r="H10" s="30"/>
      <c r="I10" s="31"/>
      <c r="J10" s="32"/>
      <c r="K10" s="32"/>
      <c r="L10" s="6"/>
      <c r="M10" s="7"/>
      <c r="N10" s="7"/>
      <c r="O10" s="7"/>
      <c r="P10" s="8"/>
      <c r="Q10" s="7"/>
      <c r="R10" s="12"/>
      <c r="S10" s="43"/>
      <c r="T10" s="44"/>
      <c r="U10" s="44"/>
      <c r="V10" s="44"/>
      <c r="W10" s="45"/>
      <c r="X10" s="44"/>
      <c r="Y10" s="42"/>
      <c r="Z10" s="43"/>
      <c r="AA10" s="44"/>
      <c r="AB10" s="44"/>
      <c r="AC10" s="44"/>
      <c r="AD10" s="45"/>
      <c r="AE10" s="44"/>
      <c r="AF10" s="42"/>
      <c r="AG10" s="43"/>
      <c r="AH10" s="44"/>
      <c r="AI10" s="44"/>
      <c r="AJ10" s="44"/>
      <c r="AK10" s="45"/>
      <c r="AL10" s="44"/>
      <c r="AM10" s="42"/>
    </row>
    <row r="11" spans="1:39" outlineLevel="1" x14ac:dyDescent="0.2">
      <c r="A11" s="28"/>
      <c r="B11" s="9"/>
      <c r="C11" s="10"/>
      <c r="D11" s="11"/>
      <c r="E11" s="29"/>
      <c r="F11" s="29"/>
      <c r="G11" s="29"/>
      <c r="H11" s="30"/>
      <c r="I11" s="31"/>
      <c r="J11" s="32"/>
      <c r="K11" s="32"/>
      <c r="L11" s="6"/>
      <c r="M11" s="7"/>
      <c r="N11" s="7"/>
      <c r="O11" s="7"/>
      <c r="P11" s="8"/>
      <c r="Q11" s="7"/>
      <c r="R11" s="12"/>
      <c r="S11" s="43"/>
      <c r="T11" s="44"/>
      <c r="U11" s="44"/>
      <c r="V11" s="44"/>
      <c r="W11" s="45"/>
      <c r="X11" s="44"/>
      <c r="Y11" s="42"/>
      <c r="Z11" s="43"/>
      <c r="AA11" s="44"/>
      <c r="AB11" s="44"/>
      <c r="AC11" s="44"/>
      <c r="AD11" s="45"/>
      <c r="AE11" s="44"/>
      <c r="AF11" s="42"/>
      <c r="AG11" s="43"/>
      <c r="AH11" s="44"/>
      <c r="AI11" s="44"/>
      <c r="AJ11" s="44"/>
      <c r="AK11" s="45"/>
      <c r="AL11" s="44"/>
      <c r="AM11" s="42"/>
    </row>
    <row r="12" spans="1:39" outlineLevel="1" x14ac:dyDescent="0.2">
      <c r="A12" s="28"/>
      <c r="B12" s="9"/>
      <c r="C12" s="10"/>
      <c r="D12" s="11"/>
      <c r="E12" s="29"/>
      <c r="F12" s="29"/>
      <c r="G12" s="29"/>
      <c r="H12" s="30"/>
      <c r="I12" s="31"/>
      <c r="J12" s="32"/>
      <c r="K12" s="32"/>
      <c r="L12" s="6"/>
      <c r="M12" s="7"/>
      <c r="N12" s="7"/>
      <c r="O12" s="7"/>
      <c r="P12" s="8"/>
      <c r="Q12" s="7"/>
      <c r="R12" s="12"/>
      <c r="S12" s="43"/>
      <c r="T12" s="44"/>
      <c r="U12" s="44"/>
      <c r="V12" s="44"/>
      <c r="W12" s="45"/>
      <c r="X12" s="44"/>
      <c r="Y12" s="42"/>
      <c r="Z12" s="43"/>
      <c r="AA12" s="44"/>
      <c r="AB12" s="44"/>
      <c r="AC12" s="44"/>
      <c r="AD12" s="45"/>
      <c r="AE12" s="44"/>
      <c r="AF12" s="42"/>
      <c r="AG12" s="43"/>
      <c r="AH12" s="44"/>
      <c r="AI12" s="44"/>
      <c r="AJ12" s="44"/>
      <c r="AK12" s="45"/>
      <c r="AL12" s="44"/>
      <c r="AM12" s="42"/>
    </row>
    <row r="13" spans="1:39" outlineLevel="1" x14ac:dyDescent="0.2">
      <c r="A13" s="28"/>
      <c r="B13" s="9"/>
      <c r="C13" s="10"/>
      <c r="D13" s="11"/>
      <c r="E13" s="29"/>
      <c r="F13" s="29"/>
      <c r="G13" s="29"/>
      <c r="H13" s="30"/>
      <c r="I13" s="31"/>
      <c r="J13" s="32"/>
      <c r="K13" s="32"/>
      <c r="L13" s="6"/>
      <c r="M13" s="7"/>
      <c r="N13" s="7"/>
      <c r="O13" s="7"/>
      <c r="P13" s="8"/>
      <c r="Q13" s="7"/>
      <c r="R13" s="12"/>
      <c r="S13" s="43"/>
      <c r="T13" s="44"/>
      <c r="U13" s="44"/>
      <c r="V13" s="44"/>
      <c r="W13" s="45"/>
      <c r="X13" s="44"/>
      <c r="Y13" s="42"/>
      <c r="Z13" s="43"/>
      <c r="AA13" s="44"/>
      <c r="AB13" s="44"/>
      <c r="AC13" s="44"/>
      <c r="AD13" s="45"/>
      <c r="AE13" s="44"/>
      <c r="AF13" s="42"/>
      <c r="AG13" s="43"/>
      <c r="AH13" s="44"/>
      <c r="AI13" s="44"/>
      <c r="AJ13" s="44"/>
      <c r="AK13" s="45"/>
      <c r="AL13" s="44"/>
      <c r="AM13" s="42"/>
    </row>
    <row r="14" spans="1:39" outlineLevel="1" x14ac:dyDescent="0.2">
      <c r="A14" s="28"/>
      <c r="B14" s="9"/>
      <c r="C14" s="10"/>
      <c r="D14" s="11"/>
      <c r="E14" s="29"/>
      <c r="F14" s="29"/>
      <c r="G14" s="29"/>
      <c r="H14" s="30"/>
      <c r="I14" s="31"/>
      <c r="J14" s="32"/>
      <c r="K14" s="32"/>
      <c r="L14" s="6"/>
      <c r="M14" s="7"/>
      <c r="N14" s="7"/>
      <c r="O14" s="7"/>
      <c r="P14" s="8"/>
      <c r="Q14" s="7"/>
      <c r="R14" s="12"/>
      <c r="S14" s="43"/>
      <c r="T14" s="44"/>
      <c r="U14" s="44"/>
      <c r="V14" s="44"/>
      <c r="W14" s="45"/>
      <c r="X14" s="44"/>
      <c r="Y14" s="42"/>
      <c r="Z14" s="43"/>
      <c r="AA14" s="44"/>
      <c r="AB14" s="44"/>
      <c r="AC14" s="44"/>
      <c r="AD14" s="45"/>
      <c r="AE14" s="44"/>
      <c r="AF14" s="42"/>
      <c r="AG14" s="43"/>
      <c r="AH14" s="44"/>
      <c r="AI14" s="44"/>
      <c r="AJ14" s="44"/>
      <c r="AK14" s="45"/>
      <c r="AL14" s="44"/>
      <c r="AM14" s="42"/>
    </row>
    <row r="15" spans="1:39" outlineLevel="1" x14ac:dyDescent="0.2">
      <c r="A15" s="28"/>
      <c r="B15" s="9"/>
      <c r="C15" s="10"/>
      <c r="D15" s="11"/>
      <c r="E15" s="29"/>
      <c r="F15" s="29"/>
      <c r="G15" s="29"/>
      <c r="H15" s="30"/>
      <c r="I15" s="31"/>
      <c r="J15" s="32"/>
      <c r="K15" s="32"/>
      <c r="L15" s="6"/>
      <c r="M15" s="7"/>
      <c r="N15" s="7"/>
      <c r="O15" s="7"/>
      <c r="P15" s="8"/>
      <c r="Q15" s="7"/>
      <c r="R15" s="12"/>
      <c r="S15" s="43"/>
      <c r="T15" s="44"/>
      <c r="U15" s="44"/>
      <c r="V15" s="44"/>
      <c r="W15" s="45"/>
      <c r="X15" s="44"/>
      <c r="Y15" s="42"/>
      <c r="Z15" s="43"/>
      <c r="AA15" s="44"/>
      <c r="AB15" s="44"/>
      <c r="AC15" s="44"/>
      <c r="AD15" s="45"/>
      <c r="AE15" s="44"/>
      <c r="AF15" s="42"/>
      <c r="AG15" s="43"/>
      <c r="AH15" s="44"/>
      <c r="AI15" s="44"/>
      <c r="AJ15" s="44"/>
      <c r="AK15" s="45"/>
      <c r="AL15" s="44"/>
      <c r="AM15" s="42"/>
    </row>
    <row r="16" spans="1:39" outlineLevel="1" x14ac:dyDescent="0.2">
      <c r="A16" s="28"/>
      <c r="B16" s="9"/>
      <c r="C16" s="10"/>
      <c r="D16" s="11"/>
      <c r="E16" s="29"/>
      <c r="F16" s="29"/>
      <c r="G16" s="29"/>
      <c r="H16" s="30"/>
      <c r="I16" s="31"/>
      <c r="J16" s="32"/>
      <c r="K16" s="32"/>
      <c r="L16" s="6"/>
      <c r="M16" s="7"/>
      <c r="N16" s="7"/>
      <c r="O16" s="7"/>
      <c r="P16" s="8"/>
      <c r="Q16" s="7"/>
      <c r="R16" s="12"/>
      <c r="S16" s="43"/>
      <c r="T16" s="44"/>
      <c r="U16" s="44"/>
      <c r="V16" s="44"/>
      <c r="W16" s="45"/>
      <c r="X16" s="44"/>
      <c r="Y16" s="42"/>
      <c r="Z16" s="43"/>
      <c r="AA16" s="44"/>
      <c r="AB16" s="44"/>
      <c r="AC16" s="44"/>
      <c r="AD16" s="45"/>
      <c r="AE16" s="44"/>
      <c r="AF16" s="42"/>
      <c r="AG16" s="43"/>
      <c r="AH16" s="44"/>
      <c r="AI16" s="44"/>
      <c r="AJ16" s="44"/>
      <c r="AK16" s="45"/>
      <c r="AL16" s="44"/>
      <c r="AM16" s="42"/>
    </row>
  </sheetData>
  <conditionalFormatting sqref="D3:D16">
    <cfRule type="notContainsBlanks" dxfId="1" priority="1">
      <formula>LEN(TRIM(D3))&gt;0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FF577-ED04-4621-9E52-508F06C95877}">
  <dimension ref="A1:K8"/>
  <sheetViews>
    <sheetView tabSelected="1" workbookViewId="0">
      <selection activeCell="B8" sqref="B8"/>
    </sheetView>
  </sheetViews>
  <sheetFormatPr baseColWidth="10" defaultRowHeight="12.75" x14ac:dyDescent="0.2"/>
  <cols>
    <col min="1" max="1" width="9.140625" bestFit="1" customWidth="1"/>
    <col min="2" max="3" width="14.140625" customWidth="1"/>
    <col min="4" max="4" width="14.5703125" customWidth="1"/>
    <col min="5" max="5" width="13.5703125" customWidth="1"/>
    <col min="6" max="6" width="12" bestFit="1" customWidth="1"/>
    <col min="7" max="7" width="10.7109375" bestFit="1" customWidth="1"/>
    <col min="8" max="8" width="16.7109375" bestFit="1" customWidth="1"/>
    <col min="9" max="10" width="12" bestFit="1" customWidth="1"/>
    <col min="11" max="11" width="24" customWidth="1"/>
    <col min="12" max="12" width="5.85546875" bestFit="1" customWidth="1"/>
  </cols>
  <sheetData>
    <row r="1" spans="1:11" ht="15.75" x14ac:dyDescent="0.2">
      <c r="A1" s="23" t="s">
        <v>5</v>
      </c>
      <c r="B1" s="23" t="s">
        <v>7</v>
      </c>
      <c r="C1" s="23"/>
      <c r="D1" s="23" t="s">
        <v>8</v>
      </c>
      <c r="E1" s="23" t="s">
        <v>4</v>
      </c>
      <c r="F1" s="25" t="s">
        <v>12</v>
      </c>
      <c r="G1" s="25" t="s">
        <v>13</v>
      </c>
      <c r="H1" s="26" t="s">
        <v>14</v>
      </c>
      <c r="I1" s="27" t="s">
        <v>15</v>
      </c>
    </row>
    <row r="2" spans="1:11" ht="15.75" x14ac:dyDescent="0.2">
      <c r="A2" s="48" t="s">
        <v>16</v>
      </c>
      <c r="B2" s="49" t="s">
        <v>17</v>
      </c>
      <c r="C2" s="49"/>
      <c r="D2" s="64">
        <v>43831</v>
      </c>
      <c r="E2" s="49"/>
      <c r="F2" s="52">
        <v>0.37861250000000002</v>
      </c>
      <c r="G2" s="53">
        <v>0.20949999999999999</v>
      </c>
      <c r="H2" s="54">
        <v>8.4000000000000005E-2</v>
      </c>
      <c r="I2" s="54">
        <v>0.73109999999999997</v>
      </c>
    </row>
    <row r="5" spans="1:11" ht="31.5" x14ac:dyDescent="0.2">
      <c r="B5" s="24" t="s">
        <v>10</v>
      </c>
      <c r="C5" s="24" t="s">
        <v>19</v>
      </c>
      <c r="D5" s="62" t="s">
        <v>9</v>
      </c>
      <c r="E5" s="63" t="s">
        <v>3</v>
      </c>
      <c r="F5" s="63" t="s">
        <v>2</v>
      </c>
      <c r="G5" s="63" t="s">
        <v>1</v>
      </c>
      <c r="H5" s="63" t="s">
        <v>18</v>
      </c>
      <c r="I5" s="63" t="s">
        <v>0</v>
      </c>
      <c r="J5" s="62" t="s">
        <v>6</v>
      </c>
      <c r="K5" s="24" t="s">
        <v>11</v>
      </c>
    </row>
    <row r="6" spans="1:11" ht="15" x14ac:dyDescent="0.2">
      <c r="A6" s="65" t="s">
        <v>20</v>
      </c>
      <c r="B6" s="50">
        <v>2000</v>
      </c>
      <c r="C6" s="50">
        <v>50</v>
      </c>
      <c r="D6" s="55">
        <f>+(B6+C6)*$I$2</f>
        <v>1498.7549999999999</v>
      </c>
      <c r="E6" s="56">
        <f>+($B6+$C6)*$F$2</f>
        <v>776.15562499999999</v>
      </c>
      <c r="F6" s="56">
        <f>+(B6+C6)*$G$2</f>
        <v>429.47499999999997</v>
      </c>
      <c r="G6" s="56">
        <f>+D6*$H$2</f>
        <v>125.89542</v>
      </c>
      <c r="H6" s="57">
        <v>189</v>
      </c>
      <c r="I6" s="56">
        <f>+B6+C6-F6-G6-(H6*60%)+75.2</f>
        <v>1456.42958</v>
      </c>
      <c r="J6" s="61">
        <f>+SUM(E6:I6)</f>
        <v>2976.9556250000001</v>
      </c>
    </row>
    <row r="7" spans="1:11" ht="15" x14ac:dyDescent="0.2">
      <c r="A7" s="66">
        <v>44197</v>
      </c>
      <c r="B7" s="50">
        <f>+B6*K7+B6</f>
        <v>2100</v>
      </c>
      <c r="C7" s="50">
        <f>+C6*K7+C6</f>
        <v>52.5</v>
      </c>
      <c r="D7" s="55">
        <f>+(B7+C7)*$I$2</f>
        <v>1573.6927499999999</v>
      </c>
      <c r="E7" s="56">
        <f>+($B7+$C7)*$F$2</f>
        <v>814.96340625000005</v>
      </c>
      <c r="F7" s="56">
        <f>+(B7+C7)*$G$2</f>
        <v>450.94874999999996</v>
      </c>
      <c r="G7" s="56">
        <f>+D7*$H$2</f>
        <v>132.190191</v>
      </c>
      <c r="H7" s="57">
        <v>189</v>
      </c>
      <c r="I7" s="56">
        <f>+B7+C7-F7-G7-(H7*60%)+75.2</f>
        <v>1531.161059</v>
      </c>
      <c r="J7" s="61">
        <f t="shared" ref="J7:J8" si="0">+SUM(E7:I7)</f>
        <v>3118.2634062500001</v>
      </c>
      <c r="K7" s="51">
        <v>0.05</v>
      </c>
    </row>
    <row r="8" spans="1:11" ht="15" x14ac:dyDescent="0.2">
      <c r="A8" s="66">
        <v>44562</v>
      </c>
      <c r="B8" s="50">
        <f>+B7*K8+B7</f>
        <v>2205</v>
      </c>
      <c r="C8" s="50">
        <f>+C7*K8+C7</f>
        <v>55.125</v>
      </c>
      <c r="D8" s="55">
        <f>+(B8+C8)*$I$2</f>
        <v>1652.3773874999999</v>
      </c>
      <c r="E8" s="56">
        <f>+($B8+$C8)*$F$2</f>
        <v>855.7115765625</v>
      </c>
      <c r="F8" s="56">
        <f>+(B8+C8)*$G$2</f>
        <v>473.49618749999996</v>
      </c>
      <c r="G8" s="56">
        <f>+D8*$H$2</f>
        <v>138.79970055000001</v>
      </c>
      <c r="H8" s="57">
        <v>189</v>
      </c>
      <c r="I8" s="56">
        <f>+B8+C8-F8-G8-(H8*60%)+75.2</f>
        <v>1609.6291119499999</v>
      </c>
      <c r="J8" s="61">
        <f t="shared" si="0"/>
        <v>3266.6365765624996</v>
      </c>
      <c r="K8" s="51">
        <v>0.05</v>
      </c>
    </row>
  </sheetData>
  <phoneticPr fontId="11" type="noConversion"/>
  <conditionalFormatting sqref="E2">
    <cfRule type="notContainsBlanks" dxfId="0" priority="1">
      <formula>LEN(TRIM(E2))&gt;0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CTIS</dc:creator>
  <cp:lastModifiedBy>CTIS</cp:lastModifiedBy>
  <dcterms:created xsi:type="dcterms:W3CDTF">2020-11-26T12:57:10Z</dcterms:created>
  <dcterms:modified xsi:type="dcterms:W3CDTF">2020-12-22T11:54:58Z</dcterms:modified>
</cp:coreProperties>
</file>