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4000" windowHeight="993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O3" i="1"/>
  <c r="O4"/>
  <c r="O5"/>
  <c r="O6"/>
  <c r="O7"/>
  <c r="O8"/>
  <c r="O9"/>
  <c r="O10"/>
  <c r="O2"/>
  <c r="N2"/>
  <c r="N3"/>
  <c r="N4"/>
  <c r="N5"/>
  <c r="N6"/>
  <c r="N7"/>
  <c r="N8"/>
  <c r="N9"/>
  <c r="N10"/>
  <c r="H21" l="1"/>
  <c r="H20"/>
  <c r="G21"/>
  <c r="G20"/>
  <c r="H17"/>
  <c r="H16"/>
</calcChain>
</file>

<file path=xl/sharedStrings.xml><?xml version="1.0" encoding="utf-8"?>
<sst xmlns="http://schemas.openxmlformats.org/spreadsheetml/2006/main" count="54" uniqueCount="30">
  <si>
    <t>Numéro d'article</t>
  </si>
  <si>
    <t>Numéro de série</t>
  </si>
  <si>
    <t>Nom d'article</t>
  </si>
  <si>
    <t>Entrepôt</t>
  </si>
  <si>
    <t>Numéro du lot</t>
  </si>
  <si>
    <t>Stock physique</t>
  </si>
  <si>
    <t>Physique réservé</t>
  </si>
  <si>
    <t>Physique disponible</t>
  </si>
  <si>
    <t>Total commandé</t>
  </si>
  <si>
    <t>En commande</t>
  </si>
  <si>
    <t>Commandé réservé</t>
  </si>
  <si>
    <t>Total disponible</t>
  </si>
  <si>
    <t>Montant</t>
  </si>
  <si>
    <t>P005A017-A</t>
  </si>
  <si>
    <t>MAG01</t>
  </si>
  <si>
    <t>74950</t>
  </si>
  <si>
    <t>75565</t>
  </si>
  <si>
    <t>AA3012</t>
  </si>
  <si>
    <t>ALAT-15-0115-068</t>
  </si>
  <si>
    <t>ALAT-15-4999-001</t>
  </si>
  <si>
    <t>ALAT-15-4999-002</t>
  </si>
  <si>
    <t>ALAT-15-4999-003</t>
  </si>
  <si>
    <t>ALAT-15-4999-022</t>
  </si>
  <si>
    <t>ALAT-15-4999-023</t>
  </si>
  <si>
    <t>CARTOUCHE</t>
  </si>
  <si>
    <t>Pièce de remplissage</t>
  </si>
  <si>
    <t>=SOMME.SI.ENS(Tableau1[Physique disponible];Tableau1[Nom d''article];G16)</t>
  </si>
  <si>
    <t>=SOMME.SI(Tableau1[Nom d''article];G20;Tableau1[Physique disponible])</t>
  </si>
  <si>
    <t>Colonne1</t>
  </si>
  <si>
    <t>Colonne2</t>
  </si>
</sst>
</file>

<file path=xl/styles.xml><?xml version="1.0" encoding="utf-8"?>
<styleSheet xmlns="http://schemas.openxmlformats.org/spreadsheetml/2006/main">
  <numFmts count="1">
    <numFmt numFmtId="164" formatCode="#\ ##0.00"/>
  </numFmts>
  <fonts count="4">
    <font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7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49" fontId="2" fillId="2" borderId="0" xfId="0" applyNumberFormat="1" applyFont="1" applyFill="1" applyAlignment="1">
      <alignment horizontal="left"/>
    </xf>
    <xf numFmtId="164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164" fontId="2" fillId="2" borderId="0" xfId="0" applyNumberFormat="1" applyFont="1" applyFill="1"/>
    <xf numFmtId="49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4" fontId="2" fillId="0" borderId="0" xfId="0" applyNumberFormat="1" applyFont="1"/>
    <xf numFmtId="49" fontId="1" fillId="0" borderId="1" xfId="0" applyNumberFormat="1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164" fontId="1" fillId="0" borderId="1" xfId="0" applyNumberFormat="1" applyFont="1" applyBorder="1"/>
    <xf numFmtId="0" fontId="3" fillId="0" borderId="0" xfId="1"/>
  </cellXfs>
  <cellStyles count="2">
    <cellStyle name="Normal" xfId="0" builtinId="0"/>
    <cellStyle name="Texte explicatif" xfId="1" builtinId="53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0" formatCode="General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left" vertical="bottom" textRotation="0" wrapText="0" indent="0" relativeIndent="255" justifyLastLine="0" shrinkToFit="0" readingOrder="0"/>
    </dxf>
    <dxf>
      <border outline="0">
        <top style="thin">
          <color theme="7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fill>
        <patternFill patternType="solid">
          <fgColor theme="7" tint="0.79998168889431442"/>
          <bgColor theme="7" tint="0.79998168889431442"/>
        </patternFill>
      </fill>
      <alignment horizontal="right" vertical="bottom" textRotation="0" wrapText="0" indent="0" relativeIndent="255" justifyLastLine="0" shrinkToFit="0" readingOrder="0"/>
    </dxf>
    <dxf>
      <border outline="0">
        <bottom style="thin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7" tint="-0.249977111117893"/>
        <name val="Calibri"/>
        <scheme val="minor"/>
      </font>
      <numFmt numFmtId="164" formatCode="#\ ##0.00"/>
      <alignment horizontal="right" vertical="bottom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O10" totalsRowShown="0" headerRowDxfId="18" dataDxfId="16" headerRowBorderDxfId="17" tableBorderDxfId="15">
  <autoFilter ref="A1:O10">
    <filterColumn colId="13"/>
    <filterColumn colId="14"/>
  </autoFilter>
  <tableColumns count="15">
    <tableColumn id="1" name="Numéro d'article" dataDxfId="14"/>
    <tableColumn id="2" name="Numéro de série" dataDxfId="13"/>
    <tableColumn id="3" name="Nom d'article" dataDxfId="12"/>
    <tableColumn id="4" name="Entrepôt" dataDxfId="11"/>
    <tableColumn id="5" name="Numéro du lot" dataDxfId="10"/>
    <tableColumn id="6" name="Stock physique" dataDxfId="9"/>
    <tableColumn id="7" name="Physique réservé" dataDxfId="8"/>
    <tableColumn id="8" name="Physique disponible" dataDxfId="7"/>
    <tableColumn id="9" name="Total commandé" dataDxfId="6"/>
    <tableColumn id="10" name="En commande" dataDxfId="5"/>
    <tableColumn id="11" name="Commandé réservé" dataDxfId="4"/>
    <tableColumn id="12" name="Total disponible" dataDxfId="3"/>
    <tableColumn id="13" name="Montant" dataDxfId="2"/>
    <tableColumn id="14" name="Colonne1" dataDxfId="1">
      <calculatedColumnFormula>SUMIFS([Physique disponible],[Nom d''article],C2)</calculatedColumnFormula>
    </tableColumn>
    <tableColumn id="15" name="Colonne2" dataDxfId="0">
      <calculatedColumnFormula>SUMIFS([Physique disponible],[Nom d''article],[Numéro d''article])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1"/>
  <sheetViews>
    <sheetView tabSelected="1" topLeftCell="F1" workbookViewId="0">
      <selection activeCell="O3" sqref="O3"/>
    </sheetView>
  </sheetViews>
  <sheetFormatPr baseColWidth="10" defaultRowHeight="15"/>
  <cols>
    <col min="1" max="1" width="18.140625" customWidth="1"/>
    <col min="2" max="2" width="18" customWidth="1"/>
    <col min="3" max="3" width="28.85546875" bestFit="1" customWidth="1"/>
    <col min="4" max="4" width="10.85546875" customWidth="1"/>
    <col min="5" max="5" width="16" customWidth="1"/>
    <col min="6" max="6" width="16.42578125" customWidth="1"/>
    <col min="7" max="7" width="19.85546875" bestFit="1" customWidth="1"/>
    <col min="8" max="8" width="21.140625" customWidth="1"/>
    <col min="9" max="9" width="17.85546875" customWidth="1"/>
    <col min="10" max="10" width="15.5703125" customWidth="1"/>
    <col min="11" max="11" width="20.42578125" customWidth="1"/>
    <col min="12" max="12" width="17.42578125" customWidth="1"/>
    <col min="13" max="13" width="10.85546875" customWidth="1"/>
  </cols>
  <sheetData>
    <row r="1" spans="1:15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1" t="s">
        <v>11</v>
      </c>
      <c r="M1" s="12" t="s">
        <v>12</v>
      </c>
      <c r="N1" s="10" t="s">
        <v>28</v>
      </c>
      <c r="O1" s="10" t="s">
        <v>29</v>
      </c>
    </row>
    <row r="2" spans="1:15">
      <c r="A2" s="1" t="s">
        <v>13</v>
      </c>
      <c r="B2" s="1"/>
      <c r="C2" s="1" t="s">
        <v>24</v>
      </c>
      <c r="D2" s="1" t="s">
        <v>14</v>
      </c>
      <c r="E2" s="1"/>
      <c r="F2" s="2"/>
      <c r="G2" s="2"/>
      <c r="H2" s="2"/>
      <c r="I2" s="2"/>
      <c r="J2" s="2">
        <v>20</v>
      </c>
      <c r="K2" s="2"/>
      <c r="L2" s="3">
        <v>-20</v>
      </c>
      <c r="M2" s="4">
        <v>0</v>
      </c>
      <c r="N2" s="2">
        <f>SUMIFS([Physique disponible],[Nom d''article],C2)</f>
        <v>30</v>
      </c>
      <c r="O2" s="2">
        <f>SUMIFS([Physique disponible],[Nom d''article],[Numéro d''article])</f>
        <v>0</v>
      </c>
    </row>
    <row r="3" spans="1:15">
      <c r="A3" s="5" t="s">
        <v>13</v>
      </c>
      <c r="B3" s="5"/>
      <c r="C3" s="1" t="s">
        <v>24</v>
      </c>
      <c r="D3" s="5" t="s">
        <v>14</v>
      </c>
      <c r="E3" s="5" t="s">
        <v>15</v>
      </c>
      <c r="F3" s="6">
        <v>9</v>
      </c>
      <c r="G3" s="6">
        <v>4</v>
      </c>
      <c r="H3" s="6">
        <v>5</v>
      </c>
      <c r="I3" s="6"/>
      <c r="J3" s="6"/>
      <c r="K3" s="6"/>
      <c r="L3" s="7">
        <v>5</v>
      </c>
      <c r="M3" s="8">
        <v>4086.38</v>
      </c>
      <c r="N3" s="2">
        <f>SUMIFS([Physique disponible],[Nom d''article],C3)</f>
        <v>30</v>
      </c>
      <c r="O3" s="2">
        <f>SUMIFS([Physique disponible],[Nom d''article],[Numéro d''article])</f>
        <v>0</v>
      </c>
    </row>
    <row r="4" spans="1:15">
      <c r="A4" s="1" t="s">
        <v>13</v>
      </c>
      <c r="B4" s="1"/>
      <c r="C4" s="1" t="s">
        <v>24</v>
      </c>
      <c r="D4" s="1" t="s">
        <v>14</v>
      </c>
      <c r="E4" s="1" t="s">
        <v>16</v>
      </c>
      <c r="F4" s="2">
        <v>25</v>
      </c>
      <c r="G4" s="2"/>
      <c r="H4" s="2">
        <v>25</v>
      </c>
      <c r="I4" s="2"/>
      <c r="J4" s="2"/>
      <c r="K4" s="2"/>
      <c r="L4" s="3">
        <v>25</v>
      </c>
      <c r="M4" s="4">
        <v>10714.68</v>
      </c>
      <c r="N4" s="2">
        <f>SUMIFS([Physique disponible],[Nom d''article],C4)</f>
        <v>30</v>
      </c>
      <c r="O4" s="2">
        <f>SUMIFS([Physique disponible],[Nom d''article],[Numéro d''article])</f>
        <v>0</v>
      </c>
    </row>
    <row r="5" spans="1:15">
      <c r="A5" s="1" t="s">
        <v>17</v>
      </c>
      <c r="B5" s="1"/>
      <c r="C5" s="1" t="s">
        <v>25</v>
      </c>
      <c r="D5" s="1" t="s">
        <v>14</v>
      </c>
      <c r="E5" s="1" t="s">
        <v>18</v>
      </c>
      <c r="F5" s="2"/>
      <c r="G5" s="2"/>
      <c r="H5" s="2"/>
      <c r="I5" s="2"/>
      <c r="J5" s="2"/>
      <c r="K5" s="2"/>
      <c r="L5" s="3"/>
      <c r="M5" s="4">
        <v>0</v>
      </c>
      <c r="N5" s="2">
        <f>SUMIFS([Physique disponible],[Nom d''article],C5)</f>
        <v>602</v>
      </c>
      <c r="O5" s="2">
        <f>SUMIFS([Physique disponible],[Nom d''article],[Numéro d''article])</f>
        <v>0</v>
      </c>
    </row>
    <row r="6" spans="1:15">
      <c r="A6" s="5" t="s">
        <v>17</v>
      </c>
      <c r="B6" s="5"/>
      <c r="C6" s="5" t="s">
        <v>25</v>
      </c>
      <c r="D6" s="5" t="s">
        <v>14</v>
      </c>
      <c r="E6" s="5" t="s">
        <v>19</v>
      </c>
      <c r="F6" s="6"/>
      <c r="G6" s="6"/>
      <c r="H6" s="6"/>
      <c r="I6" s="6"/>
      <c r="J6" s="6"/>
      <c r="K6" s="6"/>
      <c r="L6" s="7"/>
      <c r="M6" s="8">
        <v>0</v>
      </c>
      <c r="N6" s="2">
        <f>SUMIFS([Physique disponible],[Nom d''article],C6)</f>
        <v>602</v>
      </c>
      <c r="O6" s="2">
        <f>SUMIFS([Physique disponible],[Nom d''article],[Numéro d''article])</f>
        <v>0</v>
      </c>
    </row>
    <row r="7" spans="1:15">
      <c r="A7" s="1" t="s">
        <v>17</v>
      </c>
      <c r="B7" s="1"/>
      <c r="C7" s="1" t="s">
        <v>25</v>
      </c>
      <c r="D7" s="1" t="s">
        <v>14</v>
      </c>
      <c r="E7" s="1" t="s">
        <v>20</v>
      </c>
      <c r="F7" s="2">
        <v>111</v>
      </c>
      <c r="G7" s="2"/>
      <c r="H7" s="2">
        <v>111</v>
      </c>
      <c r="I7" s="2"/>
      <c r="J7" s="2"/>
      <c r="K7" s="2"/>
      <c r="L7" s="3">
        <v>111</v>
      </c>
      <c r="M7" s="4">
        <v>1404.15</v>
      </c>
      <c r="N7" s="2">
        <f>SUMIFS([Physique disponible],[Nom d''article],C7)</f>
        <v>602</v>
      </c>
      <c r="O7" s="2">
        <f>SUMIFS([Physique disponible],[Nom d''article],[Numéro d''article])</f>
        <v>0</v>
      </c>
    </row>
    <row r="8" spans="1:15">
      <c r="A8" s="1" t="s">
        <v>17</v>
      </c>
      <c r="B8" s="1"/>
      <c r="C8" s="1" t="s">
        <v>25</v>
      </c>
      <c r="D8" s="1" t="s">
        <v>14</v>
      </c>
      <c r="E8" s="1" t="s">
        <v>21</v>
      </c>
      <c r="F8" s="2">
        <v>11</v>
      </c>
      <c r="G8" s="2"/>
      <c r="H8" s="2">
        <v>11</v>
      </c>
      <c r="I8" s="2"/>
      <c r="J8" s="2"/>
      <c r="K8" s="2"/>
      <c r="L8" s="3">
        <v>11</v>
      </c>
      <c r="M8" s="4">
        <v>139.15</v>
      </c>
      <c r="N8" s="2">
        <f>SUMIFS([Physique disponible],[Nom d''article],C8)</f>
        <v>602</v>
      </c>
      <c r="O8" s="2">
        <f>SUMIFS([Physique disponible],[Nom d''article],[Numéro d''article])</f>
        <v>0</v>
      </c>
    </row>
    <row r="9" spans="1:15">
      <c r="A9" s="5" t="s">
        <v>17</v>
      </c>
      <c r="B9" s="5"/>
      <c r="C9" s="5" t="s">
        <v>25</v>
      </c>
      <c r="D9" s="5" t="s">
        <v>14</v>
      </c>
      <c r="E9" s="5" t="s">
        <v>22</v>
      </c>
      <c r="F9" s="6">
        <v>246</v>
      </c>
      <c r="G9" s="6"/>
      <c r="H9" s="6">
        <v>246</v>
      </c>
      <c r="I9" s="6"/>
      <c r="J9" s="6"/>
      <c r="K9" s="6"/>
      <c r="L9" s="7">
        <v>246</v>
      </c>
      <c r="M9" s="8">
        <v>3111.9</v>
      </c>
      <c r="N9" s="2">
        <f>SUMIFS([Physique disponible],[Nom d''article],C9)</f>
        <v>602</v>
      </c>
      <c r="O9" s="2">
        <f>SUMIFS([Physique disponible],[Nom d''article],[Numéro d''article])</f>
        <v>0</v>
      </c>
    </row>
    <row r="10" spans="1:15">
      <c r="A10" s="1" t="s">
        <v>17</v>
      </c>
      <c r="B10" s="1"/>
      <c r="C10" s="1" t="s">
        <v>25</v>
      </c>
      <c r="D10" s="1" t="s">
        <v>14</v>
      </c>
      <c r="E10" s="1" t="s">
        <v>23</v>
      </c>
      <c r="F10" s="2">
        <v>234</v>
      </c>
      <c r="G10" s="2"/>
      <c r="H10" s="2">
        <v>234</v>
      </c>
      <c r="I10" s="2"/>
      <c r="J10" s="2"/>
      <c r="K10" s="2"/>
      <c r="L10" s="3">
        <v>234</v>
      </c>
      <c r="M10" s="4">
        <v>2960.1</v>
      </c>
      <c r="N10" s="2">
        <f>SUMIFS([Physique disponible],[Nom d''article],C10)</f>
        <v>602</v>
      </c>
      <c r="O10" s="2">
        <f>SUMIFS([Physique disponible],[Nom d''article],[Numéro d''article])</f>
        <v>0</v>
      </c>
    </row>
    <row r="16" spans="1:15">
      <c r="G16" t="s">
        <v>24</v>
      </c>
      <c r="H16">
        <f>SUMIFS(Tableau1[Physique disponible],Tableau1[Nom d''article],G16)</f>
        <v>30</v>
      </c>
      <c r="I16" s="13" t="s">
        <v>26</v>
      </c>
    </row>
    <row r="17" spans="7:9">
      <c r="G17" t="s">
        <v>25</v>
      </c>
      <c r="H17">
        <f>SUMIFS(Tableau1[Physique disponible],Tableau1[Nom d''article],G17)</f>
        <v>602</v>
      </c>
    </row>
    <row r="20" spans="7:9">
      <c r="G20" t="str">
        <f>G16</f>
        <v>CARTOUCHE</v>
      </c>
      <c r="H20">
        <f>SUMIF(Tableau1[Nom d''article],G20,Tableau1[Physique disponible])</f>
        <v>30</v>
      </c>
      <c r="I20" s="13" t="s">
        <v>27</v>
      </c>
    </row>
    <row r="21" spans="7:9">
      <c r="G21" t="str">
        <f>G17</f>
        <v>Pièce de remplissage</v>
      </c>
      <c r="H21">
        <f>SUMIF(Tableau1[Nom d''article],G21,Tableau1[Physique disponible])</f>
        <v>602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rafael.lambert</cp:lastModifiedBy>
  <dcterms:created xsi:type="dcterms:W3CDTF">2016-04-28T15:16:11Z</dcterms:created>
  <dcterms:modified xsi:type="dcterms:W3CDTF">2016-04-29T14:55:43Z</dcterms:modified>
</cp:coreProperties>
</file>