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4915" windowHeight="12840"/>
  </bookViews>
  <sheets>
    <sheet name="SAV" sheetId="1" r:id="rId1"/>
    <sheet name="Stocks Disponible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P4" i="2"/>
  <c r="O4"/>
  <c r="P3"/>
  <c r="O3"/>
  <c r="P2"/>
  <c r="O2"/>
  <c r="L4" i="1"/>
  <c r="L3"/>
  <c r="L2"/>
</calcChain>
</file>

<file path=xl/sharedStrings.xml><?xml version="1.0" encoding="utf-8"?>
<sst xmlns="http://schemas.openxmlformats.org/spreadsheetml/2006/main" count="53" uniqueCount="37">
  <si>
    <t>Commande client</t>
  </si>
  <si>
    <t>Client</t>
  </si>
  <si>
    <t>Numéro d'article</t>
  </si>
  <si>
    <t>Numéro de série</t>
  </si>
  <si>
    <t>ID transaction</t>
  </si>
  <si>
    <t>Numéro d'activité</t>
  </si>
  <si>
    <t>Quantité</t>
  </si>
  <si>
    <t>Date d'expédition confirmée</t>
  </si>
  <si>
    <t>Date d'expédition confirmée2</t>
  </si>
  <si>
    <t>Statut de ligne2</t>
  </si>
  <si>
    <t>Numéro du lot</t>
  </si>
  <si>
    <t>Stocks Physique Disponible</t>
  </si>
  <si>
    <t>VC00011612</t>
  </si>
  <si>
    <t>RPB2007A002</t>
  </si>
  <si>
    <t>Commande en cours</t>
  </si>
  <si>
    <t>VC00011676</t>
  </si>
  <si>
    <t>VC00011677</t>
  </si>
  <si>
    <t>Nom d'article</t>
  </si>
  <si>
    <t>Physique disponible</t>
  </si>
  <si>
    <t>Entrepôt</t>
  </si>
  <si>
    <t>Emplacement</t>
  </si>
  <si>
    <t>Stock physique</t>
  </si>
  <si>
    <t>Physique réservé</t>
  </si>
  <si>
    <t>Total commandé</t>
  </si>
  <si>
    <t>En commande</t>
  </si>
  <si>
    <t>Commandé réservé</t>
  </si>
  <si>
    <t>Total disponible</t>
  </si>
  <si>
    <t>Montant</t>
  </si>
  <si>
    <t>Somme des stocks disponibles</t>
  </si>
  <si>
    <t>Somme des stocks disponibles SAV</t>
  </si>
  <si>
    <t>MAG01</t>
  </si>
  <si>
    <t>28152 009</t>
  </si>
  <si>
    <t>A7-02-00</t>
  </si>
  <si>
    <t>77866</t>
  </si>
  <si>
    <t>78107</t>
  </si>
  <si>
    <t>78109</t>
  </si>
  <si>
    <t>Cagoule</t>
  </si>
</sst>
</file>

<file path=xl/styles.xml><?xml version="1.0" encoding="utf-8"?>
<styleSheet xmlns="http://schemas.openxmlformats.org/spreadsheetml/2006/main">
  <numFmts count="1">
    <numFmt numFmtId="164" formatCode="#\ ##0.00"/>
  </numFmts>
  <fonts count="3">
    <font>
      <sz val="11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7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7"/>
      </top>
      <bottom style="thin">
        <color theme="7"/>
      </bottom>
      <diagonal/>
    </border>
  </borders>
  <cellStyleXfs count="1">
    <xf numFmtId="0" fontId="0" fillId="0" borderId="0"/>
  </cellStyleXfs>
  <cellXfs count="23">
    <xf numFmtId="0" fontId="0" fillId="0" borderId="0" xfId="0"/>
    <xf numFmtId="49" fontId="1" fillId="0" borderId="1" xfId="0" applyNumberFormat="1" applyFont="1" applyBorder="1" applyAlignment="1">
      <alignment horizontal="left"/>
    </xf>
    <xf numFmtId="164" fontId="1" fillId="0" borderId="1" xfId="0" applyNumberFormat="1" applyFont="1" applyBorder="1" applyAlignment="1">
      <alignment horizontal="right"/>
    </xf>
    <xf numFmtId="0" fontId="1" fillId="0" borderId="1" xfId="0" applyFont="1" applyBorder="1" applyAlignment="1">
      <alignment horizontal="left"/>
    </xf>
    <xf numFmtId="1" fontId="1" fillId="0" borderId="1" xfId="0" applyNumberFormat="1" applyFont="1" applyBorder="1"/>
    <xf numFmtId="49" fontId="2" fillId="2" borderId="0" xfId="0" applyNumberFormat="1" applyFont="1" applyFill="1" applyAlignment="1">
      <alignment horizontal="left"/>
    </xf>
    <xf numFmtId="164" fontId="2" fillId="2" borderId="0" xfId="0" applyNumberFormat="1" applyFont="1" applyFill="1" applyAlignment="1">
      <alignment horizontal="right"/>
    </xf>
    <xf numFmtId="14" fontId="2" fillId="2" borderId="0" xfId="0" applyNumberFormat="1" applyFont="1" applyFill="1" applyAlignment="1">
      <alignment horizontal="left"/>
    </xf>
    <xf numFmtId="0" fontId="2" fillId="2" borderId="0" xfId="0" applyFont="1" applyFill="1" applyAlignment="1">
      <alignment horizontal="left"/>
    </xf>
    <xf numFmtId="1" fontId="2" fillId="2" borderId="0" xfId="0" applyNumberFormat="1" applyFont="1" applyFill="1"/>
    <xf numFmtId="49" fontId="2" fillId="0" borderId="0" xfId="0" applyNumberFormat="1" applyFont="1" applyAlignment="1">
      <alignment horizontal="left"/>
    </xf>
    <xf numFmtId="164" fontId="2" fillId="0" borderId="0" xfId="0" applyNumberFormat="1" applyFont="1" applyAlignment="1">
      <alignment horizontal="right"/>
    </xf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64" fontId="0" fillId="0" borderId="0" xfId="0" applyNumberFormat="1"/>
    <xf numFmtId="49" fontId="0" fillId="3" borderId="0" xfId="0" applyNumberFormat="1" applyFill="1" applyAlignment="1">
      <alignment horizontal="left"/>
    </xf>
    <xf numFmtId="164" fontId="0" fillId="3" borderId="0" xfId="0" applyNumberFormat="1" applyFill="1" applyAlignment="1">
      <alignment horizontal="right"/>
    </xf>
    <xf numFmtId="0" fontId="0" fillId="3" borderId="0" xfId="0" applyFill="1" applyAlignment="1">
      <alignment horizontal="right"/>
    </xf>
    <xf numFmtId="164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18"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</dxf>
    <dxf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numFmt numFmtId="30" formatCode="@"/>
      <alignment horizontal="left" vertical="bottom" textRotation="0" wrapText="0" indent="0" relativeIndent="0" justifyLastLine="0" shrinkToFit="0" mergeCell="0" readingOrder="0"/>
    </dxf>
    <dxf>
      <alignment horizontal="right" vertical="bottom" textRotation="0" wrapText="0" indent="0" relativeIndent="0" justifyLastLine="0" shrinkToFit="0" mergeCell="0" readingOrder="0"/>
    </dxf>
    <dxf>
      <numFmt numFmtId="164" formatCode="#\ ##0.00"/>
      <alignment horizontal="right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MyGrid3" displayName="MyGrid3" ref="A1:P4" totalsRowShown="0" headerRowDxfId="17" dataDxfId="16">
  <autoFilter ref="A1:P4"/>
  <tableColumns count="16">
    <tableColumn id="1" name="Numéro d'article" dataDxfId="15"/>
    <tableColumn id="2" name="Nom d'article" dataDxfId="14"/>
    <tableColumn id="3" name="Physique disponible" dataDxfId="13"/>
    <tableColumn id="4" name="Entrepôt" dataDxfId="12"/>
    <tableColumn id="5" name="Numéro du lot" dataDxfId="11"/>
    <tableColumn id="6" name="Emplacement" dataDxfId="10"/>
    <tableColumn id="7" name="Numéro de série" dataDxfId="9"/>
    <tableColumn id="8" name="Stock physique" dataDxfId="8"/>
    <tableColumn id="9" name="Physique réservé" dataDxfId="7"/>
    <tableColumn id="10" name="Total commandé" dataDxfId="6"/>
    <tableColumn id="11" name="En commande" dataDxfId="5"/>
    <tableColumn id="12" name="Commandé réservé" dataDxfId="4"/>
    <tableColumn id="13" name="Total disponible" dataDxfId="3"/>
    <tableColumn id="14" name="Montant" dataDxfId="2"/>
    <tableColumn id="15" name="Somme des stocks disponibles" dataDxfId="1">
      <calculatedColumnFormula>SUMIFS([Physique disponible],[Numéro d''article],[Numéro d''article])</calculatedColumnFormula>
    </tableColumn>
    <tableColumn id="18" name="Somme des stocks disponibles SAV" dataDxfId="0">
      <calculatedColumnFormula>SUMIFS([Physique réservé],[Numéro du lot],[Numéro du lot])</calculatedColumnFormula>
    </tableColumn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4"/>
  <sheetViews>
    <sheetView tabSelected="1" workbookViewId="0">
      <selection activeCell="L1" sqref="L1"/>
    </sheetView>
  </sheetViews>
  <sheetFormatPr baseColWidth="10" defaultRowHeight="15"/>
  <cols>
    <col min="1" max="1" width="16.7109375" bestFit="1" customWidth="1"/>
    <col min="2" max="2" width="22.140625" bestFit="1" customWidth="1"/>
    <col min="3" max="3" width="16.140625" bestFit="1" customWidth="1"/>
    <col min="4" max="4" width="15.85546875" bestFit="1" customWidth="1"/>
    <col min="5" max="5" width="13.140625" bestFit="1" customWidth="1"/>
    <col min="6" max="6" width="17.140625" bestFit="1" customWidth="1"/>
    <col min="7" max="7" width="8.85546875" bestFit="1" customWidth="1"/>
    <col min="8" max="8" width="27" bestFit="1" customWidth="1"/>
    <col min="9" max="9" width="28" bestFit="1" customWidth="1"/>
    <col min="10" max="10" width="19.140625" bestFit="1" customWidth="1"/>
    <col min="11" max="11" width="13.85546875" bestFit="1" customWidth="1"/>
    <col min="12" max="12" width="25.42578125" bestFit="1" customWidth="1"/>
  </cols>
  <sheetData>
    <row r="1" spans="1:1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3" t="s">
        <v>7</v>
      </c>
      <c r="I1" s="3" t="s">
        <v>8</v>
      </c>
      <c r="J1" s="1" t="s">
        <v>9</v>
      </c>
      <c r="K1" s="3" t="s">
        <v>10</v>
      </c>
      <c r="L1" s="4" t="s">
        <v>11</v>
      </c>
    </row>
    <row r="2" spans="1:12">
      <c r="A2" s="5" t="s">
        <v>12</v>
      </c>
      <c r="B2" s="5"/>
      <c r="C2" s="5" t="s">
        <v>13</v>
      </c>
      <c r="D2" s="5"/>
      <c r="E2" s="5"/>
      <c r="F2" s="5"/>
      <c r="G2" s="6">
        <v>1</v>
      </c>
      <c r="H2" s="7">
        <v>42594</v>
      </c>
      <c r="I2" s="7">
        <v>42594</v>
      </c>
      <c r="J2" s="5" t="s">
        <v>14</v>
      </c>
      <c r="K2" s="8">
        <v>77866</v>
      </c>
      <c r="L2" s="9" t="e">
        <f ca="1">VLOOKUP(INDIRECT(ADDRESS(ROW(),MATCH("Numéro du lot",$A$1:$O$1,0),4)),'Stocks Disponibles'!A:T,MATCH("Somme des stocks disponibles SAV",'Stocks Disponibles'!$A$1:$S$1,0),0)</f>
        <v>#N/A</v>
      </c>
    </row>
    <row r="3" spans="1:12">
      <c r="A3" s="10" t="s">
        <v>15</v>
      </c>
      <c r="B3" s="10"/>
      <c r="C3" s="10" t="s">
        <v>13</v>
      </c>
      <c r="D3" s="10"/>
      <c r="E3" s="10"/>
      <c r="F3" s="10"/>
      <c r="G3" s="11">
        <v>1</v>
      </c>
      <c r="H3" s="12">
        <v>42611</v>
      </c>
      <c r="I3" s="12">
        <v>42611</v>
      </c>
      <c r="J3" s="10" t="s">
        <v>14</v>
      </c>
      <c r="K3" s="13">
        <v>78109</v>
      </c>
      <c r="L3" s="9" t="e">
        <f ca="1">VLOOKUP(INDIRECT(ADDRESS(ROW(),MATCH("Numéro du lot",$A$1:$O$1,0),4)),'Stocks Disponibles'!A:T,MATCH("Somme des stocks disponibles SAV",'Stocks Disponibles'!$A$1:$S$1,0),0)</f>
        <v>#N/A</v>
      </c>
    </row>
    <row r="4" spans="1:12">
      <c r="A4" s="5" t="s">
        <v>16</v>
      </c>
      <c r="B4" s="5"/>
      <c r="C4" s="5" t="s">
        <v>13</v>
      </c>
      <c r="D4" s="5"/>
      <c r="E4" s="5"/>
      <c r="F4" s="5"/>
      <c r="G4" s="6">
        <v>1</v>
      </c>
      <c r="H4" s="7">
        <v>42611</v>
      </c>
      <c r="I4" s="7">
        <v>42611</v>
      </c>
      <c r="J4" s="5" t="s">
        <v>14</v>
      </c>
      <c r="K4" s="8">
        <v>78107</v>
      </c>
      <c r="L4" s="9" t="e">
        <f ca="1">VLOOKUP(INDIRECT(ADDRESS(ROW(),MATCH("Numéro du lot",$A$1:$O$1,0),4)),'Stocks Disponibles'!A:T,MATCH("Somme des stocks disponibles SAV",'Stocks Disponibles'!$A$1:$S$1,0),0)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4"/>
  <sheetViews>
    <sheetView topLeftCell="D1" workbookViewId="0">
      <selection activeCell="E10" sqref="E10"/>
    </sheetView>
  </sheetViews>
  <sheetFormatPr baseColWidth="10" defaultRowHeight="15"/>
  <cols>
    <col min="1" max="1" width="22.85546875" style="14" bestFit="1" customWidth="1"/>
    <col min="2" max="2" width="60.42578125" style="14" bestFit="1" customWidth="1"/>
    <col min="3" max="3" width="21.140625" style="15" customWidth="1"/>
    <col min="4" max="4" width="10.85546875" style="14" customWidth="1"/>
    <col min="5" max="5" width="18.140625" style="14" bestFit="1" customWidth="1"/>
    <col min="6" max="6" width="15.28515625" style="14" customWidth="1"/>
    <col min="7" max="7" width="18" style="14" customWidth="1"/>
    <col min="8" max="8" width="16.42578125" style="15" customWidth="1"/>
    <col min="9" max="9" width="18.42578125" style="15" customWidth="1"/>
    <col min="10" max="10" width="17.85546875" style="15" customWidth="1"/>
    <col min="11" max="11" width="15.5703125" style="15" customWidth="1"/>
    <col min="12" max="12" width="20.42578125" style="15" customWidth="1"/>
    <col min="13" max="13" width="17.42578125" style="16" customWidth="1"/>
    <col min="14" max="14" width="11.42578125" style="17"/>
    <col min="16" max="16" width="32.42578125" bestFit="1" customWidth="1"/>
  </cols>
  <sheetData>
    <row r="1" spans="1:16">
      <c r="A1" s="14" t="s">
        <v>2</v>
      </c>
      <c r="B1" s="14" t="s">
        <v>17</v>
      </c>
      <c r="C1" s="15" t="s">
        <v>18</v>
      </c>
      <c r="D1" s="14" t="s">
        <v>19</v>
      </c>
      <c r="E1" s="14" t="s">
        <v>10</v>
      </c>
      <c r="F1" s="14" t="s">
        <v>20</v>
      </c>
      <c r="G1" s="14" t="s">
        <v>3</v>
      </c>
      <c r="H1" s="15" t="s">
        <v>21</v>
      </c>
      <c r="I1" s="15" t="s">
        <v>22</v>
      </c>
      <c r="J1" s="15" t="s">
        <v>23</v>
      </c>
      <c r="K1" s="15" t="s">
        <v>24</v>
      </c>
      <c r="L1" s="15" t="s">
        <v>25</v>
      </c>
      <c r="M1" s="16" t="s">
        <v>26</v>
      </c>
      <c r="N1" s="17" t="s">
        <v>27</v>
      </c>
      <c r="O1" s="15" t="s">
        <v>28</v>
      </c>
      <c r="P1" s="15" t="s">
        <v>29</v>
      </c>
    </row>
    <row r="2" spans="1:16" s="22" customFormat="1">
      <c r="A2" s="18" t="s">
        <v>13</v>
      </c>
      <c r="B2" s="18" t="s">
        <v>36</v>
      </c>
      <c r="C2" s="19"/>
      <c r="D2" s="18" t="s">
        <v>30</v>
      </c>
      <c r="E2" s="18" t="s">
        <v>33</v>
      </c>
      <c r="F2" s="18" t="s">
        <v>32</v>
      </c>
      <c r="G2" s="18" t="s">
        <v>31</v>
      </c>
      <c r="H2" s="19">
        <v>1</v>
      </c>
      <c r="I2" s="19">
        <v>1</v>
      </c>
      <c r="J2" s="19"/>
      <c r="K2" s="19"/>
      <c r="L2" s="19"/>
      <c r="M2" s="20"/>
      <c r="N2" s="21">
        <v>365.68</v>
      </c>
      <c r="O2" s="19">
        <f>SUMIFS([Physique disponible],[Numéro d''article],[Numéro d''article])</f>
        <v>0</v>
      </c>
      <c r="P2" s="19">
        <f>SUMIFS([Physique réservé],[Numéro du lot],[Numéro du lot])</f>
        <v>1</v>
      </c>
    </row>
    <row r="3" spans="1:16" s="22" customFormat="1">
      <c r="A3" s="18" t="s">
        <v>13</v>
      </c>
      <c r="B3" s="18" t="s">
        <v>36</v>
      </c>
      <c r="C3" s="19"/>
      <c r="D3" s="18" t="s">
        <v>30</v>
      </c>
      <c r="E3" s="18" t="s">
        <v>34</v>
      </c>
      <c r="F3" s="18" t="s">
        <v>32</v>
      </c>
      <c r="G3" s="18"/>
      <c r="H3" s="19"/>
      <c r="I3" s="19"/>
      <c r="J3" s="19"/>
      <c r="K3" s="19"/>
      <c r="L3" s="19">
        <v>1</v>
      </c>
      <c r="M3" s="20">
        <v>-1</v>
      </c>
      <c r="N3" s="21">
        <v>0</v>
      </c>
      <c r="O3" s="19">
        <f>SUMIFS([Physique disponible],[Numéro d''article],[Numéro d''article])</f>
        <v>0</v>
      </c>
      <c r="P3" s="19">
        <f>SUMIFS([Physique réservé],[Numéro du lot],[Numéro du lot])</f>
        <v>0</v>
      </c>
    </row>
    <row r="4" spans="1:16" s="22" customFormat="1">
      <c r="A4" s="18" t="s">
        <v>13</v>
      </c>
      <c r="B4" s="18" t="s">
        <v>36</v>
      </c>
      <c r="C4" s="19"/>
      <c r="D4" s="18" t="s">
        <v>30</v>
      </c>
      <c r="E4" s="18" t="s">
        <v>35</v>
      </c>
      <c r="F4" s="18" t="s">
        <v>32</v>
      </c>
      <c r="G4" s="18"/>
      <c r="H4" s="19"/>
      <c r="I4" s="19"/>
      <c r="J4" s="19"/>
      <c r="K4" s="19"/>
      <c r="L4" s="19">
        <v>1</v>
      </c>
      <c r="M4" s="20">
        <v>-1</v>
      </c>
      <c r="N4" s="21">
        <v>0</v>
      </c>
      <c r="O4" s="19">
        <f>SUMIFS([Physique disponible],[Numéro d''article],[Numéro d''article])</f>
        <v>0</v>
      </c>
      <c r="P4" s="19">
        <f>SUMIFS([Physique réservé],[Numéro du lot],[Numéro du lot])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SAV</vt:lpstr>
      <vt:lpstr>Stocks Disponibles</vt:lpstr>
      <vt:lpstr>Feuil3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rafael.lambert</dc:creator>
  <cp:lastModifiedBy>rafael.lambert</cp:lastModifiedBy>
  <dcterms:created xsi:type="dcterms:W3CDTF">2016-09-01T15:07:22Z</dcterms:created>
  <dcterms:modified xsi:type="dcterms:W3CDTF">2016-09-02T09:18:53Z</dcterms:modified>
</cp:coreProperties>
</file>