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.sahir\Desktop\"/>
    </mc:Choice>
  </mc:AlternateContent>
  <bookViews>
    <workbookView xWindow="120" yWindow="90" windowWidth="28515" windowHeight="12585"/>
  </bookViews>
  <sheets>
    <sheet name="MO Qte" sheetId="1" r:id="rId1"/>
    <sheet name="BETON Qte" sheetId="2" r:id="rId2"/>
    <sheet name="ACIER Qte" sheetId="3" r:id="rId3"/>
  </sheets>
  <calcPr calcId="152511"/>
</workbook>
</file>

<file path=xl/calcChain.xml><?xml version="1.0" encoding="utf-8"?>
<calcChain xmlns="http://schemas.openxmlformats.org/spreadsheetml/2006/main">
  <c r="L59" i="3" l="1"/>
  <c r="T59" i="3" s="1"/>
  <c r="K59" i="3"/>
  <c r="H59" i="3"/>
  <c r="J59" i="3" s="1"/>
  <c r="L58" i="3"/>
  <c r="T58" i="3" s="1"/>
  <c r="K58" i="3"/>
  <c r="H58" i="3"/>
  <c r="L57" i="3"/>
  <c r="K57" i="3"/>
  <c r="H57" i="3"/>
  <c r="Q56" i="3"/>
  <c r="G56" i="3"/>
  <c r="F56" i="3"/>
  <c r="E56" i="3"/>
  <c r="L55" i="3"/>
  <c r="K55" i="3"/>
  <c r="H55" i="3"/>
  <c r="L54" i="3"/>
  <c r="K54" i="3"/>
  <c r="H54" i="3"/>
  <c r="L53" i="3"/>
  <c r="K53" i="3"/>
  <c r="H53" i="3"/>
  <c r="L52" i="3"/>
  <c r="K52" i="3"/>
  <c r="H52" i="3"/>
  <c r="L51" i="3"/>
  <c r="K51" i="3"/>
  <c r="H51" i="3"/>
  <c r="L50" i="3"/>
  <c r="K50" i="3"/>
  <c r="H50" i="3"/>
  <c r="L49" i="3"/>
  <c r="K49" i="3"/>
  <c r="H49" i="3"/>
  <c r="L48" i="3"/>
  <c r="K48" i="3"/>
  <c r="H48" i="3"/>
  <c r="L47" i="3"/>
  <c r="K47" i="3"/>
  <c r="H47" i="3"/>
  <c r="L46" i="3"/>
  <c r="K46" i="3"/>
  <c r="H46" i="3"/>
  <c r="L45" i="3"/>
  <c r="K45" i="3"/>
  <c r="H45" i="3"/>
  <c r="L44" i="3"/>
  <c r="K44" i="3"/>
  <c r="H44" i="3"/>
  <c r="L43" i="3"/>
  <c r="K43" i="3"/>
  <c r="H43" i="3"/>
  <c r="L42" i="3"/>
  <c r="K42" i="3"/>
  <c r="H42" i="3"/>
  <c r="L41" i="3"/>
  <c r="K41" i="3"/>
  <c r="H41" i="3"/>
  <c r="Q40" i="3"/>
  <c r="G40" i="3"/>
  <c r="F40" i="3"/>
  <c r="E40" i="3"/>
  <c r="L39" i="3"/>
  <c r="K39" i="3"/>
  <c r="H39" i="3"/>
  <c r="L38" i="3"/>
  <c r="K38" i="3"/>
  <c r="H38" i="3"/>
  <c r="Q37" i="3"/>
  <c r="G37" i="3"/>
  <c r="F37" i="3"/>
  <c r="E37" i="3"/>
  <c r="L36" i="3"/>
  <c r="K36" i="3"/>
  <c r="H36" i="3"/>
  <c r="L35" i="3"/>
  <c r="K35" i="3"/>
  <c r="H35" i="3"/>
  <c r="Q34" i="3"/>
  <c r="G34" i="3"/>
  <c r="F34" i="3"/>
  <c r="E34" i="3"/>
  <c r="L33" i="3"/>
  <c r="K33" i="3"/>
  <c r="H33" i="3"/>
  <c r="L32" i="3"/>
  <c r="K32" i="3"/>
  <c r="H32" i="3"/>
  <c r="L31" i="3"/>
  <c r="K31" i="3"/>
  <c r="H31" i="3"/>
  <c r="J31" i="3" s="1"/>
  <c r="L30" i="3"/>
  <c r="T30" i="3" s="1"/>
  <c r="K30" i="3"/>
  <c r="H30" i="3"/>
  <c r="L29" i="3"/>
  <c r="K29" i="3"/>
  <c r="H29" i="3"/>
  <c r="L28" i="3"/>
  <c r="K28" i="3"/>
  <c r="H28" i="3"/>
  <c r="L27" i="3"/>
  <c r="K27" i="3"/>
  <c r="H27" i="3"/>
  <c r="L26" i="3"/>
  <c r="K26" i="3"/>
  <c r="H26" i="3"/>
  <c r="L25" i="3"/>
  <c r="K25" i="3"/>
  <c r="H25" i="3"/>
  <c r="L24" i="3"/>
  <c r="K24" i="3"/>
  <c r="H24" i="3"/>
  <c r="Q23" i="3"/>
  <c r="G23" i="3"/>
  <c r="F23" i="3"/>
  <c r="E23" i="3"/>
  <c r="L22" i="3"/>
  <c r="K22" i="3"/>
  <c r="H22" i="3"/>
  <c r="L21" i="3"/>
  <c r="K21" i="3"/>
  <c r="H21" i="3"/>
  <c r="L20" i="3"/>
  <c r="K20" i="3"/>
  <c r="H20" i="3"/>
  <c r="T20" i="3" s="1"/>
  <c r="V20" i="3" s="1"/>
  <c r="L19" i="3"/>
  <c r="K19" i="3"/>
  <c r="H19" i="3"/>
  <c r="J19" i="3" s="1"/>
  <c r="T18" i="3"/>
  <c r="L18" i="3"/>
  <c r="K18" i="3"/>
  <c r="H18" i="3"/>
  <c r="L17" i="3"/>
  <c r="K17" i="3"/>
  <c r="H17" i="3"/>
  <c r="L16" i="3"/>
  <c r="K16" i="3"/>
  <c r="J16" i="3" s="1"/>
  <c r="M16" i="3" s="1"/>
  <c r="H16" i="3"/>
  <c r="L15" i="3"/>
  <c r="K15" i="3"/>
  <c r="H15" i="3"/>
  <c r="L14" i="3"/>
  <c r="K14" i="3"/>
  <c r="H14" i="3"/>
  <c r="L13" i="3"/>
  <c r="K13" i="3"/>
  <c r="H13" i="3"/>
  <c r="Q12" i="3"/>
  <c r="G12" i="3"/>
  <c r="F12" i="3"/>
  <c r="E12" i="3"/>
  <c r="L6" i="3"/>
  <c r="T5" i="3"/>
  <c r="O5" i="3"/>
  <c r="J5" i="3"/>
  <c r="L59" i="2"/>
  <c r="J59" i="2"/>
  <c r="H59" i="2"/>
  <c r="L58" i="2"/>
  <c r="H58" i="2"/>
  <c r="H56" i="2" s="1"/>
  <c r="L57" i="2"/>
  <c r="H57" i="2"/>
  <c r="J57" i="2" s="1"/>
  <c r="O57" i="2" s="1"/>
  <c r="Q56" i="2"/>
  <c r="G56" i="2"/>
  <c r="F56" i="2"/>
  <c r="E56" i="2"/>
  <c r="L55" i="2"/>
  <c r="H55" i="2"/>
  <c r="T55" i="2" s="1"/>
  <c r="V55" i="2" s="1"/>
  <c r="L54" i="2"/>
  <c r="H54" i="2"/>
  <c r="J54" i="2" s="1"/>
  <c r="L53" i="2"/>
  <c r="H53" i="2"/>
  <c r="L52" i="2"/>
  <c r="H52" i="2"/>
  <c r="J52" i="2" s="1"/>
  <c r="L51" i="2"/>
  <c r="H51" i="2"/>
  <c r="L50" i="2"/>
  <c r="H50" i="2"/>
  <c r="L49" i="2"/>
  <c r="H49" i="2"/>
  <c r="L48" i="2"/>
  <c r="H48" i="2"/>
  <c r="J48" i="2" s="1"/>
  <c r="O48" i="2" s="1"/>
  <c r="L47" i="2"/>
  <c r="H47" i="2"/>
  <c r="L46" i="2"/>
  <c r="H46" i="2"/>
  <c r="J46" i="2" s="1"/>
  <c r="L45" i="2"/>
  <c r="H45" i="2"/>
  <c r="L44" i="2"/>
  <c r="H44" i="2"/>
  <c r="J44" i="2" s="1"/>
  <c r="L43" i="2"/>
  <c r="H43" i="2"/>
  <c r="L42" i="2"/>
  <c r="H42" i="2"/>
  <c r="L41" i="2"/>
  <c r="H41" i="2"/>
  <c r="Q40" i="2"/>
  <c r="G40" i="2"/>
  <c r="F40" i="2"/>
  <c r="E40" i="2"/>
  <c r="L39" i="2"/>
  <c r="H39" i="2"/>
  <c r="L38" i="2"/>
  <c r="H38" i="2"/>
  <c r="J38" i="2" s="1"/>
  <c r="O38" i="2" s="1"/>
  <c r="Q37" i="2"/>
  <c r="G37" i="2"/>
  <c r="F37" i="2"/>
  <c r="E37" i="2"/>
  <c r="L36" i="2"/>
  <c r="H36" i="2"/>
  <c r="L35" i="2"/>
  <c r="H35" i="2"/>
  <c r="J35" i="2" s="1"/>
  <c r="O35" i="2" s="1"/>
  <c r="Q34" i="2"/>
  <c r="G34" i="2"/>
  <c r="F34" i="2"/>
  <c r="E34" i="2"/>
  <c r="L33" i="2"/>
  <c r="H33" i="2"/>
  <c r="J33" i="2" s="1"/>
  <c r="L32" i="2"/>
  <c r="H32" i="2"/>
  <c r="J32" i="2" s="1"/>
  <c r="M32" i="2" s="1"/>
  <c r="L31" i="2"/>
  <c r="H31" i="2"/>
  <c r="J31" i="2" s="1"/>
  <c r="L30" i="2"/>
  <c r="H30" i="2"/>
  <c r="J30" i="2" s="1"/>
  <c r="L29" i="2"/>
  <c r="J29" i="2"/>
  <c r="H29" i="2"/>
  <c r="L28" i="2"/>
  <c r="H28" i="2"/>
  <c r="T28" i="2" s="1"/>
  <c r="L27" i="2"/>
  <c r="H27" i="2"/>
  <c r="J27" i="2" s="1"/>
  <c r="O27" i="2" s="1"/>
  <c r="L26" i="2"/>
  <c r="H26" i="2"/>
  <c r="L25" i="2"/>
  <c r="H25" i="2"/>
  <c r="J25" i="2" s="1"/>
  <c r="L24" i="2"/>
  <c r="H24" i="2"/>
  <c r="J24" i="2" s="1"/>
  <c r="M24" i="2" s="1"/>
  <c r="Q23" i="2"/>
  <c r="G23" i="2"/>
  <c r="F23" i="2"/>
  <c r="E23" i="2"/>
  <c r="L22" i="2"/>
  <c r="H22" i="2"/>
  <c r="J22" i="2" s="1"/>
  <c r="L21" i="2"/>
  <c r="H21" i="2"/>
  <c r="L20" i="2"/>
  <c r="H20" i="2"/>
  <c r="L19" i="2"/>
  <c r="H19" i="2"/>
  <c r="L18" i="2"/>
  <c r="H18" i="2"/>
  <c r="J18" i="2" s="1"/>
  <c r="O18" i="2" s="1"/>
  <c r="L17" i="2"/>
  <c r="H17" i="2"/>
  <c r="L16" i="2"/>
  <c r="H16" i="2"/>
  <c r="J16" i="2" s="1"/>
  <c r="L15" i="2"/>
  <c r="H15" i="2"/>
  <c r="L14" i="2"/>
  <c r="H14" i="2"/>
  <c r="J14" i="2" s="1"/>
  <c r="L13" i="2"/>
  <c r="H13" i="2"/>
  <c r="Q12" i="2"/>
  <c r="G12" i="2"/>
  <c r="F12" i="2"/>
  <c r="E12" i="2"/>
  <c r="L6" i="2"/>
  <c r="T5" i="2"/>
  <c r="O5" i="2"/>
  <c r="J5" i="2"/>
  <c r="L59" i="1"/>
  <c r="K59" i="1"/>
  <c r="H59" i="1"/>
  <c r="L58" i="1"/>
  <c r="K58" i="1"/>
  <c r="H58" i="1"/>
  <c r="L57" i="1"/>
  <c r="K57" i="1"/>
  <c r="H57" i="1"/>
  <c r="J57" i="1" s="1"/>
  <c r="Q56" i="1"/>
  <c r="G56" i="1"/>
  <c r="F56" i="1"/>
  <c r="E56" i="1"/>
  <c r="L55" i="1"/>
  <c r="K55" i="1"/>
  <c r="H55" i="1"/>
  <c r="L54" i="1"/>
  <c r="K54" i="1"/>
  <c r="H54" i="1"/>
  <c r="L53" i="1"/>
  <c r="K53" i="1"/>
  <c r="H53" i="1"/>
  <c r="L52" i="1"/>
  <c r="K52" i="1"/>
  <c r="H52" i="1"/>
  <c r="T52" i="1" s="1"/>
  <c r="L51" i="1"/>
  <c r="K51" i="1"/>
  <c r="H51" i="1"/>
  <c r="L50" i="1"/>
  <c r="K50" i="1"/>
  <c r="H50" i="1"/>
  <c r="L49" i="1"/>
  <c r="K49" i="1"/>
  <c r="H49" i="1"/>
  <c r="L48" i="1"/>
  <c r="K48" i="1"/>
  <c r="H48" i="1"/>
  <c r="T48" i="1" s="1"/>
  <c r="L47" i="1"/>
  <c r="K47" i="1"/>
  <c r="H47" i="1"/>
  <c r="L46" i="1"/>
  <c r="K46" i="1"/>
  <c r="H46" i="1"/>
  <c r="J46" i="1" s="1"/>
  <c r="L45" i="1"/>
  <c r="K45" i="1"/>
  <c r="H45" i="1"/>
  <c r="L44" i="1"/>
  <c r="K44" i="1"/>
  <c r="H44" i="1"/>
  <c r="L43" i="1"/>
  <c r="K43" i="1"/>
  <c r="H43" i="1"/>
  <c r="T43" i="1" s="1"/>
  <c r="L42" i="1"/>
  <c r="K42" i="1"/>
  <c r="H42" i="1"/>
  <c r="L41" i="1"/>
  <c r="K41" i="1"/>
  <c r="H41" i="1"/>
  <c r="Q40" i="1"/>
  <c r="G40" i="1"/>
  <c r="F40" i="1"/>
  <c r="E40" i="1"/>
  <c r="L39" i="1"/>
  <c r="L37" i="1" s="1"/>
  <c r="K39" i="1"/>
  <c r="H39" i="1"/>
  <c r="L38" i="1"/>
  <c r="K38" i="1"/>
  <c r="H38" i="1"/>
  <c r="Q37" i="1"/>
  <c r="G37" i="1"/>
  <c r="F37" i="1"/>
  <c r="E37" i="1"/>
  <c r="L36" i="1"/>
  <c r="K36" i="1"/>
  <c r="H36" i="1"/>
  <c r="L35" i="1"/>
  <c r="K35" i="1"/>
  <c r="J35" i="1" s="1"/>
  <c r="H35" i="1"/>
  <c r="Q34" i="1"/>
  <c r="G34" i="1"/>
  <c r="F34" i="1"/>
  <c r="E34" i="1"/>
  <c r="L33" i="1"/>
  <c r="K33" i="1"/>
  <c r="H33" i="1"/>
  <c r="L32" i="1"/>
  <c r="K32" i="1"/>
  <c r="H32" i="1"/>
  <c r="T32" i="1" s="1"/>
  <c r="L31" i="1"/>
  <c r="K31" i="1"/>
  <c r="H31" i="1"/>
  <c r="L30" i="1"/>
  <c r="K30" i="1"/>
  <c r="H30" i="1"/>
  <c r="L29" i="1"/>
  <c r="K29" i="1"/>
  <c r="H29" i="1"/>
  <c r="L28" i="1"/>
  <c r="K28" i="1"/>
  <c r="H28" i="1"/>
  <c r="L27" i="1"/>
  <c r="K27" i="1"/>
  <c r="H27" i="1"/>
  <c r="L26" i="1"/>
  <c r="K26" i="1"/>
  <c r="H26" i="1"/>
  <c r="L25" i="1"/>
  <c r="K25" i="1"/>
  <c r="H25" i="1"/>
  <c r="L24" i="1"/>
  <c r="K24" i="1"/>
  <c r="H24" i="1"/>
  <c r="Q23" i="1"/>
  <c r="G23" i="1"/>
  <c r="F23" i="1"/>
  <c r="E23" i="1"/>
  <c r="L22" i="1"/>
  <c r="K22" i="1"/>
  <c r="H22" i="1"/>
  <c r="L21" i="1"/>
  <c r="K21" i="1"/>
  <c r="H21" i="1"/>
  <c r="L20" i="1"/>
  <c r="K20" i="1"/>
  <c r="H20" i="1"/>
  <c r="T20" i="1" s="1"/>
  <c r="L19" i="1"/>
  <c r="K19" i="1"/>
  <c r="H19" i="1"/>
  <c r="T19" i="1" s="1"/>
  <c r="L18" i="1"/>
  <c r="K18" i="1"/>
  <c r="H18" i="1"/>
  <c r="L17" i="1"/>
  <c r="K17" i="1"/>
  <c r="H17" i="1"/>
  <c r="L16" i="1"/>
  <c r="K16" i="1"/>
  <c r="H16" i="1"/>
  <c r="H12" i="1" s="1"/>
  <c r="L15" i="1"/>
  <c r="K15" i="1"/>
  <c r="H15" i="1"/>
  <c r="T15" i="1" s="1"/>
  <c r="L14" i="1"/>
  <c r="K14" i="1"/>
  <c r="H14" i="1"/>
  <c r="L13" i="1"/>
  <c r="K13" i="1"/>
  <c r="H13" i="1"/>
  <c r="Q12" i="1"/>
  <c r="G12" i="1"/>
  <c r="G11" i="1" s="1"/>
  <c r="F12" i="1"/>
  <c r="E12" i="1"/>
  <c r="L6" i="1"/>
  <c r="T5" i="1"/>
  <c r="O5" i="1"/>
  <c r="J5" i="1"/>
  <c r="J29" i="3" l="1"/>
  <c r="M29" i="3" s="1"/>
  <c r="H37" i="3"/>
  <c r="J57" i="3"/>
  <c r="M57" i="3" s="1"/>
  <c r="T17" i="2"/>
  <c r="V17" i="2" s="1"/>
  <c r="W17" i="2" s="1"/>
  <c r="J28" i="3"/>
  <c r="M28" i="3" s="1"/>
  <c r="M31" i="3"/>
  <c r="T36" i="3"/>
  <c r="V36" i="3" s="1"/>
  <c r="W36" i="3" s="1"/>
  <c r="T52" i="3"/>
  <c r="V52" i="3" s="1"/>
  <c r="W52" i="3" s="1"/>
  <c r="J54" i="1"/>
  <c r="M54" i="1" s="1"/>
  <c r="J58" i="1"/>
  <c r="M58" i="1" s="1"/>
  <c r="J13" i="3"/>
  <c r="O13" i="3" s="1"/>
  <c r="L12" i="3"/>
  <c r="J17" i="3"/>
  <c r="O17" i="3" s="1"/>
  <c r="J27" i="3"/>
  <c r="M27" i="3" s="1"/>
  <c r="J35" i="3"/>
  <c r="T49" i="3"/>
  <c r="T15" i="2"/>
  <c r="V15" i="2" s="1"/>
  <c r="W15" i="2" s="1"/>
  <c r="H37" i="1"/>
  <c r="L23" i="2"/>
  <c r="T49" i="2"/>
  <c r="V49" i="2"/>
  <c r="W49" i="2" s="1"/>
  <c r="H40" i="1"/>
  <c r="H56" i="1"/>
  <c r="J39" i="3"/>
  <c r="O39" i="3" s="1"/>
  <c r="L40" i="3"/>
  <c r="J45" i="3"/>
  <c r="J49" i="3"/>
  <c r="O49" i="3" s="1"/>
  <c r="L23" i="1"/>
  <c r="T27" i="1"/>
  <c r="T31" i="1"/>
  <c r="V31" i="1" s="1"/>
  <c r="W31" i="1" s="1"/>
  <c r="Q11" i="1"/>
  <c r="T36" i="1"/>
  <c r="V36" i="1" s="1"/>
  <c r="W36" i="1" s="1"/>
  <c r="T42" i="1"/>
  <c r="V42" i="1" s="1"/>
  <c r="W42" i="1" s="1"/>
  <c r="T47" i="1"/>
  <c r="E11" i="2"/>
  <c r="E6" i="2" s="1"/>
  <c r="T32" i="3"/>
  <c r="V32" i="3" s="1"/>
  <c r="W32" i="3" s="1"/>
  <c r="M59" i="3"/>
  <c r="J14" i="1"/>
  <c r="M14" i="1" s="1"/>
  <c r="J18" i="1"/>
  <c r="M18" i="1" s="1"/>
  <c r="J22" i="1"/>
  <c r="O22" i="1" s="1"/>
  <c r="R22" i="1" s="1"/>
  <c r="T26" i="1"/>
  <c r="V26" i="1" s="1"/>
  <c r="W26" i="1" s="1"/>
  <c r="J42" i="1"/>
  <c r="M42" i="1" s="1"/>
  <c r="J45" i="1"/>
  <c r="O45" i="1" s="1"/>
  <c r="J47" i="1"/>
  <c r="O47" i="1" s="1"/>
  <c r="F11" i="2"/>
  <c r="T29" i="2"/>
  <c r="M38" i="2"/>
  <c r="P38" i="2" s="1"/>
  <c r="T47" i="2"/>
  <c r="V47" i="2" s="1"/>
  <c r="W47" i="2" s="1"/>
  <c r="T22" i="3"/>
  <c r="V22" i="3" s="1"/>
  <c r="W22" i="3" s="1"/>
  <c r="J32" i="3"/>
  <c r="M32" i="3" s="1"/>
  <c r="L34" i="3"/>
  <c r="O25" i="2"/>
  <c r="R25" i="2" s="1"/>
  <c r="M25" i="2"/>
  <c r="T48" i="3"/>
  <c r="V48" i="3" s="1"/>
  <c r="W48" i="3" s="1"/>
  <c r="J27" i="1"/>
  <c r="M27" i="1" s="1"/>
  <c r="T30" i="1"/>
  <c r="V30" i="1" s="1"/>
  <c r="W30" i="1" s="1"/>
  <c r="J30" i="1"/>
  <c r="M30" i="1" s="1"/>
  <c r="E11" i="1"/>
  <c r="E6" i="1" s="1"/>
  <c r="T14" i="1"/>
  <c r="V14" i="1" s="1"/>
  <c r="W14" i="1" s="1"/>
  <c r="J15" i="1"/>
  <c r="J33" i="1"/>
  <c r="O33" i="1" s="1"/>
  <c r="F11" i="1"/>
  <c r="L34" i="1"/>
  <c r="J43" i="1"/>
  <c r="T46" i="1"/>
  <c r="V46" i="1" s="1"/>
  <c r="W46" i="1" s="1"/>
  <c r="T51" i="1"/>
  <c r="V51" i="1" s="1"/>
  <c r="W51" i="1" s="1"/>
  <c r="T55" i="1"/>
  <c r="V55" i="1" s="1"/>
  <c r="W55" i="1" s="1"/>
  <c r="J59" i="1"/>
  <c r="M27" i="2"/>
  <c r="P27" i="2" s="1"/>
  <c r="T30" i="2"/>
  <c r="V30" i="2" s="1"/>
  <c r="W30" i="2" s="1"/>
  <c r="H34" i="2"/>
  <c r="T36" i="2"/>
  <c r="V36" i="2" s="1"/>
  <c r="W36" i="2" s="1"/>
  <c r="E11" i="3"/>
  <c r="J24" i="3"/>
  <c r="M24" i="3" s="1"/>
  <c r="T24" i="3"/>
  <c r="V24" i="3" s="1"/>
  <c r="W24" i="3" s="1"/>
  <c r="T38" i="1"/>
  <c r="V38" i="1" s="1"/>
  <c r="J38" i="1"/>
  <c r="M38" i="1" s="1"/>
  <c r="O33" i="2"/>
  <c r="R33" i="2" s="1"/>
  <c r="M33" i="2"/>
  <c r="T58" i="1"/>
  <c r="V58" i="1" s="1"/>
  <c r="W58" i="1" s="1"/>
  <c r="V28" i="2"/>
  <c r="W28" i="2" s="1"/>
  <c r="V15" i="1"/>
  <c r="W15" i="1" s="1"/>
  <c r="V19" i="1"/>
  <c r="W19" i="1" s="1"/>
  <c r="J21" i="1"/>
  <c r="T24" i="1"/>
  <c r="V24" i="1" s="1"/>
  <c r="T28" i="1"/>
  <c r="V28" i="1" s="1"/>
  <c r="W28" i="1" s="1"/>
  <c r="T39" i="1"/>
  <c r="M46" i="1"/>
  <c r="V48" i="1"/>
  <c r="W48" i="1" s="1"/>
  <c r="T50" i="1"/>
  <c r="V50" i="1" s="1"/>
  <c r="W50" i="1" s="1"/>
  <c r="J50" i="1"/>
  <c r="O50" i="1" s="1"/>
  <c r="R50" i="1" s="1"/>
  <c r="T27" i="2"/>
  <c r="V27" i="2" s="1"/>
  <c r="W27" i="2" s="1"/>
  <c r="R38" i="2"/>
  <c r="W20" i="3"/>
  <c r="M35" i="3"/>
  <c r="M34" i="3" s="1"/>
  <c r="T18" i="1"/>
  <c r="V18" i="1" s="1"/>
  <c r="W18" i="1" s="1"/>
  <c r="J19" i="1"/>
  <c r="M19" i="1" s="1"/>
  <c r="V20" i="1"/>
  <c r="T22" i="1"/>
  <c r="V22" i="1" s="1"/>
  <c r="W22" i="1" s="1"/>
  <c r="J26" i="1"/>
  <c r="M26" i="1" s="1"/>
  <c r="V27" i="1"/>
  <c r="W27" i="1" s="1"/>
  <c r="J29" i="1"/>
  <c r="M29" i="1" s="1"/>
  <c r="J31" i="1"/>
  <c r="M31" i="1" s="1"/>
  <c r="V32" i="1"/>
  <c r="T35" i="1"/>
  <c r="V35" i="1" s="1"/>
  <c r="J39" i="1"/>
  <c r="M39" i="1" s="1"/>
  <c r="T44" i="1"/>
  <c r="J49" i="1"/>
  <c r="O49" i="1" s="1"/>
  <c r="J51" i="1"/>
  <c r="O51" i="1" s="1"/>
  <c r="T54" i="1"/>
  <c r="V54" i="1" s="1"/>
  <c r="W54" i="1" s="1"/>
  <c r="J55" i="1"/>
  <c r="O55" i="1" s="1"/>
  <c r="G6" i="1"/>
  <c r="J28" i="2"/>
  <c r="T32" i="2"/>
  <c r="V32" i="2" s="1"/>
  <c r="W32" i="2" s="1"/>
  <c r="T45" i="2"/>
  <c r="V45" i="2" s="1"/>
  <c r="W45" i="2" s="1"/>
  <c r="J58" i="2"/>
  <c r="J21" i="3"/>
  <c r="T28" i="3"/>
  <c r="V28" i="3" s="1"/>
  <c r="J41" i="3"/>
  <c r="M41" i="3" s="1"/>
  <c r="T45" i="3"/>
  <c r="V45" i="3" s="1"/>
  <c r="W45" i="3" s="1"/>
  <c r="J53" i="3"/>
  <c r="T19" i="2"/>
  <c r="V19" i="2" s="1"/>
  <c r="W19" i="2" s="1"/>
  <c r="L34" i="2"/>
  <c r="T41" i="2"/>
  <c r="V41" i="2" s="1"/>
  <c r="W41" i="2" s="1"/>
  <c r="T58" i="2"/>
  <c r="V58" i="2" s="1"/>
  <c r="W58" i="2" s="1"/>
  <c r="T14" i="3"/>
  <c r="V14" i="3" s="1"/>
  <c r="W14" i="3" s="1"/>
  <c r="J15" i="3"/>
  <c r="O15" i="3" s="1"/>
  <c r="R15" i="3" s="1"/>
  <c r="J25" i="3"/>
  <c r="O25" i="3" s="1"/>
  <c r="J33" i="3"/>
  <c r="M33" i="3" s="1"/>
  <c r="J36" i="3"/>
  <c r="M36" i="3" s="1"/>
  <c r="T41" i="3"/>
  <c r="V41" i="3" s="1"/>
  <c r="W41" i="3" s="1"/>
  <c r="T53" i="3"/>
  <c r="V53" i="3" s="1"/>
  <c r="W53" i="3" s="1"/>
  <c r="T59" i="1"/>
  <c r="V59" i="1" s="1"/>
  <c r="W59" i="1" s="1"/>
  <c r="V44" i="1"/>
  <c r="W44" i="1" s="1"/>
  <c r="V43" i="1"/>
  <c r="W43" i="1" s="1"/>
  <c r="T16" i="1"/>
  <c r="V16" i="1" s="1"/>
  <c r="W16" i="1" s="1"/>
  <c r="Q11" i="2"/>
  <c r="T26" i="3"/>
  <c r="V26" i="3" s="1"/>
  <c r="W26" i="3" s="1"/>
  <c r="T16" i="3"/>
  <c r="V16" i="3" s="1"/>
  <c r="W16" i="3" s="1"/>
  <c r="J34" i="3"/>
  <c r="J17" i="1"/>
  <c r="M17" i="1" s="1"/>
  <c r="J25" i="1"/>
  <c r="J41" i="1"/>
  <c r="M41" i="1" s="1"/>
  <c r="J13" i="1"/>
  <c r="O13" i="1" s="1"/>
  <c r="J53" i="1"/>
  <c r="M53" i="1" s="1"/>
  <c r="O25" i="1"/>
  <c r="M25" i="1"/>
  <c r="O41" i="1"/>
  <c r="M55" i="1"/>
  <c r="M35" i="1"/>
  <c r="O35" i="1"/>
  <c r="O57" i="1"/>
  <c r="M57" i="1"/>
  <c r="V47" i="1"/>
  <c r="W47" i="1" s="1"/>
  <c r="V52" i="1"/>
  <c r="O29" i="1"/>
  <c r="O39" i="1"/>
  <c r="T39" i="3"/>
  <c r="V39" i="3" s="1"/>
  <c r="W39" i="3" s="1"/>
  <c r="M53" i="3"/>
  <c r="O53" i="3"/>
  <c r="O57" i="3"/>
  <c r="J13" i="2"/>
  <c r="T13" i="2"/>
  <c r="T14" i="2"/>
  <c r="V14" i="2" s="1"/>
  <c r="W14" i="2"/>
  <c r="M22" i="2"/>
  <c r="O22" i="2"/>
  <c r="O31" i="2"/>
  <c r="M31" i="2"/>
  <c r="W43" i="2"/>
  <c r="J43" i="2"/>
  <c r="T43" i="2"/>
  <c r="V43" i="2" s="1"/>
  <c r="T44" i="2"/>
  <c r="V44" i="2" s="1"/>
  <c r="W44" i="2" s="1"/>
  <c r="M52" i="2"/>
  <c r="O52" i="2"/>
  <c r="J53" i="2"/>
  <c r="O59" i="2"/>
  <c r="M59" i="2"/>
  <c r="M19" i="3"/>
  <c r="O19" i="3"/>
  <c r="T38" i="3"/>
  <c r="V38" i="3" s="1"/>
  <c r="L37" i="3"/>
  <c r="J43" i="3"/>
  <c r="T43" i="3"/>
  <c r="J44" i="3"/>
  <c r="T44" i="3"/>
  <c r="V44" i="3" s="1"/>
  <c r="W44" i="3" s="1"/>
  <c r="J47" i="3"/>
  <c r="J51" i="3"/>
  <c r="J55" i="3"/>
  <c r="O14" i="1"/>
  <c r="T33" i="1"/>
  <c r="V33" i="1" s="1"/>
  <c r="W33" i="1" s="1"/>
  <c r="O46" i="1"/>
  <c r="T53" i="1"/>
  <c r="V53" i="1" s="1"/>
  <c r="W53" i="1" s="1"/>
  <c r="O54" i="1"/>
  <c r="H40" i="2"/>
  <c r="O27" i="3"/>
  <c r="M14" i="2"/>
  <c r="O14" i="2"/>
  <c r="J15" i="2"/>
  <c r="R35" i="2"/>
  <c r="M44" i="2"/>
  <c r="O44" i="2"/>
  <c r="J45" i="2"/>
  <c r="M54" i="2"/>
  <c r="O54" i="2"/>
  <c r="L56" i="2"/>
  <c r="M25" i="3"/>
  <c r="M45" i="3"/>
  <c r="O45" i="3"/>
  <c r="J21" i="2"/>
  <c r="T21" i="2"/>
  <c r="V21" i="2" s="1"/>
  <c r="W21" i="2" s="1"/>
  <c r="T22" i="2"/>
  <c r="V22" i="2" s="1"/>
  <c r="W22" i="2" s="1"/>
  <c r="T24" i="2"/>
  <c r="H23" i="2"/>
  <c r="J26" i="2"/>
  <c r="J23" i="2" s="1"/>
  <c r="K23" i="2" s="1"/>
  <c r="T26" i="2"/>
  <c r="V26" i="2" s="1"/>
  <c r="W26" i="2" s="1"/>
  <c r="M30" i="2"/>
  <c r="O30" i="2"/>
  <c r="H37" i="2"/>
  <c r="J39" i="2"/>
  <c r="T39" i="2"/>
  <c r="V39" i="2" s="1"/>
  <c r="W39" i="2" s="1"/>
  <c r="T42" i="2"/>
  <c r="V42" i="2" s="1"/>
  <c r="J42" i="2"/>
  <c r="J51" i="2"/>
  <c r="T51" i="2"/>
  <c r="V51" i="2" s="1"/>
  <c r="W51" i="2" s="1"/>
  <c r="T52" i="2"/>
  <c r="V52" i="2" s="1"/>
  <c r="W52" i="2" s="1"/>
  <c r="O33" i="3"/>
  <c r="O18" i="1"/>
  <c r="O30" i="1"/>
  <c r="T41" i="1"/>
  <c r="O58" i="1"/>
  <c r="L12" i="1"/>
  <c r="W20" i="1"/>
  <c r="W32" i="1"/>
  <c r="L40" i="1"/>
  <c r="W52" i="1"/>
  <c r="L56" i="1"/>
  <c r="J16" i="1"/>
  <c r="J20" i="1"/>
  <c r="J24" i="1"/>
  <c r="W25" i="1"/>
  <c r="J28" i="1"/>
  <c r="J32" i="1"/>
  <c r="H34" i="1"/>
  <c r="J36" i="1"/>
  <c r="J44" i="1"/>
  <c r="J48" i="1"/>
  <c r="J52" i="1"/>
  <c r="H12" i="2"/>
  <c r="V29" i="2"/>
  <c r="W29" i="2" s="1"/>
  <c r="O32" i="2"/>
  <c r="G11" i="2"/>
  <c r="T53" i="2"/>
  <c r="V53" i="2" s="1"/>
  <c r="W53" i="2" s="1"/>
  <c r="T57" i="2"/>
  <c r="T59" i="2"/>
  <c r="V59" i="2" s="1"/>
  <c r="W59" i="2" s="1"/>
  <c r="F11" i="3"/>
  <c r="T47" i="3"/>
  <c r="V47" i="3" s="1"/>
  <c r="W47" i="3" s="1"/>
  <c r="T51" i="3"/>
  <c r="V51" i="3" s="1"/>
  <c r="W51" i="3" s="1"/>
  <c r="T55" i="3"/>
  <c r="V55" i="3" s="1"/>
  <c r="W55" i="3" s="1"/>
  <c r="L12" i="2"/>
  <c r="M16" i="2"/>
  <c r="O16" i="2"/>
  <c r="R18" i="2"/>
  <c r="T20" i="2"/>
  <c r="V20" i="2" s="1"/>
  <c r="W20" i="2" s="1"/>
  <c r="J20" i="2"/>
  <c r="O29" i="2"/>
  <c r="M29" i="2"/>
  <c r="L40" i="2"/>
  <c r="M46" i="2"/>
  <c r="O46" i="2"/>
  <c r="R48" i="2"/>
  <c r="T50" i="2"/>
  <c r="V50" i="2" s="1"/>
  <c r="W50" i="2" s="1"/>
  <c r="J50" i="2"/>
  <c r="M13" i="3"/>
  <c r="M21" i="3"/>
  <c r="O21" i="3"/>
  <c r="T13" i="1"/>
  <c r="T17" i="1"/>
  <c r="V17" i="1" s="1"/>
  <c r="W17" i="1" s="1"/>
  <c r="T21" i="1"/>
  <c r="V21" i="1" s="1"/>
  <c r="W21" i="1" s="1"/>
  <c r="T25" i="1"/>
  <c r="V25" i="1" s="1"/>
  <c r="T29" i="1"/>
  <c r="V29" i="1" s="1"/>
  <c r="W29" i="1" s="1"/>
  <c r="T45" i="1"/>
  <c r="V45" i="1" s="1"/>
  <c r="W45" i="1" s="1"/>
  <c r="T49" i="1"/>
  <c r="V49" i="1" s="1"/>
  <c r="W49" i="1" s="1"/>
  <c r="T57" i="1"/>
  <c r="H23" i="1"/>
  <c r="O24" i="2"/>
  <c r="M57" i="2"/>
  <c r="F6" i="2"/>
  <c r="O16" i="3"/>
  <c r="V43" i="3"/>
  <c r="W43" i="3" s="1"/>
  <c r="T15" i="3"/>
  <c r="V15" i="3" s="1"/>
  <c r="W15" i="3" s="1"/>
  <c r="J18" i="3"/>
  <c r="T27" i="3"/>
  <c r="V27" i="3" s="1"/>
  <c r="W27" i="3" s="1"/>
  <c r="J30" i="3"/>
  <c r="W28" i="3"/>
  <c r="O35" i="3"/>
  <c r="J17" i="2"/>
  <c r="J47" i="2"/>
  <c r="W55" i="2"/>
  <c r="J55" i="2"/>
  <c r="T35" i="3"/>
  <c r="H34" i="3"/>
  <c r="J46" i="3"/>
  <c r="T46" i="3"/>
  <c r="J50" i="3"/>
  <c r="T50" i="3"/>
  <c r="V50" i="3" s="1"/>
  <c r="W50" i="3" s="1"/>
  <c r="J54" i="3"/>
  <c r="T54" i="3"/>
  <c r="T16" i="2"/>
  <c r="V16" i="2" s="1"/>
  <c r="W16" i="2" s="1"/>
  <c r="M18" i="2"/>
  <c r="P18" i="2" s="1"/>
  <c r="T25" i="2"/>
  <c r="V25" i="2" s="1"/>
  <c r="W25" i="2" s="1"/>
  <c r="R27" i="2"/>
  <c r="T33" i="2"/>
  <c r="V33" i="2" s="1"/>
  <c r="W33" i="2" s="1"/>
  <c r="M35" i="2"/>
  <c r="T38" i="2"/>
  <c r="V38" i="2" s="1"/>
  <c r="T46" i="2"/>
  <c r="V46" i="2" s="1"/>
  <c r="W46" i="2" s="1"/>
  <c r="M48" i="2"/>
  <c r="P48" i="2" s="1"/>
  <c r="T54" i="2"/>
  <c r="V54" i="2" s="1"/>
  <c r="W54" i="2" s="1"/>
  <c r="R57" i="2"/>
  <c r="J20" i="3"/>
  <c r="O31" i="3"/>
  <c r="V49" i="3"/>
  <c r="W49" i="3" s="1"/>
  <c r="V58" i="3"/>
  <c r="W58" i="3" s="1"/>
  <c r="J19" i="2"/>
  <c r="J36" i="2"/>
  <c r="J41" i="2"/>
  <c r="J49" i="2"/>
  <c r="J14" i="3"/>
  <c r="H12" i="3"/>
  <c r="M17" i="3"/>
  <c r="T19" i="3"/>
  <c r="V19" i="3" s="1"/>
  <c r="W19" i="3" s="1"/>
  <c r="J22" i="3"/>
  <c r="J26" i="3"/>
  <c r="T31" i="3"/>
  <c r="V31" i="3" s="1"/>
  <c r="W31" i="3" s="1"/>
  <c r="J42" i="3"/>
  <c r="H40" i="3"/>
  <c r="T42" i="3"/>
  <c r="V42" i="3" s="1"/>
  <c r="T18" i="2"/>
  <c r="V18" i="2" s="1"/>
  <c r="W18" i="2" s="1"/>
  <c r="T31" i="2"/>
  <c r="V31" i="2" s="1"/>
  <c r="W31" i="2" s="1"/>
  <c r="T35" i="2"/>
  <c r="L37" i="2"/>
  <c r="T48" i="2"/>
  <c r="V48" i="2" s="1"/>
  <c r="W48" i="2" s="1"/>
  <c r="G11" i="3"/>
  <c r="V18" i="3"/>
  <c r="W18" i="3" s="1"/>
  <c r="H23" i="3"/>
  <c r="L23" i="3"/>
  <c r="V30" i="3"/>
  <c r="W30" i="3" s="1"/>
  <c r="L56" i="3"/>
  <c r="O59" i="3"/>
  <c r="J58" i="3"/>
  <c r="H56" i="3"/>
  <c r="Q11" i="3"/>
  <c r="T13" i="3"/>
  <c r="T17" i="3"/>
  <c r="V17" i="3" s="1"/>
  <c r="W17" i="3" s="1"/>
  <c r="T21" i="3"/>
  <c r="V21" i="3" s="1"/>
  <c r="W21" i="3" s="1"/>
  <c r="T25" i="3"/>
  <c r="V25" i="3" s="1"/>
  <c r="W25" i="3" s="1"/>
  <c r="T29" i="3"/>
  <c r="V29" i="3" s="1"/>
  <c r="W29" i="3" s="1"/>
  <c r="T33" i="3"/>
  <c r="V33" i="3" s="1"/>
  <c r="W33" i="3" s="1"/>
  <c r="J38" i="3"/>
  <c r="V46" i="3"/>
  <c r="W46" i="3" s="1"/>
  <c r="J48" i="3"/>
  <c r="J52" i="3"/>
  <c r="V54" i="3"/>
  <c r="W54" i="3" s="1"/>
  <c r="V59" i="3"/>
  <c r="W59" i="3" s="1"/>
  <c r="T57" i="3"/>
  <c r="M39" i="3" l="1"/>
  <c r="P39" i="3" s="1"/>
  <c r="O53" i="1"/>
  <c r="R53" i="1" s="1"/>
  <c r="O29" i="3"/>
  <c r="R29" i="3" s="1"/>
  <c r="M49" i="3"/>
  <c r="M47" i="1"/>
  <c r="O31" i="1"/>
  <c r="R31" i="1" s="1"/>
  <c r="M13" i="1"/>
  <c r="P13" i="1" s="1"/>
  <c r="M15" i="3"/>
  <c r="P15" i="3" s="1"/>
  <c r="O38" i="1"/>
  <c r="R38" i="1" s="1"/>
  <c r="M45" i="1"/>
  <c r="O28" i="3"/>
  <c r="P33" i="2"/>
  <c r="Q5" i="1"/>
  <c r="R5" i="1" s="1"/>
  <c r="O32" i="3"/>
  <c r="P32" i="3" s="1"/>
  <c r="M22" i="1"/>
  <c r="P22" i="1" s="1"/>
  <c r="F6" i="3"/>
  <c r="M51" i="1"/>
  <c r="M33" i="1"/>
  <c r="P33" i="1" s="1"/>
  <c r="O19" i="1"/>
  <c r="P19" i="1" s="1"/>
  <c r="T37" i="1"/>
  <c r="E6" i="3"/>
  <c r="K34" i="3"/>
  <c r="G6" i="2"/>
  <c r="O42" i="1"/>
  <c r="P42" i="1" s="1"/>
  <c r="T34" i="1"/>
  <c r="J37" i="1"/>
  <c r="K37" i="1" s="1"/>
  <c r="O21" i="1"/>
  <c r="P21" i="1" s="1"/>
  <c r="M21" i="1"/>
  <c r="M43" i="1"/>
  <c r="O43" i="1"/>
  <c r="P43" i="1" s="1"/>
  <c r="M59" i="1"/>
  <c r="P59" i="1" s="1"/>
  <c r="J56" i="1"/>
  <c r="K56" i="1" s="1"/>
  <c r="O59" i="1"/>
  <c r="M15" i="1"/>
  <c r="O15" i="1"/>
  <c r="R15" i="1" s="1"/>
  <c r="O27" i="1"/>
  <c r="R27" i="1" s="1"/>
  <c r="T34" i="2"/>
  <c r="O36" i="3"/>
  <c r="R36" i="3" s="1"/>
  <c r="H11" i="1"/>
  <c r="H6" i="1" s="1"/>
  <c r="V39" i="1"/>
  <c r="W39" i="1" s="1"/>
  <c r="O24" i="3"/>
  <c r="O26" i="1"/>
  <c r="R26" i="1" s="1"/>
  <c r="O41" i="3"/>
  <c r="P41" i="3" s="1"/>
  <c r="M49" i="1"/>
  <c r="P49" i="1" s="1"/>
  <c r="O28" i="2"/>
  <c r="M28" i="2"/>
  <c r="F6" i="1"/>
  <c r="P25" i="2"/>
  <c r="J40" i="1"/>
  <c r="K40" i="1" s="1"/>
  <c r="Q5" i="3"/>
  <c r="R5" i="3" s="1"/>
  <c r="L11" i="3"/>
  <c r="G6" i="3"/>
  <c r="J23" i="3"/>
  <c r="K23" i="3" s="1"/>
  <c r="M50" i="1"/>
  <c r="P50" i="1" s="1"/>
  <c r="M37" i="1"/>
  <c r="O58" i="2"/>
  <c r="O56" i="2" s="1"/>
  <c r="J56" i="2"/>
  <c r="K56" i="2" s="1"/>
  <c r="M58" i="2"/>
  <c r="M56" i="2" s="1"/>
  <c r="V23" i="1"/>
  <c r="Q5" i="2"/>
  <c r="R5" i="2" s="1"/>
  <c r="J12" i="3"/>
  <c r="K12" i="3" s="1"/>
  <c r="O17" i="1"/>
  <c r="P17" i="1" s="1"/>
  <c r="V40" i="2"/>
  <c r="W42" i="2"/>
  <c r="R17" i="3"/>
  <c r="P17" i="3"/>
  <c r="R32" i="3"/>
  <c r="O50" i="3"/>
  <c r="M50" i="3"/>
  <c r="T23" i="2"/>
  <c r="V24" i="2"/>
  <c r="O47" i="3"/>
  <c r="M47" i="3"/>
  <c r="P59" i="2"/>
  <c r="R59" i="2"/>
  <c r="O38" i="3"/>
  <c r="J37" i="3"/>
  <c r="K37" i="3" s="1"/>
  <c r="M38" i="3"/>
  <c r="O42" i="3"/>
  <c r="M42" i="3"/>
  <c r="O22" i="3"/>
  <c r="M22" i="3"/>
  <c r="P31" i="3"/>
  <c r="R31" i="3"/>
  <c r="O55" i="2"/>
  <c r="M55" i="2"/>
  <c r="O17" i="2"/>
  <c r="M17" i="2"/>
  <c r="P36" i="3"/>
  <c r="O30" i="3"/>
  <c r="O23" i="3" s="1"/>
  <c r="M30" i="3"/>
  <c r="O18" i="3"/>
  <c r="M18" i="3"/>
  <c r="R24" i="2"/>
  <c r="P24" i="2"/>
  <c r="P13" i="3"/>
  <c r="R13" i="3"/>
  <c r="R32" i="2"/>
  <c r="P32" i="2"/>
  <c r="M48" i="1"/>
  <c r="O48" i="1"/>
  <c r="M32" i="1"/>
  <c r="O32" i="1"/>
  <c r="M24" i="1"/>
  <c r="O24" i="1"/>
  <c r="J23" i="1"/>
  <c r="K23" i="1" s="1"/>
  <c r="M16" i="1"/>
  <c r="O16" i="1"/>
  <c r="P18" i="1"/>
  <c r="R18" i="1"/>
  <c r="O39" i="2"/>
  <c r="M39" i="2"/>
  <c r="M37" i="2" s="1"/>
  <c r="J37" i="2"/>
  <c r="K37" i="2" s="1"/>
  <c r="M45" i="2"/>
  <c r="O45" i="2"/>
  <c r="P14" i="2"/>
  <c r="R14" i="2"/>
  <c r="P54" i="1"/>
  <c r="R54" i="1"/>
  <c r="O37" i="1"/>
  <c r="M53" i="2"/>
  <c r="O53" i="2"/>
  <c r="R53" i="3"/>
  <c r="P53" i="3"/>
  <c r="R39" i="1"/>
  <c r="P39" i="1"/>
  <c r="R49" i="1"/>
  <c r="P41" i="1"/>
  <c r="R41" i="1"/>
  <c r="T37" i="2"/>
  <c r="T23" i="3"/>
  <c r="W24" i="1"/>
  <c r="W23" i="1" s="1"/>
  <c r="L11" i="1"/>
  <c r="L5" i="1" s="1"/>
  <c r="M5" i="1" s="1"/>
  <c r="T37" i="3"/>
  <c r="T23" i="1"/>
  <c r="W42" i="3"/>
  <c r="W40" i="3" s="1"/>
  <c r="V40" i="3"/>
  <c r="R39" i="3"/>
  <c r="P29" i="3"/>
  <c r="M36" i="2"/>
  <c r="M34" i="2" s="1"/>
  <c r="O36" i="2"/>
  <c r="J34" i="2"/>
  <c r="K34" i="2" s="1"/>
  <c r="R47" i="1"/>
  <c r="P47" i="1"/>
  <c r="P27" i="1"/>
  <c r="T56" i="3"/>
  <c r="V57" i="3"/>
  <c r="O26" i="3"/>
  <c r="M26" i="3"/>
  <c r="M23" i="3" s="1"/>
  <c r="O47" i="2"/>
  <c r="M47" i="2"/>
  <c r="V57" i="1"/>
  <c r="T56" i="1"/>
  <c r="P29" i="2"/>
  <c r="R29" i="2"/>
  <c r="M52" i="1"/>
  <c r="O52" i="1"/>
  <c r="M44" i="1"/>
  <c r="M40" i="1" s="1"/>
  <c r="O44" i="1"/>
  <c r="M28" i="1"/>
  <c r="O28" i="1"/>
  <c r="M20" i="1"/>
  <c r="O20" i="1"/>
  <c r="V41" i="1"/>
  <c r="T40" i="1"/>
  <c r="P33" i="3"/>
  <c r="R33" i="3"/>
  <c r="R30" i="2"/>
  <c r="P30" i="2"/>
  <c r="P54" i="2"/>
  <c r="R54" i="2"/>
  <c r="P44" i="2"/>
  <c r="R44" i="2"/>
  <c r="M15" i="2"/>
  <c r="O15" i="2"/>
  <c r="P46" i="1"/>
  <c r="R46" i="1"/>
  <c r="P26" i="1"/>
  <c r="O44" i="3"/>
  <c r="M44" i="3"/>
  <c r="P19" i="3"/>
  <c r="R19" i="3"/>
  <c r="P52" i="2"/>
  <c r="R52" i="2"/>
  <c r="P31" i="2"/>
  <c r="R31" i="2"/>
  <c r="J12" i="2"/>
  <c r="M13" i="2"/>
  <c r="O13" i="2"/>
  <c r="P57" i="3"/>
  <c r="R57" i="3"/>
  <c r="R49" i="3"/>
  <c r="P49" i="3"/>
  <c r="P45" i="1"/>
  <c r="R45" i="1"/>
  <c r="R59" i="1"/>
  <c r="O56" i="1"/>
  <c r="P57" i="1"/>
  <c r="R57" i="1"/>
  <c r="R35" i="1"/>
  <c r="P35" i="1"/>
  <c r="W35" i="1"/>
  <c r="W34" i="1" s="1"/>
  <c r="V34" i="1"/>
  <c r="R55" i="1"/>
  <c r="P55" i="1"/>
  <c r="R13" i="1"/>
  <c r="W38" i="1"/>
  <c r="P25" i="1"/>
  <c r="R25" i="1"/>
  <c r="W23" i="3"/>
  <c r="T40" i="3"/>
  <c r="H11" i="3"/>
  <c r="V35" i="2"/>
  <c r="T56" i="2"/>
  <c r="T40" i="2"/>
  <c r="H11" i="2"/>
  <c r="V23" i="3"/>
  <c r="M52" i="3"/>
  <c r="O52" i="3"/>
  <c r="T12" i="3"/>
  <c r="V13" i="3"/>
  <c r="O14" i="3"/>
  <c r="M14" i="3"/>
  <c r="M49" i="2"/>
  <c r="O49" i="2"/>
  <c r="V35" i="3"/>
  <c r="T34" i="3"/>
  <c r="R16" i="3"/>
  <c r="P16" i="3"/>
  <c r="M20" i="2"/>
  <c r="O20" i="2"/>
  <c r="P16" i="2"/>
  <c r="R16" i="2"/>
  <c r="P30" i="1"/>
  <c r="R30" i="1"/>
  <c r="M51" i="2"/>
  <c r="O51" i="2"/>
  <c r="M21" i="2"/>
  <c r="O21" i="2"/>
  <c r="P25" i="3"/>
  <c r="R25" i="3"/>
  <c r="P27" i="3"/>
  <c r="R27" i="3"/>
  <c r="P14" i="1"/>
  <c r="R14" i="1"/>
  <c r="O55" i="3"/>
  <c r="M55" i="3"/>
  <c r="M43" i="2"/>
  <c r="O43" i="2"/>
  <c r="R51" i="1"/>
  <c r="P51" i="1"/>
  <c r="M48" i="3"/>
  <c r="O48" i="3"/>
  <c r="O58" i="3"/>
  <c r="O56" i="3" s="1"/>
  <c r="M58" i="3"/>
  <c r="M56" i="3" s="1"/>
  <c r="P59" i="3"/>
  <c r="R59" i="3"/>
  <c r="J40" i="2"/>
  <c r="K40" i="2" s="1"/>
  <c r="O41" i="2"/>
  <c r="M41" i="2"/>
  <c r="M19" i="2"/>
  <c r="O19" i="2"/>
  <c r="M20" i="3"/>
  <c r="O20" i="3"/>
  <c r="V37" i="2"/>
  <c r="W38" i="2"/>
  <c r="W37" i="2" s="1"/>
  <c r="O54" i="3"/>
  <c r="M54" i="3"/>
  <c r="O46" i="3"/>
  <c r="M46" i="3"/>
  <c r="P35" i="3"/>
  <c r="O34" i="3"/>
  <c r="P34" i="3" s="1"/>
  <c r="R35" i="3"/>
  <c r="V13" i="1"/>
  <c r="T12" i="1"/>
  <c r="P21" i="3"/>
  <c r="R21" i="3"/>
  <c r="M50" i="2"/>
  <c r="O50" i="2"/>
  <c r="P46" i="2"/>
  <c r="R46" i="2"/>
  <c r="M36" i="1"/>
  <c r="O36" i="1"/>
  <c r="O34" i="1" s="1"/>
  <c r="P58" i="1"/>
  <c r="R58" i="1"/>
  <c r="R24" i="3"/>
  <c r="P24" i="3"/>
  <c r="M42" i="2"/>
  <c r="O42" i="2"/>
  <c r="O26" i="2"/>
  <c r="M26" i="2"/>
  <c r="M23" i="2" s="1"/>
  <c r="R45" i="3"/>
  <c r="P45" i="3"/>
  <c r="O51" i="3"/>
  <c r="M51" i="3"/>
  <c r="O43" i="3"/>
  <c r="M43" i="3"/>
  <c r="V37" i="3"/>
  <c r="W38" i="3"/>
  <c r="W37" i="3" s="1"/>
  <c r="P22" i="2"/>
  <c r="R22" i="2"/>
  <c r="T12" i="2"/>
  <c r="V13" i="2"/>
  <c r="P29" i="1"/>
  <c r="R29" i="1"/>
  <c r="R33" i="1"/>
  <c r="P53" i="1"/>
  <c r="M34" i="1"/>
  <c r="L11" i="2"/>
  <c r="V57" i="2"/>
  <c r="P35" i="2"/>
  <c r="P57" i="2"/>
  <c r="J56" i="3"/>
  <c r="K56" i="3" s="1"/>
  <c r="J40" i="3"/>
  <c r="K40" i="3" s="1"/>
  <c r="J34" i="1"/>
  <c r="K34" i="1" s="1"/>
  <c r="J12" i="1"/>
  <c r="P38" i="1" l="1"/>
  <c r="M37" i="3"/>
  <c r="R28" i="3"/>
  <c r="P28" i="3"/>
  <c r="R19" i="1"/>
  <c r="P31" i="1"/>
  <c r="R43" i="1"/>
  <c r="R41" i="3"/>
  <c r="R17" i="1"/>
  <c r="O12" i="1"/>
  <c r="M12" i="1"/>
  <c r="M12" i="3"/>
  <c r="V37" i="1"/>
  <c r="R42" i="1"/>
  <c r="W37" i="1"/>
  <c r="M56" i="1"/>
  <c r="P56" i="2"/>
  <c r="R21" i="1"/>
  <c r="M40" i="3"/>
  <c r="P15" i="1"/>
  <c r="L5" i="3"/>
  <c r="M5" i="3" s="1"/>
  <c r="P37" i="1"/>
  <c r="R58" i="2"/>
  <c r="R56" i="2" s="1"/>
  <c r="P58" i="2"/>
  <c r="R28" i="2"/>
  <c r="P28" i="2"/>
  <c r="H6" i="2"/>
  <c r="M12" i="2"/>
  <c r="P34" i="1"/>
  <c r="T11" i="3"/>
  <c r="O12" i="3"/>
  <c r="O40" i="3"/>
  <c r="P40" i="3" s="1"/>
  <c r="P12" i="3"/>
  <c r="V12" i="1"/>
  <c r="W13" i="1"/>
  <c r="W12" i="1" s="1"/>
  <c r="R54" i="3"/>
  <c r="P54" i="3"/>
  <c r="R20" i="3"/>
  <c r="P20" i="3"/>
  <c r="P19" i="2"/>
  <c r="R19" i="2"/>
  <c r="V34" i="3"/>
  <c r="W35" i="3"/>
  <c r="W34" i="3" s="1"/>
  <c r="W13" i="3"/>
  <c r="W12" i="3" s="1"/>
  <c r="V12" i="3"/>
  <c r="V40" i="1"/>
  <c r="W41" i="1"/>
  <c r="W40" i="1" s="1"/>
  <c r="P53" i="2"/>
  <c r="R53" i="2"/>
  <c r="O23" i="1"/>
  <c r="P24" i="1"/>
  <c r="R24" i="1"/>
  <c r="P48" i="1"/>
  <c r="R48" i="1"/>
  <c r="P18" i="3"/>
  <c r="R18" i="3"/>
  <c r="P55" i="2"/>
  <c r="R55" i="2"/>
  <c r="R22" i="3"/>
  <c r="P22" i="3"/>
  <c r="R50" i="3"/>
  <c r="P50" i="3"/>
  <c r="V56" i="2"/>
  <c r="W57" i="2"/>
  <c r="W56" i="2" s="1"/>
  <c r="W40" i="2" s="1"/>
  <c r="P51" i="3"/>
  <c r="R51" i="3"/>
  <c r="P41" i="2"/>
  <c r="O40" i="2"/>
  <c r="R41" i="2"/>
  <c r="R48" i="3"/>
  <c r="P48" i="3"/>
  <c r="P43" i="2"/>
  <c r="R43" i="2"/>
  <c r="P51" i="2"/>
  <c r="R51" i="2"/>
  <c r="W35" i="2"/>
  <c r="W34" i="2" s="1"/>
  <c r="V34" i="2"/>
  <c r="P13" i="2"/>
  <c r="O12" i="2"/>
  <c r="R13" i="2"/>
  <c r="P28" i="1"/>
  <c r="R28" i="1"/>
  <c r="R52" i="1"/>
  <c r="P52" i="1"/>
  <c r="R39" i="2"/>
  <c r="R37" i="2" s="1"/>
  <c r="P39" i="2"/>
  <c r="O37" i="2"/>
  <c r="P37" i="2" s="1"/>
  <c r="P56" i="3"/>
  <c r="L5" i="2"/>
  <c r="M5" i="2" s="1"/>
  <c r="T11" i="2"/>
  <c r="T6" i="2" s="1"/>
  <c r="V6" i="2" s="1"/>
  <c r="W6" i="2" s="1"/>
  <c r="T11" i="1"/>
  <c r="R34" i="3"/>
  <c r="R56" i="1"/>
  <c r="P12" i="1"/>
  <c r="V12" i="2"/>
  <c r="W13" i="2"/>
  <c r="W12" i="2" s="1"/>
  <c r="R42" i="2"/>
  <c r="P42" i="2"/>
  <c r="R36" i="1"/>
  <c r="R34" i="1" s="1"/>
  <c r="P36" i="1"/>
  <c r="R50" i="2"/>
  <c r="P50" i="2"/>
  <c r="R46" i="3"/>
  <c r="P46" i="3"/>
  <c r="P58" i="3"/>
  <c r="R58" i="3"/>
  <c r="R56" i="3" s="1"/>
  <c r="P55" i="3"/>
  <c r="R55" i="3"/>
  <c r="R52" i="3"/>
  <c r="P52" i="3"/>
  <c r="P15" i="2"/>
  <c r="R15" i="2"/>
  <c r="P36" i="2"/>
  <c r="R36" i="2"/>
  <c r="R34" i="2" s="1"/>
  <c r="O34" i="2"/>
  <c r="P34" i="2" s="1"/>
  <c r="P32" i="1"/>
  <c r="R32" i="1"/>
  <c r="P30" i="3"/>
  <c r="R30" i="3"/>
  <c r="P17" i="2"/>
  <c r="R17" i="2"/>
  <c r="P42" i="3"/>
  <c r="R42" i="3"/>
  <c r="O37" i="3"/>
  <c r="P38" i="3"/>
  <c r="R38" i="3"/>
  <c r="R37" i="3" s="1"/>
  <c r="P47" i="3"/>
  <c r="R47" i="3"/>
  <c r="P23" i="3"/>
  <c r="M40" i="2"/>
  <c r="H6" i="3"/>
  <c r="R37" i="1"/>
  <c r="J11" i="3"/>
  <c r="K12" i="1"/>
  <c r="J11" i="1"/>
  <c r="R14" i="3"/>
  <c r="P14" i="3"/>
  <c r="P43" i="3"/>
  <c r="R43" i="3"/>
  <c r="R26" i="2"/>
  <c r="P26" i="2"/>
  <c r="P21" i="2"/>
  <c r="R21" i="2"/>
  <c r="R20" i="2"/>
  <c r="P20" i="2"/>
  <c r="P49" i="2"/>
  <c r="R49" i="2"/>
  <c r="J11" i="2"/>
  <c r="K12" i="2"/>
  <c r="R44" i="3"/>
  <c r="P44" i="3"/>
  <c r="R20" i="1"/>
  <c r="P20" i="1"/>
  <c r="P44" i="1"/>
  <c r="R44" i="1"/>
  <c r="V56" i="1"/>
  <c r="W57" i="1"/>
  <c r="W56" i="1" s="1"/>
  <c r="P47" i="2"/>
  <c r="R47" i="2"/>
  <c r="R26" i="3"/>
  <c r="P26" i="3"/>
  <c r="W57" i="3"/>
  <c r="W56" i="3" s="1"/>
  <c r="V56" i="3"/>
  <c r="P45" i="2"/>
  <c r="R45" i="2"/>
  <c r="P16" i="1"/>
  <c r="R16" i="1"/>
  <c r="V23" i="2"/>
  <c r="W24" i="2"/>
  <c r="W23" i="2" s="1"/>
  <c r="M11" i="3"/>
  <c r="P56" i="1"/>
  <c r="O40" i="1"/>
  <c r="P40" i="1" s="1"/>
  <c r="M23" i="1"/>
  <c r="M11" i="1" s="1"/>
  <c r="O23" i="2"/>
  <c r="P23" i="2" s="1"/>
  <c r="P37" i="3" l="1"/>
  <c r="R23" i="2"/>
  <c r="R40" i="1"/>
  <c r="R12" i="1"/>
  <c r="T6" i="1"/>
  <c r="V6" i="1" s="1"/>
  <c r="W6" i="1" s="1"/>
  <c r="R40" i="3"/>
  <c r="M11" i="2"/>
  <c r="T6" i="3"/>
  <c r="V6" i="3" s="1"/>
  <c r="W6" i="3" s="1"/>
  <c r="R23" i="3"/>
  <c r="R12" i="3"/>
  <c r="K11" i="1"/>
  <c r="J6" i="1"/>
  <c r="M6" i="1" s="1"/>
  <c r="R40" i="2"/>
  <c r="V11" i="2"/>
  <c r="V5" i="2" s="1"/>
  <c r="W5" i="2" s="1"/>
  <c r="R23" i="1"/>
  <c r="O11" i="3"/>
  <c r="K11" i="2"/>
  <c r="J6" i="2"/>
  <c r="M6" i="2" s="1"/>
  <c r="O11" i="2"/>
  <c r="P12" i="2"/>
  <c r="W11" i="2"/>
  <c r="O11" i="1"/>
  <c r="W11" i="3"/>
  <c r="V11" i="1"/>
  <c r="K11" i="3"/>
  <c r="J6" i="3"/>
  <c r="M6" i="3" s="1"/>
  <c r="R12" i="2"/>
  <c r="P40" i="2"/>
  <c r="P23" i="1"/>
  <c r="V11" i="3"/>
  <c r="W11" i="1"/>
  <c r="R11" i="2" l="1"/>
  <c r="V5" i="1"/>
  <c r="W5" i="1" s="1"/>
  <c r="R11" i="1"/>
  <c r="V5" i="3"/>
  <c r="W5" i="3" s="1"/>
  <c r="R11" i="3"/>
  <c r="O6" i="2"/>
  <c r="R6" i="2" s="1"/>
  <c r="P11" i="2"/>
  <c r="P11" i="3"/>
  <c r="O6" i="3"/>
  <c r="R6" i="3" s="1"/>
  <c r="P11" i="1"/>
  <c r="O6" i="1"/>
  <c r="R6" i="1" s="1"/>
</calcChain>
</file>

<file path=xl/sharedStrings.xml><?xml version="1.0" encoding="utf-8"?>
<sst xmlns="http://schemas.openxmlformats.org/spreadsheetml/2006/main" count="476" uniqueCount="85">
  <si>
    <t>MO</t>
  </si>
  <si>
    <t>P.U.</t>
  </si>
  <si>
    <t>MONTANT</t>
  </si>
  <si>
    <t>xxxxxxx</t>
  </si>
  <si>
    <t>BUDG. Réf.</t>
  </si>
  <si>
    <t>Trsf. +/-</t>
  </si>
  <si>
    <t>TS</t>
  </si>
  <si>
    <t>RAD</t>
  </si>
  <si>
    <t>CUMUL FDC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</si>
  <si>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</si>
  <si>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</si>
  <si>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</si>
  <si>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</si>
  <si>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</si>
  <si>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</si>
  <si>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</si>
  <si>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</si>
  <si>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</si>
  <si>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</si>
  <si>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</si>
  <si>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H</t>
  </si>
  <si>
    <t>BETON</t>
  </si>
  <si>
    <t>Total</t>
  </si>
  <si>
    <t>M3</t>
  </si>
  <si>
    <t>ACIER</t>
  </si>
  <si>
    <t>KG</t>
  </si>
  <si>
    <t>CUMUL A FIN  JUIN-2016</t>
  </si>
  <si>
    <t>MOIS DE  JUIN-2016</t>
  </si>
  <si>
    <t>CUMUL A FIN  MAI-2016</t>
  </si>
  <si>
    <t>SUP 1</t>
  </si>
  <si>
    <t>SUP 2</t>
  </si>
  <si>
    <t>SUP 3</t>
  </si>
  <si>
    <t>SUP 4</t>
  </si>
  <si>
    <t>SUP 5</t>
  </si>
  <si>
    <t>SUP 6</t>
  </si>
  <si>
    <t>SUP1.1</t>
  </si>
  <si>
    <t>SUP1.2</t>
  </si>
  <si>
    <t>SUP1.3</t>
  </si>
  <si>
    <t>SUP1.4</t>
  </si>
  <si>
    <t>SUP1.5</t>
  </si>
  <si>
    <t>SUP1.6</t>
  </si>
  <si>
    <t>SUP1.7</t>
  </si>
  <si>
    <t>SUP1.8</t>
  </si>
  <si>
    <t>SUP1.9</t>
  </si>
  <si>
    <t>SUP1.10</t>
  </si>
  <si>
    <t>SUP2.1</t>
  </si>
  <si>
    <t>SUP2.2</t>
  </si>
  <si>
    <t>SUP2.3</t>
  </si>
  <si>
    <t>SUP2.4</t>
  </si>
  <si>
    <t>SUP2.5</t>
  </si>
  <si>
    <t>SUP2.6</t>
  </si>
  <si>
    <t>SUP2.7</t>
  </si>
  <si>
    <t>SUP2.8</t>
  </si>
  <si>
    <t>SUP2.9</t>
  </si>
  <si>
    <t>SUP2.10</t>
  </si>
  <si>
    <t>SUP3.1</t>
  </si>
  <si>
    <t>SUP3.2</t>
  </si>
  <si>
    <t>SUP4.1</t>
  </si>
  <si>
    <t>SUP4.2</t>
  </si>
  <si>
    <t>SUP5.1</t>
  </si>
  <si>
    <t>SUP5.2</t>
  </si>
  <si>
    <t>SUP5.3</t>
  </si>
  <si>
    <t>SUP5.4</t>
  </si>
  <si>
    <t>SUP5.5</t>
  </si>
  <si>
    <t>SUP5.6</t>
  </si>
  <si>
    <t>SUP5.7</t>
  </si>
  <si>
    <t>SUP5.8</t>
  </si>
  <si>
    <t>SUP5.9</t>
  </si>
  <si>
    <t>SUP5.10</t>
  </si>
  <si>
    <t>SUP5.11</t>
  </si>
  <si>
    <t>SUP5.12</t>
  </si>
  <si>
    <t>SUP5.13</t>
  </si>
  <si>
    <t>SUP5.14</t>
  </si>
  <si>
    <t>SUP5.15</t>
  </si>
  <si>
    <t>SUP6.1</t>
  </si>
  <si>
    <t>SUP6.2</t>
  </si>
  <si>
    <t>SUP6.3</t>
  </si>
  <si>
    <t>BOXATO.GG.R.1</t>
  </si>
  <si>
    <t>BOXATO.GG.R.2</t>
  </si>
  <si>
    <t>BOXATO.GG.R.3</t>
  </si>
  <si>
    <t>BOXATO.GG.R.4</t>
  </si>
  <si>
    <t>BOXATO.GG.R.5</t>
  </si>
  <si>
    <t>BOXATO.GG.R.6</t>
  </si>
  <si>
    <t>CODE</t>
  </si>
  <si>
    <t xml:space="preserve">Description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</si>
</sst>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40C]mmm\-yy;@"/>
    <numFmt numFmtId="165" formatCode="_-* #,##0.00\ [$€]_-;\-* #,##0.00\ [$€]_-;_-* &quot;-&quot;??\ [$€]_-;_-@_-"/>
    <numFmt numFmtId="166" formatCode="_(* #,##0.00_);_(* \(#,##0.00\);_(* &quot;-&quot;??_);_(@_)"/>
    <numFmt numFmtId="167" formatCode="#,##0__"/>
  </numFmts>
  <fonts count="3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color indexed="8"/>
      <name val="Book Antiqua"/>
      <family val="1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8"/>
      <color indexed="8"/>
      <name val="Times New Roman"/>
      <family val="1"/>
    </font>
    <font>
      <sz val="6"/>
      <name val="Arial"/>
      <family val="2"/>
    </font>
    <font>
      <sz val="11"/>
      <color indexed="8"/>
      <name val="Calibri"/>
      <family val="2"/>
    </font>
    <font>
      <sz val="10"/>
      <name val="CG Times"/>
      <family val="1"/>
    </font>
    <font>
      <sz val="10"/>
      <name val="Courier"/>
      <family val="3"/>
    </font>
    <font>
      <sz val="11"/>
      <color rgb="FF000000"/>
      <name val="Calibri"/>
      <family val="2"/>
      <scheme val="minor"/>
    </font>
    <font>
      <sz val="8"/>
      <color indexed="12"/>
      <name val="Arial"/>
      <family val="2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10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medium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medium">
        <color indexed="64"/>
      </bottom>
      <diagonal/>
    </border>
    <border>
      <left style="dotted">
        <color indexed="8"/>
      </left>
      <right/>
      <top style="thin">
        <color indexed="64"/>
      </top>
      <bottom style="medium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</borders>
  <cellStyleXfs count="113">
    <xf numFmtId="0" fontId="0" fillId="0" borderId="0"/>
    <xf numFmtId="0" fontId="18" fillId="0" borderId="0"/>
    <xf numFmtId="9" fontId="18" fillId="0" borderId="0" applyFont="0" applyFill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4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4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4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4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4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4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4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4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4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4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4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" fillId="8" borderId="8" applyNumberFormat="0" applyFont="0" applyAlignment="0" applyProtection="0"/>
    <xf numFmtId="0" fontId="32" fillId="8" borderId="8" applyNumberFormat="0" applyFont="0" applyAlignment="0" applyProtection="0"/>
    <xf numFmtId="0" fontId="32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5" fontId="18" fillId="0" borderId="0" applyFont="0" applyFill="0" applyBorder="0" applyAlignment="0" applyProtection="0"/>
    <xf numFmtId="0" fontId="7" fillId="3" borderId="0" applyNumberFormat="0" applyBorder="0" applyAlignment="0" applyProtection="0"/>
    <xf numFmtId="166" fontId="18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8" fillId="0" borderId="0" applyFont="0" applyFill="0" applyBorder="0" applyAlignment="0" applyProtection="0"/>
    <xf numFmtId="3" fontId="33" fillId="0" borderId="0"/>
    <xf numFmtId="0" fontId="8" fillId="4" borderId="0" applyNumberFormat="0" applyBorder="0" applyAlignment="0" applyProtection="0"/>
    <xf numFmtId="0" fontId="34" fillId="0" borderId="0"/>
    <xf numFmtId="0" fontId="1" fillId="0" borderId="0"/>
    <xf numFmtId="0" fontId="32" fillId="0" borderId="0"/>
    <xf numFmtId="0" fontId="35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35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35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23" fillId="35" borderId="105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7" fontId="36" fillId="39" borderId="106" applyNumberFormat="0" applyBorder="0" applyAlignment="0">
      <alignment horizontal="right"/>
      <protection locked="0"/>
    </xf>
    <xf numFmtId="0" fontId="13" fillId="7" borderId="7" applyNumberFormat="0" applyAlignment="0" applyProtection="0"/>
  </cellStyleXfs>
  <cellXfs count="173">
    <xf numFmtId="0" fontId="0" fillId="0" borderId="0" xfId="0"/>
    <xf numFmtId="49" fontId="19" fillId="0" borderId="0" xfId="1" applyNumberFormat="1" applyFont="1" applyFill="1" applyBorder="1" applyAlignment="1" applyProtection="1">
      <alignment horizontal="center" vertical="center"/>
      <protection locked="0"/>
    </xf>
    <xf numFmtId="0" fontId="18" fillId="0" borderId="0" xfId="1" applyAlignment="1">
      <alignment vertical="center"/>
    </xf>
    <xf numFmtId="0" fontId="18" fillId="0" borderId="0" xfId="1" applyBorder="1" applyAlignment="1">
      <alignment vertical="center"/>
    </xf>
    <xf numFmtId="0" fontId="18" fillId="0" borderId="0" xfId="1" applyFill="1" applyBorder="1" applyAlignment="1">
      <alignment vertical="center"/>
    </xf>
    <xf numFmtId="0" fontId="18" fillId="33" borderId="0" xfId="1" applyFill="1" applyBorder="1" applyAlignment="1">
      <alignment vertical="center"/>
    </xf>
    <xf numFmtId="4" fontId="18" fillId="0" borderId="0" xfId="1" applyNumberFormat="1" applyAlignment="1">
      <alignment vertical="center"/>
    </xf>
    <xf numFmtId="3" fontId="18" fillId="0" borderId="0" xfId="1" applyNumberFormat="1" applyAlignment="1">
      <alignment vertical="center"/>
    </xf>
    <xf numFmtId="49" fontId="20" fillId="33" borderId="0" xfId="1" applyNumberFormat="1" applyFont="1" applyFill="1" applyBorder="1" applyAlignment="1" applyProtection="1">
      <alignment horizontal="center" vertical="center"/>
      <protection locked="0"/>
    </xf>
    <xf numFmtId="4" fontId="21" fillId="0" borderId="0" xfId="1" applyNumberFormat="1" applyFont="1" applyAlignment="1">
      <alignment horizontal="right" vertical="center"/>
    </xf>
    <xf numFmtId="4" fontId="18" fillId="0" borderId="0" xfId="1" applyNumberFormat="1" applyBorder="1" applyAlignment="1">
      <alignment vertical="center"/>
    </xf>
    <xf numFmtId="4" fontId="21" fillId="0" borderId="13" xfId="1" applyNumberFormat="1" applyFont="1" applyBorder="1" applyAlignment="1">
      <alignment horizontal="center" vertical="center"/>
    </xf>
    <xf numFmtId="4" fontId="21" fillId="0" borderId="0" xfId="1" applyNumberFormat="1" applyFont="1" applyBorder="1" applyAlignment="1">
      <alignment vertical="center"/>
    </xf>
    <xf numFmtId="4" fontId="21" fillId="0" borderId="0" xfId="1" applyNumberFormat="1" applyFont="1" applyAlignment="1">
      <alignment vertical="center"/>
    </xf>
    <xf numFmtId="4" fontId="21" fillId="0" borderId="0" xfId="1" applyNumberFormat="1" applyFont="1" applyFill="1" applyBorder="1" applyAlignment="1">
      <alignment vertical="center"/>
    </xf>
    <xf numFmtId="4" fontId="18" fillId="33" borderId="0" xfId="1" applyNumberFormat="1" applyFill="1" applyBorder="1" applyAlignment="1">
      <alignment vertical="center"/>
    </xf>
    <xf numFmtId="3" fontId="21" fillId="0" borderId="0" xfId="1" applyNumberFormat="1" applyFont="1" applyAlignment="1">
      <alignment horizontal="right" vertical="center"/>
    </xf>
    <xf numFmtId="3" fontId="18" fillId="0" borderId="0" xfId="1" applyNumberFormat="1" applyBorder="1" applyAlignment="1">
      <alignment vertical="center"/>
    </xf>
    <xf numFmtId="3" fontId="18" fillId="0" borderId="13" xfId="1" applyNumberFormat="1" applyBorder="1" applyAlignment="1">
      <alignment horizontal="center" vertical="center"/>
    </xf>
    <xf numFmtId="3" fontId="21" fillId="0" borderId="13" xfId="1" applyNumberFormat="1" applyFont="1" applyBorder="1" applyAlignment="1">
      <alignment horizontal="center" vertical="center"/>
    </xf>
    <xf numFmtId="3" fontId="18" fillId="0" borderId="0" xfId="1" applyNumberFormat="1" applyFill="1" applyBorder="1" applyAlignment="1">
      <alignment vertical="center"/>
    </xf>
    <xf numFmtId="3" fontId="18" fillId="33" borderId="0" xfId="1" applyNumberFormat="1" applyFill="1" applyBorder="1" applyAlignment="1">
      <alignment vertical="center"/>
    </xf>
    <xf numFmtId="0" fontId="22" fillId="0" borderId="0" xfId="1" applyFont="1" applyAlignment="1">
      <alignment vertical="center"/>
    </xf>
    <xf numFmtId="0" fontId="22" fillId="0" borderId="0" xfId="1" applyFont="1" applyBorder="1" applyAlignment="1">
      <alignment vertical="center"/>
    </xf>
    <xf numFmtId="4" fontId="23" fillId="0" borderId="0" xfId="1" applyNumberFormat="1" applyFont="1" applyAlignment="1">
      <alignment vertical="center"/>
    </xf>
    <xf numFmtId="4" fontId="24" fillId="0" borderId="0" xfId="1" applyNumberFormat="1" applyFont="1" applyAlignment="1">
      <alignment vertical="center"/>
    </xf>
    <xf numFmtId="0" fontId="25" fillId="0" borderId="0" xfId="1" applyFont="1" applyAlignment="1">
      <alignment vertical="center"/>
    </xf>
    <xf numFmtId="0" fontId="22" fillId="0" borderId="0" xfId="1" applyFont="1" applyFill="1" applyBorder="1" applyAlignment="1">
      <alignment vertical="center"/>
    </xf>
    <xf numFmtId="0" fontId="22" fillId="33" borderId="0" xfId="1" applyFont="1" applyFill="1" applyBorder="1" applyAlignment="1">
      <alignment vertical="center"/>
    </xf>
    <xf numFmtId="0" fontId="22" fillId="0" borderId="14" xfId="1" applyFont="1" applyBorder="1" applyAlignment="1">
      <alignment vertical="center"/>
    </xf>
    <xf numFmtId="49" fontId="26" fillId="35" borderId="0" xfId="1" applyNumberFormat="1" applyFont="1" applyFill="1" applyBorder="1" applyAlignment="1" applyProtection="1">
      <alignment horizontal="center" vertical="center"/>
      <protection locked="0"/>
    </xf>
    <xf numFmtId="49" fontId="26" fillId="35" borderId="18" xfId="1" applyNumberFormat="1" applyFont="1" applyFill="1" applyBorder="1" applyAlignment="1" applyProtection="1">
      <alignment horizontal="center" vertical="center"/>
      <protection locked="0"/>
    </xf>
    <xf numFmtId="49" fontId="26" fillId="0" borderId="0" xfId="1" applyNumberFormat="1" applyFont="1" applyFill="1" applyBorder="1" applyAlignment="1" applyProtection="1">
      <alignment horizontal="center" vertical="center"/>
      <protection locked="0"/>
    </xf>
    <xf numFmtId="49" fontId="27" fillId="33" borderId="0" xfId="1" applyNumberFormat="1" applyFont="1" applyFill="1" applyBorder="1" applyAlignment="1" applyProtection="1">
      <alignment horizontal="center" vertical="center"/>
      <protection locked="0"/>
    </xf>
    <xf numFmtId="49" fontId="27" fillId="35" borderId="24" xfId="1" applyNumberFormat="1" applyFont="1" applyFill="1" applyBorder="1" applyAlignment="1" applyProtection="1">
      <alignment horizontal="center" vertical="center"/>
      <protection locked="0"/>
    </xf>
    <xf numFmtId="49" fontId="27" fillId="35" borderId="30" xfId="1" applyNumberFormat="1" applyFont="1" applyFill="1" applyBorder="1" applyAlignment="1" applyProtection="1">
      <alignment horizontal="center" vertical="center"/>
      <protection locked="0"/>
    </xf>
    <xf numFmtId="49" fontId="27" fillId="35" borderId="31" xfId="1" applyNumberFormat="1" applyFont="1" applyFill="1" applyBorder="1" applyAlignment="1" applyProtection="1">
      <alignment horizontal="center" vertical="center"/>
      <protection locked="0"/>
    </xf>
    <xf numFmtId="49" fontId="27" fillId="35" borderId="34" xfId="1" applyNumberFormat="1" applyFont="1" applyFill="1" applyBorder="1" applyAlignment="1" applyProtection="1">
      <alignment horizontal="center" vertical="center"/>
      <protection locked="0"/>
    </xf>
    <xf numFmtId="49" fontId="27" fillId="35" borderId="35" xfId="1" applyNumberFormat="1" applyFont="1" applyFill="1" applyBorder="1" applyAlignment="1" applyProtection="1">
      <alignment horizontal="center" vertical="center"/>
      <protection locked="0"/>
    </xf>
    <xf numFmtId="49" fontId="27" fillId="35" borderId="28" xfId="1" applyNumberFormat="1" applyFont="1" applyFill="1" applyBorder="1" applyAlignment="1" applyProtection="1">
      <alignment horizontal="center" vertical="center"/>
      <protection locked="0"/>
    </xf>
    <xf numFmtId="49" fontId="27" fillId="35" borderId="37" xfId="1" applyNumberFormat="1" applyFont="1" applyFill="1" applyBorder="1" applyAlignment="1" applyProtection="1">
      <alignment horizontal="center" vertical="center"/>
      <protection locked="0"/>
    </xf>
    <xf numFmtId="49" fontId="27" fillId="35" borderId="40" xfId="1" applyNumberFormat="1" applyFont="1" applyFill="1" applyBorder="1" applyAlignment="1" applyProtection="1">
      <alignment horizontal="center" vertical="center"/>
      <protection locked="0"/>
    </xf>
    <xf numFmtId="49" fontId="27" fillId="35" borderId="43" xfId="1" applyNumberFormat="1" applyFont="1" applyFill="1" applyBorder="1" applyAlignment="1" applyProtection="1">
      <alignment horizontal="center" vertical="center"/>
      <protection locked="0"/>
    </xf>
    <xf numFmtId="49" fontId="27" fillId="35" borderId="44" xfId="1" applyNumberFormat="1" applyFont="1" applyFill="1" applyBorder="1" applyAlignment="1" applyProtection="1">
      <alignment horizontal="center" vertical="center"/>
      <protection locked="0"/>
    </xf>
    <xf numFmtId="49" fontId="27" fillId="35" borderId="45" xfId="1" applyNumberFormat="1" applyFont="1" applyFill="1" applyBorder="1" applyAlignment="1" applyProtection="1">
      <alignment horizontal="center" vertical="center"/>
      <protection locked="0"/>
    </xf>
    <xf numFmtId="49" fontId="27" fillId="35" borderId="46" xfId="1" applyNumberFormat="1" applyFont="1" applyFill="1" applyBorder="1" applyAlignment="1" applyProtection="1">
      <alignment horizontal="center" vertical="center"/>
      <protection locked="0"/>
    </xf>
    <xf numFmtId="49" fontId="27" fillId="35" borderId="47" xfId="1" applyNumberFormat="1" applyFont="1" applyFill="1" applyBorder="1" applyAlignment="1" applyProtection="1">
      <alignment horizontal="center" vertical="center"/>
      <protection locked="0"/>
    </xf>
    <xf numFmtId="49" fontId="27" fillId="35" borderId="48" xfId="1" applyNumberFormat="1" applyFont="1" applyFill="1" applyBorder="1" applyAlignment="1" applyProtection="1">
      <alignment horizontal="center" vertical="center"/>
      <protection locked="0"/>
    </xf>
    <xf numFmtId="49" fontId="27" fillId="35" borderId="49" xfId="1" applyNumberFormat="1" applyFont="1" applyFill="1" applyBorder="1" applyAlignment="1" applyProtection="1">
      <alignment horizontal="center" vertical="center"/>
      <protection locked="0"/>
    </xf>
    <xf numFmtId="49" fontId="27" fillId="35" borderId="50" xfId="1" applyNumberFormat="1" applyFont="1" applyFill="1" applyBorder="1" applyAlignment="1" applyProtection="1">
      <alignment horizontal="center" vertical="center"/>
      <protection locked="0"/>
    </xf>
    <xf numFmtId="49" fontId="27" fillId="35" borderId="52" xfId="1" applyNumberFormat="1" applyFont="1" applyFill="1" applyBorder="1" applyAlignment="1" applyProtection="1">
      <alignment horizontal="center" vertical="center"/>
      <protection locked="0"/>
    </xf>
    <xf numFmtId="49" fontId="27" fillId="35" borderId="53" xfId="1" applyNumberFormat="1" applyFont="1" applyFill="1" applyBorder="1" applyAlignment="1" applyProtection="1">
      <alignment horizontal="center" vertical="center"/>
      <protection locked="0"/>
    </xf>
    <xf numFmtId="49" fontId="27" fillId="35" borderId="54" xfId="1" applyNumberFormat="1" applyFont="1" applyFill="1" applyBorder="1" applyAlignment="1" applyProtection="1">
      <alignment horizontal="center" vertical="center"/>
      <protection locked="0"/>
    </xf>
    <xf numFmtId="0" fontId="28" fillId="0" borderId="0" xfId="1" applyFont="1" applyBorder="1" applyAlignment="1">
      <alignment vertical="center"/>
    </xf>
    <xf numFmtId="0" fontId="28" fillId="0" borderId="0" xfId="1" applyFont="1" applyFill="1" applyBorder="1" applyAlignment="1">
      <alignment vertical="center"/>
    </xf>
    <xf numFmtId="4" fontId="27" fillId="33" borderId="0" xfId="1" applyNumberFormat="1" applyFont="1" applyFill="1" applyBorder="1" applyAlignment="1" applyProtection="1">
      <alignment horizontal="right" vertical="center"/>
      <protection locked="0"/>
    </xf>
    <xf numFmtId="0" fontId="21" fillId="0" borderId="0" xfId="1" applyFont="1" applyAlignment="1">
      <alignment vertical="center"/>
    </xf>
    <xf numFmtId="4" fontId="27" fillId="36" borderId="38" xfId="1" applyNumberFormat="1" applyFont="1" applyFill="1" applyBorder="1" applyAlignment="1" applyProtection="1">
      <alignment horizontal="right" vertical="center"/>
      <protection locked="0"/>
    </xf>
    <xf numFmtId="10" fontId="27" fillId="36" borderId="41" xfId="2" applyNumberFormat="1" applyFont="1" applyFill="1" applyBorder="1" applyAlignment="1" applyProtection="1">
      <alignment horizontal="right" vertical="center"/>
      <protection locked="0"/>
    </xf>
    <xf numFmtId="4" fontId="27" fillId="36" borderId="41" xfId="1" applyNumberFormat="1" applyFont="1" applyFill="1" applyBorder="1" applyAlignment="1" applyProtection="1">
      <alignment horizontal="right" vertical="center"/>
      <protection locked="0"/>
    </xf>
    <xf numFmtId="4" fontId="27" fillId="36" borderId="70" xfId="1" applyNumberFormat="1" applyFont="1" applyFill="1" applyBorder="1" applyAlignment="1" applyProtection="1">
      <alignment horizontal="right" vertical="center"/>
      <protection locked="0"/>
    </xf>
    <xf numFmtId="0" fontId="28" fillId="33" borderId="0" xfId="1" applyFont="1" applyFill="1" applyBorder="1" applyAlignment="1">
      <alignment vertical="center"/>
    </xf>
    <xf numFmtId="4" fontId="27" fillId="37" borderId="41" xfId="1" applyNumberFormat="1" applyFont="1" applyFill="1" applyBorder="1" applyAlignment="1" applyProtection="1">
      <alignment horizontal="right" vertical="center"/>
      <protection locked="0"/>
    </xf>
    <xf numFmtId="0" fontId="21" fillId="33" borderId="0" xfId="1" applyFont="1" applyFill="1" applyAlignment="1">
      <alignment vertical="center"/>
    </xf>
    <xf numFmtId="4" fontId="27" fillId="37" borderId="38" xfId="1" applyNumberFormat="1" applyFont="1" applyFill="1" applyBorder="1" applyAlignment="1" applyProtection="1">
      <alignment horizontal="right" vertical="center"/>
      <protection locked="0"/>
    </xf>
    <xf numFmtId="10" fontId="27" fillId="37" borderId="41" xfId="2" applyNumberFormat="1" applyFont="1" applyFill="1" applyBorder="1" applyAlignment="1" applyProtection="1">
      <alignment horizontal="right" vertical="center"/>
      <protection locked="0"/>
    </xf>
    <xf numFmtId="4" fontId="27" fillId="37" borderId="39" xfId="1" applyNumberFormat="1" applyFont="1" applyFill="1" applyBorder="1" applyAlignment="1" applyProtection="1">
      <alignment horizontal="right" vertical="center"/>
      <protection locked="0"/>
    </xf>
    <xf numFmtId="4" fontId="27" fillId="37" borderId="70" xfId="1" applyNumberFormat="1" applyFont="1" applyFill="1" applyBorder="1" applyAlignment="1" applyProtection="1">
      <alignment horizontal="right" vertical="center"/>
      <protection locked="0"/>
    </xf>
    <xf numFmtId="49" fontId="29" fillId="34" borderId="76" xfId="1" applyNumberFormat="1" applyFont="1" applyFill="1" applyBorder="1" applyAlignment="1" applyProtection="1">
      <alignment horizontal="left" vertical="center"/>
      <protection locked="0"/>
    </xf>
    <xf numFmtId="4" fontId="29" fillId="0" borderId="77" xfId="1" applyNumberFormat="1" applyFont="1" applyFill="1" applyBorder="1" applyAlignment="1" applyProtection="1">
      <alignment horizontal="right" vertical="center"/>
      <protection locked="0"/>
    </xf>
    <xf numFmtId="4" fontId="29" fillId="0" borderId="78" xfId="1" applyNumberFormat="1" applyFont="1" applyFill="1" applyBorder="1" applyAlignment="1" applyProtection="1">
      <alignment horizontal="right" vertical="center"/>
      <protection locked="0"/>
    </xf>
    <xf numFmtId="4" fontId="29" fillId="0" borderId="79" xfId="1" applyNumberFormat="1" applyFont="1" applyFill="1" applyBorder="1" applyAlignment="1" applyProtection="1">
      <alignment horizontal="right" vertical="center"/>
      <protection locked="0"/>
    </xf>
    <xf numFmtId="4" fontId="29" fillId="0" borderId="80" xfId="1" applyNumberFormat="1" applyFont="1" applyFill="1" applyBorder="1" applyAlignment="1" applyProtection="1">
      <alignment horizontal="right" vertical="center"/>
      <protection locked="0"/>
    </xf>
    <xf numFmtId="4" fontId="29" fillId="0" borderId="82" xfId="1" applyNumberFormat="1" applyFont="1" applyFill="1" applyBorder="1" applyAlignment="1" applyProtection="1">
      <alignment horizontal="right" vertical="center"/>
      <protection locked="0"/>
    </xf>
    <xf numFmtId="4" fontId="29" fillId="33" borderId="83" xfId="1" applyNumberFormat="1" applyFont="1" applyFill="1" applyBorder="1" applyAlignment="1" applyProtection="1">
      <alignment horizontal="right" vertical="center"/>
      <protection locked="0"/>
    </xf>
    <xf numFmtId="4" fontId="29" fillId="33" borderId="85" xfId="1" applyNumberFormat="1" applyFont="1" applyFill="1" applyBorder="1" applyAlignment="1" applyProtection="1">
      <alignment horizontal="right" vertical="center"/>
      <protection locked="0"/>
    </xf>
    <xf numFmtId="4" fontId="29" fillId="0" borderId="87" xfId="1" applyNumberFormat="1" applyFont="1" applyFill="1" applyBorder="1" applyAlignment="1" applyProtection="1">
      <alignment horizontal="right" vertical="center"/>
      <protection locked="0"/>
    </xf>
    <xf numFmtId="4" fontId="29" fillId="33" borderId="0" xfId="1" applyNumberFormat="1" applyFont="1" applyFill="1" applyBorder="1" applyAlignment="1" applyProtection="1">
      <alignment horizontal="right" vertical="center"/>
      <protection locked="0"/>
    </xf>
    <xf numFmtId="0" fontId="18" fillId="0" borderId="0" xfId="1" applyFont="1" applyAlignment="1">
      <alignment vertical="center"/>
    </xf>
    <xf numFmtId="4" fontId="29" fillId="38" borderId="78" xfId="1" applyNumberFormat="1" applyFont="1" applyFill="1" applyBorder="1" applyAlignment="1" applyProtection="1">
      <alignment horizontal="right" vertical="center"/>
      <protection locked="0"/>
    </xf>
    <xf numFmtId="4" fontId="29" fillId="0" borderId="88" xfId="1" applyNumberFormat="1" applyFont="1" applyFill="1" applyBorder="1" applyAlignment="1" applyProtection="1">
      <alignment horizontal="right" vertical="center"/>
      <protection locked="0"/>
    </xf>
    <xf numFmtId="9" fontId="31" fillId="0" borderId="0" xfId="2" applyFont="1" applyBorder="1" applyAlignment="1">
      <alignment vertical="center"/>
    </xf>
    <xf numFmtId="4" fontId="29" fillId="0" borderId="85" xfId="1" applyNumberFormat="1" applyFont="1" applyFill="1" applyBorder="1" applyAlignment="1" applyProtection="1">
      <alignment horizontal="right" vertical="center"/>
      <protection locked="0"/>
    </xf>
    <xf numFmtId="49" fontId="29" fillId="34" borderId="90" xfId="1" applyNumberFormat="1" applyFont="1" applyFill="1" applyBorder="1" applyAlignment="1" applyProtection="1">
      <alignment horizontal="left" vertical="center"/>
      <protection locked="0"/>
    </xf>
    <xf numFmtId="4" fontId="29" fillId="0" borderId="91" xfId="1" applyNumberFormat="1" applyFont="1" applyFill="1" applyBorder="1" applyAlignment="1" applyProtection="1">
      <alignment horizontal="right" vertical="center"/>
      <protection locked="0"/>
    </xf>
    <xf numFmtId="4" fontId="29" fillId="0" borderId="92" xfId="1" applyNumberFormat="1" applyFont="1" applyFill="1" applyBorder="1" applyAlignment="1" applyProtection="1">
      <alignment horizontal="right" vertical="center"/>
      <protection locked="0"/>
    </xf>
    <xf numFmtId="4" fontId="29" fillId="0" borderId="93" xfId="1" applyNumberFormat="1" applyFont="1" applyFill="1" applyBorder="1" applyAlignment="1" applyProtection="1">
      <alignment horizontal="right" vertical="center"/>
      <protection locked="0"/>
    </xf>
    <xf numFmtId="4" fontId="29" fillId="0" borderId="94" xfId="1" applyNumberFormat="1" applyFont="1" applyFill="1" applyBorder="1" applyAlignment="1" applyProtection="1">
      <alignment horizontal="right" vertical="center"/>
      <protection locked="0"/>
    </xf>
    <xf numFmtId="4" fontId="29" fillId="0" borderId="96" xfId="1" applyNumberFormat="1" applyFont="1" applyFill="1" applyBorder="1" applyAlignment="1" applyProtection="1">
      <alignment horizontal="right" vertical="center"/>
      <protection locked="0"/>
    </xf>
    <xf numFmtId="4" fontId="29" fillId="33" borderId="97" xfId="1" applyNumberFormat="1" applyFont="1" applyFill="1" applyBorder="1" applyAlignment="1" applyProtection="1">
      <alignment horizontal="right" vertical="center"/>
      <protection locked="0"/>
    </xf>
    <xf numFmtId="4" fontId="29" fillId="33" borderId="99" xfId="1" applyNumberFormat="1" applyFont="1" applyFill="1" applyBorder="1" applyAlignment="1" applyProtection="1">
      <alignment horizontal="right" vertical="center"/>
      <protection locked="0"/>
    </xf>
    <xf numFmtId="4" fontId="29" fillId="0" borderId="101" xfId="1" applyNumberFormat="1" applyFont="1" applyFill="1" applyBorder="1" applyAlignment="1" applyProtection="1">
      <alignment horizontal="right" vertical="center"/>
      <protection locked="0"/>
    </xf>
    <xf numFmtId="4" fontId="29" fillId="0" borderId="102" xfId="1" applyNumberFormat="1" applyFont="1" applyFill="1" applyBorder="1" applyAlignment="1" applyProtection="1">
      <alignment horizontal="right" vertical="center"/>
      <protection locked="0"/>
    </xf>
    <xf numFmtId="4" fontId="29" fillId="38" borderId="103" xfId="1" applyNumberFormat="1" applyFont="1" applyFill="1" applyBorder="1" applyAlignment="1" applyProtection="1">
      <alignment horizontal="right" vertical="center"/>
      <protection locked="0"/>
    </xf>
    <xf numFmtId="4" fontId="29" fillId="0" borderId="103" xfId="1" applyNumberFormat="1" applyFont="1" applyFill="1" applyBorder="1" applyAlignment="1" applyProtection="1">
      <alignment horizontal="right" vertical="center"/>
      <protection locked="0"/>
    </xf>
    <xf numFmtId="4" fontId="29" fillId="0" borderId="104" xfId="1" applyNumberFormat="1" applyFont="1" applyFill="1" applyBorder="1" applyAlignment="1" applyProtection="1">
      <alignment horizontal="right" vertical="center"/>
      <protection locked="0"/>
    </xf>
    <xf numFmtId="49" fontId="27" fillId="35" borderId="32" xfId="1" applyNumberFormat="1" applyFont="1" applyFill="1" applyBorder="1" applyAlignment="1" applyProtection="1">
      <alignment horizontal="center" vertical="center"/>
      <protection locked="0"/>
    </xf>
    <xf numFmtId="49" fontId="27" fillId="35" borderId="33" xfId="1" applyNumberFormat="1" applyFont="1" applyFill="1" applyBorder="1" applyAlignment="1" applyProtection="1">
      <alignment horizontal="center" vertical="center"/>
      <protection locked="0"/>
    </xf>
    <xf numFmtId="49" fontId="27" fillId="35" borderId="36" xfId="1" applyNumberFormat="1" applyFont="1" applyFill="1" applyBorder="1" applyAlignment="1" applyProtection="1">
      <alignment horizontal="center" vertical="center"/>
      <protection locked="0"/>
    </xf>
    <xf numFmtId="49" fontId="27" fillId="35" borderId="51" xfId="1" applyNumberFormat="1" applyFont="1" applyFill="1" applyBorder="1" applyAlignment="1" applyProtection="1">
      <alignment horizontal="center" vertical="center"/>
      <protection locked="0"/>
    </xf>
    <xf numFmtId="49" fontId="27" fillId="35" borderId="29" xfId="1" applyNumberFormat="1" applyFont="1" applyFill="1" applyBorder="1" applyAlignment="1" applyProtection="1">
      <alignment horizontal="center" vertical="center"/>
      <protection locked="0"/>
    </xf>
    <xf numFmtId="2" fontId="27" fillId="34" borderId="10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11" xfId="1" quotePrefix="1" applyNumberFormat="1" applyFont="1" applyFill="1" applyBorder="1" applyAlignment="1" applyProtection="1">
      <alignment horizontal="center" vertical="center"/>
      <protection locked="0"/>
    </xf>
    <xf numFmtId="2" fontId="27" fillId="34" borderId="12" xfId="1" quotePrefix="1" applyNumberFormat="1" applyFont="1" applyFill="1" applyBorder="1" applyAlignment="1" applyProtection="1">
      <alignment horizontal="center" vertical="center"/>
      <protection locked="0"/>
    </xf>
    <xf numFmtId="49" fontId="27" fillId="35" borderId="27" xfId="1" applyNumberFormat="1" applyFont="1" applyFill="1" applyBorder="1" applyAlignment="1" applyProtection="1">
      <alignment horizontal="center" vertical="center"/>
      <protection locked="0"/>
    </xf>
    <xf numFmtId="49" fontId="27" fillId="35" borderId="42" xfId="1" applyNumberFormat="1" applyFont="1" applyFill="1" applyBorder="1" applyAlignment="1" applyProtection="1">
      <alignment horizontal="center" vertical="center"/>
      <protection locked="0"/>
    </xf>
    <xf numFmtId="49" fontId="27" fillId="35" borderId="28" xfId="1" applyNumberFormat="1" applyFont="1" applyFill="1" applyBorder="1" applyAlignment="1" applyProtection="1">
      <alignment horizontal="center" vertical="center"/>
      <protection locked="0"/>
    </xf>
    <xf numFmtId="49" fontId="27" fillId="35" borderId="23" xfId="1" applyNumberFormat="1" applyFont="1" applyFill="1" applyBorder="1" applyAlignment="1" applyProtection="1">
      <alignment horizontal="center" vertical="center"/>
      <protection locked="0"/>
    </xf>
    <xf numFmtId="49" fontId="27" fillId="35" borderId="38" xfId="1" applyNumberFormat="1" applyFont="1" applyFill="1" applyBorder="1" applyAlignment="1" applyProtection="1">
      <alignment horizontal="center" vertical="center"/>
      <protection locked="0"/>
    </xf>
    <xf numFmtId="49" fontId="27" fillId="35" borderId="107" xfId="1" applyNumberFormat="1" applyFont="1" applyFill="1" applyBorder="1" applyAlignment="1" applyProtection="1">
      <alignment horizontal="center" vertical="center"/>
      <protection locked="0"/>
    </xf>
    <xf numFmtId="49" fontId="27" fillId="35" borderId="70" xfId="1" applyNumberFormat="1" applyFont="1" applyFill="1" applyBorder="1" applyAlignment="1" applyProtection="1">
      <alignment horizontal="center" vertical="center"/>
      <protection locked="0"/>
    </xf>
    <xf numFmtId="49" fontId="27" fillId="35" borderId="25" xfId="1" applyNumberFormat="1" applyFont="1" applyFill="1" applyBorder="1" applyAlignment="1" applyProtection="1">
      <alignment horizontal="center" vertical="center"/>
      <protection locked="0"/>
    </xf>
    <xf numFmtId="49" fontId="27" fillId="35" borderId="26" xfId="1" applyNumberFormat="1" applyFont="1" applyFill="1" applyBorder="1" applyAlignment="1" applyProtection="1">
      <alignment horizontal="center" vertical="center"/>
      <protection locked="0"/>
    </xf>
    <xf numFmtId="49" fontId="27" fillId="35" borderId="41" xfId="1" applyNumberFormat="1" applyFont="1" applyFill="1" applyBorder="1" applyAlignment="1" applyProtection="1">
      <alignment horizontal="center" vertical="center"/>
      <protection locked="0"/>
    </xf>
    <xf numFmtId="49" fontId="27" fillId="41" borderId="55" xfId="1" applyNumberFormat="1" applyFont="1" applyFill="1" applyBorder="1" applyAlignment="1" applyProtection="1">
      <alignment horizontal="left" vertical="center"/>
      <protection locked="0"/>
    </xf>
    <xf numFmtId="49" fontId="27" fillId="41" borderId="56" xfId="1" applyNumberFormat="1" applyFont="1" applyFill="1" applyBorder="1" applyAlignment="1" applyProtection="1">
      <alignment horizontal="center" vertical="center"/>
      <protection locked="0"/>
    </xf>
    <xf numFmtId="49" fontId="27" fillId="41" borderId="57" xfId="1" applyNumberFormat="1" applyFont="1" applyFill="1" applyBorder="1" applyAlignment="1" applyProtection="1">
      <alignment horizontal="left" vertical="center"/>
      <protection locked="0"/>
    </xf>
    <xf numFmtId="4" fontId="27" fillId="41" borderId="58" xfId="1" applyNumberFormat="1" applyFont="1" applyFill="1" applyBorder="1" applyAlignment="1" applyProtection="1">
      <alignment horizontal="right" vertical="center"/>
      <protection locked="0"/>
    </xf>
    <xf numFmtId="4" fontId="27" fillId="41" borderId="59" xfId="1" applyNumberFormat="1" applyFont="1" applyFill="1" applyBorder="1" applyAlignment="1" applyProtection="1">
      <alignment horizontal="right" vertical="center"/>
      <protection locked="0"/>
    </xf>
    <xf numFmtId="4" fontId="27" fillId="41" borderId="60" xfId="1" applyNumberFormat="1" applyFont="1" applyFill="1" applyBorder="1" applyAlignment="1" applyProtection="1">
      <alignment horizontal="right" vertical="center"/>
      <protection locked="0"/>
    </xf>
    <xf numFmtId="4" fontId="27" fillId="41" borderId="61" xfId="1" applyNumberFormat="1" applyFont="1" applyFill="1" applyBorder="1" applyAlignment="1" applyProtection="1">
      <alignment horizontal="right" vertical="center"/>
      <protection locked="0"/>
    </xf>
    <xf numFmtId="10" fontId="27" fillId="41" borderId="62" xfId="2" applyNumberFormat="1" applyFont="1" applyFill="1" applyBorder="1" applyAlignment="1" applyProtection="1">
      <alignment horizontal="right" vertical="center"/>
      <protection locked="0"/>
    </xf>
    <xf numFmtId="4" fontId="27" fillId="41" borderId="39" xfId="1" applyNumberFormat="1" applyFont="1" applyFill="1" applyBorder="1" applyAlignment="1" applyProtection="1">
      <alignment horizontal="right" vertical="center"/>
      <protection locked="0"/>
    </xf>
    <xf numFmtId="4" fontId="27" fillId="41" borderId="63" xfId="1" applyNumberFormat="1" applyFont="1" applyFill="1" applyBorder="1" applyAlignment="1" applyProtection="1">
      <alignment horizontal="right" vertical="center"/>
      <protection locked="0"/>
    </xf>
    <xf numFmtId="4" fontId="27" fillId="41" borderId="64" xfId="1" applyNumberFormat="1" applyFont="1" applyFill="1" applyBorder="1" applyAlignment="1" applyProtection="1">
      <alignment horizontal="right" vertical="center"/>
      <protection locked="0"/>
    </xf>
    <xf numFmtId="10" fontId="27" fillId="41" borderId="65" xfId="2" applyNumberFormat="1" applyFont="1" applyFill="1" applyBorder="1" applyAlignment="1" applyProtection="1">
      <alignment horizontal="right" vertical="center"/>
      <protection locked="0"/>
    </xf>
    <xf numFmtId="4" fontId="27" fillId="41" borderId="66" xfId="1" applyNumberFormat="1" applyFont="1" applyFill="1" applyBorder="1" applyAlignment="1" applyProtection="1">
      <alignment horizontal="right" vertical="center"/>
      <protection locked="0"/>
    </xf>
    <xf numFmtId="4" fontId="27" fillId="41" borderId="67" xfId="1" applyNumberFormat="1" applyFont="1" applyFill="1" applyBorder="1" applyAlignment="1" applyProtection="1">
      <alignment horizontal="right" vertical="center"/>
      <protection locked="0"/>
    </xf>
    <xf numFmtId="4" fontId="27" fillId="41" borderId="68" xfId="1" applyNumberFormat="1" applyFont="1" applyFill="1" applyBorder="1" applyAlignment="1" applyProtection="1">
      <alignment horizontal="right" vertical="center"/>
      <protection locked="0"/>
    </xf>
    <xf numFmtId="4" fontId="27" fillId="41" borderId="69" xfId="1" applyNumberFormat="1" applyFont="1" applyFill="1" applyBorder="1" applyAlignment="1" applyProtection="1">
      <alignment horizontal="right" vertical="center"/>
      <protection locked="0"/>
    </xf>
    <xf numFmtId="4" fontId="27" fillId="41" borderId="42" xfId="1" applyNumberFormat="1" applyFont="1" applyFill="1" applyBorder="1" applyAlignment="1" applyProtection="1">
      <alignment horizontal="right" vertical="center"/>
      <protection locked="0"/>
    </xf>
    <xf numFmtId="49" fontId="27" fillId="43" borderId="55" xfId="1" applyNumberFormat="1" applyFont="1" applyFill="1" applyBorder="1" applyAlignment="1" applyProtection="1">
      <alignment horizontal="left" vertical="center"/>
      <protection locked="0"/>
    </xf>
    <xf numFmtId="49" fontId="27" fillId="43" borderId="56" xfId="1" applyNumberFormat="1" applyFont="1" applyFill="1" applyBorder="1" applyAlignment="1" applyProtection="1">
      <alignment horizontal="left" vertical="center"/>
      <protection locked="0"/>
    </xf>
    <xf numFmtId="49" fontId="27" fillId="43" borderId="57" xfId="1" applyNumberFormat="1" applyFont="1" applyFill="1" applyBorder="1" applyAlignment="1" applyProtection="1">
      <alignment horizontal="left" vertical="center"/>
      <protection locked="0"/>
    </xf>
    <xf numFmtId="4" fontId="27" fillId="43" borderId="58" xfId="1" applyNumberFormat="1" applyFont="1" applyFill="1" applyBorder="1" applyAlignment="1" applyProtection="1">
      <alignment horizontal="right" vertical="center"/>
      <protection locked="0"/>
    </xf>
    <xf numFmtId="4" fontId="27" fillId="43" borderId="59" xfId="1" applyNumberFormat="1" applyFont="1" applyFill="1" applyBorder="1" applyAlignment="1" applyProtection="1">
      <alignment horizontal="right" vertical="center"/>
      <protection locked="0"/>
    </xf>
    <xf numFmtId="4" fontId="27" fillId="43" borderId="60" xfId="1" applyNumberFormat="1" applyFont="1" applyFill="1" applyBorder="1" applyAlignment="1" applyProtection="1">
      <alignment horizontal="right" vertical="center"/>
      <protection locked="0"/>
    </xf>
    <xf numFmtId="4" fontId="27" fillId="43" borderId="71" xfId="1" applyNumberFormat="1" applyFont="1" applyFill="1" applyBorder="1" applyAlignment="1" applyProtection="1">
      <alignment horizontal="right" vertical="center"/>
      <protection locked="0"/>
    </xf>
    <xf numFmtId="10" fontId="27" fillId="43" borderId="72" xfId="2" applyNumberFormat="1" applyFont="1" applyFill="1" applyBorder="1" applyAlignment="1" applyProtection="1">
      <alignment horizontal="right" vertical="center"/>
      <protection locked="0"/>
    </xf>
    <xf numFmtId="4" fontId="27" fillId="43" borderId="41" xfId="1" applyNumberFormat="1" applyFont="1" applyFill="1" applyBorder="1" applyAlignment="1" applyProtection="1">
      <alignment horizontal="right" vertical="center"/>
      <protection locked="0"/>
    </xf>
    <xf numFmtId="4" fontId="27" fillId="43" borderId="42" xfId="1" applyNumberFormat="1" applyFont="1" applyFill="1" applyBorder="1" applyAlignment="1" applyProtection="1">
      <alignment horizontal="right" vertical="center"/>
      <protection locked="0"/>
    </xf>
    <xf numFmtId="4" fontId="27" fillId="43" borderId="64" xfId="1" applyNumberFormat="1" applyFont="1" applyFill="1" applyBorder="1" applyAlignment="1" applyProtection="1">
      <alignment horizontal="right" vertical="center"/>
      <protection locked="0"/>
    </xf>
    <xf numFmtId="10" fontId="27" fillId="43" borderId="65" xfId="2" applyNumberFormat="1" applyFont="1" applyFill="1" applyBorder="1" applyAlignment="1" applyProtection="1">
      <alignment horizontal="right" vertical="center"/>
      <protection locked="0"/>
    </xf>
    <xf numFmtId="4" fontId="27" fillId="43" borderId="73" xfId="1" applyNumberFormat="1" applyFont="1" applyFill="1" applyBorder="1" applyAlignment="1" applyProtection="1">
      <alignment horizontal="right" vertical="center"/>
      <protection locked="0"/>
    </xf>
    <xf numFmtId="4" fontId="27" fillId="43" borderId="67" xfId="1" applyNumberFormat="1" applyFont="1" applyFill="1" applyBorder="1" applyAlignment="1" applyProtection="1">
      <alignment horizontal="right" vertical="center"/>
      <protection locked="0"/>
    </xf>
    <xf numFmtId="4" fontId="27" fillId="43" borderId="68" xfId="1" applyNumberFormat="1" applyFont="1" applyFill="1" applyBorder="1" applyAlignment="1" applyProtection="1">
      <alignment horizontal="right" vertical="center"/>
      <protection locked="0"/>
    </xf>
    <xf numFmtId="4" fontId="27" fillId="43" borderId="69" xfId="1" applyNumberFormat="1" applyFont="1" applyFill="1" applyBorder="1" applyAlignment="1" applyProtection="1">
      <alignment horizontal="right" vertical="center"/>
      <protection locked="0"/>
    </xf>
    <xf numFmtId="4" fontId="27" fillId="43" borderId="66" xfId="1" applyNumberFormat="1" applyFont="1" applyFill="1" applyBorder="1" applyAlignment="1" applyProtection="1">
      <alignment horizontal="right" vertical="center"/>
      <protection locked="0"/>
    </xf>
    <xf numFmtId="0" fontId="28" fillId="43" borderId="0" xfId="1" applyFont="1" applyFill="1" applyBorder="1" applyAlignment="1">
      <alignment vertical="center"/>
    </xf>
    <xf numFmtId="49" fontId="27" fillId="42" borderId="19" xfId="1" applyNumberFormat="1" applyFont="1" applyFill="1" applyBorder="1" applyAlignment="1" applyProtection="1">
      <alignment horizontal="center" vertical="center"/>
      <protection locked="0"/>
    </xf>
    <xf numFmtId="49" fontId="27" fillId="42" borderId="21" xfId="1" applyNumberFormat="1" applyFont="1" applyFill="1" applyBorder="1" applyAlignment="1" applyProtection="1">
      <alignment horizontal="center" vertical="center"/>
      <protection locked="0"/>
    </xf>
    <xf numFmtId="49" fontId="27" fillId="42" borderId="22" xfId="1" applyNumberFormat="1" applyFont="1" applyFill="1" applyBorder="1" applyAlignment="1" applyProtection="1">
      <alignment horizontal="center" vertical="center"/>
      <protection locked="0"/>
    </xf>
    <xf numFmtId="2" fontId="27" fillId="42" borderId="10" xfId="1" applyNumberFormat="1" applyFont="1" applyFill="1" applyBorder="1" applyAlignment="1" applyProtection="1">
      <alignment horizontal="center" vertical="center"/>
      <protection locked="0"/>
    </xf>
    <xf numFmtId="2" fontId="27" fillId="42" borderId="11" xfId="1" applyNumberFormat="1" applyFont="1" applyFill="1" applyBorder="1" applyAlignment="1" applyProtection="1">
      <alignment horizontal="center" vertical="center"/>
      <protection locked="0"/>
    </xf>
    <xf numFmtId="2" fontId="27" fillId="42" borderId="12" xfId="1" applyNumberFormat="1" applyFont="1" applyFill="1" applyBorder="1" applyAlignment="1" applyProtection="1">
      <alignment horizontal="center" vertical="center"/>
      <protection locked="0"/>
    </xf>
    <xf numFmtId="2" fontId="27" fillId="42" borderId="19" xfId="1" applyNumberFormat="1" applyFont="1" applyFill="1" applyBorder="1" applyAlignment="1" applyProtection="1">
      <alignment horizontal="center" vertical="center"/>
      <protection locked="0"/>
    </xf>
    <xf numFmtId="2" fontId="27" fillId="42" borderId="20" xfId="1" quotePrefix="1" applyNumberFormat="1" applyFont="1" applyFill="1" applyBorder="1" applyAlignment="1" applyProtection="1">
      <alignment horizontal="center" vertical="center"/>
      <protection locked="0"/>
    </xf>
    <xf numFmtId="2" fontId="27" fillId="42" borderId="21" xfId="1" quotePrefix="1" applyNumberFormat="1" applyFont="1" applyFill="1" applyBorder="1" applyAlignment="1" applyProtection="1">
      <alignment horizontal="center" vertical="center"/>
      <protection locked="0"/>
    </xf>
    <xf numFmtId="49" fontId="27" fillId="42" borderId="15" xfId="1" applyNumberFormat="1" applyFont="1" applyFill="1" applyBorder="1" applyAlignment="1" applyProtection="1">
      <alignment horizontal="center" vertical="center"/>
      <protection locked="0"/>
    </xf>
    <xf numFmtId="49" fontId="27" fillId="42" borderId="16" xfId="1" applyNumberFormat="1" applyFont="1" applyFill="1" applyBorder="1" applyAlignment="1" applyProtection="1">
      <alignment horizontal="center" vertical="center"/>
      <protection locked="0"/>
    </xf>
    <xf numFmtId="49" fontId="27" fillId="42" borderId="17" xfId="1" applyNumberFormat="1" applyFont="1" applyFill="1" applyBorder="1" applyAlignment="1" applyProtection="1">
      <alignment horizontal="center" vertical="center"/>
      <protection locked="0"/>
    </xf>
    <xf numFmtId="49" fontId="29" fillId="42" borderId="74" xfId="1" applyNumberFormat="1" applyFont="1" applyFill="1" applyBorder="1" applyAlignment="1" applyProtection="1">
      <alignment horizontal="left" vertical="center"/>
      <protection locked="0"/>
    </xf>
    <xf numFmtId="49" fontId="30" fillId="42" borderId="75" xfId="1" applyNumberFormat="1" applyFont="1" applyFill="1" applyBorder="1" applyAlignment="1" applyProtection="1">
      <alignment horizontal="left" vertical="center"/>
      <protection locked="0"/>
    </xf>
    <xf numFmtId="49" fontId="29" fillId="42" borderId="89" xfId="1" applyNumberFormat="1" applyFont="1" applyFill="1" applyBorder="1" applyAlignment="1" applyProtection="1">
      <alignment horizontal="left" vertical="center"/>
      <protection locked="0"/>
    </xf>
    <xf numFmtId="4" fontId="29" fillId="44" borderId="81" xfId="1" applyNumberFormat="1" applyFont="1" applyFill="1" applyBorder="1" applyAlignment="1" applyProtection="1">
      <alignment horizontal="right" vertical="center"/>
      <protection locked="0"/>
    </xf>
    <xf numFmtId="4" fontId="29" fillId="44" borderId="95" xfId="1" applyNumberFormat="1" applyFont="1" applyFill="1" applyBorder="1" applyAlignment="1" applyProtection="1">
      <alignment horizontal="right" vertical="center"/>
      <protection locked="0"/>
    </xf>
    <xf numFmtId="4" fontId="29" fillId="44" borderId="84" xfId="1" applyNumberFormat="1" applyFont="1" applyFill="1" applyBorder="1" applyAlignment="1" applyProtection="1">
      <alignment horizontal="right" vertical="center"/>
      <protection locked="0"/>
    </xf>
    <xf numFmtId="4" fontId="29" fillId="44" borderId="98" xfId="1" applyNumberFormat="1" applyFont="1" applyFill="1" applyBorder="1" applyAlignment="1" applyProtection="1">
      <alignment horizontal="right" vertical="center"/>
      <protection locked="0"/>
    </xf>
    <xf numFmtId="4" fontId="29" fillId="44" borderId="86" xfId="1" applyNumberFormat="1" applyFont="1" applyFill="1" applyBorder="1" applyAlignment="1" applyProtection="1">
      <alignment horizontal="right" vertical="center"/>
      <protection locked="0"/>
    </xf>
    <xf numFmtId="4" fontId="29" fillId="44" borderId="100" xfId="1" applyNumberFormat="1" applyFont="1" applyFill="1" applyBorder="1" applyAlignment="1" applyProtection="1">
      <alignment horizontal="right" vertical="center"/>
      <protection locked="0"/>
    </xf>
    <xf numFmtId="49" fontId="20" fillId="40" borderId="10" xfId="1" applyNumberFormat="1" applyFont="1" applyFill="1" applyBorder="1" applyAlignment="1" applyProtection="1">
      <alignment horizontal="center" vertical="center"/>
      <protection locked="0"/>
    </xf>
    <xf numFmtId="49" fontId="20" fillId="40" borderId="11" xfId="1" applyNumberFormat="1" applyFont="1" applyFill="1" applyBorder="1" applyAlignment="1" applyProtection="1">
      <alignment horizontal="center" vertical="center"/>
      <protection locked="0"/>
    </xf>
    <xf numFmtId="49" fontId="20" fillId="40" borderId="12" xfId="1" applyNumberFormat="1" applyFont="1" applyFill="1" applyBorder="1" applyAlignment="1" applyProtection="1">
      <alignment horizontal="center" vertical="center"/>
      <protection locked="0"/>
    </xf>
  </cellXfs>
  <cellStyles count="113">
    <cellStyle name="20 % - Accent1 2" xfId="3"/>
    <cellStyle name="20 % - Accent1 3" xfId="4"/>
    <cellStyle name="20 % - Accent1 4" xfId="5"/>
    <cellStyle name="20 % - Accent1 5" xfId="6"/>
    <cellStyle name="20 % - Accent2 2" xfId="7"/>
    <cellStyle name="20 % - Accent2 3" xfId="8"/>
    <cellStyle name="20 % - Accent2 4" xfId="9"/>
    <cellStyle name="20 % - Accent2 5" xfId="10"/>
    <cellStyle name="20 % - Accent3 2" xfId="11"/>
    <cellStyle name="20 % - Accent3 3" xfId="12"/>
    <cellStyle name="20 % - Accent3 4" xfId="13"/>
    <cellStyle name="20 % - Accent3 5" xfId="14"/>
    <cellStyle name="20 % - Accent4 2" xfId="15"/>
    <cellStyle name="20 % - Accent4 3" xfId="16"/>
    <cellStyle name="20 % - Accent4 4" xfId="17"/>
    <cellStyle name="20 % - Accent4 5" xfId="18"/>
    <cellStyle name="20 % - Accent5 2" xfId="19"/>
    <cellStyle name="20 % - Accent5 3" xfId="20"/>
    <cellStyle name="20 % - Accent5 4" xfId="21"/>
    <cellStyle name="20 % - Accent5 5" xfId="22"/>
    <cellStyle name="20 % - Accent6 2" xfId="23"/>
    <cellStyle name="20 % - Accent6 3" xfId="24"/>
    <cellStyle name="20 % - Accent6 4" xfId="25"/>
    <cellStyle name="20 % - Accent6 5" xfId="26"/>
    <cellStyle name="40 % - Accent1 2" xfId="27"/>
    <cellStyle name="40 % - Accent1 3" xfId="28"/>
    <cellStyle name="40 % - Accent1 4" xfId="29"/>
    <cellStyle name="40 % - Accent1 5" xfId="30"/>
    <cellStyle name="40 % - Accent2 2" xfId="31"/>
    <cellStyle name="40 % - Accent2 3" xfId="32"/>
    <cellStyle name="40 % - Accent2 4" xfId="33"/>
    <cellStyle name="40 % - Accent2 5" xfId="34"/>
    <cellStyle name="40 % - Accent3 2" xfId="35"/>
    <cellStyle name="40 % - Accent3 3" xfId="36"/>
    <cellStyle name="40 % - Accent3 4" xfId="37"/>
    <cellStyle name="40 % - Accent3 5" xfId="38"/>
    <cellStyle name="40 % - Accent4 2" xfId="39"/>
    <cellStyle name="40 % - Accent4 3" xfId="40"/>
    <cellStyle name="40 % - Accent4 4" xfId="41"/>
    <cellStyle name="40 % - Accent4 5" xfId="42"/>
    <cellStyle name="40 % - Accent5 2" xfId="43"/>
    <cellStyle name="40 % - Accent5 3" xfId="44"/>
    <cellStyle name="40 % - Accent5 4" xfId="45"/>
    <cellStyle name="40 % - Accent5 5" xfId="46"/>
    <cellStyle name="40 % - Accent6 2" xfId="47"/>
    <cellStyle name="40 % - Accent6 3" xfId="48"/>
    <cellStyle name="40 % - Accent6 4" xfId="49"/>
    <cellStyle name="40 % - Accent6 5" xfId="50"/>
    <cellStyle name="60 % - Accent1 2" xfId="51"/>
    <cellStyle name="60 % - Accent2 2" xfId="52"/>
    <cellStyle name="60 % - Accent3 2" xfId="53"/>
    <cellStyle name="60 % - Accent4 2" xfId="54"/>
    <cellStyle name="60 % - Accent5 2" xfId="55"/>
    <cellStyle name="60 % - Accent6 2" xfId="56"/>
    <cellStyle name="Accent1 2" xfId="57"/>
    <cellStyle name="Accent2 2" xfId="58"/>
    <cellStyle name="Accent3 2" xfId="59"/>
    <cellStyle name="Accent4 2" xfId="60"/>
    <cellStyle name="Accent5 2" xfId="61"/>
    <cellStyle name="Accent6 2" xfId="62"/>
    <cellStyle name="Avertissement 2" xfId="63"/>
    <cellStyle name="Calcul 2" xfId="64"/>
    <cellStyle name="Cellule liée 2" xfId="65"/>
    <cellStyle name="Commentaire 2" xfId="66"/>
    <cellStyle name="Commentaire 3" xfId="67"/>
    <cellStyle name="Commentaire 4" xfId="68"/>
    <cellStyle name="Commentaire 5" xfId="69"/>
    <cellStyle name="Entrée 2" xfId="70"/>
    <cellStyle name="Euro" xfId="71"/>
    <cellStyle name="Insatisfaisant 2" xfId="72"/>
    <cellStyle name="Milliers 2" xfId="73"/>
    <cellStyle name="Milliers 3" xfId="74"/>
    <cellStyle name="Milliers 4" xfId="75"/>
    <cellStyle name="Milliers 5" xfId="76"/>
    <cellStyle name="Milliers 5 2" xfId="77"/>
    <cellStyle name="Milliers 6" xfId="78"/>
    <cellStyle name="NELLY" xfId="79"/>
    <cellStyle name="Neutre 2" xfId="80"/>
    <cellStyle name="Non défini" xfId="81"/>
    <cellStyle name="Normal" xfId="0" builtinId="0"/>
    <cellStyle name="Normal 10" xfId="82"/>
    <cellStyle name="Normal 13" xfId="83"/>
    <cellStyle name="Normal 2" xfId="1"/>
    <cellStyle name="Normal 2 2" xfId="84"/>
    <cellStyle name="Normal 2 2 2" xfId="85"/>
    <cellStyle name="Normal 2 3" xfId="86"/>
    <cellStyle name="Normal 3" xfId="87"/>
    <cellStyle name="Normal 3 2" xfId="88"/>
    <cellStyle name="Normal 4" xfId="89"/>
    <cellStyle name="Normal 4 2" xfId="90"/>
    <cellStyle name="Normal 5" xfId="91"/>
    <cellStyle name="Normal 5 2" xfId="92"/>
    <cellStyle name="Normal 6" xfId="93"/>
    <cellStyle name="Normal 7" xfId="94"/>
    <cellStyle name="Normal 7 2" xfId="95"/>
    <cellStyle name="Normal 8" xfId="96"/>
    <cellStyle name="Normal 9" xfId="97"/>
    <cellStyle name="Pourcentage 2" xfId="2"/>
    <cellStyle name="Pourcentage 3" xfId="98"/>
    <cellStyle name="Pourcentage 4" xfId="99"/>
    <cellStyle name="Pourcentage 5" xfId="100"/>
    <cellStyle name="Protected" xfId="101"/>
    <cellStyle name="Satisfaisant 2" xfId="102"/>
    <cellStyle name="Sortie 2" xfId="103"/>
    <cellStyle name="Texte explicatif 2" xfId="104"/>
    <cellStyle name="Titre 2" xfId="105"/>
    <cellStyle name="Titre 1 2" xfId="106"/>
    <cellStyle name="Titre 2 2" xfId="107"/>
    <cellStyle name="Titre 3 2" xfId="108"/>
    <cellStyle name="Titre 4 2" xfId="109"/>
    <cellStyle name="Total 2" xfId="110"/>
    <cellStyle name="UnProtected" xfId="111"/>
    <cellStyle name="Vérification 2" xfId="1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8">
    <tabColor rgb="FFFF0000"/>
  </sheetPr>
  <dimension ref="A1:AF59"/>
  <sheetViews>
    <sheetView showGridLines="0" tabSelected="1" zoomScaleNormal="100" workbookViewId="0">
      <pane xSplit="3" ySplit="10" topLeftCell="D26" activePane="bottomRight" state="frozen"/>
      <selection pane="topRight" activeCell="D1" sqref="D1"/>
      <selection pane="bottomLeft" activeCell="A11" sqref="A11"/>
      <selection pane="bottomRight" activeCell="K48" sqref="K48"/>
    </sheetView>
  </sheetViews>
  <sheetFormatPr baseColWidth="10" defaultRowHeight="12.7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1.5703125" style="2" customWidth="1"/>
    <col min="23" max="23" width="11.140625" style="2" customWidth="1"/>
    <col min="24" max="24" width="3.7109375" style="5" customWidth="1"/>
    <col min="25" max="28" width="11.42578125" style="2"/>
    <col min="29" max="29" width="11.85546875" style="2" customWidth="1"/>
    <col min="30" max="30" width="9.2851562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>
      <c r="A1" s="1"/>
    </row>
    <row r="2" spans="1:32" ht="15" customHeight="1" thickBot="1">
      <c r="B2" s="6"/>
      <c r="G2" s="7"/>
    </row>
    <row r="3" spans="1:32" ht="23.25" customHeight="1" thickBot="1">
      <c r="A3" s="170" t="s">
        <v>0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2"/>
      <c r="X3" s="8"/>
    </row>
    <row r="4" spans="1:32" ht="13.5" customHeight="1" thickBot="1"/>
    <row r="5" spans="1:32" s="6" customFormat="1" ht="13.5" customHeight="1" thickBot="1">
      <c r="B5" s="9" t="s">
        <v>1</v>
      </c>
      <c r="C5" s="10"/>
      <c r="E5" s="11">
        <v>26</v>
      </c>
      <c r="F5" s="11">
        <v>26</v>
      </c>
      <c r="G5" s="11">
        <v>26</v>
      </c>
      <c r="H5" s="11">
        <v>26</v>
      </c>
      <c r="I5" s="12"/>
      <c r="J5" s="11">
        <f>H5</f>
        <v>26</v>
      </c>
      <c r="K5" s="13"/>
      <c r="L5" s="11" t="str">
        <f>IFERROR(L6/(L11+#REF!),"")</f>
        <v/>
      </c>
      <c r="M5" s="11" t="str">
        <f>IFERROR(J5-L5,"")</f>
        <v/>
      </c>
      <c r="N5" s="12"/>
      <c r="O5" s="11">
        <f>H5</f>
        <v>26</v>
      </c>
      <c r="P5" s="13"/>
      <c r="Q5" s="11" t="str">
        <f>IFERROR(Q6/(Q11+#REF!),"")</f>
        <v/>
      </c>
      <c r="R5" s="11" t="str">
        <f>IFERROR(O5-Q5,"")</f>
        <v/>
      </c>
      <c r="S5" s="12"/>
      <c r="T5" s="11">
        <f>H5</f>
        <v>26</v>
      </c>
      <c r="U5" s="14"/>
      <c r="V5" s="11" t="str">
        <f>IFERROR(V6/(V11+#REF!),"")</f>
        <v/>
      </c>
      <c r="W5" s="11" t="str">
        <f>IFERROR(H5-V5,"")</f>
        <v/>
      </c>
      <c r="X5" s="15"/>
      <c r="AC5" s="11"/>
      <c r="AD5" s="13"/>
      <c r="AE5" s="11"/>
      <c r="AF5" s="11"/>
    </row>
    <row r="6" spans="1:32" s="7" customFormat="1" ht="13.5" customHeight="1" thickBot="1">
      <c r="B6" s="16" t="s">
        <v>2</v>
      </c>
      <c r="C6" s="17"/>
      <c r="E6" s="18" t="str">
        <f>IFERROR(E5*(E11+#REF!),"")</f>
        <v/>
      </c>
      <c r="F6" s="18" t="str">
        <f>IFERROR(F5*(F11+#REF!),"")</f>
        <v/>
      </c>
      <c r="G6" s="18" t="str">
        <f>IFERROR(G5*(G11+#REF!),"")</f>
        <v/>
      </c>
      <c r="H6" s="18" t="str">
        <f>IFERROR(H5*(H11+#REF!),"")</f>
        <v/>
      </c>
      <c r="I6" s="17"/>
      <c r="J6" s="18" t="str">
        <f>IFERROR(J5*(J11+#REF!),"")</f>
        <v/>
      </c>
      <c r="L6" s="18">
        <f>IFERROR(Q6+AE6,"")</f>
        <v>0</v>
      </c>
      <c r="M6" s="18" t="str">
        <f>IFERROR(J6-L6,"")</f>
        <v/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 t="str">
        <f>IFERROR(T5*(T11+#REF!),"")</f>
        <v/>
      </c>
      <c r="U6" s="20"/>
      <c r="V6" s="18" t="str">
        <f>IFERROR(L6+T6,"")</f>
        <v/>
      </c>
      <c r="W6" s="18" t="str">
        <f>IFERROR(H6-V6,"")</f>
        <v/>
      </c>
      <c r="X6" s="21"/>
      <c r="AC6" s="18"/>
      <c r="AE6" s="18"/>
      <c r="AF6" s="18"/>
    </row>
    <row r="7" spans="1:32" ht="13.5" customHeight="1" thickBot="1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 t="s">
        <v>3</v>
      </c>
      <c r="AE7" s="22"/>
      <c r="AF7" s="22"/>
    </row>
    <row r="8" spans="1:32" ht="18" customHeight="1" thickBot="1">
      <c r="A8" s="22"/>
      <c r="B8" s="29"/>
      <c r="C8" s="30"/>
      <c r="E8" s="158" t="s">
        <v>4</v>
      </c>
      <c r="F8" s="159" t="s">
        <v>5</v>
      </c>
      <c r="G8" s="159" t="s">
        <v>6</v>
      </c>
      <c r="H8" s="160" t="s">
        <v>4</v>
      </c>
      <c r="I8" s="31"/>
      <c r="J8" s="155" t="s">
        <v>26</v>
      </c>
      <c r="K8" s="156"/>
      <c r="L8" s="156"/>
      <c r="M8" s="157"/>
      <c r="N8" s="30"/>
      <c r="O8" s="152" t="s">
        <v>27</v>
      </c>
      <c r="P8" s="153"/>
      <c r="Q8" s="153"/>
      <c r="R8" s="154"/>
      <c r="S8" s="30"/>
      <c r="T8" s="151" t="s">
        <v>7</v>
      </c>
      <c r="U8" s="32"/>
      <c r="V8" s="149" t="s">
        <v>8</v>
      </c>
      <c r="W8" s="150"/>
      <c r="X8" s="33"/>
      <c r="AC8" s="101" t="s">
        <v>28</v>
      </c>
      <c r="AD8" s="102"/>
      <c r="AE8" s="102"/>
      <c r="AF8" s="103"/>
    </row>
    <row r="9" spans="1:32">
      <c r="A9" s="107" t="s">
        <v>83</v>
      </c>
      <c r="B9" s="109" t="s">
        <v>84</v>
      </c>
      <c r="C9" s="30" t="s">
        <v>9</v>
      </c>
      <c r="D9" s="34" t="s">
        <v>10</v>
      </c>
      <c r="E9" s="111" t="s">
        <v>11</v>
      </c>
      <c r="F9" s="112" t="s">
        <v>11</v>
      </c>
      <c r="G9" s="112" t="s">
        <v>11</v>
      </c>
      <c r="H9" s="104" t="s">
        <v>11</v>
      </c>
      <c r="I9" s="30" t="s">
        <v>9</v>
      </c>
      <c r="J9" s="106" t="s">
        <v>12</v>
      </c>
      <c r="K9" s="100"/>
      <c r="L9" s="35" t="s">
        <v>13</v>
      </c>
      <c r="M9" s="36" t="s">
        <v>14</v>
      </c>
      <c r="N9" s="30" t="s">
        <v>9</v>
      </c>
      <c r="O9" s="96" t="s">
        <v>12</v>
      </c>
      <c r="P9" s="97"/>
      <c r="Q9" s="37" t="s">
        <v>13</v>
      </c>
      <c r="R9" s="38" t="s">
        <v>14</v>
      </c>
      <c r="S9" s="30" t="s">
        <v>9</v>
      </c>
      <c r="T9" s="98" t="s">
        <v>15</v>
      </c>
      <c r="U9" s="32" t="s">
        <v>9</v>
      </c>
      <c r="V9" s="39" t="s">
        <v>13</v>
      </c>
      <c r="W9" s="36" t="s">
        <v>16</v>
      </c>
      <c r="X9" s="33"/>
      <c r="AC9" s="96" t="s">
        <v>12</v>
      </c>
      <c r="AD9" s="100"/>
      <c r="AE9" s="35" t="s">
        <v>13</v>
      </c>
      <c r="AF9" s="40" t="s">
        <v>14</v>
      </c>
    </row>
    <row r="10" spans="1:32" ht="13.5" customHeight="1" thickBot="1">
      <c r="A10" s="108"/>
      <c r="B10" s="110"/>
      <c r="C10" s="23"/>
      <c r="D10" s="41" t="s">
        <v>17</v>
      </c>
      <c r="E10" s="108"/>
      <c r="F10" s="113"/>
      <c r="G10" s="113"/>
      <c r="H10" s="105"/>
      <c r="I10" s="23"/>
      <c r="J10" s="42" t="s">
        <v>11</v>
      </c>
      <c r="K10" s="43" t="s">
        <v>18</v>
      </c>
      <c r="L10" s="44" t="s">
        <v>11</v>
      </c>
      <c r="M10" s="45" t="s">
        <v>11</v>
      </c>
      <c r="N10" s="23"/>
      <c r="O10" s="46" t="s">
        <v>11</v>
      </c>
      <c r="P10" s="47" t="s">
        <v>18</v>
      </c>
      <c r="Q10" s="48" t="s">
        <v>11</v>
      </c>
      <c r="R10" s="49" t="s">
        <v>11</v>
      </c>
      <c r="S10" s="23"/>
      <c r="T10" s="99"/>
      <c r="U10" s="27"/>
      <c r="V10" s="50" t="s">
        <v>11</v>
      </c>
      <c r="W10" s="45" t="s">
        <v>11</v>
      </c>
      <c r="X10" s="33"/>
      <c r="AC10" s="51" t="s">
        <v>11</v>
      </c>
      <c r="AD10" s="44" t="s">
        <v>18</v>
      </c>
      <c r="AE10" s="44" t="s">
        <v>11</v>
      </c>
      <c r="AF10" s="52" t="s">
        <v>11</v>
      </c>
    </row>
    <row r="11" spans="1:32" s="56" customFormat="1" ht="19.5" customHeight="1" thickBot="1">
      <c r="A11" s="114"/>
      <c r="B11" s="115" t="s">
        <v>19</v>
      </c>
      <c r="C11" s="53"/>
      <c r="D11" s="116" t="s">
        <v>20</v>
      </c>
      <c r="E11" s="117">
        <f>E12+E23+E34+E37+E40+E56</f>
        <v>328935.81807209307</v>
      </c>
      <c r="F11" s="118">
        <f>F12+F23+F34+F37+F40+F56</f>
        <v>0</v>
      </c>
      <c r="G11" s="118">
        <f>G12+G23+G34+G37+G40+G56</f>
        <v>0</v>
      </c>
      <c r="H11" s="119">
        <f>H12+H23+H34+H37+H40+H56</f>
        <v>328935.81807209307</v>
      </c>
      <c r="I11" s="53"/>
      <c r="J11" s="120">
        <f>J12+J23+J34+J37+J40+J56</f>
        <v>328936.97247209307</v>
      </c>
      <c r="K11" s="121">
        <f>IFERROR(J11/H11,"")</f>
        <v>1.0000035094992292</v>
      </c>
      <c r="L11" s="122">
        <f>L12+L23+L34+L37+L40+L56</f>
        <v>162</v>
      </c>
      <c r="M11" s="123">
        <f>M12+M23+M34+M37+M40+M56</f>
        <v>328774.97247209307</v>
      </c>
      <c r="N11" s="53"/>
      <c r="O11" s="124">
        <f>O12+O23+O34+O37+O40+O56</f>
        <v>328936.97247209307</v>
      </c>
      <c r="P11" s="125">
        <f>IFERROR(O11/M11,"")</f>
        <v>1.0004927382360704</v>
      </c>
      <c r="Q11" s="126">
        <f>Q12+Q23+Q34+Q37+Q40+Q56</f>
        <v>162</v>
      </c>
      <c r="R11" s="127">
        <f>R12+R23+R34+R37+R40+R56</f>
        <v>328774.97247209307</v>
      </c>
      <c r="S11" s="53"/>
      <c r="T11" s="128">
        <f>T12+T23+T34+T37+T40+T56</f>
        <v>328773.81807209307</v>
      </c>
      <c r="U11" s="54"/>
      <c r="V11" s="129">
        <f>V12+V23+V34+V37+V40+V56</f>
        <v>328935.81807209307</v>
      </c>
      <c r="W11" s="130">
        <f>W12+W23+W34+W37+W40+W56</f>
        <v>0</v>
      </c>
      <c r="X11" s="55"/>
      <c r="AC11" s="57"/>
      <c r="AD11" s="58"/>
      <c r="AE11" s="59"/>
      <c r="AF11" s="60"/>
    </row>
    <row r="12" spans="1:32" s="63" customFormat="1" ht="19.5" customHeight="1" thickBot="1">
      <c r="A12" s="131" t="s">
        <v>77</v>
      </c>
      <c r="B12" s="132" t="s">
        <v>29</v>
      </c>
      <c r="C12" s="61"/>
      <c r="D12" s="133" t="s">
        <v>20</v>
      </c>
      <c r="E12" s="134">
        <f>SUM(E13:E22)</f>
        <v>8883.7827000000016</v>
      </c>
      <c r="F12" s="135">
        <f>SUM(F13:F22)</f>
        <v>0</v>
      </c>
      <c r="G12" s="135">
        <f>SUM(G13:G22)</f>
        <v>0</v>
      </c>
      <c r="H12" s="136">
        <f>SUM(H13:H22)</f>
        <v>8883.7827000000016</v>
      </c>
      <c r="I12" s="61"/>
      <c r="J12" s="137">
        <f>SUM(J13:J22)</f>
        <v>8884.937100000001</v>
      </c>
      <c r="K12" s="138">
        <f>IFERROR(J12/H12,"")</f>
        <v>1.0001299446462146</v>
      </c>
      <c r="L12" s="139">
        <f>SUM(L13:L22)</f>
        <v>104</v>
      </c>
      <c r="M12" s="140">
        <f>SUM(M13:M22)</f>
        <v>8780.937100000001</v>
      </c>
      <c r="N12" s="61"/>
      <c r="O12" s="141">
        <f>SUM(O13:O22)</f>
        <v>8884.937100000001</v>
      </c>
      <c r="P12" s="142">
        <f>IFERROR(O12/M12,"")</f>
        <v>1.0118438383985235</v>
      </c>
      <c r="Q12" s="143">
        <f>SUM(Q13:Q22)</f>
        <v>104</v>
      </c>
      <c r="R12" s="144">
        <f>SUM(R13:R22)</f>
        <v>8780.937100000001</v>
      </c>
      <c r="S12" s="61"/>
      <c r="T12" s="145">
        <f>SUM(T13:T22)</f>
        <v>8779.7827000000016</v>
      </c>
      <c r="U12" s="61"/>
      <c r="V12" s="146">
        <f>SUM(V13:V22)</f>
        <v>8883.7827000000016</v>
      </c>
      <c r="W12" s="140">
        <f>SUM(W13:W22)</f>
        <v>0</v>
      </c>
      <c r="X12" s="55"/>
      <c r="AC12" s="64"/>
      <c r="AD12" s="65"/>
      <c r="AE12" s="66"/>
      <c r="AF12" s="67"/>
    </row>
    <row r="13" spans="1:32" s="78" customFormat="1" ht="15" customHeight="1">
      <c r="A13" s="161"/>
      <c r="B13" s="162" t="s">
        <v>35</v>
      </c>
      <c r="C13" s="23"/>
      <c r="D13" s="68" t="s">
        <v>20</v>
      </c>
      <c r="E13" s="69">
        <v>410.8</v>
      </c>
      <c r="F13" s="70"/>
      <c r="G13" s="70"/>
      <c r="H13" s="71">
        <f>SUM(E13:G13)</f>
        <v>410.8</v>
      </c>
      <c r="I13" s="23"/>
      <c r="J13" s="72">
        <f>H13*K13/100</f>
        <v>410.8</v>
      </c>
      <c r="K13" s="164">
        <f>'BETON Qte'!K13</f>
        <v>100</v>
      </c>
      <c r="L13" s="70">
        <f>Q13+AE13</f>
        <v>0</v>
      </c>
      <c r="M13" s="71">
        <f>J13-L13</f>
        <v>410.8</v>
      </c>
      <c r="N13" s="23"/>
      <c r="O13" s="73">
        <f>J13-AC13</f>
        <v>410.8</v>
      </c>
      <c r="P13" s="74">
        <f>IFERROR(O13/M13,0)</f>
        <v>1</v>
      </c>
      <c r="Q13" s="166"/>
      <c r="R13" s="75">
        <f>O13-Q13</f>
        <v>410.8</v>
      </c>
      <c r="S13" s="23"/>
      <c r="T13" s="168">
        <f>H13-L13</f>
        <v>410.8</v>
      </c>
      <c r="U13" s="27"/>
      <c r="V13" s="76">
        <f>L13+T13</f>
        <v>410.8</v>
      </c>
      <c r="W13" s="71">
        <f>H13-V13</f>
        <v>0</v>
      </c>
      <c r="X13" s="77"/>
      <c r="AC13" s="69"/>
      <c r="AD13" s="79"/>
      <c r="AE13" s="70"/>
      <c r="AF13" s="80"/>
    </row>
    <row r="14" spans="1:32" s="78" customFormat="1" ht="15" customHeight="1">
      <c r="A14" s="161"/>
      <c r="B14" s="162" t="s">
        <v>36</v>
      </c>
      <c r="C14" s="23"/>
      <c r="D14" s="68" t="s">
        <v>20</v>
      </c>
      <c r="E14" s="69">
        <v>304.20000000000005</v>
      </c>
      <c r="F14" s="70"/>
      <c r="G14" s="70"/>
      <c r="H14" s="71">
        <f t="shared" ref="H14:H22" si="0">SUM(E14:G14)</f>
        <v>304.20000000000005</v>
      </c>
      <c r="I14" s="23"/>
      <c r="J14" s="72">
        <f t="shared" ref="J14:J22" si="1">H14*K14/100</f>
        <v>304.20000000000005</v>
      </c>
      <c r="K14" s="164">
        <f>'BETON Qte'!K14</f>
        <v>100</v>
      </c>
      <c r="L14" s="70">
        <f t="shared" ref="L14:L22" si="2">Q14+AE14</f>
        <v>0</v>
      </c>
      <c r="M14" s="71">
        <f t="shared" ref="M14:M22" si="3">J14-L14</f>
        <v>304.20000000000005</v>
      </c>
      <c r="N14" s="23"/>
      <c r="O14" s="73">
        <f t="shared" ref="O14:O22" si="4">J14-AC14</f>
        <v>304.20000000000005</v>
      </c>
      <c r="P14" s="74">
        <f t="shared" ref="P14:P22" si="5">IFERROR(O14/M14,0)</f>
        <v>1</v>
      </c>
      <c r="Q14" s="166"/>
      <c r="R14" s="75">
        <f t="shared" ref="R14:R22" si="6">O14-Q14</f>
        <v>304.20000000000005</v>
      </c>
      <c r="S14" s="23"/>
      <c r="T14" s="168">
        <f t="shared" ref="T14:T22" si="7">H14-L14</f>
        <v>304.20000000000005</v>
      </c>
      <c r="U14" s="27"/>
      <c r="V14" s="76">
        <f t="shared" ref="V14:V22" si="8">L14+T14</f>
        <v>304.20000000000005</v>
      </c>
      <c r="W14" s="71">
        <f t="shared" ref="W14:W22" si="9">H14-V14</f>
        <v>0</v>
      </c>
      <c r="X14" s="77"/>
      <c r="AC14" s="69"/>
      <c r="AD14" s="79"/>
      <c r="AE14" s="70"/>
      <c r="AF14" s="80"/>
    </row>
    <row r="15" spans="1:32" s="78" customFormat="1" ht="15" customHeight="1">
      <c r="A15" s="161"/>
      <c r="B15" s="162" t="s">
        <v>37</v>
      </c>
      <c r="C15" s="23"/>
      <c r="D15" s="68" t="s">
        <v>20</v>
      </c>
      <c r="E15" s="69">
        <v>674.18000000000006</v>
      </c>
      <c r="F15" s="70"/>
      <c r="G15" s="70"/>
      <c r="H15" s="71">
        <f t="shared" si="0"/>
        <v>674.18000000000006</v>
      </c>
      <c r="I15" s="23"/>
      <c r="J15" s="72">
        <f t="shared" si="1"/>
        <v>674.18</v>
      </c>
      <c r="K15" s="164">
        <f>'BETON Qte'!K15</f>
        <v>100</v>
      </c>
      <c r="L15" s="70">
        <f t="shared" si="2"/>
        <v>26</v>
      </c>
      <c r="M15" s="71">
        <f t="shared" si="3"/>
        <v>648.17999999999995</v>
      </c>
      <c r="N15" s="23"/>
      <c r="O15" s="73">
        <f t="shared" si="4"/>
        <v>674.18</v>
      </c>
      <c r="P15" s="74">
        <f t="shared" si="5"/>
        <v>1.0401123144805455</v>
      </c>
      <c r="Q15" s="166">
        <v>26</v>
      </c>
      <c r="R15" s="75">
        <f t="shared" si="6"/>
        <v>648.17999999999995</v>
      </c>
      <c r="S15" s="23"/>
      <c r="T15" s="168">
        <f t="shared" si="7"/>
        <v>648.18000000000006</v>
      </c>
      <c r="U15" s="27"/>
      <c r="V15" s="76">
        <f t="shared" si="8"/>
        <v>674.18000000000006</v>
      </c>
      <c r="W15" s="71">
        <f t="shared" si="9"/>
        <v>0</v>
      </c>
      <c r="X15" s="77"/>
      <c r="AC15" s="69"/>
      <c r="AD15" s="79"/>
      <c r="AE15" s="70"/>
      <c r="AF15" s="80"/>
    </row>
    <row r="16" spans="1:32" s="78" customFormat="1" ht="15" customHeight="1">
      <c r="A16" s="161"/>
      <c r="B16" s="162" t="s">
        <v>38</v>
      </c>
      <c r="C16" s="23"/>
      <c r="D16" s="68" t="s">
        <v>20</v>
      </c>
      <c r="E16" s="69">
        <v>2488.9332000000004</v>
      </c>
      <c r="F16" s="70"/>
      <c r="G16" s="70"/>
      <c r="H16" s="71">
        <f t="shared" si="0"/>
        <v>2488.9332000000004</v>
      </c>
      <c r="I16" s="23"/>
      <c r="J16" s="72">
        <f t="shared" si="1"/>
        <v>2488.9332000000004</v>
      </c>
      <c r="K16" s="164">
        <f>'BETON Qte'!K16</f>
        <v>100</v>
      </c>
      <c r="L16" s="70">
        <f t="shared" si="2"/>
        <v>26</v>
      </c>
      <c r="M16" s="71">
        <f t="shared" si="3"/>
        <v>2462.9332000000004</v>
      </c>
      <c r="N16" s="23"/>
      <c r="O16" s="73">
        <f t="shared" si="4"/>
        <v>2488.9332000000004</v>
      </c>
      <c r="P16" s="74">
        <f t="shared" si="5"/>
        <v>1.0105565185446361</v>
      </c>
      <c r="Q16" s="166">
        <v>26</v>
      </c>
      <c r="R16" s="75">
        <f t="shared" si="6"/>
        <v>2462.9332000000004</v>
      </c>
      <c r="S16" s="23"/>
      <c r="T16" s="168">
        <f t="shared" si="7"/>
        <v>2462.9332000000004</v>
      </c>
      <c r="U16" s="27"/>
      <c r="V16" s="76">
        <f t="shared" si="8"/>
        <v>2488.9332000000004</v>
      </c>
      <c r="W16" s="71">
        <f t="shared" si="9"/>
        <v>0</v>
      </c>
      <c r="X16" s="77"/>
      <c r="AC16" s="69"/>
      <c r="AD16" s="79"/>
      <c r="AE16" s="70"/>
      <c r="AF16" s="80"/>
    </row>
    <row r="17" spans="1:32" s="78" customFormat="1" ht="15" customHeight="1">
      <c r="A17" s="161"/>
      <c r="B17" s="162" t="s">
        <v>39</v>
      </c>
      <c r="C17" s="23"/>
      <c r="D17" s="68" t="s">
        <v>20</v>
      </c>
      <c r="E17" s="69">
        <v>1389.9599999999998</v>
      </c>
      <c r="F17" s="70"/>
      <c r="G17" s="70"/>
      <c r="H17" s="71">
        <f t="shared" si="0"/>
        <v>1389.9599999999998</v>
      </c>
      <c r="I17" s="23"/>
      <c r="J17" s="72">
        <f t="shared" si="1"/>
        <v>1389.9599999999998</v>
      </c>
      <c r="K17" s="164">
        <f>'BETON Qte'!K17</f>
        <v>100</v>
      </c>
      <c r="L17" s="70">
        <f t="shared" si="2"/>
        <v>26</v>
      </c>
      <c r="M17" s="71">
        <f t="shared" si="3"/>
        <v>1363.9599999999998</v>
      </c>
      <c r="N17" s="23"/>
      <c r="O17" s="73">
        <f t="shared" si="4"/>
        <v>1389.9599999999998</v>
      </c>
      <c r="P17" s="74">
        <f t="shared" si="5"/>
        <v>1.0190621425848265</v>
      </c>
      <c r="Q17" s="166">
        <v>26</v>
      </c>
      <c r="R17" s="75">
        <f t="shared" si="6"/>
        <v>1363.9599999999998</v>
      </c>
      <c r="S17" s="23"/>
      <c r="T17" s="168">
        <f t="shared" si="7"/>
        <v>1363.9599999999998</v>
      </c>
      <c r="U17" s="27"/>
      <c r="V17" s="76">
        <f t="shared" si="8"/>
        <v>1389.9599999999998</v>
      </c>
      <c r="W17" s="71">
        <f t="shared" si="9"/>
        <v>0</v>
      </c>
      <c r="X17" s="77"/>
      <c r="AC17" s="69"/>
      <c r="AD17" s="79"/>
      <c r="AE17" s="70"/>
      <c r="AF17" s="80"/>
    </row>
    <row r="18" spans="1:32" s="78" customFormat="1" ht="15" customHeight="1">
      <c r="A18" s="161"/>
      <c r="B18" s="162" t="s">
        <v>40</v>
      </c>
      <c r="C18" s="23"/>
      <c r="D18" s="68" t="s">
        <v>20</v>
      </c>
      <c r="E18" s="69">
        <v>480.48</v>
      </c>
      <c r="F18" s="70"/>
      <c r="G18" s="70"/>
      <c r="H18" s="71">
        <f t="shared" si="0"/>
        <v>480.48</v>
      </c>
      <c r="I18" s="23"/>
      <c r="J18" s="72">
        <f t="shared" si="1"/>
        <v>480.48</v>
      </c>
      <c r="K18" s="164">
        <f>'BETON Qte'!K18</f>
        <v>100</v>
      </c>
      <c r="L18" s="70">
        <f t="shared" si="2"/>
        <v>26</v>
      </c>
      <c r="M18" s="71">
        <f t="shared" si="3"/>
        <v>454.48</v>
      </c>
      <c r="N18" s="23"/>
      <c r="O18" s="73">
        <f t="shared" si="4"/>
        <v>480.48</v>
      </c>
      <c r="P18" s="74">
        <f t="shared" si="5"/>
        <v>1.0572082379862699</v>
      </c>
      <c r="Q18" s="166">
        <v>26</v>
      </c>
      <c r="R18" s="75">
        <f t="shared" si="6"/>
        <v>454.48</v>
      </c>
      <c r="S18" s="23"/>
      <c r="T18" s="168">
        <f t="shared" si="7"/>
        <v>454.48</v>
      </c>
      <c r="U18" s="27"/>
      <c r="V18" s="76">
        <f t="shared" si="8"/>
        <v>480.48</v>
      </c>
      <c r="W18" s="71">
        <f t="shared" si="9"/>
        <v>0</v>
      </c>
      <c r="X18" s="77"/>
      <c r="AC18" s="69"/>
      <c r="AD18" s="79"/>
      <c r="AE18" s="70"/>
      <c r="AF18" s="80"/>
    </row>
    <row r="19" spans="1:32" s="78" customFormat="1" ht="15" customHeight="1">
      <c r="A19" s="161"/>
      <c r="B19" s="162" t="s">
        <v>41</v>
      </c>
      <c r="C19" s="23"/>
      <c r="D19" s="68" t="s">
        <v>20</v>
      </c>
      <c r="E19" s="69">
        <v>2255.3895000000002</v>
      </c>
      <c r="F19" s="70"/>
      <c r="G19" s="70"/>
      <c r="H19" s="71">
        <f t="shared" si="0"/>
        <v>2255.3895000000002</v>
      </c>
      <c r="I19" s="23"/>
      <c r="J19" s="72">
        <f t="shared" si="1"/>
        <v>2255.3895000000002</v>
      </c>
      <c r="K19" s="164">
        <f>'BETON Qte'!K19</f>
        <v>100</v>
      </c>
      <c r="L19" s="70">
        <f t="shared" si="2"/>
        <v>0</v>
      </c>
      <c r="M19" s="71">
        <f t="shared" si="3"/>
        <v>2255.3895000000002</v>
      </c>
      <c r="N19" s="23"/>
      <c r="O19" s="73">
        <f t="shared" si="4"/>
        <v>2255.3895000000002</v>
      </c>
      <c r="P19" s="74">
        <f t="shared" si="5"/>
        <v>1</v>
      </c>
      <c r="Q19" s="166"/>
      <c r="R19" s="75">
        <f t="shared" si="6"/>
        <v>2255.3895000000002</v>
      </c>
      <c r="S19" s="23"/>
      <c r="T19" s="168">
        <f t="shared" si="7"/>
        <v>2255.3895000000002</v>
      </c>
      <c r="U19" s="27"/>
      <c r="V19" s="76">
        <f t="shared" si="8"/>
        <v>2255.3895000000002</v>
      </c>
      <c r="W19" s="71">
        <f t="shared" si="9"/>
        <v>0</v>
      </c>
      <c r="X19" s="77"/>
      <c r="AC19" s="69"/>
      <c r="AD19" s="79"/>
      <c r="AE19" s="70"/>
      <c r="AF19" s="80"/>
    </row>
    <row r="20" spans="1:32" s="78" customFormat="1" ht="15" customHeight="1">
      <c r="A20" s="161"/>
      <c r="B20" s="162" t="s">
        <v>42</v>
      </c>
      <c r="C20" s="23"/>
      <c r="D20" s="68" t="s">
        <v>20</v>
      </c>
      <c r="E20" s="69">
        <v>764.4</v>
      </c>
      <c r="F20" s="70"/>
      <c r="G20" s="70"/>
      <c r="H20" s="71">
        <f t="shared" si="0"/>
        <v>764.4</v>
      </c>
      <c r="I20" s="23"/>
      <c r="J20" s="72">
        <f t="shared" si="1"/>
        <v>764.4</v>
      </c>
      <c r="K20" s="164">
        <f>'BETON Qte'!K20</f>
        <v>100</v>
      </c>
      <c r="L20" s="70">
        <f t="shared" si="2"/>
        <v>0</v>
      </c>
      <c r="M20" s="71">
        <f t="shared" si="3"/>
        <v>764.4</v>
      </c>
      <c r="N20" s="23"/>
      <c r="O20" s="73">
        <f t="shared" si="4"/>
        <v>764.4</v>
      </c>
      <c r="P20" s="74">
        <f t="shared" si="5"/>
        <v>1</v>
      </c>
      <c r="Q20" s="166"/>
      <c r="R20" s="75">
        <f t="shared" si="6"/>
        <v>764.4</v>
      </c>
      <c r="S20" s="23"/>
      <c r="T20" s="168">
        <f t="shared" si="7"/>
        <v>764.4</v>
      </c>
      <c r="U20" s="27"/>
      <c r="V20" s="76">
        <f t="shared" si="8"/>
        <v>764.4</v>
      </c>
      <c r="W20" s="71">
        <f t="shared" si="9"/>
        <v>0</v>
      </c>
      <c r="X20" s="77"/>
      <c r="AC20" s="69"/>
      <c r="AD20" s="79"/>
      <c r="AE20" s="70"/>
      <c r="AF20" s="80"/>
    </row>
    <row r="21" spans="1:32" s="78" customFormat="1" ht="15" customHeight="1">
      <c r="A21" s="161"/>
      <c r="B21" s="162" t="s">
        <v>43</v>
      </c>
      <c r="C21" s="23"/>
      <c r="D21" s="68" t="s">
        <v>20</v>
      </c>
      <c r="E21" s="69">
        <v>115.44</v>
      </c>
      <c r="F21" s="70"/>
      <c r="G21" s="70"/>
      <c r="H21" s="71">
        <f t="shared" si="0"/>
        <v>115.44</v>
      </c>
      <c r="I21" s="23"/>
      <c r="J21" s="72">
        <f t="shared" si="1"/>
        <v>116.59440000000001</v>
      </c>
      <c r="K21" s="164">
        <f>'BETON Qte'!K21</f>
        <v>101</v>
      </c>
      <c r="L21" s="70">
        <f t="shared" si="2"/>
        <v>0</v>
      </c>
      <c r="M21" s="71">
        <f t="shared" si="3"/>
        <v>116.59440000000001</v>
      </c>
      <c r="N21" s="81"/>
      <c r="O21" s="73">
        <f t="shared" si="4"/>
        <v>116.59440000000001</v>
      </c>
      <c r="P21" s="74">
        <f t="shared" si="5"/>
        <v>1</v>
      </c>
      <c r="Q21" s="166"/>
      <c r="R21" s="82">
        <f t="shared" si="6"/>
        <v>116.59440000000001</v>
      </c>
      <c r="S21" s="23"/>
      <c r="T21" s="168">
        <f t="shared" si="7"/>
        <v>115.44</v>
      </c>
      <c r="U21" s="27"/>
      <c r="V21" s="76">
        <f t="shared" si="8"/>
        <v>115.44</v>
      </c>
      <c r="W21" s="71">
        <f t="shared" si="9"/>
        <v>0</v>
      </c>
      <c r="X21" s="77"/>
      <c r="AC21" s="69"/>
      <c r="AD21" s="79"/>
      <c r="AE21" s="70"/>
      <c r="AF21" s="80"/>
    </row>
    <row r="22" spans="1:32" s="78" customFormat="1" ht="15" customHeight="1" thickBot="1">
      <c r="A22" s="161"/>
      <c r="B22" s="162" t="s">
        <v>44</v>
      </c>
      <c r="C22" s="23"/>
      <c r="D22" s="68" t="s">
        <v>20</v>
      </c>
      <c r="E22" s="69">
        <v>0</v>
      </c>
      <c r="F22" s="70"/>
      <c r="G22" s="70"/>
      <c r="H22" s="71">
        <f t="shared" si="0"/>
        <v>0</v>
      </c>
      <c r="I22" s="23"/>
      <c r="J22" s="72">
        <f t="shared" si="1"/>
        <v>0</v>
      </c>
      <c r="K22" s="164">
        <f>'BETON Qte'!K22</f>
        <v>100</v>
      </c>
      <c r="L22" s="70">
        <f t="shared" si="2"/>
        <v>0</v>
      </c>
      <c r="M22" s="71">
        <f t="shared" si="3"/>
        <v>0</v>
      </c>
      <c r="N22" s="23"/>
      <c r="O22" s="73">
        <f t="shared" si="4"/>
        <v>0</v>
      </c>
      <c r="P22" s="74">
        <f t="shared" si="5"/>
        <v>0</v>
      </c>
      <c r="Q22" s="166"/>
      <c r="R22" s="75">
        <f t="shared" si="6"/>
        <v>0</v>
      </c>
      <c r="S22" s="23"/>
      <c r="T22" s="168">
        <f t="shared" si="7"/>
        <v>0</v>
      </c>
      <c r="U22" s="27"/>
      <c r="V22" s="76">
        <f t="shared" si="8"/>
        <v>0</v>
      </c>
      <c r="W22" s="71">
        <f t="shared" si="9"/>
        <v>0</v>
      </c>
      <c r="X22" s="77"/>
      <c r="AC22" s="69"/>
      <c r="AD22" s="79"/>
      <c r="AE22" s="70"/>
      <c r="AF22" s="80"/>
    </row>
    <row r="23" spans="1:32" s="63" customFormat="1" ht="19.5" customHeight="1" thickBot="1">
      <c r="A23" s="131" t="s">
        <v>78</v>
      </c>
      <c r="B23" s="132" t="s">
        <v>30</v>
      </c>
      <c r="C23" s="61"/>
      <c r="D23" s="133" t="s">
        <v>20</v>
      </c>
      <c r="E23" s="134">
        <f>SUM(E24:E33)</f>
        <v>151912.91700000002</v>
      </c>
      <c r="F23" s="135">
        <f>SUM(F24:F33)</f>
        <v>0</v>
      </c>
      <c r="G23" s="135">
        <f>SUM(G24:G33)</f>
        <v>0</v>
      </c>
      <c r="H23" s="136">
        <f>SUM(H24:H33)</f>
        <v>151912.91700000002</v>
      </c>
      <c r="I23" s="61"/>
      <c r="J23" s="137">
        <f>SUM(J24:J33)</f>
        <v>151912.91700000002</v>
      </c>
      <c r="K23" s="138">
        <f>IFERROR(J23/H23,"")</f>
        <v>1</v>
      </c>
      <c r="L23" s="139">
        <f>SUM(L24:L33)</f>
        <v>0</v>
      </c>
      <c r="M23" s="140">
        <f>SUM(M24:M33)</f>
        <v>151912.91700000002</v>
      </c>
      <c r="N23" s="61"/>
      <c r="O23" s="141">
        <f>SUM(O24:O33)</f>
        <v>151912.91700000002</v>
      </c>
      <c r="P23" s="142">
        <f>IFERROR(O23/M23,"")</f>
        <v>1</v>
      </c>
      <c r="Q23" s="147">
        <f>SUM(Q24:Q33)</f>
        <v>0</v>
      </c>
      <c r="R23" s="144">
        <f>SUM(R24:R33)</f>
        <v>151912.91700000002</v>
      </c>
      <c r="S23" s="61"/>
      <c r="T23" s="145">
        <f>SUM(T24:T33)</f>
        <v>151912.91700000002</v>
      </c>
      <c r="U23" s="61"/>
      <c r="V23" s="146">
        <f>SUM(V24:V33)</f>
        <v>151912.91700000002</v>
      </c>
      <c r="W23" s="140">
        <f>SUM(W24:W33)</f>
        <v>0</v>
      </c>
      <c r="X23" s="55"/>
      <c r="AC23" s="64"/>
      <c r="AD23" s="65"/>
      <c r="AE23" s="66"/>
      <c r="AF23" s="67"/>
    </row>
    <row r="24" spans="1:32" s="78" customFormat="1" ht="15" customHeight="1">
      <c r="A24" s="161"/>
      <c r="B24" s="162" t="s">
        <v>45</v>
      </c>
      <c r="C24" s="23"/>
      <c r="D24" s="68" t="s">
        <v>20</v>
      </c>
      <c r="E24" s="69">
        <v>6296.4349999999995</v>
      </c>
      <c r="F24" s="70"/>
      <c r="G24" s="70"/>
      <c r="H24" s="71">
        <f t="shared" ref="H24:H33" si="10">SUM(E24:G24)</f>
        <v>6296.4349999999995</v>
      </c>
      <c r="I24" s="23"/>
      <c r="J24" s="72">
        <f t="shared" ref="J24:J33" si="11">H24*K24/100</f>
        <v>6296.4350000000004</v>
      </c>
      <c r="K24" s="164">
        <f>'BETON Qte'!K24</f>
        <v>100</v>
      </c>
      <c r="L24" s="70">
        <f t="shared" ref="L24:L33" si="12">Q24+AE24</f>
        <v>0</v>
      </c>
      <c r="M24" s="71">
        <f t="shared" ref="M24:M33" si="13">J24-L24</f>
        <v>6296.4350000000004</v>
      </c>
      <c r="N24" s="23"/>
      <c r="O24" s="73">
        <f t="shared" ref="O24:O33" si="14">J24-AC24</f>
        <v>6296.4350000000004</v>
      </c>
      <c r="P24" s="74">
        <f t="shared" ref="P24:P33" si="15">IFERROR(O24/M24,0)</f>
        <v>1</v>
      </c>
      <c r="Q24" s="166"/>
      <c r="R24" s="75">
        <f t="shared" ref="R24:R33" si="16">O24-Q24</f>
        <v>6296.4350000000004</v>
      </c>
      <c r="S24" s="23"/>
      <c r="T24" s="168">
        <f t="shared" ref="T24:T33" si="17">H24-L24</f>
        <v>6296.4349999999995</v>
      </c>
      <c r="U24" s="27"/>
      <c r="V24" s="76">
        <f t="shared" ref="V24:V33" si="18">L24+T24</f>
        <v>6296.4349999999995</v>
      </c>
      <c r="W24" s="71">
        <f t="shared" ref="W24:W33" si="19">H24-V24</f>
        <v>0</v>
      </c>
      <c r="X24" s="77"/>
      <c r="AC24" s="69"/>
      <c r="AD24" s="79"/>
      <c r="AE24" s="70"/>
      <c r="AF24" s="80"/>
    </row>
    <row r="25" spans="1:32" s="78" customFormat="1" ht="15" customHeight="1">
      <c r="A25" s="161"/>
      <c r="B25" s="162" t="s">
        <v>46</v>
      </c>
      <c r="C25" s="23"/>
      <c r="D25" s="68" t="s">
        <v>20</v>
      </c>
      <c r="E25" s="69">
        <v>26137.8</v>
      </c>
      <c r="F25" s="70"/>
      <c r="G25" s="70"/>
      <c r="H25" s="71">
        <f t="shared" si="10"/>
        <v>26137.8</v>
      </c>
      <c r="I25" s="23"/>
      <c r="J25" s="72">
        <f t="shared" si="11"/>
        <v>26137.8</v>
      </c>
      <c r="K25" s="164">
        <f>'BETON Qte'!K25</f>
        <v>100</v>
      </c>
      <c r="L25" s="70">
        <f t="shared" si="12"/>
        <v>0</v>
      </c>
      <c r="M25" s="71">
        <f t="shared" si="13"/>
        <v>26137.8</v>
      </c>
      <c r="N25" s="23"/>
      <c r="O25" s="73">
        <f t="shared" si="14"/>
        <v>26137.8</v>
      </c>
      <c r="P25" s="74">
        <f t="shared" si="15"/>
        <v>1</v>
      </c>
      <c r="Q25" s="166"/>
      <c r="R25" s="75">
        <f t="shared" si="16"/>
        <v>26137.8</v>
      </c>
      <c r="S25" s="23"/>
      <c r="T25" s="168">
        <f t="shared" si="17"/>
        <v>26137.8</v>
      </c>
      <c r="U25" s="27"/>
      <c r="V25" s="76">
        <f t="shared" si="18"/>
        <v>26137.8</v>
      </c>
      <c r="W25" s="71">
        <f t="shared" si="19"/>
        <v>0</v>
      </c>
      <c r="X25" s="77"/>
      <c r="AC25" s="69"/>
      <c r="AD25" s="79"/>
      <c r="AE25" s="70"/>
      <c r="AF25" s="80"/>
    </row>
    <row r="26" spans="1:32" s="78" customFormat="1" ht="15" customHeight="1">
      <c r="A26" s="161"/>
      <c r="B26" s="162" t="s">
        <v>47</v>
      </c>
      <c r="C26" s="23"/>
      <c r="D26" s="68" t="s">
        <v>20</v>
      </c>
      <c r="E26" s="69">
        <v>12926.862000000001</v>
      </c>
      <c r="F26" s="70"/>
      <c r="G26" s="70"/>
      <c r="H26" s="71">
        <f t="shared" si="10"/>
        <v>12926.862000000001</v>
      </c>
      <c r="I26" s="23"/>
      <c r="J26" s="72">
        <f t="shared" si="11"/>
        <v>12926.862000000001</v>
      </c>
      <c r="K26" s="164">
        <f>'BETON Qte'!K26</f>
        <v>100</v>
      </c>
      <c r="L26" s="70">
        <f t="shared" si="12"/>
        <v>0</v>
      </c>
      <c r="M26" s="71">
        <f t="shared" si="13"/>
        <v>12926.862000000001</v>
      </c>
      <c r="N26" s="23"/>
      <c r="O26" s="73">
        <f t="shared" si="14"/>
        <v>12926.862000000001</v>
      </c>
      <c r="P26" s="74">
        <f t="shared" si="15"/>
        <v>1</v>
      </c>
      <c r="Q26" s="166"/>
      <c r="R26" s="75">
        <f t="shared" si="16"/>
        <v>12926.862000000001</v>
      </c>
      <c r="S26" s="23"/>
      <c r="T26" s="168">
        <f t="shared" si="17"/>
        <v>12926.862000000001</v>
      </c>
      <c r="U26" s="27"/>
      <c r="V26" s="76">
        <f t="shared" si="18"/>
        <v>12926.862000000001</v>
      </c>
      <c r="W26" s="71">
        <f t="shared" si="19"/>
        <v>0</v>
      </c>
      <c r="X26" s="77"/>
      <c r="AC26" s="69"/>
      <c r="AD26" s="79"/>
      <c r="AE26" s="70"/>
      <c r="AF26" s="80"/>
    </row>
    <row r="27" spans="1:32" s="78" customFormat="1" ht="15" customHeight="1">
      <c r="A27" s="161"/>
      <c r="B27" s="162" t="s">
        <v>48</v>
      </c>
      <c r="C27" s="23"/>
      <c r="D27" s="68" t="s">
        <v>20</v>
      </c>
      <c r="E27" s="69">
        <v>63745.5</v>
      </c>
      <c r="F27" s="70"/>
      <c r="G27" s="70"/>
      <c r="H27" s="71">
        <f t="shared" si="10"/>
        <v>63745.5</v>
      </c>
      <c r="I27" s="23"/>
      <c r="J27" s="72">
        <f t="shared" si="11"/>
        <v>63745.5</v>
      </c>
      <c r="K27" s="164">
        <f>'BETON Qte'!K27</f>
        <v>100</v>
      </c>
      <c r="L27" s="70">
        <f t="shared" si="12"/>
        <v>0</v>
      </c>
      <c r="M27" s="71">
        <f t="shared" si="13"/>
        <v>63745.5</v>
      </c>
      <c r="N27" s="23"/>
      <c r="O27" s="73">
        <f t="shared" si="14"/>
        <v>63745.5</v>
      </c>
      <c r="P27" s="74">
        <f t="shared" si="15"/>
        <v>1</v>
      </c>
      <c r="Q27" s="166"/>
      <c r="R27" s="75">
        <f t="shared" si="16"/>
        <v>63745.5</v>
      </c>
      <c r="S27" s="23"/>
      <c r="T27" s="168">
        <f t="shared" si="17"/>
        <v>63745.5</v>
      </c>
      <c r="U27" s="27"/>
      <c r="V27" s="76">
        <f t="shared" si="18"/>
        <v>63745.5</v>
      </c>
      <c r="W27" s="71">
        <f t="shared" si="19"/>
        <v>0</v>
      </c>
      <c r="X27" s="77"/>
      <c r="AC27" s="69"/>
      <c r="AD27" s="79"/>
      <c r="AE27" s="70"/>
      <c r="AF27" s="80"/>
    </row>
    <row r="28" spans="1:32" s="78" customFormat="1" ht="15" customHeight="1">
      <c r="A28" s="161"/>
      <c r="B28" s="162" t="s">
        <v>49</v>
      </c>
      <c r="C28" s="23"/>
      <c r="D28" s="68" t="s">
        <v>20</v>
      </c>
      <c r="E28" s="69">
        <v>17070.300000000003</v>
      </c>
      <c r="F28" s="70"/>
      <c r="G28" s="70"/>
      <c r="H28" s="71">
        <f t="shared" si="10"/>
        <v>17070.300000000003</v>
      </c>
      <c r="I28" s="23"/>
      <c r="J28" s="72">
        <f t="shared" si="11"/>
        <v>17070.300000000003</v>
      </c>
      <c r="K28" s="164">
        <f>'BETON Qte'!K28</f>
        <v>100</v>
      </c>
      <c r="L28" s="70">
        <f t="shared" si="12"/>
        <v>0</v>
      </c>
      <c r="M28" s="71">
        <f t="shared" si="13"/>
        <v>17070.300000000003</v>
      </c>
      <c r="N28" s="23"/>
      <c r="O28" s="73">
        <f t="shared" si="14"/>
        <v>17070.300000000003</v>
      </c>
      <c r="P28" s="74">
        <f t="shared" si="15"/>
        <v>1</v>
      </c>
      <c r="Q28" s="166"/>
      <c r="R28" s="75">
        <f t="shared" si="16"/>
        <v>17070.300000000003</v>
      </c>
      <c r="S28" s="23"/>
      <c r="T28" s="168">
        <f t="shared" si="17"/>
        <v>17070.300000000003</v>
      </c>
      <c r="U28" s="27"/>
      <c r="V28" s="76">
        <f t="shared" si="18"/>
        <v>17070.300000000003</v>
      </c>
      <c r="W28" s="71">
        <f t="shared" si="19"/>
        <v>0</v>
      </c>
      <c r="X28" s="77"/>
      <c r="AC28" s="69"/>
      <c r="AD28" s="79"/>
      <c r="AE28" s="70"/>
      <c r="AF28" s="80"/>
    </row>
    <row r="29" spans="1:32" s="78" customFormat="1" ht="15" customHeight="1">
      <c r="A29" s="161"/>
      <c r="B29" s="162" t="s">
        <v>50</v>
      </c>
      <c r="C29" s="23"/>
      <c r="D29" s="68" t="s">
        <v>20</v>
      </c>
      <c r="E29" s="69">
        <v>11191.7</v>
      </c>
      <c r="F29" s="70"/>
      <c r="G29" s="70"/>
      <c r="H29" s="71">
        <f t="shared" si="10"/>
        <v>11191.7</v>
      </c>
      <c r="I29" s="23"/>
      <c r="J29" s="72">
        <f t="shared" si="11"/>
        <v>11191.7</v>
      </c>
      <c r="K29" s="164">
        <f>'BETON Qte'!K29</f>
        <v>100</v>
      </c>
      <c r="L29" s="70">
        <f t="shared" si="12"/>
        <v>0</v>
      </c>
      <c r="M29" s="71">
        <f t="shared" si="13"/>
        <v>11191.7</v>
      </c>
      <c r="N29" s="23"/>
      <c r="O29" s="73">
        <f t="shared" si="14"/>
        <v>11191.7</v>
      </c>
      <c r="P29" s="74">
        <f t="shared" si="15"/>
        <v>1</v>
      </c>
      <c r="Q29" s="166"/>
      <c r="R29" s="75">
        <f t="shared" si="16"/>
        <v>11191.7</v>
      </c>
      <c r="S29" s="23"/>
      <c r="T29" s="168">
        <f t="shared" si="17"/>
        <v>11191.7</v>
      </c>
      <c r="U29" s="27"/>
      <c r="V29" s="76">
        <f t="shared" si="18"/>
        <v>11191.7</v>
      </c>
      <c r="W29" s="71">
        <f t="shared" si="19"/>
        <v>0</v>
      </c>
      <c r="X29" s="77"/>
      <c r="AC29" s="69"/>
      <c r="AD29" s="79"/>
      <c r="AE29" s="70"/>
      <c r="AF29" s="80"/>
    </row>
    <row r="30" spans="1:32" s="78" customFormat="1" ht="15" customHeight="1">
      <c r="A30" s="161"/>
      <c r="B30" s="162" t="s">
        <v>51</v>
      </c>
      <c r="C30" s="23"/>
      <c r="D30" s="68" t="s">
        <v>20</v>
      </c>
      <c r="E30" s="69">
        <v>6796.92</v>
      </c>
      <c r="F30" s="70"/>
      <c r="G30" s="70"/>
      <c r="H30" s="71">
        <f t="shared" si="10"/>
        <v>6796.92</v>
      </c>
      <c r="I30" s="23"/>
      <c r="J30" s="72">
        <f t="shared" si="11"/>
        <v>6796.92</v>
      </c>
      <c r="K30" s="164">
        <f>'BETON Qte'!K30</f>
        <v>100</v>
      </c>
      <c r="L30" s="70">
        <f t="shared" si="12"/>
        <v>0</v>
      </c>
      <c r="M30" s="71">
        <f t="shared" si="13"/>
        <v>6796.92</v>
      </c>
      <c r="N30" s="23"/>
      <c r="O30" s="73">
        <f t="shared" si="14"/>
        <v>6796.92</v>
      </c>
      <c r="P30" s="74">
        <f t="shared" si="15"/>
        <v>1</v>
      </c>
      <c r="Q30" s="166"/>
      <c r="R30" s="75">
        <f t="shared" si="16"/>
        <v>6796.92</v>
      </c>
      <c r="S30" s="23"/>
      <c r="T30" s="168">
        <f t="shared" si="17"/>
        <v>6796.92</v>
      </c>
      <c r="U30" s="27"/>
      <c r="V30" s="76">
        <f t="shared" si="18"/>
        <v>6796.92</v>
      </c>
      <c r="W30" s="71">
        <f t="shared" si="19"/>
        <v>0</v>
      </c>
      <c r="X30" s="77"/>
      <c r="AC30" s="69"/>
      <c r="AD30" s="79"/>
      <c r="AE30" s="70"/>
      <c r="AF30" s="80"/>
    </row>
    <row r="31" spans="1:32" s="78" customFormat="1" ht="15" customHeight="1">
      <c r="A31" s="161"/>
      <c r="B31" s="162" t="s">
        <v>52</v>
      </c>
      <c r="C31" s="23"/>
      <c r="D31" s="68" t="s">
        <v>20</v>
      </c>
      <c r="E31" s="69">
        <v>7525.44</v>
      </c>
      <c r="F31" s="70"/>
      <c r="G31" s="70"/>
      <c r="H31" s="71">
        <f t="shared" si="10"/>
        <v>7525.44</v>
      </c>
      <c r="I31" s="23"/>
      <c r="J31" s="72">
        <f t="shared" si="11"/>
        <v>7525.44</v>
      </c>
      <c r="K31" s="164">
        <f>'BETON Qte'!K31</f>
        <v>100</v>
      </c>
      <c r="L31" s="70">
        <f t="shared" si="12"/>
        <v>0</v>
      </c>
      <c r="M31" s="71">
        <f t="shared" si="13"/>
        <v>7525.44</v>
      </c>
      <c r="N31" s="23"/>
      <c r="O31" s="73">
        <f t="shared" si="14"/>
        <v>7525.44</v>
      </c>
      <c r="P31" s="74">
        <f t="shared" si="15"/>
        <v>1</v>
      </c>
      <c r="Q31" s="166"/>
      <c r="R31" s="75">
        <f t="shared" si="16"/>
        <v>7525.44</v>
      </c>
      <c r="S31" s="23"/>
      <c r="T31" s="168">
        <f t="shared" si="17"/>
        <v>7525.44</v>
      </c>
      <c r="U31" s="27"/>
      <c r="V31" s="76">
        <f t="shared" si="18"/>
        <v>7525.44</v>
      </c>
      <c r="W31" s="71">
        <f t="shared" si="19"/>
        <v>0</v>
      </c>
      <c r="X31" s="77"/>
      <c r="AC31" s="69"/>
      <c r="AD31" s="79"/>
      <c r="AE31" s="70"/>
      <c r="AF31" s="80"/>
    </row>
    <row r="32" spans="1:32" s="78" customFormat="1" ht="15" customHeight="1">
      <c r="A32" s="161"/>
      <c r="B32" s="162" t="s">
        <v>53</v>
      </c>
      <c r="C32" s="23"/>
      <c r="D32" s="68" t="s">
        <v>20</v>
      </c>
      <c r="E32" s="69">
        <v>0</v>
      </c>
      <c r="F32" s="70"/>
      <c r="G32" s="70"/>
      <c r="H32" s="71">
        <f t="shared" si="10"/>
        <v>0</v>
      </c>
      <c r="I32" s="23"/>
      <c r="J32" s="72">
        <f t="shared" si="11"/>
        <v>0</v>
      </c>
      <c r="K32" s="164">
        <f>'BETON Qte'!K32</f>
        <v>100</v>
      </c>
      <c r="L32" s="70">
        <f t="shared" si="12"/>
        <v>0</v>
      </c>
      <c r="M32" s="71">
        <f t="shared" si="13"/>
        <v>0</v>
      </c>
      <c r="N32" s="23"/>
      <c r="O32" s="73">
        <f t="shared" si="14"/>
        <v>0</v>
      </c>
      <c r="P32" s="74">
        <f t="shared" si="15"/>
        <v>0</v>
      </c>
      <c r="Q32" s="166"/>
      <c r="R32" s="75">
        <f t="shared" si="16"/>
        <v>0</v>
      </c>
      <c r="S32" s="23"/>
      <c r="T32" s="168">
        <f t="shared" si="17"/>
        <v>0</v>
      </c>
      <c r="U32" s="27"/>
      <c r="V32" s="76">
        <f t="shared" si="18"/>
        <v>0</v>
      </c>
      <c r="W32" s="71">
        <f t="shared" si="19"/>
        <v>0</v>
      </c>
      <c r="X32" s="77"/>
      <c r="AC32" s="69"/>
      <c r="AD32" s="79"/>
      <c r="AE32" s="70"/>
      <c r="AF32" s="80"/>
    </row>
    <row r="33" spans="1:32" s="78" customFormat="1" ht="15" customHeight="1" thickBot="1">
      <c r="A33" s="161"/>
      <c r="B33" s="162" t="s">
        <v>54</v>
      </c>
      <c r="C33" s="23"/>
      <c r="D33" s="68" t="s">
        <v>20</v>
      </c>
      <c r="E33" s="69">
        <v>221.96</v>
      </c>
      <c r="F33" s="70"/>
      <c r="G33" s="70"/>
      <c r="H33" s="71">
        <f t="shared" si="10"/>
        <v>221.96</v>
      </c>
      <c r="I33" s="23"/>
      <c r="J33" s="72">
        <f t="shared" si="11"/>
        <v>221.96</v>
      </c>
      <c r="K33" s="164">
        <f>'BETON Qte'!K33</f>
        <v>100</v>
      </c>
      <c r="L33" s="70">
        <f t="shared" si="12"/>
        <v>0</v>
      </c>
      <c r="M33" s="71">
        <f t="shared" si="13"/>
        <v>221.96</v>
      </c>
      <c r="N33" s="23"/>
      <c r="O33" s="73">
        <f t="shared" si="14"/>
        <v>221.96</v>
      </c>
      <c r="P33" s="74">
        <f t="shared" si="15"/>
        <v>1</v>
      </c>
      <c r="Q33" s="166"/>
      <c r="R33" s="75">
        <f t="shared" si="16"/>
        <v>221.96</v>
      </c>
      <c r="S33" s="23"/>
      <c r="T33" s="168">
        <f t="shared" si="17"/>
        <v>221.96</v>
      </c>
      <c r="U33" s="27"/>
      <c r="V33" s="76">
        <f t="shared" si="18"/>
        <v>221.96</v>
      </c>
      <c r="W33" s="71">
        <f t="shared" si="19"/>
        <v>0</v>
      </c>
      <c r="X33" s="77"/>
      <c r="AC33" s="69"/>
      <c r="AD33" s="79"/>
      <c r="AE33" s="70"/>
      <c r="AF33" s="80"/>
    </row>
    <row r="34" spans="1:32" s="63" customFormat="1" ht="19.5" customHeight="1" thickBot="1">
      <c r="A34" s="131" t="s">
        <v>79</v>
      </c>
      <c r="B34" s="132" t="s">
        <v>31</v>
      </c>
      <c r="C34" s="61"/>
      <c r="D34" s="133" t="s">
        <v>20</v>
      </c>
      <c r="E34" s="134">
        <f>SUM(E35:E36)</f>
        <v>8332.4150000000009</v>
      </c>
      <c r="F34" s="135">
        <f>SUM(F35:F36)</f>
        <v>0</v>
      </c>
      <c r="G34" s="135">
        <f>SUM(G35:G36)</f>
        <v>0</v>
      </c>
      <c r="H34" s="136">
        <f>SUM(H35:H36)</f>
        <v>8332.4150000000009</v>
      </c>
      <c r="I34" s="61"/>
      <c r="J34" s="137">
        <f>SUM(J35:J36)</f>
        <v>8332.4150000000009</v>
      </c>
      <c r="K34" s="138">
        <f>IFERROR(J34/H34,"")</f>
        <v>1</v>
      </c>
      <c r="L34" s="139">
        <f>SUM(L35:L36)</f>
        <v>0</v>
      </c>
      <c r="M34" s="140">
        <f>SUM(M35:M36)</f>
        <v>8332.4150000000009</v>
      </c>
      <c r="N34" s="61"/>
      <c r="O34" s="141">
        <f>SUM(O35:O36)</f>
        <v>8332.4150000000009</v>
      </c>
      <c r="P34" s="142">
        <f>IFERROR(O34/M34,"")</f>
        <v>1</v>
      </c>
      <c r="Q34" s="147">
        <f>SUM(Q35:Q36)</f>
        <v>0</v>
      </c>
      <c r="R34" s="144">
        <f>SUM(R35:R36)</f>
        <v>8332.4150000000009</v>
      </c>
      <c r="S34" s="54"/>
      <c r="T34" s="145">
        <f>SUM(T35:T36)</f>
        <v>8332.4150000000009</v>
      </c>
      <c r="U34" s="148"/>
      <c r="V34" s="146">
        <f>SUM(V35:V36)</f>
        <v>8332.4150000000009</v>
      </c>
      <c r="W34" s="140">
        <f>SUM(W35:W36)</f>
        <v>0</v>
      </c>
      <c r="X34" s="55"/>
      <c r="AC34" s="64"/>
      <c r="AD34" s="65"/>
      <c r="AE34" s="62"/>
      <c r="AF34" s="67"/>
    </row>
    <row r="35" spans="1:32" s="78" customFormat="1" ht="15" customHeight="1">
      <c r="A35" s="161"/>
      <c r="B35" s="162" t="s">
        <v>55</v>
      </c>
      <c r="C35" s="23"/>
      <c r="D35" s="68" t="s">
        <v>20</v>
      </c>
      <c r="E35" s="69">
        <v>6536.79</v>
      </c>
      <c r="F35" s="70"/>
      <c r="G35" s="70"/>
      <c r="H35" s="71">
        <f t="shared" ref="H35:H36" si="20">SUM(E35:G35)</f>
        <v>6536.79</v>
      </c>
      <c r="I35" s="23"/>
      <c r="J35" s="72">
        <f t="shared" ref="J35:J36" si="21">H35*K35/100</f>
        <v>6536.79</v>
      </c>
      <c r="K35" s="164">
        <f>'BETON Qte'!K35</f>
        <v>100</v>
      </c>
      <c r="L35" s="70">
        <f t="shared" ref="L35:L36" si="22">Q35+AE35</f>
        <v>0</v>
      </c>
      <c r="M35" s="71">
        <f t="shared" ref="M35:M36" si="23">J35-L35</f>
        <v>6536.79</v>
      </c>
      <c r="N35" s="23"/>
      <c r="O35" s="73">
        <f t="shared" ref="O35:O36" si="24">J35-AC35</f>
        <v>6536.79</v>
      </c>
      <c r="P35" s="74">
        <f t="shared" ref="P35:P36" si="25">IFERROR(O35/M35,0)</f>
        <v>1</v>
      </c>
      <c r="Q35" s="166"/>
      <c r="R35" s="75">
        <f t="shared" ref="R35:R36" si="26">O35-Q35</f>
        <v>6536.79</v>
      </c>
      <c r="S35" s="23"/>
      <c r="T35" s="168">
        <f t="shared" ref="T35:T36" si="27">H35-L35</f>
        <v>6536.79</v>
      </c>
      <c r="U35" s="27"/>
      <c r="V35" s="76">
        <f t="shared" ref="V35:V36" si="28">L35+T35</f>
        <v>6536.79</v>
      </c>
      <c r="W35" s="71">
        <f t="shared" ref="W35:W36" si="29">H35-V35</f>
        <v>0</v>
      </c>
      <c r="X35" s="77"/>
      <c r="AC35" s="69"/>
      <c r="AD35" s="79"/>
      <c r="AE35" s="70"/>
      <c r="AF35" s="80"/>
    </row>
    <row r="36" spans="1:32" s="78" customFormat="1" ht="15" customHeight="1" thickBot="1">
      <c r="A36" s="161"/>
      <c r="B36" s="162" t="s">
        <v>56</v>
      </c>
      <c r="C36" s="23"/>
      <c r="D36" s="68" t="s">
        <v>20</v>
      </c>
      <c r="E36" s="69">
        <v>1795.625</v>
      </c>
      <c r="F36" s="70"/>
      <c r="G36" s="70"/>
      <c r="H36" s="71">
        <f t="shared" si="20"/>
        <v>1795.625</v>
      </c>
      <c r="I36" s="23"/>
      <c r="J36" s="72">
        <f t="shared" si="21"/>
        <v>1795.625</v>
      </c>
      <c r="K36" s="164">
        <f>'BETON Qte'!K36</f>
        <v>100</v>
      </c>
      <c r="L36" s="70">
        <f t="shared" si="22"/>
        <v>0</v>
      </c>
      <c r="M36" s="71">
        <f t="shared" si="23"/>
        <v>1795.625</v>
      </c>
      <c r="N36" s="23"/>
      <c r="O36" s="73">
        <f t="shared" si="24"/>
        <v>1795.625</v>
      </c>
      <c r="P36" s="74">
        <f t="shared" si="25"/>
        <v>1</v>
      </c>
      <c r="Q36" s="166"/>
      <c r="R36" s="75">
        <f t="shared" si="26"/>
        <v>1795.625</v>
      </c>
      <c r="S36" s="23"/>
      <c r="T36" s="168">
        <f t="shared" si="27"/>
        <v>1795.625</v>
      </c>
      <c r="U36" s="27"/>
      <c r="V36" s="76">
        <f t="shared" si="28"/>
        <v>1795.625</v>
      </c>
      <c r="W36" s="71">
        <f t="shared" si="29"/>
        <v>0</v>
      </c>
      <c r="X36" s="77"/>
      <c r="AC36" s="69"/>
      <c r="AD36" s="79"/>
      <c r="AE36" s="70"/>
      <c r="AF36" s="80"/>
    </row>
    <row r="37" spans="1:32" s="63" customFormat="1" ht="19.5" customHeight="1" thickBot="1">
      <c r="A37" s="131" t="s">
        <v>80</v>
      </c>
      <c r="B37" s="132" t="s">
        <v>32</v>
      </c>
      <c r="C37" s="61"/>
      <c r="D37" s="133" t="s">
        <v>20</v>
      </c>
      <c r="E37" s="134">
        <f>SUM(E38:E39)</f>
        <v>4361.8250000000007</v>
      </c>
      <c r="F37" s="135">
        <f>SUM(F38:F39)</f>
        <v>0</v>
      </c>
      <c r="G37" s="135">
        <f>SUM(G38:G39)</f>
        <v>0</v>
      </c>
      <c r="H37" s="136">
        <f>SUM(H38:H39)</f>
        <v>4361.8250000000007</v>
      </c>
      <c r="I37" s="61"/>
      <c r="J37" s="137">
        <f>SUM(J38:J39)</f>
        <v>4361.8250000000007</v>
      </c>
      <c r="K37" s="138">
        <f>IFERROR(J37/H37,"")</f>
        <v>1</v>
      </c>
      <c r="L37" s="139">
        <f>SUM(L38:L39)</f>
        <v>0</v>
      </c>
      <c r="M37" s="140">
        <f>SUM(M38:M39)</f>
        <v>4361.8250000000007</v>
      </c>
      <c r="N37" s="61"/>
      <c r="O37" s="141">
        <f>SUM(O38:O39)</f>
        <v>4361.8250000000007</v>
      </c>
      <c r="P37" s="142">
        <f>IFERROR(O37/M37,"")</f>
        <v>1</v>
      </c>
      <c r="Q37" s="147">
        <f>SUM(Q38:Q39)</f>
        <v>0</v>
      </c>
      <c r="R37" s="144">
        <f>SUM(R38:R39)</f>
        <v>4361.8250000000007</v>
      </c>
      <c r="S37" s="61"/>
      <c r="T37" s="145">
        <f>SUM(T38:T39)</f>
        <v>4361.8250000000007</v>
      </c>
      <c r="U37" s="61"/>
      <c r="V37" s="146">
        <f>SUM(V38:V39)</f>
        <v>4361.8250000000007</v>
      </c>
      <c r="W37" s="140">
        <f>SUM(W38:W39)</f>
        <v>0</v>
      </c>
      <c r="X37" s="55"/>
      <c r="AC37" s="64"/>
      <c r="AD37" s="65"/>
      <c r="AE37" s="66"/>
      <c r="AF37" s="67"/>
    </row>
    <row r="38" spans="1:32" s="78" customFormat="1" ht="15" customHeight="1">
      <c r="A38" s="161"/>
      <c r="B38" s="162" t="s">
        <v>57</v>
      </c>
      <c r="C38" s="23"/>
      <c r="D38" s="68" t="s">
        <v>20</v>
      </c>
      <c r="E38" s="69">
        <v>2142.7250000000004</v>
      </c>
      <c r="F38" s="70"/>
      <c r="G38" s="70"/>
      <c r="H38" s="71">
        <f>SUM(E38:G38)</f>
        <v>2142.7250000000004</v>
      </c>
      <c r="I38" s="23"/>
      <c r="J38" s="72">
        <f>H38*K38/100</f>
        <v>2142.7250000000004</v>
      </c>
      <c r="K38" s="164">
        <f>'BETON Qte'!K38</f>
        <v>100</v>
      </c>
      <c r="L38" s="70">
        <f>Q38+AE38</f>
        <v>0</v>
      </c>
      <c r="M38" s="71">
        <f>J38-L38</f>
        <v>2142.7250000000004</v>
      </c>
      <c r="N38" s="23"/>
      <c r="O38" s="73">
        <f>J38-AC38</f>
        <v>2142.7250000000004</v>
      </c>
      <c r="P38" s="74">
        <f>IFERROR(O38/M38,0)</f>
        <v>1</v>
      </c>
      <c r="Q38" s="166"/>
      <c r="R38" s="75">
        <f>O38-Q38</f>
        <v>2142.7250000000004</v>
      </c>
      <c r="S38" s="23"/>
      <c r="T38" s="168">
        <f>H38-L38</f>
        <v>2142.7250000000004</v>
      </c>
      <c r="U38" s="27"/>
      <c r="V38" s="76">
        <f t="shared" ref="V38:V39" si="30">L38+T38</f>
        <v>2142.7250000000004</v>
      </c>
      <c r="W38" s="71">
        <f t="shared" ref="W38:W39" si="31">H38-V38</f>
        <v>0</v>
      </c>
      <c r="X38" s="77"/>
      <c r="AC38" s="69"/>
      <c r="AD38" s="79"/>
      <c r="AE38" s="70"/>
      <c r="AF38" s="80"/>
    </row>
    <row r="39" spans="1:32" s="78" customFormat="1" ht="15" customHeight="1" thickBot="1">
      <c r="A39" s="161"/>
      <c r="B39" s="162" t="s">
        <v>58</v>
      </c>
      <c r="C39" s="23"/>
      <c r="D39" s="68" t="s">
        <v>20</v>
      </c>
      <c r="E39" s="69">
        <v>2219.1</v>
      </c>
      <c r="F39" s="70"/>
      <c r="G39" s="70"/>
      <c r="H39" s="71">
        <f>SUM(E39:G39)</f>
        <v>2219.1</v>
      </c>
      <c r="I39" s="23"/>
      <c r="J39" s="72">
        <f>H39*K39/100</f>
        <v>2219.1</v>
      </c>
      <c r="K39" s="164">
        <f>'BETON Qte'!K39</f>
        <v>100</v>
      </c>
      <c r="L39" s="70">
        <f>Q39+AE39</f>
        <v>0</v>
      </c>
      <c r="M39" s="71">
        <f>J39-L39</f>
        <v>2219.1</v>
      </c>
      <c r="N39" s="23"/>
      <c r="O39" s="73">
        <f>J39-AC39</f>
        <v>2219.1</v>
      </c>
      <c r="P39" s="74">
        <f>IFERROR(O39/M39,0)</f>
        <v>1</v>
      </c>
      <c r="Q39" s="166"/>
      <c r="R39" s="75">
        <f>O39-Q39</f>
        <v>2219.1</v>
      </c>
      <c r="S39" s="23"/>
      <c r="T39" s="168">
        <f>H39-L39</f>
        <v>2219.1</v>
      </c>
      <c r="U39" s="27"/>
      <c r="V39" s="76">
        <f t="shared" si="30"/>
        <v>2219.1</v>
      </c>
      <c r="W39" s="71">
        <f t="shared" si="31"/>
        <v>0</v>
      </c>
      <c r="X39" s="77"/>
      <c r="AC39" s="69"/>
      <c r="AD39" s="79"/>
      <c r="AE39" s="70"/>
      <c r="AF39" s="80"/>
    </row>
    <row r="40" spans="1:32" s="63" customFormat="1" ht="19.5" customHeight="1" thickBot="1">
      <c r="A40" s="131" t="s">
        <v>81</v>
      </c>
      <c r="B40" s="132" t="s">
        <v>33</v>
      </c>
      <c r="C40" s="61"/>
      <c r="D40" s="133" t="s">
        <v>20</v>
      </c>
      <c r="E40" s="134">
        <f>SUM(E41:E55)</f>
        <v>28530.19</v>
      </c>
      <c r="F40" s="135">
        <f>SUM(F41:F55)</f>
        <v>0</v>
      </c>
      <c r="G40" s="135">
        <f>SUM(G41:G55)</f>
        <v>0</v>
      </c>
      <c r="H40" s="136">
        <f>SUM(H41:H55)</f>
        <v>28530.19</v>
      </c>
      <c r="I40" s="61"/>
      <c r="J40" s="137">
        <f>SUM(J41:J55)</f>
        <v>28530.19</v>
      </c>
      <c r="K40" s="138">
        <f>IFERROR(J40/H40,"")</f>
        <v>1</v>
      </c>
      <c r="L40" s="139">
        <f>SUM(L41:L55)</f>
        <v>58</v>
      </c>
      <c r="M40" s="140">
        <f>SUM(M41:M55)</f>
        <v>28472.19</v>
      </c>
      <c r="N40" s="61"/>
      <c r="O40" s="141">
        <f>SUM(O41:O55)</f>
        <v>28530.19</v>
      </c>
      <c r="P40" s="142">
        <f>IFERROR(O40/M40,"")</f>
        <v>1.002037075476105</v>
      </c>
      <c r="Q40" s="147">
        <f>SUM(Q41:Q55)</f>
        <v>58</v>
      </c>
      <c r="R40" s="144">
        <f>SUM(R41:R55)</f>
        <v>28472.19</v>
      </c>
      <c r="S40" s="61"/>
      <c r="T40" s="145">
        <f>SUM(T41:T55)</f>
        <v>28472.19</v>
      </c>
      <c r="U40" s="61"/>
      <c r="V40" s="146">
        <f>SUM(V41:V55)</f>
        <v>28530.19</v>
      </c>
      <c r="W40" s="140">
        <f>SUM(W41:W55)</f>
        <v>0</v>
      </c>
      <c r="X40" s="55"/>
      <c r="AC40" s="64"/>
      <c r="AD40" s="65"/>
      <c r="AE40" s="66"/>
      <c r="AF40" s="67"/>
    </row>
    <row r="41" spans="1:32" s="78" customFormat="1" ht="15" customHeight="1">
      <c r="A41" s="161"/>
      <c r="B41" s="162" t="s">
        <v>59</v>
      </c>
      <c r="C41" s="23"/>
      <c r="D41" s="68" t="s">
        <v>20</v>
      </c>
      <c r="E41" s="69">
        <v>1790.75</v>
      </c>
      <c r="F41" s="70"/>
      <c r="G41" s="70"/>
      <c r="H41" s="71">
        <f t="shared" ref="H41:H55" si="32">SUM(E41:G41)</f>
        <v>1790.75</v>
      </c>
      <c r="I41" s="23"/>
      <c r="J41" s="72">
        <f t="shared" ref="J41:J55" si="33">H41*K41/100</f>
        <v>1790.75</v>
      </c>
      <c r="K41" s="164">
        <f>'BETON Qte'!K41</f>
        <v>100</v>
      </c>
      <c r="L41" s="70">
        <f t="shared" ref="L41:L55" si="34">Q41+AE41</f>
        <v>0</v>
      </c>
      <c r="M41" s="71">
        <f t="shared" ref="M41:M55" si="35">J41-L41</f>
        <v>1790.75</v>
      </c>
      <c r="N41" s="23"/>
      <c r="O41" s="73">
        <f t="shared" ref="O41:O55" si="36">J41-AC41</f>
        <v>1790.75</v>
      </c>
      <c r="P41" s="74">
        <f t="shared" ref="P41:P55" si="37">IFERROR(O41/M41,0)</f>
        <v>1</v>
      </c>
      <c r="Q41" s="166"/>
      <c r="R41" s="75">
        <f t="shared" ref="R41:R55" si="38">O41-Q41</f>
        <v>1790.75</v>
      </c>
      <c r="S41" s="23"/>
      <c r="T41" s="168">
        <f t="shared" ref="T41:T55" si="39">H41-L41</f>
        <v>1790.75</v>
      </c>
      <c r="U41" s="27"/>
      <c r="V41" s="76">
        <f t="shared" ref="V41:V55" si="40">L41+T41</f>
        <v>1790.75</v>
      </c>
      <c r="W41" s="71">
        <f t="shared" ref="W41:W55" si="41">H41-V41</f>
        <v>0</v>
      </c>
      <c r="X41" s="77"/>
      <c r="AC41" s="69"/>
      <c r="AD41" s="79"/>
      <c r="AE41" s="70"/>
      <c r="AF41" s="80"/>
    </row>
    <row r="42" spans="1:32" s="78" customFormat="1" ht="15" customHeight="1">
      <c r="A42" s="161"/>
      <c r="B42" s="162" t="s">
        <v>60</v>
      </c>
      <c r="C42" s="23"/>
      <c r="D42" s="68" t="s">
        <v>20</v>
      </c>
      <c r="E42" s="69">
        <v>989.30000000000007</v>
      </c>
      <c r="F42" s="70"/>
      <c r="G42" s="70"/>
      <c r="H42" s="71">
        <f t="shared" si="32"/>
        <v>989.30000000000007</v>
      </c>
      <c r="I42" s="23"/>
      <c r="J42" s="72">
        <f t="shared" si="33"/>
        <v>989.3</v>
      </c>
      <c r="K42" s="164">
        <f>'BETON Qte'!K42</f>
        <v>100</v>
      </c>
      <c r="L42" s="70">
        <f t="shared" si="34"/>
        <v>0</v>
      </c>
      <c r="M42" s="71">
        <f t="shared" si="35"/>
        <v>989.3</v>
      </c>
      <c r="N42" s="23"/>
      <c r="O42" s="73">
        <f t="shared" si="36"/>
        <v>989.3</v>
      </c>
      <c r="P42" s="74">
        <f t="shared" si="37"/>
        <v>1</v>
      </c>
      <c r="Q42" s="166"/>
      <c r="R42" s="75">
        <f t="shared" si="38"/>
        <v>989.3</v>
      </c>
      <c r="S42" s="23"/>
      <c r="T42" s="168">
        <f t="shared" si="39"/>
        <v>989.30000000000007</v>
      </c>
      <c r="U42" s="27"/>
      <c r="V42" s="76">
        <f t="shared" si="40"/>
        <v>989.30000000000007</v>
      </c>
      <c r="W42" s="71">
        <f t="shared" si="41"/>
        <v>0</v>
      </c>
      <c r="X42" s="77"/>
      <c r="AC42" s="69"/>
      <c r="AD42" s="79"/>
      <c r="AE42" s="70"/>
      <c r="AF42" s="80"/>
    </row>
    <row r="43" spans="1:32" s="78" customFormat="1" ht="15" customHeight="1">
      <c r="A43" s="161"/>
      <c r="B43" s="162" t="s">
        <v>61</v>
      </c>
      <c r="C43" s="23"/>
      <c r="D43" s="68" t="s">
        <v>20</v>
      </c>
      <c r="E43" s="69">
        <v>4927</v>
      </c>
      <c r="F43" s="70"/>
      <c r="G43" s="70"/>
      <c r="H43" s="71">
        <f t="shared" si="32"/>
        <v>4927</v>
      </c>
      <c r="I43" s="23"/>
      <c r="J43" s="72">
        <f t="shared" si="33"/>
        <v>4927</v>
      </c>
      <c r="K43" s="164">
        <f>'BETON Qte'!K43</f>
        <v>100</v>
      </c>
      <c r="L43" s="70">
        <f t="shared" si="34"/>
        <v>0</v>
      </c>
      <c r="M43" s="71">
        <f t="shared" si="35"/>
        <v>4927</v>
      </c>
      <c r="N43" s="23"/>
      <c r="O43" s="73">
        <f t="shared" si="36"/>
        <v>4927</v>
      </c>
      <c r="P43" s="74">
        <f t="shared" si="37"/>
        <v>1</v>
      </c>
      <c r="Q43" s="166"/>
      <c r="R43" s="75">
        <f t="shared" si="38"/>
        <v>4927</v>
      </c>
      <c r="S43" s="23"/>
      <c r="T43" s="168">
        <f t="shared" si="39"/>
        <v>4927</v>
      </c>
      <c r="U43" s="27"/>
      <c r="V43" s="76">
        <f t="shared" si="40"/>
        <v>4927</v>
      </c>
      <c r="W43" s="71">
        <f t="shared" si="41"/>
        <v>0</v>
      </c>
      <c r="X43" s="77"/>
      <c r="AC43" s="69"/>
      <c r="AD43" s="79"/>
      <c r="AE43" s="70"/>
      <c r="AF43" s="80"/>
    </row>
    <row r="44" spans="1:32" s="78" customFormat="1" ht="15" customHeight="1">
      <c r="A44" s="161"/>
      <c r="B44" s="162" t="s">
        <v>62</v>
      </c>
      <c r="C44" s="23"/>
      <c r="D44" s="68" t="s">
        <v>20</v>
      </c>
      <c r="E44" s="69">
        <v>2234.0500000000002</v>
      </c>
      <c r="F44" s="70"/>
      <c r="G44" s="70"/>
      <c r="H44" s="71">
        <f t="shared" si="32"/>
        <v>2234.0500000000002</v>
      </c>
      <c r="I44" s="23"/>
      <c r="J44" s="72">
        <f t="shared" si="33"/>
        <v>2234.0500000000002</v>
      </c>
      <c r="K44" s="164">
        <f>'BETON Qte'!K44</f>
        <v>100</v>
      </c>
      <c r="L44" s="70">
        <f t="shared" si="34"/>
        <v>0</v>
      </c>
      <c r="M44" s="71">
        <f t="shared" si="35"/>
        <v>2234.0500000000002</v>
      </c>
      <c r="N44" s="23"/>
      <c r="O44" s="73">
        <f t="shared" si="36"/>
        <v>2234.0500000000002</v>
      </c>
      <c r="P44" s="74">
        <f t="shared" si="37"/>
        <v>1</v>
      </c>
      <c r="Q44" s="166"/>
      <c r="R44" s="75">
        <f t="shared" si="38"/>
        <v>2234.0500000000002</v>
      </c>
      <c r="S44" s="23"/>
      <c r="T44" s="168">
        <f t="shared" si="39"/>
        <v>2234.0500000000002</v>
      </c>
      <c r="U44" s="27"/>
      <c r="V44" s="76">
        <f t="shared" si="40"/>
        <v>2234.0500000000002</v>
      </c>
      <c r="W44" s="71">
        <f t="shared" si="41"/>
        <v>0</v>
      </c>
      <c r="X44" s="77"/>
      <c r="AC44" s="69"/>
      <c r="AD44" s="79"/>
      <c r="AE44" s="70"/>
      <c r="AF44" s="80"/>
    </row>
    <row r="45" spans="1:32" s="78" customFormat="1" ht="15" customHeight="1">
      <c r="A45" s="161"/>
      <c r="B45" s="162" t="s">
        <v>63</v>
      </c>
      <c r="C45" s="23"/>
      <c r="D45" s="68" t="s">
        <v>20</v>
      </c>
      <c r="E45" s="69">
        <v>1248</v>
      </c>
      <c r="F45" s="70"/>
      <c r="G45" s="70"/>
      <c r="H45" s="71">
        <f t="shared" si="32"/>
        <v>1248</v>
      </c>
      <c r="I45" s="23"/>
      <c r="J45" s="72">
        <f t="shared" si="33"/>
        <v>1248</v>
      </c>
      <c r="K45" s="164">
        <f>'BETON Qte'!K45</f>
        <v>100</v>
      </c>
      <c r="L45" s="70">
        <f t="shared" si="34"/>
        <v>0</v>
      </c>
      <c r="M45" s="71">
        <f t="shared" si="35"/>
        <v>1248</v>
      </c>
      <c r="N45" s="23"/>
      <c r="O45" s="73">
        <f t="shared" si="36"/>
        <v>1248</v>
      </c>
      <c r="P45" s="74">
        <f t="shared" si="37"/>
        <v>1</v>
      </c>
      <c r="Q45" s="166"/>
      <c r="R45" s="75">
        <f t="shared" si="38"/>
        <v>1248</v>
      </c>
      <c r="S45" s="23"/>
      <c r="T45" s="168">
        <f t="shared" si="39"/>
        <v>1248</v>
      </c>
      <c r="U45" s="27"/>
      <c r="V45" s="76">
        <f t="shared" si="40"/>
        <v>1248</v>
      </c>
      <c r="W45" s="71">
        <f t="shared" si="41"/>
        <v>0</v>
      </c>
      <c r="X45" s="77"/>
      <c r="AC45" s="69"/>
      <c r="AD45" s="79"/>
      <c r="AE45" s="70"/>
      <c r="AF45" s="80"/>
    </row>
    <row r="46" spans="1:32" s="78" customFormat="1" ht="15" customHeight="1">
      <c r="A46" s="161"/>
      <c r="B46" s="162" t="s">
        <v>64</v>
      </c>
      <c r="C46" s="23"/>
      <c r="D46" s="68" t="s">
        <v>20</v>
      </c>
      <c r="E46" s="69">
        <v>78</v>
      </c>
      <c r="F46" s="70"/>
      <c r="G46" s="70"/>
      <c r="H46" s="71">
        <f t="shared" si="32"/>
        <v>78</v>
      </c>
      <c r="I46" s="23"/>
      <c r="J46" s="72">
        <f t="shared" si="33"/>
        <v>78</v>
      </c>
      <c r="K46" s="164">
        <f>'BETON Qte'!K46</f>
        <v>100</v>
      </c>
      <c r="L46" s="70">
        <f t="shared" si="34"/>
        <v>0</v>
      </c>
      <c r="M46" s="71">
        <f t="shared" si="35"/>
        <v>78</v>
      </c>
      <c r="N46" s="23"/>
      <c r="O46" s="73">
        <f t="shared" si="36"/>
        <v>78</v>
      </c>
      <c r="P46" s="74">
        <f t="shared" si="37"/>
        <v>1</v>
      </c>
      <c r="Q46" s="166"/>
      <c r="R46" s="75">
        <f t="shared" si="38"/>
        <v>78</v>
      </c>
      <c r="S46" s="23"/>
      <c r="T46" s="168">
        <f t="shared" si="39"/>
        <v>78</v>
      </c>
      <c r="U46" s="27"/>
      <c r="V46" s="76">
        <f t="shared" si="40"/>
        <v>78</v>
      </c>
      <c r="W46" s="71">
        <f t="shared" si="41"/>
        <v>0</v>
      </c>
      <c r="X46" s="77"/>
      <c r="AC46" s="69"/>
      <c r="AD46" s="79"/>
      <c r="AE46" s="70"/>
      <c r="AF46" s="80"/>
    </row>
    <row r="47" spans="1:32" s="78" customFormat="1" ht="15" customHeight="1">
      <c r="A47" s="161"/>
      <c r="B47" s="162" t="s">
        <v>65</v>
      </c>
      <c r="C47" s="23"/>
      <c r="D47" s="68" t="s">
        <v>20</v>
      </c>
      <c r="E47" s="69">
        <v>1842.75</v>
      </c>
      <c r="F47" s="70"/>
      <c r="G47" s="70"/>
      <c r="H47" s="71">
        <f t="shared" si="32"/>
        <v>1842.75</v>
      </c>
      <c r="I47" s="23"/>
      <c r="J47" s="72">
        <f t="shared" si="33"/>
        <v>1842.75</v>
      </c>
      <c r="K47" s="164">
        <f>'BETON Qte'!K47</f>
        <v>100</v>
      </c>
      <c r="L47" s="70">
        <f t="shared" si="34"/>
        <v>0</v>
      </c>
      <c r="M47" s="71">
        <f t="shared" si="35"/>
        <v>1842.75</v>
      </c>
      <c r="N47" s="23"/>
      <c r="O47" s="73">
        <f t="shared" si="36"/>
        <v>1842.75</v>
      </c>
      <c r="P47" s="74">
        <f t="shared" si="37"/>
        <v>1</v>
      </c>
      <c r="Q47" s="166"/>
      <c r="R47" s="75">
        <f t="shared" si="38"/>
        <v>1842.75</v>
      </c>
      <c r="S47" s="23"/>
      <c r="T47" s="168">
        <f t="shared" si="39"/>
        <v>1842.75</v>
      </c>
      <c r="U47" s="27"/>
      <c r="V47" s="76">
        <f t="shared" si="40"/>
        <v>1842.75</v>
      </c>
      <c r="W47" s="71">
        <f t="shared" si="41"/>
        <v>0</v>
      </c>
      <c r="X47" s="77"/>
      <c r="AC47" s="69"/>
      <c r="AD47" s="79"/>
      <c r="AE47" s="70"/>
      <c r="AF47" s="80"/>
    </row>
    <row r="48" spans="1:32" s="78" customFormat="1" ht="15" customHeight="1">
      <c r="A48" s="161"/>
      <c r="B48" s="162" t="s">
        <v>66</v>
      </c>
      <c r="C48" s="23"/>
      <c r="D48" s="68" t="s">
        <v>20</v>
      </c>
      <c r="E48" s="69">
        <v>858</v>
      </c>
      <c r="F48" s="70"/>
      <c r="G48" s="70"/>
      <c r="H48" s="71">
        <f t="shared" si="32"/>
        <v>858</v>
      </c>
      <c r="I48" s="23"/>
      <c r="J48" s="72">
        <f t="shared" si="33"/>
        <v>858</v>
      </c>
      <c r="K48" s="164">
        <f>'BETON Qte'!K48</f>
        <v>100</v>
      </c>
      <c r="L48" s="70">
        <f t="shared" si="34"/>
        <v>0</v>
      </c>
      <c r="M48" s="71">
        <f t="shared" si="35"/>
        <v>858</v>
      </c>
      <c r="N48" s="23"/>
      <c r="O48" s="73">
        <f t="shared" si="36"/>
        <v>858</v>
      </c>
      <c r="P48" s="74">
        <f t="shared" si="37"/>
        <v>1</v>
      </c>
      <c r="Q48" s="166"/>
      <c r="R48" s="75">
        <f t="shared" si="38"/>
        <v>858</v>
      </c>
      <c r="S48" s="23"/>
      <c r="T48" s="168">
        <f t="shared" si="39"/>
        <v>858</v>
      </c>
      <c r="U48" s="27"/>
      <c r="V48" s="76">
        <f t="shared" si="40"/>
        <v>858</v>
      </c>
      <c r="W48" s="71">
        <f t="shared" si="41"/>
        <v>0</v>
      </c>
      <c r="X48" s="77"/>
      <c r="AC48" s="69"/>
      <c r="AD48" s="79"/>
      <c r="AE48" s="70"/>
      <c r="AF48" s="80"/>
    </row>
    <row r="49" spans="1:32" s="78" customFormat="1" ht="15" customHeight="1">
      <c r="A49" s="161"/>
      <c r="B49" s="162" t="s">
        <v>67</v>
      </c>
      <c r="C49" s="23"/>
      <c r="D49" s="68" t="s">
        <v>20</v>
      </c>
      <c r="E49" s="69">
        <v>393.90000000000003</v>
      </c>
      <c r="F49" s="70"/>
      <c r="G49" s="70"/>
      <c r="H49" s="71">
        <f t="shared" si="32"/>
        <v>393.90000000000003</v>
      </c>
      <c r="I49" s="23"/>
      <c r="J49" s="72">
        <f t="shared" si="33"/>
        <v>393.9</v>
      </c>
      <c r="K49" s="164">
        <f>'BETON Qte'!K49</f>
        <v>100</v>
      </c>
      <c r="L49" s="70">
        <f t="shared" si="34"/>
        <v>0</v>
      </c>
      <c r="M49" s="71">
        <f t="shared" si="35"/>
        <v>393.9</v>
      </c>
      <c r="N49" s="23"/>
      <c r="O49" s="73">
        <f t="shared" si="36"/>
        <v>393.9</v>
      </c>
      <c r="P49" s="74">
        <f t="shared" si="37"/>
        <v>1</v>
      </c>
      <c r="Q49" s="166"/>
      <c r="R49" s="75">
        <f t="shared" si="38"/>
        <v>393.9</v>
      </c>
      <c r="S49" s="23"/>
      <c r="T49" s="168">
        <f t="shared" si="39"/>
        <v>393.90000000000003</v>
      </c>
      <c r="U49" s="27"/>
      <c r="V49" s="76">
        <f t="shared" si="40"/>
        <v>393.90000000000003</v>
      </c>
      <c r="W49" s="71">
        <f t="shared" si="41"/>
        <v>0</v>
      </c>
      <c r="X49" s="77"/>
      <c r="AC49" s="69"/>
      <c r="AD49" s="79"/>
      <c r="AE49" s="70"/>
      <c r="AF49" s="80"/>
    </row>
    <row r="50" spans="1:32" s="78" customFormat="1" ht="15" customHeight="1">
      <c r="A50" s="161"/>
      <c r="B50" s="162" t="s">
        <v>68</v>
      </c>
      <c r="C50" s="23"/>
      <c r="D50" s="68" t="s">
        <v>20</v>
      </c>
      <c r="E50" s="69">
        <v>80.600000000000009</v>
      </c>
      <c r="F50" s="70"/>
      <c r="G50" s="70"/>
      <c r="H50" s="71">
        <f t="shared" si="32"/>
        <v>80.600000000000009</v>
      </c>
      <c r="I50" s="23"/>
      <c r="J50" s="72">
        <f t="shared" si="33"/>
        <v>80.600000000000009</v>
      </c>
      <c r="K50" s="164">
        <f>'BETON Qte'!K50</f>
        <v>100</v>
      </c>
      <c r="L50" s="70">
        <f t="shared" si="34"/>
        <v>0</v>
      </c>
      <c r="M50" s="71">
        <f t="shared" si="35"/>
        <v>80.600000000000009</v>
      </c>
      <c r="N50" s="23"/>
      <c r="O50" s="73">
        <f t="shared" si="36"/>
        <v>80.600000000000009</v>
      </c>
      <c r="P50" s="74">
        <f t="shared" si="37"/>
        <v>1</v>
      </c>
      <c r="Q50" s="166"/>
      <c r="R50" s="75">
        <f t="shared" si="38"/>
        <v>80.600000000000009</v>
      </c>
      <c r="S50" s="23"/>
      <c r="T50" s="168">
        <f t="shared" si="39"/>
        <v>80.600000000000009</v>
      </c>
      <c r="U50" s="27"/>
      <c r="V50" s="76">
        <f t="shared" si="40"/>
        <v>80.600000000000009</v>
      </c>
      <c r="W50" s="71">
        <f t="shared" si="41"/>
        <v>0</v>
      </c>
      <c r="X50" s="77"/>
      <c r="AC50" s="69"/>
      <c r="AD50" s="79"/>
      <c r="AE50" s="70"/>
      <c r="AF50" s="80"/>
    </row>
    <row r="51" spans="1:32" s="78" customFormat="1" ht="15" customHeight="1">
      <c r="A51" s="161"/>
      <c r="B51" s="162" t="s">
        <v>69</v>
      </c>
      <c r="C51" s="23"/>
      <c r="D51" s="68" t="s">
        <v>20</v>
      </c>
      <c r="E51" s="69">
        <v>1052.48</v>
      </c>
      <c r="F51" s="70"/>
      <c r="G51" s="70"/>
      <c r="H51" s="71">
        <f t="shared" si="32"/>
        <v>1052.48</v>
      </c>
      <c r="I51" s="23"/>
      <c r="J51" s="72">
        <f t="shared" si="33"/>
        <v>1052.48</v>
      </c>
      <c r="K51" s="164">
        <f>'BETON Qte'!K51</f>
        <v>100</v>
      </c>
      <c r="L51" s="70">
        <f t="shared" si="34"/>
        <v>58</v>
      </c>
      <c r="M51" s="71">
        <f t="shared" si="35"/>
        <v>994.48</v>
      </c>
      <c r="N51" s="23"/>
      <c r="O51" s="73">
        <f t="shared" si="36"/>
        <v>1052.48</v>
      </c>
      <c r="P51" s="74">
        <f t="shared" si="37"/>
        <v>1.0583219370927519</v>
      </c>
      <c r="Q51" s="166">
        <v>58</v>
      </c>
      <c r="R51" s="75">
        <f t="shared" si="38"/>
        <v>994.48</v>
      </c>
      <c r="S51" s="23"/>
      <c r="T51" s="168">
        <f t="shared" si="39"/>
        <v>994.48</v>
      </c>
      <c r="U51" s="27"/>
      <c r="V51" s="76">
        <f t="shared" si="40"/>
        <v>1052.48</v>
      </c>
      <c r="W51" s="71">
        <f t="shared" si="41"/>
        <v>0</v>
      </c>
      <c r="X51" s="77"/>
      <c r="AC51" s="69"/>
      <c r="AD51" s="79"/>
      <c r="AE51" s="70"/>
      <c r="AF51" s="80"/>
    </row>
    <row r="52" spans="1:32" s="78" customFormat="1" ht="15" customHeight="1">
      <c r="A52" s="161"/>
      <c r="B52" s="162" t="s">
        <v>70</v>
      </c>
      <c r="C52" s="23"/>
      <c r="D52" s="68" t="s">
        <v>20</v>
      </c>
      <c r="E52" s="69">
        <v>11769.16</v>
      </c>
      <c r="F52" s="70"/>
      <c r="G52" s="70"/>
      <c r="H52" s="71">
        <f t="shared" si="32"/>
        <v>11769.16</v>
      </c>
      <c r="I52" s="23"/>
      <c r="J52" s="72">
        <f t="shared" si="33"/>
        <v>11769.16</v>
      </c>
      <c r="K52" s="164">
        <f>'BETON Qte'!K52</f>
        <v>100</v>
      </c>
      <c r="L52" s="70">
        <f t="shared" si="34"/>
        <v>0</v>
      </c>
      <c r="M52" s="71">
        <f t="shared" si="35"/>
        <v>11769.16</v>
      </c>
      <c r="N52" s="23"/>
      <c r="O52" s="73">
        <f t="shared" si="36"/>
        <v>11769.16</v>
      </c>
      <c r="P52" s="74">
        <f t="shared" si="37"/>
        <v>1</v>
      </c>
      <c r="Q52" s="166"/>
      <c r="R52" s="75">
        <f t="shared" si="38"/>
        <v>11769.16</v>
      </c>
      <c r="S52" s="23"/>
      <c r="T52" s="168">
        <f t="shared" si="39"/>
        <v>11769.16</v>
      </c>
      <c r="U52" s="27"/>
      <c r="V52" s="76">
        <f t="shared" si="40"/>
        <v>11769.16</v>
      </c>
      <c r="W52" s="71">
        <f t="shared" si="41"/>
        <v>0</v>
      </c>
      <c r="X52" s="77"/>
      <c r="AC52" s="69"/>
      <c r="AD52" s="79"/>
      <c r="AE52" s="70"/>
      <c r="AF52" s="80"/>
    </row>
    <row r="53" spans="1:32" s="78" customFormat="1" ht="15" customHeight="1">
      <c r="A53" s="161"/>
      <c r="B53" s="162" t="s">
        <v>71</v>
      </c>
      <c r="C53" s="23"/>
      <c r="D53" s="68" t="s">
        <v>20</v>
      </c>
      <c r="E53" s="69">
        <v>265.2</v>
      </c>
      <c r="F53" s="70"/>
      <c r="G53" s="70"/>
      <c r="H53" s="71">
        <f t="shared" si="32"/>
        <v>265.2</v>
      </c>
      <c r="I53" s="23"/>
      <c r="J53" s="72">
        <f t="shared" si="33"/>
        <v>265.2</v>
      </c>
      <c r="K53" s="164">
        <f>'BETON Qte'!K53</f>
        <v>100</v>
      </c>
      <c r="L53" s="70">
        <f t="shared" si="34"/>
        <v>0</v>
      </c>
      <c r="M53" s="71">
        <f t="shared" si="35"/>
        <v>265.2</v>
      </c>
      <c r="N53" s="23"/>
      <c r="O53" s="73">
        <f t="shared" si="36"/>
        <v>265.2</v>
      </c>
      <c r="P53" s="74">
        <f t="shared" si="37"/>
        <v>1</v>
      </c>
      <c r="Q53" s="166"/>
      <c r="R53" s="75">
        <f t="shared" si="38"/>
        <v>265.2</v>
      </c>
      <c r="S53" s="23"/>
      <c r="T53" s="168">
        <f t="shared" si="39"/>
        <v>265.2</v>
      </c>
      <c r="U53" s="27"/>
      <c r="V53" s="76">
        <f t="shared" si="40"/>
        <v>265.2</v>
      </c>
      <c r="W53" s="71">
        <f t="shared" si="41"/>
        <v>0</v>
      </c>
      <c r="X53" s="77"/>
      <c r="AC53" s="69"/>
      <c r="AD53" s="79"/>
      <c r="AE53" s="70"/>
      <c r="AF53" s="80"/>
    </row>
    <row r="54" spans="1:32" s="78" customFormat="1" ht="15" customHeight="1">
      <c r="A54" s="161"/>
      <c r="B54" s="162" t="s">
        <v>72</v>
      </c>
      <c r="C54" s="23"/>
      <c r="D54" s="68" t="s">
        <v>20</v>
      </c>
      <c r="E54" s="69">
        <v>994.5</v>
      </c>
      <c r="F54" s="70"/>
      <c r="G54" s="70"/>
      <c r="H54" s="71">
        <f t="shared" si="32"/>
        <v>994.5</v>
      </c>
      <c r="I54" s="23"/>
      <c r="J54" s="72">
        <f t="shared" si="33"/>
        <v>994.5</v>
      </c>
      <c r="K54" s="164">
        <f>'BETON Qte'!K54</f>
        <v>100</v>
      </c>
      <c r="L54" s="70">
        <f t="shared" si="34"/>
        <v>0</v>
      </c>
      <c r="M54" s="71">
        <f t="shared" si="35"/>
        <v>994.5</v>
      </c>
      <c r="N54" s="23"/>
      <c r="O54" s="73">
        <f t="shared" si="36"/>
        <v>994.5</v>
      </c>
      <c r="P54" s="74">
        <f t="shared" si="37"/>
        <v>1</v>
      </c>
      <c r="Q54" s="166"/>
      <c r="R54" s="75">
        <f t="shared" si="38"/>
        <v>994.5</v>
      </c>
      <c r="S54" s="23"/>
      <c r="T54" s="168">
        <f t="shared" si="39"/>
        <v>994.5</v>
      </c>
      <c r="U54" s="27"/>
      <c r="V54" s="76">
        <f t="shared" si="40"/>
        <v>994.5</v>
      </c>
      <c r="W54" s="71">
        <f t="shared" si="41"/>
        <v>0</v>
      </c>
      <c r="X54" s="77"/>
      <c r="AC54" s="69"/>
      <c r="AD54" s="79"/>
      <c r="AE54" s="70"/>
      <c r="AF54" s="80"/>
    </row>
    <row r="55" spans="1:32" s="78" customFormat="1" ht="15" customHeight="1" thickBot="1">
      <c r="A55" s="161"/>
      <c r="B55" s="162" t="s">
        <v>73</v>
      </c>
      <c r="C55" s="23"/>
      <c r="D55" s="68" t="s">
        <v>20</v>
      </c>
      <c r="E55" s="69">
        <v>6.5</v>
      </c>
      <c r="F55" s="70"/>
      <c r="G55" s="70"/>
      <c r="H55" s="71">
        <f t="shared" si="32"/>
        <v>6.5</v>
      </c>
      <c r="I55" s="23"/>
      <c r="J55" s="72">
        <f t="shared" si="33"/>
        <v>6.5</v>
      </c>
      <c r="K55" s="164">
        <f>'BETON Qte'!K55</f>
        <v>100</v>
      </c>
      <c r="L55" s="70">
        <f t="shared" si="34"/>
        <v>0</v>
      </c>
      <c r="M55" s="71">
        <f t="shared" si="35"/>
        <v>6.5</v>
      </c>
      <c r="N55" s="23"/>
      <c r="O55" s="73">
        <f t="shared" si="36"/>
        <v>6.5</v>
      </c>
      <c r="P55" s="74">
        <f t="shared" si="37"/>
        <v>1</v>
      </c>
      <c r="Q55" s="166"/>
      <c r="R55" s="75">
        <f t="shared" si="38"/>
        <v>6.5</v>
      </c>
      <c r="S55" s="23"/>
      <c r="T55" s="168">
        <f t="shared" si="39"/>
        <v>6.5</v>
      </c>
      <c r="U55" s="27"/>
      <c r="V55" s="76">
        <f t="shared" si="40"/>
        <v>6.5</v>
      </c>
      <c r="W55" s="71">
        <f t="shared" si="41"/>
        <v>0</v>
      </c>
      <c r="X55" s="77"/>
      <c r="AC55" s="69"/>
      <c r="AD55" s="79"/>
      <c r="AE55" s="70"/>
      <c r="AF55" s="80"/>
    </row>
    <row r="56" spans="1:32" s="63" customFormat="1" ht="19.5" customHeight="1" thickBot="1">
      <c r="A56" s="131" t="s">
        <v>82</v>
      </c>
      <c r="B56" s="132" t="s">
        <v>34</v>
      </c>
      <c r="C56" s="61"/>
      <c r="D56" s="133" t="s">
        <v>20</v>
      </c>
      <c r="E56" s="134">
        <f>SUM(E57:E59)</f>
        <v>126914.68837209302</v>
      </c>
      <c r="F56" s="135">
        <f>SUM(F57:F59)</f>
        <v>0</v>
      </c>
      <c r="G56" s="135">
        <f>SUM(G57:G59)</f>
        <v>0</v>
      </c>
      <c r="H56" s="136">
        <f>SUM(H57:H59)</f>
        <v>126914.68837209302</v>
      </c>
      <c r="I56" s="61"/>
      <c r="J56" s="137">
        <f>SUM(J57:J59)</f>
        <v>126914.68837209302</v>
      </c>
      <c r="K56" s="138">
        <f>IFERROR(J56/H56,"")</f>
        <v>1</v>
      </c>
      <c r="L56" s="139">
        <f>SUM(L57:L59)</f>
        <v>0</v>
      </c>
      <c r="M56" s="140">
        <f>SUM(M57:M59)</f>
        <v>126914.68837209302</v>
      </c>
      <c r="N56" s="61"/>
      <c r="O56" s="141">
        <f>SUM(O57:O59)</f>
        <v>126914.68837209302</v>
      </c>
      <c r="P56" s="142">
        <f>IFERROR(O56/M56,"")</f>
        <v>1</v>
      </c>
      <c r="Q56" s="147">
        <f>SUM(Q57:Q59)</f>
        <v>0</v>
      </c>
      <c r="R56" s="144">
        <f>SUM(R57:R59)</f>
        <v>126914.68837209302</v>
      </c>
      <c r="S56" s="61"/>
      <c r="T56" s="145">
        <f>SUM(T57:T59)</f>
        <v>126914.68837209302</v>
      </c>
      <c r="U56" s="61"/>
      <c r="V56" s="146">
        <f>SUM(V57:V59)</f>
        <v>126914.68837209302</v>
      </c>
      <c r="W56" s="140">
        <f>SUM(W57:W59)</f>
        <v>0</v>
      </c>
      <c r="X56" s="55"/>
      <c r="AC56" s="64"/>
      <c r="AD56" s="65"/>
      <c r="AE56" s="62"/>
      <c r="AF56" s="67"/>
    </row>
    <row r="57" spans="1:32" s="78" customFormat="1" ht="15" customHeight="1">
      <c r="A57" s="161"/>
      <c r="B57" s="162" t="s">
        <v>74</v>
      </c>
      <c r="C57" s="23"/>
      <c r="D57" s="68" t="s">
        <v>20</v>
      </c>
      <c r="E57" s="69">
        <v>72961.2</v>
      </c>
      <c r="F57" s="70"/>
      <c r="G57" s="70"/>
      <c r="H57" s="71">
        <f>SUM(E57:G57)</f>
        <v>72961.2</v>
      </c>
      <c r="I57" s="23"/>
      <c r="J57" s="72">
        <f>H57*K57/100</f>
        <v>72961.2</v>
      </c>
      <c r="K57" s="164">
        <f>'BETON Qte'!K57</f>
        <v>100</v>
      </c>
      <c r="L57" s="70">
        <f>Q57+AE57</f>
        <v>0</v>
      </c>
      <c r="M57" s="71">
        <f>J57-L57</f>
        <v>72961.2</v>
      </c>
      <c r="N57" s="23"/>
      <c r="O57" s="73">
        <f>J57-AC57</f>
        <v>72961.2</v>
      </c>
      <c r="P57" s="74">
        <f>IFERROR(O57/M57,0)</f>
        <v>1</v>
      </c>
      <c r="Q57" s="166"/>
      <c r="R57" s="75">
        <f>O57-Q57</f>
        <v>72961.2</v>
      </c>
      <c r="S57" s="23"/>
      <c r="T57" s="168">
        <f>H57-L57</f>
        <v>72961.2</v>
      </c>
      <c r="U57" s="27"/>
      <c r="V57" s="76">
        <f t="shared" ref="V57:V59" si="42">L57+T57</f>
        <v>72961.2</v>
      </c>
      <c r="W57" s="71">
        <f t="shared" ref="W57:W59" si="43">H57-V57</f>
        <v>0</v>
      </c>
      <c r="X57" s="77"/>
      <c r="AC57" s="69"/>
      <c r="AD57" s="79"/>
      <c r="AE57" s="70"/>
      <c r="AF57" s="80"/>
    </row>
    <row r="58" spans="1:32" s="78" customFormat="1" ht="15" customHeight="1">
      <c r="A58" s="161"/>
      <c r="B58" s="162" t="s">
        <v>75</v>
      </c>
      <c r="C58" s="23"/>
      <c r="D58" s="68" t="s">
        <v>20</v>
      </c>
      <c r="E58" s="69">
        <v>53953.488372093023</v>
      </c>
      <c r="F58" s="70"/>
      <c r="G58" s="70"/>
      <c r="H58" s="71">
        <f t="shared" ref="H58:H59" si="44">SUM(E58:G58)</f>
        <v>53953.488372093023</v>
      </c>
      <c r="I58" s="23"/>
      <c r="J58" s="72">
        <f t="shared" ref="J58:J59" si="45">H58*K58/100</f>
        <v>53953.488372093023</v>
      </c>
      <c r="K58" s="164">
        <f>'BETON Qte'!K58</f>
        <v>100</v>
      </c>
      <c r="L58" s="70">
        <f t="shared" ref="L58:L59" si="46">Q58+AE58</f>
        <v>0</v>
      </c>
      <c r="M58" s="71">
        <f t="shared" ref="M58:M59" si="47">J58-L58</f>
        <v>53953.488372093023</v>
      </c>
      <c r="N58" s="23"/>
      <c r="O58" s="73">
        <f t="shared" ref="O58:O59" si="48">J58-AC58</f>
        <v>53953.488372093023</v>
      </c>
      <c r="P58" s="74">
        <f t="shared" ref="P58:P59" si="49">IFERROR(O58/M58,0)</f>
        <v>1</v>
      </c>
      <c r="Q58" s="166"/>
      <c r="R58" s="75">
        <f t="shared" ref="R58:R59" si="50">O58-Q58</f>
        <v>53953.488372093023</v>
      </c>
      <c r="S58" s="23"/>
      <c r="T58" s="168">
        <f t="shared" ref="T58:T59" si="51">H58-L58</f>
        <v>53953.488372093023</v>
      </c>
      <c r="U58" s="27"/>
      <c r="V58" s="76">
        <f t="shared" si="42"/>
        <v>53953.488372093023</v>
      </c>
      <c r="W58" s="71">
        <f t="shared" si="43"/>
        <v>0</v>
      </c>
      <c r="X58" s="77"/>
      <c r="AC58" s="69"/>
      <c r="AD58" s="79"/>
      <c r="AE58" s="70"/>
      <c r="AF58" s="80"/>
    </row>
    <row r="59" spans="1:32" s="78" customFormat="1" ht="15" customHeight="1" thickBot="1">
      <c r="A59" s="163"/>
      <c r="B59" s="162" t="s">
        <v>76</v>
      </c>
      <c r="C59" s="23"/>
      <c r="D59" s="83" t="s">
        <v>20</v>
      </c>
      <c r="E59" s="84">
        <v>0</v>
      </c>
      <c r="F59" s="85"/>
      <c r="G59" s="85"/>
      <c r="H59" s="86">
        <f t="shared" si="44"/>
        <v>0</v>
      </c>
      <c r="I59" s="23"/>
      <c r="J59" s="87">
        <f t="shared" si="45"/>
        <v>0</v>
      </c>
      <c r="K59" s="165">
        <f>'BETON Qte'!K59</f>
        <v>100</v>
      </c>
      <c r="L59" s="85">
        <f t="shared" si="46"/>
        <v>0</v>
      </c>
      <c r="M59" s="86">
        <f t="shared" si="47"/>
        <v>0</v>
      </c>
      <c r="N59" s="23"/>
      <c r="O59" s="88">
        <f t="shared" si="48"/>
        <v>0</v>
      </c>
      <c r="P59" s="89">
        <f t="shared" si="49"/>
        <v>0</v>
      </c>
      <c r="Q59" s="167"/>
      <c r="R59" s="90">
        <f t="shared" si="50"/>
        <v>0</v>
      </c>
      <c r="S59" s="23"/>
      <c r="T59" s="169">
        <f t="shared" si="51"/>
        <v>0</v>
      </c>
      <c r="U59" s="27"/>
      <c r="V59" s="91">
        <f t="shared" si="42"/>
        <v>0</v>
      </c>
      <c r="W59" s="86">
        <f t="shared" si="43"/>
        <v>0</v>
      </c>
      <c r="X59" s="77"/>
      <c r="AC59" s="92"/>
      <c r="AD59" s="93"/>
      <c r="AE59" s="94"/>
      <c r="AF59" s="95"/>
    </row>
  </sheetData>
  <mergeCells count="15">
    <mergeCell ref="O9:P9"/>
    <mergeCell ref="T9:T10"/>
    <mergeCell ref="AC9:AD9"/>
    <mergeCell ref="A3:W3"/>
    <mergeCell ref="J8:M8"/>
    <mergeCell ref="O8:R8"/>
    <mergeCell ref="V8:W8"/>
    <mergeCell ref="AC8:AF8"/>
    <mergeCell ref="H9:H10"/>
    <mergeCell ref="J9:K9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09">
    <tabColor rgb="FF00B050"/>
  </sheetPr>
  <dimension ref="A1:AF59"/>
  <sheetViews>
    <sheetView showGridLines="0" zoomScaleNormal="100" workbookViewId="0">
      <pane xSplit="3" ySplit="10" topLeftCell="D32" activePane="bottomRight" state="frozen"/>
      <selection activeCell="E6" sqref="E6"/>
      <selection pane="topRight" activeCell="E6" sqref="E6"/>
      <selection pane="bottomLeft" activeCell="E6" sqref="E6"/>
      <selection pane="bottomRight" activeCell="K45" sqref="K45"/>
    </sheetView>
  </sheetViews>
  <sheetFormatPr baseColWidth="10" defaultRowHeight="12.7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0.28515625" style="2" customWidth="1"/>
    <col min="23" max="23" width="9.85546875" style="2" customWidth="1"/>
    <col min="24" max="24" width="3.7109375" style="5" customWidth="1"/>
    <col min="25" max="28" width="11.42578125" style="2"/>
    <col min="29" max="29" width="11.85546875" style="2" customWidth="1"/>
    <col min="30" max="30" width="9.8554687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/>
    <row r="2" spans="1:32" ht="15" customHeight="1" thickBot="1">
      <c r="B2" s="6"/>
    </row>
    <row r="3" spans="1:32" ht="23.25" customHeight="1" thickBot="1">
      <c r="A3" s="170" t="s">
        <v>21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2"/>
      <c r="X3" s="8"/>
    </row>
    <row r="4" spans="1:32" ht="13.5" customHeight="1" thickBot="1"/>
    <row r="5" spans="1:32" s="6" customFormat="1" ht="13.5" customHeight="1" thickBot="1">
      <c r="B5" s="9" t="s">
        <v>1</v>
      </c>
      <c r="C5" s="10"/>
      <c r="E5" s="11">
        <v>26</v>
      </c>
      <c r="F5" s="11">
        <v>26</v>
      </c>
      <c r="G5" s="11">
        <v>26</v>
      </c>
      <c r="H5" s="11">
        <v>26</v>
      </c>
      <c r="I5" s="12"/>
      <c r="J5" s="11">
        <f>H5</f>
        <v>26</v>
      </c>
      <c r="K5" s="13"/>
      <c r="L5" s="11" t="str">
        <f>IFERROR(L6/(L11+#REF!),"")</f>
        <v/>
      </c>
      <c r="M5" s="11" t="str">
        <f>IFERROR(J5-L5,"")</f>
        <v/>
      </c>
      <c r="N5" s="12"/>
      <c r="O5" s="11">
        <f>H5</f>
        <v>26</v>
      </c>
      <c r="P5" s="13"/>
      <c r="Q5" s="11" t="str">
        <f>IFERROR(Q6/(Q11+#REF!),"")</f>
        <v/>
      </c>
      <c r="R5" s="11" t="str">
        <f>IFERROR(O5-Q5,"")</f>
        <v/>
      </c>
      <c r="S5" s="12"/>
      <c r="T5" s="11">
        <f>H5</f>
        <v>26</v>
      </c>
      <c r="U5" s="14"/>
      <c r="V5" s="11" t="str">
        <f>IFERROR(V6/(V11+#REF!),"")</f>
        <v/>
      </c>
      <c r="W5" s="11" t="str">
        <f>IFERROR(H5-V5,"")</f>
        <v/>
      </c>
      <c r="X5" s="15"/>
      <c r="AC5" s="11"/>
      <c r="AD5" s="13"/>
      <c r="AE5" s="11"/>
      <c r="AF5" s="11"/>
    </row>
    <row r="6" spans="1:32" s="7" customFormat="1" ht="13.5" customHeight="1" thickBot="1">
      <c r="B6" s="16" t="s">
        <v>2</v>
      </c>
      <c r="C6" s="17"/>
      <c r="E6" s="18" t="str">
        <f>IFERROR(E5*(E11+#REF!),"")</f>
        <v/>
      </c>
      <c r="F6" s="18" t="str">
        <f>IFERROR(F5*(F11+#REF!),"")</f>
        <v/>
      </c>
      <c r="G6" s="18" t="str">
        <f>IFERROR(G5*(G11+#REF!),"")</f>
        <v/>
      </c>
      <c r="H6" s="18" t="str">
        <f>IFERROR(H5*(H11+#REF!),"")</f>
        <v/>
      </c>
      <c r="I6" s="17"/>
      <c r="J6" s="18" t="str">
        <f>IFERROR(J5*(J11+#REF!),"")</f>
        <v/>
      </c>
      <c r="L6" s="18">
        <f>IFERROR(Q6+AE6,"")</f>
        <v>0</v>
      </c>
      <c r="M6" s="18" t="str">
        <f>IFERROR(J6-L6,"")</f>
        <v/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 t="str">
        <f>IFERROR(T5*(T11+#REF!),"")</f>
        <v/>
      </c>
      <c r="U6" s="20"/>
      <c r="V6" s="18" t="str">
        <f>IFERROR(L6+T6,"")</f>
        <v/>
      </c>
      <c r="W6" s="18" t="str">
        <f>IFERROR(H6-V6,"")</f>
        <v/>
      </c>
      <c r="X6" s="21"/>
      <c r="AC6" s="18"/>
      <c r="AE6" s="18"/>
      <c r="AF6" s="18"/>
    </row>
    <row r="7" spans="1:32" ht="13.5" customHeight="1" thickBot="1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/>
      <c r="L7" s="22"/>
      <c r="M7" s="22"/>
      <c r="N7" s="23"/>
      <c r="O7" s="22"/>
      <c r="P7" s="26"/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/>
      <c r="AE7" s="22"/>
      <c r="AF7" s="22"/>
    </row>
    <row r="8" spans="1:32" ht="18" customHeight="1" thickBot="1">
      <c r="A8" s="22"/>
      <c r="B8" s="29"/>
      <c r="C8" s="30"/>
      <c r="E8" s="158" t="s">
        <v>4</v>
      </c>
      <c r="F8" s="159" t="s">
        <v>5</v>
      </c>
      <c r="G8" s="159" t="s">
        <v>6</v>
      </c>
      <c r="H8" s="160" t="s">
        <v>22</v>
      </c>
      <c r="I8" s="31"/>
      <c r="J8" s="155" t="s">
        <v>26</v>
      </c>
      <c r="K8" s="156"/>
      <c r="L8" s="156"/>
      <c r="M8" s="157"/>
      <c r="N8" s="30"/>
      <c r="O8" s="152" t="s">
        <v>27</v>
      </c>
      <c r="P8" s="153"/>
      <c r="Q8" s="153"/>
      <c r="R8" s="154"/>
      <c r="S8" s="30"/>
      <c r="T8" s="151" t="s">
        <v>7</v>
      </c>
      <c r="U8" s="32"/>
      <c r="V8" s="149" t="s">
        <v>8</v>
      </c>
      <c r="W8" s="150"/>
      <c r="X8" s="33"/>
      <c r="AC8" s="101" t="s">
        <v>28</v>
      </c>
      <c r="AD8" s="102"/>
      <c r="AE8" s="102"/>
      <c r="AF8" s="103"/>
    </row>
    <row r="9" spans="1:32">
      <c r="A9" s="107" t="s">
        <v>83</v>
      </c>
      <c r="B9" s="109" t="s">
        <v>84</v>
      </c>
      <c r="C9" s="30" t="s">
        <v>9</v>
      </c>
      <c r="D9" s="34" t="s">
        <v>10</v>
      </c>
      <c r="E9" s="111" t="s">
        <v>11</v>
      </c>
      <c r="F9" s="112" t="s">
        <v>11</v>
      </c>
      <c r="G9" s="112" t="s">
        <v>11</v>
      </c>
      <c r="H9" s="104" t="s">
        <v>11</v>
      </c>
      <c r="I9" s="30" t="s">
        <v>9</v>
      </c>
      <c r="J9" s="106" t="s">
        <v>12</v>
      </c>
      <c r="K9" s="100"/>
      <c r="L9" s="35" t="s">
        <v>13</v>
      </c>
      <c r="M9" s="36" t="s">
        <v>14</v>
      </c>
      <c r="N9" s="30" t="s">
        <v>9</v>
      </c>
      <c r="O9" s="96" t="s">
        <v>12</v>
      </c>
      <c r="P9" s="97"/>
      <c r="Q9" s="37" t="s">
        <v>13</v>
      </c>
      <c r="R9" s="38" t="s">
        <v>14</v>
      </c>
      <c r="S9" s="30" t="s">
        <v>9</v>
      </c>
      <c r="T9" s="98" t="s">
        <v>15</v>
      </c>
      <c r="U9" s="32" t="s">
        <v>9</v>
      </c>
      <c r="V9" s="39" t="s">
        <v>13</v>
      </c>
      <c r="W9" s="36" t="s">
        <v>16</v>
      </c>
      <c r="X9" s="33"/>
      <c r="AC9" s="96" t="s">
        <v>12</v>
      </c>
      <c r="AD9" s="100"/>
      <c r="AE9" s="35" t="s">
        <v>13</v>
      </c>
      <c r="AF9" s="40" t="s">
        <v>14</v>
      </c>
    </row>
    <row r="10" spans="1:32" ht="13.5" customHeight="1" thickBot="1">
      <c r="A10" s="108"/>
      <c r="B10" s="110"/>
      <c r="C10" s="23"/>
      <c r="D10" s="41" t="s">
        <v>17</v>
      </c>
      <c r="E10" s="108"/>
      <c r="F10" s="113"/>
      <c r="G10" s="113"/>
      <c r="H10" s="105"/>
      <c r="I10" s="23"/>
      <c r="J10" s="42" t="s">
        <v>11</v>
      </c>
      <c r="K10" s="43" t="s">
        <v>18</v>
      </c>
      <c r="L10" s="44" t="s">
        <v>11</v>
      </c>
      <c r="M10" s="45" t="s">
        <v>11</v>
      </c>
      <c r="N10" s="23"/>
      <c r="O10" s="46" t="s">
        <v>11</v>
      </c>
      <c r="P10" s="47" t="s">
        <v>18</v>
      </c>
      <c r="Q10" s="48" t="s">
        <v>11</v>
      </c>
      <c r="R10" s="49" t="s">
        <v>11</v>
      </c>
      <c r="S10" s="23"/>
      <c r="T10" s="99"/>
      <c r="U10" s="27"/>
      <c r="V10" s="50" t="s">
        <v>11</v>
      </c>
      <c r="W10" s="45" t="s">
        <v>11</v>
      </c>
      <c r="X10" s="33"/>
      <c r="AC10" s="51" t="s">
        <v>11</v>
      </c>
      <c r="AD10" s="44" t="s">
        <v>18</v>
      </c>
      <c r="AE10" s="44" t="s">
        <v>11</v>
      </c>
      <c r="AF10" s="52" t="s">
        <v>11</v>
      </c>
    </row>
    <row r="11" spans="1:32" s="56" customFormat="1" ht="19.5" customHeight="1" thickBot="1">
      <c r="A11" s="114"/>
      <c r="B11" s="115" t="s">
        <v>19</v>
      </c>
      <c r="C11" s="53"/>
      <c r="D11" s="116" t="s">
        <v>23</v>
      </c>
      <c r="E11" s="117">
        <f>E12+E23+E34+E37+E40+E56</f>
        <v>10751.581</v>
      </c>
      <c r="F11" s="118">
        <f>F12+F23+F34+F37+F40+F56</f>
        <v>0</v>
      </c>
      <c r="G11" s="118">
        <f>G12+G23+G34+G37+G40+G56</f>
        <v>0</v>
      </c>
      <c r="H11" s="119">
        <f>H12+H23+H34+H37+H40+H56</f>
        <v>10751.581</v>
      </c>
      <c r="I11" s="53"/>
      <c r="J11" s="120">
        <f>J12+J23+J34+J37+J40+J56</f>
        <v>10752.321</v>
      </c>
      <c r="K11" s="121">
        <f>IFERROR(J11/H11,"")</f>
        <v>1.0000688270869187</v>
      </c>
      <c r="L11" s="122">
        <f>L12+L23+L34+L37+L40+L56</f>
        <v>935</v>
      </c>
      <c r="M11" s="123">
        <f>M12+M23+M34+M37+M40+M56</f>
        <v>9817.3209999999999</v>
      </c>
      <c r="N11" s="53"/>
      <c r="O11" s="124">
        <f>O12+O23+O34+O37+O40+O56</f>
        <v>10752.321</v>
      </c>
      <c r="P11" s="125">
        <f>IFERROR(O11/M11,"")</f>
        <v>1.0952398317219127</v>
      </c>
      <c r="Q11" s="126">
        <f>Q12+Q23+Q34+Q37+Q40+Q56</f>
        <v>935</v>
      </c>
      <c r="R11" s="127">
        <f>R12+R23+R34+R37+R40+R56</f>
        <v>9817.3209999999999</v>
      </c>
      <c r="S11" s="53"/>
      <c r="T11" s="128">
        <f>T12+T23+T34+T37+T40+T56</f>
        <v>9816.5810000000001</v>
      </c>
      <c r="U11" s="54"/>
      <c r="V11" s="129">
        <f>V12+V23+V34+V37+V40+V56</f>
        <v>10751.581</v>
      </c>
      <c r="W11" s="130">
        <f>W12+W23+W34+W37+W40+W56</f>
        <v>0</v>
      </c>
      <c r="X11" s="55"/>
      <c r="AC11" s="57"/>
      <c r="AD11" s="58"/>
      <c r="AE11" s="59"/>
      <c r="AF11" s="60"/>
    </row>
    <row r="12" spans="1:32" s="63" customFormat="1" ht="19.5" customHeight="1" thickBot="1">
      <c r="A12" s="131" t="s">
        <v>77</v>
      </c>
      <c r="B12" s="132" t="s">
        <v>29</v>
      </c>
      <c r="C12" s="61"/>
      <c r="D12" s="133" t="s">
        <v>23</v>
      </c>
      <c r="E12" s="134">
        <f>SUM(E13:E22)</f>
        <v>2344.6000000000004</v>
      </c>
      <c r="F12" s="135">
        <f>SUM(F13:F22)</f>
        <v>0</v>
      </c>
      <c r="G12" s="135">
        <f>SUM(G13:G22)</f>
        <v>0</v>
      </c>
      <c r="H12" s="136">
        <f>SUM(H13:H22)</f>
        <v>2344.6000000000004</v>
      </c>
      <c r="I12" s="61"/>
      <c r="J12" s="137">
        <f>SUM(J13:J22)</f>
        <v>2345.34</v>
      </c>
      <c r="K12" s="138">
        <f>IFERROR(J12/H12,"")</f>
        <v>1.0003156188688902</v>
      </c>
      <c r="L12" s="139">
        <f>SUM(L13:L22)</f>
        <v>830</v>
      </c>
      <c r="M12" s="140">
        <f>SUM(M13:M22)</f>
        <v>1515.3400000000001</v>
      </c>
      <c r="N12" s="61"/>
      <c r="O12" s="141">
        <f>SUM(O13:O22)</f>
        <v>2345.34</v>
      </c>
      <c r="P12" s="142">
        <f>IFERROR(O12/M12,"")</f>
        <v>1.5477318621563476</v>
      </c>
      <c r="Q12" s="143">
        <f>SUM(Q13:Q22)</f>
        <v>830</v>
      </c>
      <c r="R12" s="144">
        <f>SUM(R13:R22)</f>
        <v>1515.3400000000001</v>
      </c>
      <c r="S12" s="61"/>
      <c r="T12" s="145">
        <f>SUM(T13:T22)</f>
        <v>1514.6000000000001</v>
      </c>
      <c r="U12" s="61"/>
      <c r="V12" s="146">
        <f>SUM(V13:V22)</f>
        <v>2344.6000000000004</v>
      </c>
      <c r="W12" s="140">
        <f>SUM(W13:W22)</f>
        <v>0</v>
      </c>
      <c r="X12" s="55"/>
      <c r="AC12" s="64"/>
      <c r="AD12" s="65"/>
      <c r="AE12" s="66"/>
      <c r="AF12" s="67"/>
    </row>
    <row r="13" spans="1:32" s="78" customFormat="1" ht="15" customHeight="1">
      <c r="A13" s="161"/>
      <c r="B13" s="162" t="s">
        <v>35</v>
      </c>
      <c r="C13" s="23"/>
      <c r="D13" s="68" t="s">
        <v>23</v>
      </c>
      <c r="E13" s="69">
        <v>158</v>
      </c>
      <c r="F13" s="70"/>
      <c r="G13" s="70"/>
      <c r="H13" s="71">
        <f>SUM(E13:G13)</f>
        <v>158</v>
      </c>
      <c r="I13" s="23"/>
      <c r="J13" s="72">
        <f>H13*K13/100</f>
        <v>158</v>
      </c>
      <c r="K13" s="164">
        <v>100</v>
      </c>
      <c r="L13" s="70">
        <f>Q13+AE13</f>
        <v>0</v>
      </c>
      <c r="M13" s="71">
        <f>J13-L13</f>
        <v>158</v>
      </c>
      <c r="N13" s="23"/>
      <c r="O13" s="73">
        <f>J13-AC13</f>
        <v>158</v>
      </c>
      <c r="P13" s="74">
        <f>IFERROR(O13/M13,0)</f>
        <v>1</v>
      </c>
      <c r="Q13" s="166"/>
      <c r="R13" s="75">
        <f>O13-Q13</f>
        <v>158</v>
      </c>
      <c r="S13" s="23"/>
      <c r="T13" s="168">
        <f>H13-L13</f>
        <v>158</v>
      </c>
      <c r="U13" s="27"/>
      <c r="V13" s="76">
        <f>+L13+T13</f>
        <v>158</v>
      </c>
      <c r="W13" s="71">
        <f>H13-V13</f>
        <v>0</v>
      </c>
      <c r="X13" s="77"/>
      <c r="AC13" s="69"/>
      <c r="AD13" s="79"/>
      <c r="AE13" s="70"/>
      <c r="AF13" s="80"/>
    </row>
    <row r="14" spans="1:32" s="78" customFormat="1" ht="15" customHeight="1">
      <c r="A14" s="161"/>
      <c r="B14" s="162" t="s">
        <v>36</v>
      </c>
      <c r="C14" s="23"/>
      <c r="D14" s="68" t="s">
        <v>23</v>
      </c>
      <c r="E14" s="69">
        <v>390</v>
      </c>
      <c r="F14" s="70"/>
      <c r="G14" s="70"/>
      <c r="H14" s="71">
        <f t="shared" ref="H14:H19" si="0">SUM(E14:G14)</f>
        <v>390</v>
      </c>
      <c r="I14" s="23"/>
      <c r="J14" s="72">
        <f t="shared" ref="J14:J19" si="1">H14*K14/100</f>
        <v>390</v>
      </c>
      <c r="K14" s="164">
        <v>100</v>
      </c>
      <c r="L14" s="70">
        <f t="shared" ref="L14:L19" si="2">Q14+AE14</f>
        <v>0</v>
      </c>
      <c r="M14" s="71">
        <f t="shared" ref="M14:M19" si="3">J14-L14</f>
        <v>390</v>
      </c>
      <c r="N14" s="23"/>
      <c r="O14" s="73">
        <f t="shared" ref="O14:O19" si="4">J14-AC14</f>
        <v>390</v>
      </c>
      <c r="P14" s="74">
        <f t="shared" ref="P14:P19" si="5">IFERROR(O14/M14,0)</f>
        <v>1</v>
      </c>
      <c r="Q14" s="166"/>
      <c r="R14" s="75">
        <f t="shared" ref="R14:R19" si="6">O14-Q14</f>
        <v>390</v>
      </c>
      <c r="S14" s="23"/>
      <c r="T14" s="168">
        <f t="shared" ref="T14:T19" si="7">H14-L14</f>
        <v>390</v>
      </c>
      <c r="U14" s="27"/>
      <c r="V14" s="76">
        <f t="shared" ref="V14:V19" si="8">+L14+T14</f>
        <v>390</v>
      </c>
      <c r="W14" s="71">
        <f t="shared" ref="W14:W19" si="9">H14-V14</f>
        <v>0</v>
      </c>
      <c r="X14" s="77"/>
      <c r="AC14" s="69"/>
      <c r="AD14" s="79"/>
      <c r="AE14" s="70"/>
      <c r="AF14" s="80"/>
    </row>
    <row r="15" spans="1:32" s="78" customFormat="1" ht="15" customHeight="1">
      <c r="A15" s="161"/>
      <c r="B15" s="162" t="s">
        <v>37</v>
      </c>
      <c r="C15" s="23"/>
      <c r="D15" s="68" t="s">
        <v>23</v>
      </c>
      <c r="E15" s="69">
        <v>203</v>
      </c>
      <c r="F15" s="70"/>
      <c r="G15" s="70"/>
      <c r="H15" s="71">
        <f t="shared" si="0"/>
        <v>203</v>
      </c>
      <c r="I15" s="23"/>
      <c r="J15" s="72">
        <f t="shared" si="1"/>
        <v>203</v>
      </c>
      <c r="K15" s="164">
        <v>100</v>
      </c>
      <c r="L15" s="70">
        <f t="shared" si="2"/>
        <v>757</v>
      </c>
      <c r="M15" s="71">
        <f t="shared" si="3"/>
        <v>-554</v>
      </c>
      <c r="N15" s="23"/>
      <c r="O15" s="73">
        <f t="shared" si="4"/>
        <v>203</v>
      </c>
      <c r="P15" s="74">
        <f t="shared" si="5"/>
        <v>-0.36642599277978338</v>
      </c>
      <c r="Q15" s="166">
        <v>757</v>
      </c>
      <c r="R15" s="75">
        <f t="shared" si="6"/>
        <v>-554</v>
      </c>
      <c r="S15" s="23"/>
      <c r="T15" s="168">
        <f t="shared" si="7"/>
        <v>-554</v>
      </c>
      <c r="U15" s="27"/>
      <c r="V15" s="76">
        <f t="shared" si="8"/>
        <v>203</v>
      </c>
      <c r="W15" s="71">
        <f t="shared" si="9"/>
        <v>0</v>
      </c>
      <c r="X15" s="77"/>
      <c r="AC15" s="69"/>
      <c r="AD15" s="79"/>
      <c r="AE15" s="70"/>
      <c r="AF15" s="80"/>
    </row>
    <row r="16" spans="1:32" s="78" customFormat="1" ht="15" customHeight="1">
      <c r="A16" s="161"/>
      <c r="B16" s="162" t="s">
        <v>38</v>
      </c>
      <c r="C16" s="23"/>
      <c r="D16" s="68" t="s">
        <v>23</v>
      </c>
      <c r="E16" s="69">
        <v>1063.47</v>
      </c>
      <c r="F16" s="70"/>
      <c r="G16" s="70"/>
      <c r="H16" s="71">
        <f t="shared" si="0"/>
        <v>1063.47</v>
      </c>
      <c r="I16" s="23"/>
      <c r="J16" s="72">
        <f t="shared" si="1"/>
        <v>1063.47</v>
      </c>
      <c r="K16" s="164">
        <v>100</v>
      </c>
      <c r="L16" s="70">
        <f t="shared" si="2"/>
        <v>0</v>
      </c>
      <c r="M16" s="71">
        <f t="shared" si="3"/>
        <v>1063.47</v>
      </c>
      <c r="N16" s="23"/>
      <c r="O16" s="73">
        <f t="shared" si="4"/>
        <v>1063.47</v>
      </c>
      <c r="P16" s="74">
        <f t="shared" si="5"/>
        <v>1</v>
      </c>
      <c r="Q16" s="166"/>
      <c r="R16" s="75">
        <f t="shared" si="6"/>
        <v>1063.47</v>
      </c>
      <c r="S16" s="23"/>
      <c r="T16" s="168">
        <f t="shared" si="7"/>
        <v>1063.47</v>
      </c>
      <c r="U16" s="27"/>
      <c r="V16" s="76">
        <f t="shared" si="8"/>
        <v>1063.47</v>
      </c>
      <c r="W16" s="71">
        <f t="shared" si="9"/>
        <v>0</v>
      </c>
      <c r="X16" s="77"/>
      <c r="AC16" s="69"/>
      <c r="AD16" s="79"/>
      <c r="AE16" s="70"/>
      <c r="AF16" s="80"/>
    </row>
    <row r="17" spans="1:32" s="78" customFormat="1" ht="15" customHeight="1">
      <c r="A17" s="161"/>
      <c r="B17" s="162" t="s">
        <v>39</v>
      </c>
      <c r="C17" s="23"/>
      <c r="D17" s="68" t="s">
        <v>23</v>
      </c>
      <c r="E17" s="69">
        <v>81</v>
      </c>
      <c r="F17" s="70"/>
      <c r="G17" s="70"/>
      <c r="H17" s="71">
        <f t="shared" si="0"/>
        <v>81</v>
      </c>
      <c r="I17" s="23"/>
      <c r="J17" s="72">
        <f t="shared" si="1"/>
        <v>81</v>
      </c>
      <c r="K17" s="164">
        <v>100</v>
      </c>
      <c r="L17" s="70">
        <f t="shared" si="2"/>
        <v>45</v>
      </c>
      <c r="M17" s="71">
        <f t="shared" si="3"/>
        <v>36</v>
      </c>
      <c r="N17" s="23"/>
      <c r="O17" s="73">
        <f t="shared" si="4"/>
        <v>81</v>
      </c>
      <c r="P17" s="74">
        <f t="shared" si="5"/>
        <v>2.25</v>
      </c>
      <c r="Q17" s="166">
        <v>45</v>
      </c>
      <c r="R17" s="75">
        <f t="shared" si="6"/>
        <v>36</v>
      </c>
      <c r="S17" s="23"/>
      <c r="T17" s="168">
        <f t="shared" si="7"/>
        <v>36</v>
      </c>
      <c r="U17" s="27"/>
      <c r="V17" s="76">
        <f t="shared" si="8"/>
        <v>81</v>
      </c>
      <c r="W17" s="71">
        <f t="shared" si="9"/>
        <v>0</v>
      </c>
      <c r="X17" s="77"/>
      <c r="AC17" s="69"/>
      <c r="AD17" s="79"/>
      <c r="AE17" s="70"/>
      <c r="AF17" s="80"/>
    </row>
    <row r="18" spans="1:32" s="78" customFormat="1" ht="15" customHeight="1">
      <c r="A18" s="161"/>
      <c r="B18" s="162" t="s">
        <v>40</v>
      </c>
      <c r="C18" s="23"/>
      <c r="D18" s="68" t="s">
        <v>23</v>
      </c>
      <c r="E18" s="69">
        <v>11.2</v>
      </c>
      <c r="F18" s="70"/>
      <c r="G18" s="70"/>
      <c r="H18" s="71">
        <f t="shared" si="0"/>
        <v>11.2</v>
      </c>
      <c r="I18" s="23"/>
      <c r="J18" s="72">
        <f t="shared" si="1"/>
        <v>11.2</v>
      </c>
      <c r="K18" s="164">
        <v>100</v>
      </c>
      <c r="L18" s="70">
        <f t="shared" si="2"/>
        <v>0</v>
      </c>
      <c r="M18" s="71">
        <f t="shared" si="3"/>
        <v>11.2</v>
      </c>
      <c r="N18" s="23"/>
      <c r="O18" s="73">
        <f t="shared" si="4"/>
        <v>11.2</v>
      </c>
      <c r="P18" s="74">
        <f t="shared" si="5"/>
        <v>1</v>
      </c>
      <c r="Q18" s="166"/>
      <c r="R18" s="75">
        <f t="shared" si="6"/>
        <v>11.2</v>
      </c>
      <c r="S18" s="23"/>
      <c r="T18" s="168">
        <f t="shared" si="7"/>
        <v>11.2</v>
      </c>
      <c r="U18" s="27"/>
      <c r="V18" s="76">
        <f t="shared" si="8"/>
        <v>11.2</v>
      </c>
      <c r="W18" s="71">
        <f t="shared" si="9"/>
        <v>0</v>
      </c>
      <c r="X18" s="77"/>
      <c r="AC18" s="69"/>
      <c r="AD18" s="79"/>
      <c r="AE18" s="70"/>
      <c r="AF18" s="80"/>
    </row>
    <row r="19" spans="1:32" s="78" customFormat="1" ht="15" customHeight="1">
      <c r="A19" s="161"/>
      <c r="B19" s="162" t="s">
        <v>41</v>
      </c>
      <c r="C19" s="23"/>
      <c r="D19" s="68" t="s">
        <v>23</v>
      </c>
      <c r="E19" s="69">
        <v>111.93</v>
      </c>
      <c r="F19" s="70"/>
      <c r="G19" s="70"/>
      <c r="H19" s="71">
        <f t="shared" si="0"/>
        <v>111.93</v>
      </c>
      <c r="I19" s="23"/>
      <c r="J19" s="72">
        <f t="shared" si="1"/>
        <v>111.93</v>
      </c>
      <c r="K19" s="164">
        <v>100</v>
      </c>
      <c r="L19" s="70">
        <f t="shared" si="2"/>
        <v>0</v>
      </c>
      <c r="M19" s="71">
        <f t="shared" si="3"/>
        <v>111.93</v>
      </c>
      <c r="N19" s="23"/>
      <c r="O19" s="73">
        <f t="shared" si="4"/>
        <v>111.93</v>
      </c>
      <c r="P19" s="74">
        <f t="shared" si="5"/>
        <v>1</v>
      </c>
      <c r="Q19" s="166"/>
      <c r="R19" s="75">
        <f t="shared" si="6"/>
        <v>111.93</v>
      </c>
      <c r="S19" s="23"/>
      <c r="T19" s="168">
        <f t="shared" si="7"/>
        <v>111.93</v>
      </c>
      <c r="U19" s="27"/>
      <c r="V19" s="76">
        <f t="shared" si="8"/>
        <v>111.93</v>
      </c>
      <c r="W19" s="71">
        <f t="shared" si="9"/>
        <v>0</v>
      </c>
      <c r="X19" s="77"/>
      <c r="AC19" s="69"/>
      <c r="AD19" s="79"/>
      <c r="AE19" s="70"/>
      <c r="AF19" s="80"/>
    </row>
    <row r="20" spans="1:32" s="78" customFormat="1" ht="15" customHeight="1">
      <c r="A20" s="161"/>
      <c r="B20" s="162" t="s">
        <v>42</v>
      </c>
      <c r="C20" s="23"/>
      <c r="D20" s="68" t="s">
        <v>23</v>
      </c>
      <c r="E20" s="69">
        <v>252</v>
      </c>
      <c r="F20" s="70"/>
      <c r="G20" s="70"/>
      <c r="H20" s="71">
        <f>SUM(E20:G20)</f>
        <v>252</v>
      </c>
      <c r="I20" s="23"/>
      <c r="J20" s="72">
        <f>H20*K20/100</f>
        <v>252</v>
      </c>
      <c r="K20" s="164">
        <v>100</v>
      </c>
      <c r="L20" s="70">
        <f>Q20+AE20</f>
        <v>28</v>
      </c>
      <c r="M20" s="71">
        <f>J20-L20</f>
        <v>224</v>
      </c>
      <c r="N20" s="23"/>
      <c r="O20" s="73">
        <f>J20-AC20</f>
        <v>252</v>
      </c>
      <c r="P20" s="74">
        <f>IFERROR(O20/M20,0)</f>
        <v>1.125</v>
      </c>
      <c r="Q20" s="166">
        <v>28</v>
      </c>
      <c r="R20" s="75">
        <f>O20-Q20</f>
        <v>224</v>
      </c>
      <c r="S20" s="23"/>
      <c r="T20" s="168">
        <f>H20-L20</f>
        <v>224</v>
      </c>
      <c r="U20" s="27"/>
      <c r="V20" s="76">
        <f>+L20+T20</f>
        <v>252</v>
      </c>
      <c r="W20" s="71">
        <f>H20-V20</f>
        <v>0</v>
      </c>
      <c r="X20" s="77"/>
      <c r="AC20" s="69"/>
      <c r="AD20" s="79"/>
      <c r="AE20" s="70"/>
      <c r="AF20" s="80"/>
    </row>
    <row r="21" spans="1:32" s="78" customFormat="1" ht="15" customHeight="1">
      <c r="A21" s="161"/>
      <c r="B21" s="162" t="s">
        <v>43</v>
      </c>
      <c r="C21" s="23"/>
      <c r="D21" s="68" t="s">
        <v>20</v>
      </c>
      <c r="E21" s="69">
        <v>74</v>
      </c>
      <c r="F21" s="70"/>
      <c r="G21" s="70"/>
      <c r="H21" s="71">
        <f t="shared" ref="H21" si="10">SUM(E21:G21)</f>
        <v>74</v>
      </c>
      <c r="I21" s="23"/>
      <c r="J21" s="72">
        <f>H21*K21/100</f>
        <v>74.739999999999995</v>
      </c>
      <c r="K21" s="164">
        <v>101</v>
      </c>
      <c r="L21" s="70">
        <f>Q21+AE21</f>
        <v>0</v>
      </c>
      <c r="M21" s="71">
        <f>J21-L21</f>
        <v>74.739999999999995</v>
      </c>
      <c r="N21" s="81"/>
      <c r="O21" s="73">
        <f t="shared" ref="O21" si="11">J21-AC21</f>
        <v>74.739999999999995</v>
      </c>
      <c r="P21" s="74">
        <f t="shared" ref="P21" si="12">IFERROR(O21/M21,0)</f>
        <v>1</v>
      </c>
      <c r="Q21" s="166"/>
      <c r="R21" s="82">
        <f t="shared" ref="R21" si="13">O21-Q21</f>
        <v>74.739999999999995</v>
      </c>
      <c r="S21" s="23"/>
      <c r="T21" s="168">
        <f t="shared" ref="T21" si="14">H21-L21</f>
        <v>74</v>
      </c>
      <c r="U21" s="27"/>
      <c r="V21" s="76">
        <f t="shared" ref="V21" si="15">L21+T21</f>
        <v>74</v>
      </c>
      <c r="W21" s="71">
        <f t="shared" ref="W21" si="16">H21-V21</f>
        <v>0</v>
      </c>
      <c r="X21" s="77"/>
      <c r="AC21" s="69"/>
      <c r="AD21" s="79"/>
      <c r="AE21" s="70"/>
      <c r="AF21" s="80"/>
    </row>
    <row r="22" spans="1:32" s="78" customFormat="1" ht="15" customHeight="1" thickBot="1">
      <c r="A22" s="161"/>
      <c r="B22" s="162" t="s">
        <v>44</v>
      </c>
      <c r="C22" s="23"/>
      <c r="D22" s="68" t="s">
        <v>23</v>
      </c>
      <c r="E22" s="69">
        <v>0</v>
      </c>
      <c r="F22" s="70"/>
      <c r="G22" s="70"/>
      <c r="H22" s="71">
        <f>SUM(E22:G22)</f>
        <v>0</v>
      </c>
      <c r="I22" s="23"/>
      <c r="J22" s="72">
        <f>H22*K22/100</f>
        <v>0</v>
      </c>
      <c r="K22" s="164">
        <v>100</v>
      </c>
      <c r="L22" s="70">
        <f>Q22+AE22</f>
        <v>0</v>
      </c>
      <c r="M22" s="71">
        <f>J22-L22</f>
        <v>0</v>
      </c>
      <c r="N22" s="23"/>
      <c r="O22" s="73">
        <f>J22-AC22</f>
        <v>0</v>
      </c>
      <c r="P22" s="74">
        <f>IFERROR(O22/M22,0)</f>
        <v>0</v>
      </c>
      <c r="Q22" s="166"/>
      <c r="R22" s="75">
        <f>O22-Q22</f>
        <v>0</v>
      </c>
      <c r="S22" s="23"/>
      <c r="T22" s="168">
        <f>H22-L22</f>
        <v>0</v>
      </c>
      <c r="U22" s="27"/>
      <c r="V22" s="76">
        <f>+L22+T22</f>
        <v>0</v>
      </c>
      <c r="W22" s="71">
        <f>H22-V22</f>
        <v>0</v>
      </c>
      <c r="X22" s="77"/>
      <c r="AC22" s="69"/>
      <c r="AD22" s="79"/>
      <c r="AE22" s="70"/>
      <c r="AF22" s="80"/>
    </row>
    <row r="23" spans="1:32" s="63" customFormat="1" ht="19.5" customHeight="1" thickBot="1">
      <c r="A23" s="131" t="s">
        <v>78</v>
      </c>
      <c r="B23" s="132" t="s">
        <v>30</v>
      </c>
      <c r="C23" s="61"/>
      <c r="D23" s="133" t="s">
        <v>23</v>
      </c>
      <c r="E23" s="134">
        <f>SUM(E24:E33)</f>
        <v>7949.0910000000003</v>
      </c>
      <c r="F23" s="135">
        <f>SUM(F24:F33)</f>
        <v>0</v>
      </c>
      <c r="G23" s="135">
        <f>SUM(G24:G33)</f>
        <v>0</v>
      </c>
      <c r="H23" s="136">
        <f>SUM(H24:H33)</f>
        <v>7949.0910000000003</v>
      </c>
      <c r="I23" s="61"/>
      <c r="J23" s="137">
        <f>SUM(J24:J33)</f>
        <v>7949.0910000000003</v>
      </c>
      <c r="K23" s="138">
        <f>IFERROR(J23/H23,"")</f>
        <v>1</v>
      </c>
      <c r="L23" s="139">
        <f>SUM(L24:L33)</f>
        <v>76</v>
      </c>
      <c r="M23" s="140">
        <f>SUM(M24:M33)</f>
        <v>7873.0910000000003</v>
      </c>
      <c r="N23" s="61"/>
      <c r="O23" s="141">
        <f>SUM(O24:O33)</f>
        <v>7949.0910000000003</v>
      </c>
      <c r="P23" s="142">
        <f>IFERROR(O23/M23,"")</f>
        <v>1.0096531336929804</v>
      </c>
      <c r="Q23" s="147">
        <f>SUM(Q24:Q33)</f>
        <v>76</v>
      </c>
      <c r="R23" s="144">
        <f>SUM(R24:R33)</f>
        <v>7873.0910000000003</v>
      </c>
      <c r="S23" s="61"/>
      <c r="T23" s="145">
        <f>SUM(T24:T33)</f>
        <v>7873.0910000000003</v>
      </c>
      <c r="U23" s="61"/>
      <c r="V23" s="146">
        <f>SUM(V24:V33)</f>
        <v>7949.0910000000003</v>
      </c>
      <c r="W23" s="140">
        <f>SUM(W24:W33)</f>
        <v>0</v>
      </c>
      <c r="X23" s="55"/>
      <c r="AC23" s="64"/>
      <c r="AD23" s="65"/>
      <c r="AE23" s="66"/>
      <c r="AF23" s="67"/>
    </row>
    <row r="24" spans="1:32" s="78" customFormat="1" ht="15" customHeight="1">
      <c r="A24" s="161"/>
      <c r="B24" s="162" t="s">
        <v>45</v>
      </c>
      <c r="C24" s="23"/>
      <c r="D24" s="68" t="s">
        <v>23</v>
      </c>
      <c r="E24" s="69">
        <v>395.15</v>
      </c>
      <c r="F24" s="70"/>
      <c r="G24" s="70"/>
      <c r="H24" s="71">
        <f t="shared" ref="H24:H33" si="17">SUM(E24:G24)</f>
        <v>395.15</v>
      </c>
      <c r="I24" s="23"/>
      <c r="J24" s="72">
        <f t="shared" ref="J24:J33" si="18">+H24*K24/100</f>
        <v>395.15</v>
      </c>
      <c r="K24" s="164">
        <v>100</v>
      </c>
      <c r="L24" s="70">
        <f t="shared" ref="L24:L33" si="19">Q24+AE24</f>
        <v>0</v>
      </c>
      <c r="M24" s="71">
        <f t="shared" ref="M24:M33" si="20">J24-L24</f>
        <v>395.15</v>
      </c>
      <c r="N24" s="23"/>
      <c r="O24" s="73">
        <f t="shared" ref="O24:O33" si="21">J24-AC24</f>
        <v>395.15</v>
      </c>
      <c r="P24" s="74">
        <f t="shared" ref="P24:P33" si="22">IFERROR(O24/M24,0)</f>
        <v>1</v>
      </c>
      <c r="Q24" s="166"/>
      <c r="R24" s="75">
        <f t="shared" ref="R24:R33" si="23">O24-Q24</f>
        <v>395.15</v>
      </c>
      <c r="S24" s="23"/>
      <c r="T24" s="168">
        <f t="shared" ref="T24:T33" si="24">H24-L24</f>
        <v>395.15</v>
      </c>
      <c r="U24" s="27"/>
      <c r="V24" s="76">
        <f t="shared" ref="V24:V33" si="25">+L24+T24</f>
        <v>395.15</v>
      </c>
      <c r="W24" s="71">
        <f t="shared" ref="W24:W33" si="26">H24-V24</f>
        <v>0</v>
      </c>
      <c r="X24" s="77"/>
      <c r="AC24" s="69"/>
      <c r="AD24" s="79"/>
      <c r="AE24" s="70"/>
      <c r="AF24" s="80"/>
    </row>
    <row r="25" spans="1:32" s="78" customFormat="1" ht="15" customHeight="1">
      <c r="A25" s="161"/>
      <c r="B25" s="162" t="s">
        <v>46</v>
      </c>
      <c r="C25" s="23"/>
      <c r="D25" s="68" t="s">
        <v>23</v>
      </c>
      <c r="E25" s="69">
        <v>2176</v>
      </c>
      <c r="F25" s="70"/>
      <c r="G25" s="70"/>
      <c r="H25" s="71">
        <f t="shared" si="17"/>
        <v>2176</v>
      </c>
      <c r="I25" s="23"/>
      <c r="J25" s="72">
        <f t="shared" si="18"/>
        <v>2176</v>
      </c>
      <c r="K25" s="164">
        <v>100</v>
      </c>
      <c r="L25" s="70">
        <f t="shared" si="19"/>
        <v>0</v>
      </c>
      <c r="M25" s="71">
        <f t="shared" si="20"/>
        <v>2176</v>
      </c>
      <c r="N25" s="23"/>
      <c r="O25" s="73">
        <f t="shared" si="21"/>
        <v>2176</v>
      </c>
      <c r="P25" s="74">
        <f t="shared" si="22"/>
        <v>1</v>
      </c>
      <c r="Q25" s="166"/>
      <c r="R25" s="75">
        <f t="shared" si="23"/>
        <v>2176</v>
      </c>
      <c r="S25" s="23"/>
      <c r="T25" s="168">
        <f t="shared" si="24"/>
        <v>2176</v>
      </c>
      <c r="U25" s="27"/>
      <c r="V25" s="76">
        <f t="shared" si="25"/>
        <v>2176</v>
      </c>
      <c r="W25" s="71">
        <f t="shared" si="26"/>
        <v>0</v>
      </c>
      <c r="X25" s="77"/>
      <c r="AC25" s="69"/>
      <c r="AD25" s="79"/>
      <c r="AE25" s="70"/>
      <c r="AF25" s="80"/>
    </row>
    <row r="26" spans="1:32" s="78" customFormat="1" ht="15" customHeight="1">
      <c r="A26" s="161"/>
      <c r="B26" s="162" t="s">
        <v>47</v>
      </c>
      <c r="C26" s="23"/>
      <c r="D26" s="68" t="s">
        <v>23</v>
      </c>
      <c r="E26" s="69">
        <v>371.87</v>
      </c>
      <c r="F26" s="70"/>
      <c r="G26" s="70"/>
      <c r="H26" s="71">
        <f t="shared" si="17"/>
        <v>371.87</v>
      </c>
      <c r="I26" s="23"/>
      <c r="J26" s="72">
        <f t="shared" si="18"/>
        <v>371.87</v>
      </c>
      <c r="K26" s="164">
        <v>100</v>
      </c>
      <c r="L26" s="70">
        <f t="shared" si="19"/>
        <v>0</v>
      </c>
      <c r="M26" s="71">
        <f t="shared" si="20"/>
        <v>371.87</v>
      </c>
      <c r="N26" s="23"/>
      <c r="O26" s="73">
        <f t="shared" si="21"/>
        <v>371.87</v>
      </c>
      <c r="P26" s="74">
        <f t="shared" si="22"/>
        <v>1</v>
      </c>
      <c r="Q26" s="166"/>
      <c r="R26" s="75">
        <f t="shared" si="23"/>
        <v>371.87</v>
      </c>
      <c r="S26" s="23"/>
      <c r="T26" s="168">
        <f t="shared" si="24"/>
        <v>371.87</v>
      </c>
      <c r="U26" s="27"/>
      <c r="V26" s="76">
        <f t="shared" si="25"/>
        <v>371.87</v>
      </c>
      <c r="W26" s="71">
        <f t="shared" si="26"/>
        <v>0</v>
      </c>
      <c r="X26" s="77"/>
      <c r="AC26" s="69"/>
      <c r="AD26" s="79"/>
      <c r="AE26" s="70"/>
      <c r="AF26" s="80"/>
    </row>
    <row r="27" spans="1:32" s="78" customFormat="1" ht="15" customHeight="1">
      <c r="A27" s="161"/>
      <c r="B27" s="162" t="s">
        <v>48</v>
      </c>
      <c r="C27" s="23"/>
      <c r="D27" s="68" t="s">
        <v>23</v>
      </c>
      <c r="E27" s="69">
        <v>1511</v>
      </c>
      <c r="F27" s="70"/>
      <c r="G27" s="70"/>
      <c r="H27" s="71">
        <f t="shared" si="17"/>
        <v>1511</v>
      </c>
      <c r="I27" s="23"/>
      <c r="J27" s="72">
        <f t="shared" si="18"/>
        <v>1511</v>
      </c>
      <c r="K27" s="164">
        <v>100</v>
      </c>
      <c r="L27" s="70">
        <f t="shared" si="19"/>
        <v>0</v>
      </c>
      <c r="M27" s="71">
        <f t="shared" si="20"/>
        <v>1511</v>
      </c>
      <c r="N27" s="23"/>
      <c r="O27" s="73">
        <f t="shared" si="21"/>
        <v>1511</v>
      </c>
      <c r="P27" s="74">
        <f t="shared" si="22"/>
        <v>1</v>
      </c>
      <c r="Q27" s="166"/>
      <c r="R27" s="75">
        <f t="shared" si="23"/>
        <v>1511</v>
      </c>
      <c r="S27" s="23"/>
      <c r="T27" s="168">
        <f t="shared" si="24"/>
        <v>1511</v>
      </c>
      <c r="U27" s="27"/>
      <c r="V27" s="76">
        <f t="shared" si="25"/>
        <v>1511</v>
      </c>
      <c r="W27" s="71">
        <f t="shared" si="26"/>
        <v>0</v>
      </c>
      <c r="X27" s="77"/>
      <c r="AC27" s="69"/>
      <c r="AD27" s="79"/>
      <c r="AE27" s="70"/>
      <c r="AF27" s="80"/>
    </row>
    <row r="28" spans="1:32" s="78" customFormat="1" ht="15" customHeight="1">
      <c r="A28" s="161"/>
      <c r="B28" s="162" t="s">
        <v>49</v>
      </c>
      <c r="C28" s="23"/>
      <c r="D28" s="68"/>
      <c r="E28" s="69">
        <v>1354</v>
      </c>
      <c r="F28" s="70"/>
      <c r="G28" s="70"/>
      <c r="H28" s="71">
        <f t="shared" si="17"/>
        <v>1354</v>
      </c>
      <c r="I28" s="23"/>
      <c r="J28" s="72">
        <f>H28*K28/100</f>
        <v>1354</v>
      </c>
      <c r="K28" s="164">
        <v>100</v>
      </c>
      <c r="L28" s="70">
        <f>Q28+AE28</f>
        <v>0</v>
      </c>
      <c r="M28" s="71">
        <f>J28-L28</f>
        <v>1354</v>
      </c>
      <c r="N28" s="23"/>
      <c r="O28" s="73">
        <f>J28-AC28</f>
        <v>1354</v>
      </c>
      <c r="P28" s="74">
        <f>IFERROR(O28/M28,0)</f>
        <v>1</v>
      </c>
      <c r="Q28" s="166"/>
      <c r="R28" s="75">
        <f>O28-Q28</f>
        <v>1354</v>
      </c>
      <c r="S28" s="23"/>
      <c r="T28" s="168">
        <f>H28-L28</f>
        <v>1354</v>
      </c>
      <c r="U28" s="27"/>
      <c r="V28" s="76">
        <f>+L28+T28</f>
        <v>1354</v>
      </c>
      <c r="W28" s="71">
        <f>H28-V28</f>
        <v>0</v>
      </c>
      <c r="X28" s="77"/>
      <c r="AC28" s="69"/>
      <c r="AD28" s="79"/>
      <c r="AE28" s="70"/>
      <c r="AF28" s="80"/>
    </row>
    <row r="29" spans="1:32" s="78" customFormat="1" ht="15" customHeight="1">
      <c r="A29" s="161"/>
      <c r="B29" s="162" t="s">
        <v>50</v>
      </c>
      <c r="C29" s="23"/>
      <c r="D29" s="68" t="s">
        <v>23</v>
      </c>
      <c r="E29" s="69">
        <v>860.90000000000009</v>
      </c>
      <c r="F29" s="70"/>
      <c r="G29" s="70"/>
      <c r="H29" s="71">
        <f t="shared" si="17"/>
        <v>860.90000000000009</v>
      </c>
      <c r="I29" s="23"/>
      <c r="J29" s="72">
        <f t="shared" si="18"/>
        <v>860.90000000000009</v>
      </c>
      <c r="K29" s="164">
        <v>100</v>
      </c>
      <c r="L29" s="70">
        <f t="shared" si="19"/>
        <v>0</v>
      </c>
      <c r="M29" s="71">
        <f t="shared" si="20"/>
        <v>860.90000000000009</v>
      </c>
      <c r="N29" s="23"/>
      <c r="O29" s="73">
        <f t="shared" si="21"/>
        <v>860.90000000000009</v>
      </c>
      <c r="P29" s="74">
        <f t="shared" si="22"/>
        <v>1</v>
      </c>
      <c r="Q29" s="166"/>
      <c r="R29" s="75">
        <f t="shared" si="23"/>
        <v>860.90000000000009</v>
      </c>
      <c r="S29" s="23"/>
      <c r="T29" s="168">
        <f t="shared" si="24"/>
        <v>860.90000000000009</v>
      </c>
      <c r="U29" s="27"/>
      <c r="V29" s="76">
        <f t="shared" si="25"/>
        <v>860.90000000000009</v>
      </c>
      <c r="W29" s="71">
        <f t="shared" si="26"/>
        <v>0</v>
      </c>
      <c r="X29" s="77"/>
      <c r="AC29" s="69"/>
      <c r="AD29" s="79"/>
      <c r="AE29" s="70"/>
      <c r="AF29" s="80"/>
    </row>
    <row r="30" spans="1:32" s="78" customFormat="1" ht="15" customHeight="1">
      <c r="A30" s="161"/>
      <c r="B30" s="162" t="s">
        <v>51</v>
      </c>
      <c r="C30" s="23"/>
      <c r="D30" s="68" t="s">
        <v>23</v>
      </c>
      <c r="E30" s="69">
        <v>579.48099999999999</v>
      </c>
      <c r="F30" s="70"/>
      <c r="G30" s="70"/>
      <c r="H30" s="71">
        <f t="shared" si="17"/>
        <v>579.48099999999999</v>
      </c>
      <c r="I30" s="23"/>
      <c r="J30" s="72">
        <f t="shared" si="18"/>
        <v>579.48099999999999</v>
      </c>
      <c r="K30" s="164">
        <v>100</v>
      </c>
      <c r="L30" s="70">
        <f t="shared" si="19"/>
        <v>76</v>
      </c>
      <c r="M30" s="71">
        <f t="shared" si="20"/>
        <v>503.48099999999999</v>
      </c>
      <c r="N30" s="23"/>
      <c r="O30" s="73">
        <f t="shared" si="21"/>
        <v>579.48099999999999</v>
      </c>
      <c r="P30" s="74">
        <f t="shared" si="22"/>
        <v>1.1509490924185819</v>
      </c>
      <c r="Q30" s="166">
        <v>76</v>
      </c>
      <c r="R30" s="75">
        <f t="shared" si="23"/>
        <v>503.48099999999999</v>
      </c>
      <c r="S30" s="23"/>
      <c r="T30" s="168">
        <f t="shared" si="24"/>
        <v>503.48099999999999</v>
      </c>
      <c r="U30" s="27"/>
      <c r="V30" s="76">
        <f t="shared" si="25"/>
        <v>579.48099999999999</v>
      </c>
      <c r="W30" s="71">
        <f t="shared" si="26"/>
        <v>0</v>
      </c>
      <c r="X30" s="77"/>
      <c r="AC30" s="69"/>
      <c r="AD30" s="79"/>
      <c r="AE30" s="70"/>
      <c r="AF30" s="80"/>
    </row>
    <row r="31" spans="1:32" s="78" customFormat="1" ht="15" customHeight="1">
      <c r="A31" s="161"/>
      <c r="B31" s="162" t="s">
        <v>52</v>
      </c>
      <c r="C31" s="23"/>
      <c r="D31" s="68" t="s">
        <v>23</v>
      </c>
      <c r="E31" s="69">
        <v>530.6400000000001</v>
      </c>
      <c r="F31" s="70"/>
      <c r="G31" s="70"/>
      <c r="H31" s="71">
        <f t="shared" si="17"/>
        <v>530.6400000000001</v>
      </c>
      <c r="I31" s="23"/>
      <c r="J31" s="72">
        <f t="shared" si="18"/>
        <v>530.6400000000001</v>
      </c>
      <c r="K31" s="164">
        <v>100</v>
      </c>
      <c r="L31" s="70">
        <f t="shared" si="19"/>
        <v>0</v>
      </c>
      <c r="M31" s="71">
        <f t="shared" si="20"/>
        <v>530.6400000000001</v>
      </c>
      <c r="N31" s="23"/>
      <c r="O31" s="73">
        <f t="shared" si="21"/>
        <v>530.6400000000001</v>
      </c>
      <c r="P31" s="74">
        <f t="shared" si="22"/>
        <v>1</v>
      </c>
      <c r="Q31" s="166"/>
      <c r="R31" s="75">
        <f t="shared" si="23"/>
        <v>530.6400000000001</v>
      </c>
      <c r="S31" s="23"/>
      <c r="T31" s="168">
        <f t="shared" si="24"/>
        <v>530.6400000000001</v>
      </c>
      <c r="U31" s="27"/>
      <c r="V31" s="76">
        <f t="shared" si="25"/>
        <v>530.6400000000001</v>
      </c>
      <c r="W31" s="71">
        <f t="shared" si="26"/>
        <v>0</v>
      </c>
      <c r="X31" s="77"/>
      <c r="AC31" s="69"/>
      <c r="AD31" s="79"/>
      <c r="AE31" s="70"/>
      <c r="AF31" s="80"/>
    </row>
    <row r="32" spans="1:32" s="78" customFormat="1" ht="15" customHeight="1">
      <c r="A32" s="161"/>
      <c r="B32" s="162" t="s">
        <v>53</v>
      </c>
      <c r="C32" s="23"/>
      <c r="D32" s="68" t="s">
        <v>23</v>
      </c>
      <c r="E32" s="69">
        <v>0</v>
      </c>
      <c r="F32" s="70"/>
      <c r="G32" s="70"/>
      <c r="H32" s="71">
        <f t="shared" si="17"/>
        <v>0</v>
      </c>
      <c r="I32" s="23"/>
      <c r="J32" s="72">
        <f t="shared" si="18"/>
        <v>0</v>
      </c>
      <c r="K32" s="164">
        <v>100</v>
      </c>
      <c r="L32" s="70">
        <f t="shared" si="19"/>
        <v>0</v>
      </c>
      <c r="M32" s="71">
        <f t="shared" si="20"/>
        <v>0</v>
      </c>
      <c r="N32" s="23"/>
      <c r="O32" s="73">
        <f t="shared" si="21"/>
        <v>0</v>
      </c>
      <c r="P32" s="74">
        <f t="shared" si="22"/>
        <v>0</v>
      </c>
      <c r="Q32" s="166"/>
      <c r="R32" s="75">
        <f t="shared" si="23"/>
        <v>0</v>
      </c>
      <c r="S32" s="23"/>
      <c r="T32" s="168">
        <f t="shared" si="24"/>
        <v>0</v>
      </c>
      <c r="U32" s="27"/>
      <c r="V32" s="76">
        <f t="shared" si="25"/>
        <v>0</v>
      </c>
      <c r="W32" s="71">
        <f t="shared" si="26"/>
        <v>0</v>
      </c>
      <c r="X32" s="77"/>
      <c r="AC32" s="69"/>
      <c r="AD32" s="79"/>
      <c r="AE32" s="70"/>
      <c r="AF32" s="80"/>
    </row>
    <row r="33" spans="1:32" s="78" customFormat="1" ht="15" customHeight="1" thickBot="1">
      <c r="A33" s="161"/>
      <c r="B33" s="162" t="s">
        <v>54</v>
      </c>
      <c r="C33" s="23"/>
      <c r="D33" s="68" t="s">
        <v>23</v>
      </c>
      <c r="E33" s="69">
        <v>170.05</v>
      </c>
      <c r="F33" s="70"/>
      <c r="G33" s="70"/>
      <c r="H33" s="71">
        <f t="shared" si="17"/>
        <v>170.05</v>
      </c>
      <c r="I33" s="23"/>
      <c r="J33" s="72">
        <f t="shared" si="18"/>
        <v>170.05</v>
      </c>
      <c r="K33" s="164">
        <v>100</v>
      </c>
      <c r="L33" s="70">
        <f t="shared" si="19"/>
        <v>0</v>
      </c>
      <c r="M33" s="71">
        <f t="shared" si="20"/>
        <v>170.05</v>
      </c>
      <c r="N33" s="23"/>
      <c r="O33" s="73">
        <f t="shared" si="21"/>
        <v>170.05</v>
      </c>
      <c r="P33" s="74">
        <f t="shared" si="22"/>
        <v>1</v>
      </c>
      <c r="Q33" s="166"/>
      <c r="R33" s="75">
        <f t="shared" si="23"/>
        <v>170.05</v>
      </c>
      <c r="S33" s="23"/>
      <c r="T33" s="168">
        <f t="shared" si="24"/>
        <v>170.05</v>
      </c>
      <c r="U33" s="27"/>
      <c r="V33" s="76">
        <f t="shared" si="25"/>
        <v>170.05</v>
      </c>
      <c r="W33" s="71">
        <f t="shared" si="26"/>
        <v>0</v>
      </c>
      <c r="X33" s="77"/>
      <c r="AC33" s="69"/>
      <c r="AD33" s="79"/>
      <c r="AE33" s="70"/>
      <c r="AF33" s="80"/>
    </row>
    <row r="34" spans="1:32" s="63" customFormat="1" ht="19.5" customHeight="1" thickBot="1">
      <c r="A34" s="131" t="s">
        <v>79</v>
      </c>
      <c r="B34" s="132" t="s">
        <v>31</v>
      </c>
      <c r="C34" s="61"/>
      <c r="D34" s="133" t="s">
        <v>23</v>
      </c>
      <c r="E34" s="134">
        <f>SUM(E35:E36)</f>
        <v>133.84</v>
      </c>
      <c r="F34" s="135">
        <f>SUM(F35:F36)</f>
        <v>0</v>
      </c>
      <c r="G34" s="135">
        <f>SUM(G35:G36)</f>
        <v>0</v>
      </c>
      <c r="H34" s="136">
        <f>SUM(H35:H36)</f>
        <v>133.84</v>
      </c>
      <c r="I34" s="61"/>
      <c r="J34" s="137">
        <f>SUM(J35:J36)</f>
        <v>133.84</v>
      </c>
      <c r="K34" s="138">
        <f>IFERROR(J34/H34,"")</f>
        <v>1</v>
      </c>
      <c r="L34" s="139">
        <f>SUM(L35:L36)</f>
        <v>0</v>
      </c>
      <c r="M34" s="140">
        <f>SUM(M35:M36)</f>
        <v>133.84</v>
      </c>
      <c r="N34" s="61"/>
      <c r="O34" s="141">
        <f>SUM(O35:O36)</f>
        <v>133.84</v>
      </c>
      <c r="P34" s="142">
        <f>IFERROR(O34/M34,"")</f>
        <v>1</v>
      </c>
      <c r="Q34" s="147">
        <f>SUM(Q35:Q36)</f>
        <v>0</v>
      </c>
      <c r="R34" s="144">
        <f>SUM(R35:R36)</f>
        <v>133.84</v>
      </c>
      <c r="S34" s="54"/>
      <c r="T34" s="145">
        <f>SUM(T35:T36)</f>
        <v>133.84</v>
      </c>
      <c r="U34" s="148"/>
      <c r="V34" s="146">
        <f>SUM(V35:V36)</f>
        <v>133.84</v>
      </c>
      <c r="W34" s="140">
        <f>SUM(W35:W36)</f>
        <v>0</v>
      </c>
      <c r="X34" s="55"/>
      <c r="AC34" s="64"/>
      <c r="AD34" s="65"/>
      <c r="AE34" s="62"/>
      <c r="AF34" s="67"/>
    </row>
    <row r="35" spans="1:32" s="78" customFormat="1" ht="15" customHeight="1">
      <c r="A35" s="161"/>
      <c r="B35" s="162" t="s">
        <v>55</v>
      </c>
      <c r="C35" s="23"/>
      <c r="D35" s="68" t="s">
        <v>23</v>
      </c>
      <c r="E35" s="69">
        <v>111.74000000000001</v>
      </c>
      <c r="F35" s="70"/>
      <c r="G35" s="70"/>
      <c r="H35" s="71">
        <f t="shared" ref="H35:H36" si="27">SUM(E35:G35)</f>
        <v>111.74000000000001</v>
      </c>
      <c r="I35" s="23"/>
      <c r="J35" s="72">
        <f t="shared" ref="J35:J36" si="28">+H35*K35/100</f>
        <v>111.74</v>
      </c>
      <c r="K35" s="164">
        <v>100</v>
      </c>
      <c r="L35" s="70">
        <f t="shared" ref="L35:L36" si="29">Q35+AE35</f>
        <v>0</v>
      </c>
      <c r="M35" s="71">
        <f t="shared" ref="M35:M36" si="30">J35-L35</f>
        <v>111.74</v>
      </c>
      <c r="N35" s="23"/>
      <c r="O35" s="73">
        <f t="shared" ref="O35:O36" si="31">J35-AC35</f>
        <v>111.74</v>
      </c>
      <c r="P35" s="74">
        <f t="shared" ref="P35:P36" si="32">IFERROR(O35/M35,0)</f>
        <v>1</v>
      </c>
      <c r="Q35" s="166"/>
      <c r="R35" s="75">
        <f t="shared" ref="R35:R36" si="33">O35-Q35</f>
        <v>111.74</v>
      </c>
      <c r="S35" s="23"/>
      <c r="T35" s="168">
        <f t="shared" ref="T35:T36" si="34">H35-L35</f>
        <v>111.74000000000001</v>
      </c>
      <c r="U35" s="27"/>
      <c r="V35" s="76">
        <f t="shared" ref="V35:V36" si="35">+L35+T35</f>
        <v>111.74000000000001</v>
      </c>
      <c r="W35" s="71">
        <f t="shared" ref="W35:W36" si="36">H35-V35</f>
        <v>0</v>
      </c>
      <c r="X35" s="77"/>
      <c r="AC35" s="69"/>
      <c r="AD35" s="79"/>
      <c r="AE35" s="70"/>
      <c r="AF35" s="80"/>
    </row>
    <row r="36" spans="1:32" s="78" customFormat="1" ht="15" customHeight="1" thickBot="1">
      <c r="A36" s="161"/>
      <c r="B36" s="162" t="s">
        <v>56</v>
      </c>
      <c r="C36" s="23"/>
      <c r="D36" s="68" t="s">
        <v>23</v>
      </c>
      <c r="E36" s="69">
        <v>22.1</v>
      </c>
      <c r="F36" s="70"/>
      <c r="G36" s="70"/>
      <c r="H36" s="71">
        <f t="shared" si="27"/>
        <v>22.1</v>
      </c>
      <c r="I36" s="23"/>
      <c r="J36" s="72">
        <f t="shared" si="28"/>
        <v>22.1</v>
      </c>
      <c r="K36" s="164">
        <v>100</v>
      </c>
      <c r="L36" s="70">
        <f t="shared" si="29"/>
        <v>0</v>
      </c>
      <c r="M36" s="71">
        <f t="shared" si="30"/>
        <v>22.1</v>
      </c>
      <c r="N36" s="23"/>
      <c r="O36" s="73">
        <f t="shared" si="31"/>
        <v>22.1</v>
      </c>
      <c r="P36" s="74">
        <f t="shared" si="32"/>
        <v>1</v>
      </c>
      <c r="Q36" s="166"/>
      <c r="R36" s="75">
        <f t="shared" si="33"/>
        <v>22.1</v>
      </c>
      <c r="S36" s="23"/>
      <c r="T36" s="168">
        <f t="shared" si="34"/>
        <v>22.1</v>
      </c>
      <c r="U36" s="27"/>
      <c r="V36" s="76">
        <f t="shared" si="35"/>
        <v>22.1</v>
      </c>
      <c r="W36" s="71">
        <f t="shared" si="36"/>
        <v>0</v>
      </c>
      <c r="X36" s="77"/>
      <c r="AC36" s="69"/>
      <c r="AD36" s="79"/>
      <c r="AE36" s="70"/>
      <c r="AF36" s="80"/>
    </row>
    <row r="37" spans="1:32" s="63" customFormat="1" ht="19.5" customHeight="1" thickBot="1">
      <c r="A37" s="131" t="s">
        <v>80</v>
      </c>
      <c r="B37" s="132" t="s">
        <v>32</v>
      </c>
      <c r="C37" s="61"/>
      <c r="D37" s="133" t="s">
        <v>23</v>
      </c>
      <c r="E37" s="134">
        <f>SUM(E38:E39)</f>
        <v>142</v>
      </c>
      <c r="F37" s="135">
        <f>SUM(F38:F39)</f>
        <v>0</v>
      </c>
      <c r="G37" s="135">
        <f>SUM(G38:G39)</f>
        <v>0</v>
      </c>
      <c r="H37" s="136">
        <f>SUM(H38:H39)</f>
        <v>142</v>
      </c>
      <c r="I37" s="61"/>
      <c r="J37" s="137">
        <f>SUM(J38:J39)</f>
        <v>142</v>
      </c>
      <c r="K37" s="138">
        <f>IFERROR(J37/H37,"")</f>
        <v>1</v>
      </c>
      <c r="L37" s="139">
        <f>SUM(L38:L39)</f>
        <v>0</v>
      </c>
      <c r="M37" s="140">
        <f>SUM(M38:M39)</f>
        <v>142</v>
      </c>
      <c r="N37" s="61"/>
      <c r="O37" s="141">
        <f>SUM(O38:O39)</f>
        <v>142</v>
      </c>
      <c r="P37" s="142">
        <f>IFERROR(O37/M37,"")</f>
        <v>1</v>
      </c>
      <c r="Q37" s="147">
        <f>SUM(Q38:Q39)</f>
        <v>0</v>
      </c>
      <c r="R37" s="144">
        <f>SUM(R38:R39)</f>
        <v>142</v>
      </c>
      <c r="S37" s="61"/>
      <c r="T37" s="145">
        <f>SUM(T38:T39)</f>
        <v>142</v>
      </c>
      <c r="U37" s="61"/>
      <c r="V37" s="146">
        <f>SUM(V38:V39)</f>
        <v>142</v>
      </c>
      <c r="W37" s="140">
        <f>SUM(W38:W39)</f>
        <v>0</v>
      </c>
      <c r="X37" s="55"/>
      <c r="AC37" s="64"/>
      <c r="AD37" s="65"/>
      <c r="AE37" s="66"/>
      <c r="AF37" s="67"/>
    </row>
    <row r="38" spans="1:32" s="78" customFormat="1" ht="15" customHeight="1">
      <c r="A38" s="161"/>
      <c r="B38" s="162" t="s">
        <v>57</v>
      </c>
      <c r="C38" s="23"/>
      <c r="D38" s="68" t="s">
        <v>23</v>
      </c>
      <c r="E38" s="69">
        <v>84</v>
      </c>
      <c r="F38" s="70"/>
      <c r="G38" s="70"/>
      <c r="H38" s="71">
        <f>SUM(E38:G38)</f>
        <v>84</v>
      </c>
      <c r="I38" s="23"/>
      <c r="J38" s="72">
        <f>+H38*K38/100</f>
        <v>84</v>
      </c>
      <c r="K38" s="164">
        <v>100</v>
      </c>
      <c r="L38" s="70">
        <f>Q38+AE38</f>
        <v>0</v>
      </c>
      <c r="M38" s="71">
        <f>J38-L38</f>
        <v>84</v>
      </c>
      <c r="N38" s="23"/>
      <c r="O38" s="73">
        <f>J38-AC38</f>
        <v>84</v>
      </c>
      <c r="P38" s="74">
        <f>IFERROR(O38/M38,0)</f>
        <v>1</v>
      </c>
      <c r="Q38" s="166"/>
      <c r="R38" s="75">
        <f>O38-Q38</f>
        <v>84</v>
      </c>
      <c r="S38" s="23"/>
      <c r="T38" s="168">
        <f>H38-L38</f>
        <v>84</v>
      </c>
      <c r="U38" s="27"/>
      <c r="V38" s="76">
        <f>+L38+T38</f>
        <v>84</v>
      </c>
      <c r="W38" s="71">
        <f>H38-V38</f>
        <v>0</v>
      </c>
      <c r="X38" s="77"/>
      <c r="AC38" s="69"/>
      <c r="AD38" s="79"/>
      <c r="AE38" s="70"/>
      <c r="AF38" s="80"/>
    </row>
    <row r="39" spans="1:32" s="78" customFormat="1" ht="15" customHeight="1" thickBot="1">
      <c r="A39" s="161"/>
      <c r="B39" s="162" t="s">
        <v>58</v>
      </c>
      <c r="C39" s="23"/>
      <c r="D39" s="68" t="s">
        <v>23</v>
      </c>
      <c r="E39" s="69">
        <v>58</v>
      </c>
      <c r="F39" s="70"/>
      <c r="G39" s="70"/>
      <c r="H39" s="71">
        <f>SUM(E39:G39)</f>
        <v>58</v>
      </c>
      <c r="I39" s="23"/>
      <c r="J39" s="72">
        <f>+H39*K39/100</f>
        <v>58</v>
      </c>
      <c r="K39" s="164">
        <v>100</v>
      </c>
      <c r="L39" s="70">
        <f>Q39+AE39</f>
        <v>0</v>
      </c>
      <c r="M39" s="71">
        <f>J39-L39</f>
        <v>58</v>
      </c>
      <c r="N39" s="23"/>
      <c r="O39" s="73">
        <f>J39-AC39</f>
        <v>58</v>
      </c>
      <c r="P39" s="74">
        <f>IFERROR(O39/M39,0)</f>
        <v>1</v>
      </c>
      <c r="Q39" s="166"/>
      <c r="R39" s="75">
        <f>O39-Q39</f>
        <v>58</v>
      </c>
      <c r="S39" s="23"/>
      <c r="T39" s="168">
        <f>H39-L39</f>
        <v>58</v>
      </c>
      <c r="U39" s="27"/>
      <c r="V39" s="76">
        <f>+L39+T39</f>
        <v>58</v>
      </c>
      <c r="W39" s="71">
        <f>H39-V39</f>
        <v>0</v>
      </c>
      <c r="X39" s="77"/>
      <c r="AC39" s="69"/>
      <c r="AD39" s="79"/>
      <c r="AE39" s="70"/>
      <c r="AF39" s="80"/>
    </row>
    <row r="40" spans="1:32" s="63" customFormat="1" ht="19.5" customHeight="1" thickBot="1">
      <c r="A40" s="131" t="s">
        <v>81</v>
      </c>
      <c r="B40" s="132" t="s">
        <v>33</v>
      </c>
      <c r="C40" s="61"/>
      <c r="D40" s="133" t="s">
        <v>23</v>
      </c>
      <c r="E40" s="134">
        <f>SUM(E41:E55)</f>
        <v>182.05</v>
      </c>
      <c r="F40" s="135">
        <f>SUM(F41:F55)</f>
        <v>0</v>
      </c>
      <c r="G40" s="135">
        <f>SUM(G41:G55)</f>
        <v>0</v>
      </c>
      <c r="H40" s="136">
        <f>SUM(H41:H55)</f>
        <v>182.05</v>
      </c>
      <c r="I40" s="61"/>
      <c r="J40" s="137">
        <f>SUM(J41:J55)</f>
        <v>182.05</v>
      </c>
      <c r="K40" s="138">
        <f>IFERROR(J40/H40,"")</f>
        <v>1</v>
      </c>
      <c r="L40" s="139">
        <f>SUM(L41:L55)</f>
        <v>29</v>
      </c>
      <c r="M40" s="140">
        <f>SUM(M41:M55)</f>
        <v>153.05000000000001</v>
      </c>
      <c r="N40" s="61"/>
      <c r="O40" s="141">
        <f>SUM(O41:O55)</f>
        <v>182.05</v>
      </c>
      <c r="P40" s="142">
        <f>IFERROR(O40/M40,"")</f>
        <v>1.1894805619078732</v>
      </c>
      <c r="Q40" s="147">
        <f>SUM(Q41:Q55)</f>
        <v>29</v>
      </c>
      <c r="R40" s="144">
        <f>SUM(R41:R55)</f>
        <v>153.05000000000001</v>
      </c>
      <c r="S40" s="61"/>
      <c r="T40" s="145">
        <f>SUM(T41:T55)</f>
        <v>153.05000000000001</v>
      </c>
      <c r="U40" s="61"/>
      <c r="V40" s="146">
        <f>SUM(V41:V55)</f>
        <v>182.05</v>
      </c>
      <c r="W40" s="140">
        <f>SUM(W41:W59)</f>
        <v>0</v>
      </c>
      <c r="X40" s="55"/>
      <c r="AC40" s="64"/>
      <c r="AD40" s="65"/>
      <c r="AE40" s="66"/>
      <c r="AF40" s="67"/>
    </row>
    <row r="41" spans="1:32" s="78" customFormat="1" ht="15" customHeight="1">
      <c r="A41" s="161"/>
      <c r="B41" s="162" t="s">
        <v>59</v>
      </c>
      <c r="C41" s="23"/>
      <c r="D41" s="68" t="s">
        <v>23</v>
      </c>
      <c r="E41" s="69">
        <v>22.04</v>
      </c>
      <c r="F41" s="70"/>
      <c r="G41" s="70"/>
      <c r="H41" s="71">
        <f t="shared" ref="H41:H55" si="37">SUM(E41:G41)</f>
        <v>22.04</v>
      </c>
      <c r="I41" s="23"/>
      <c r="J41" s="72">
        <f t="shared" ref="J41:J55" si="38">+H41*K41/100</f>
        <v>22.04</v>
      </c>
      <c r="K41" s="164">
        <v>100</v>
      </c>
      <c r="L41" s="70">
        <f t="shared" ref="L41:L55" si="39">Q41+AE41</f>
        <v>0</v>
      </c>
      <c r="M41" s="71">
        <f t="shared" ref="M41:M55" si="40">J41-L41</f>
        <v>22.04</v>
      </c>
      <c r="N41" s="23"/>
      <c r="O41" s="73">
        <f t="shared" ref="O41:O55" si="41">J41-AC41</f>
        <v>22.04</v>
      </c>
      <c r="P41" s="74">
        <f t="shared" ref="P41:P55" si="42">IFERROR(O41/M41,0)</f>
        <v>1</v>
      </c>
      <c r="Q41" s="166"/>
      <c r="R41" s="75">
        <f t="shared" ref="R41:R55" si="43">O41-Q41</f>
        <v>22.04</v>
      </c>
      <c r="S41" s="23"/>
      <c r="T41" s="168">
        <f t="shared" ref="T41:T55" si="44">H41-L41</f>
        <v>22.04</v>
      </c>
      <c r="U41" s="27"/>
      <c r="V41" s="76">
        <f t="shared" ref="V41:V55" si="45">+L41+T41</f>
        <v>22.04</v>
      </c>
      <c r="W41" s="71">
        <f t="shared" ref="W41:W55" si="46">H41-V41</f>
        <v>0</v>
      </c>
      <c r="X41" s="77"/>
      <c r="AC41" s="69"/>
      <c r="AD41" s="79"/>
      <c r="AE41" s="70"/>
      <c r="AF41" s="80"/>
    </row>
    <row r="42" spans="1:32" s="78" customFormat="1" ht="15" customHeight="1">
      <c r="A42" s="161"/>
      <c r="B42" s="162" t="s">
        <v>60</v>
      </c>
      <c r="C42" s="23"/>
      <c r="D42" s="68" t="s">
        <v>23</v>
      </c>
      <c r="E42" s="69">
        <v>0</v>
      </c>
      <c r="F42" s="70"/>
      <c r="G42" s="70"/>
      <c r="H42" s="71">
        <f t="shared" si="37"/>
        <v>0</v>
      </c>
      <c r="I42" s="23"/>
      <c r="J42" s="72">
        <f t="shared" ref="J42:J49" si="47">H42*K42/100</f>
        <v>0</v>
      </c>
      <c r="K42" s="164">
        <v>100</v>
      </c>
      <c r="L42" s="70">
        <f t="shared" si="39"/>
        <v>29</v>
      </c>
      <c r="M42" s="71">
        <f t="shared" si="40"/>
        <v>-29</v>
      </c>
      <c r="N42" s="23"/>
      <c r="O42" s="73">
        <f t="shared" si="41"/>
        <v>0</v>
      </c>
      <c r="P42" s="74">
        <f t="shared" si="42"/>
        <v>0</v>
      </c>
      <c r="Q42" s="166">
        <v>29</v>
      </c>
      <c r="R42" s="75">
        <f t="shared" si="43"/>
        <v>-29</v>
      </c>
      <c r="S42" s="23"/>
      <c r="T42" s="168">
        <f t="shared" si="44"/>
        <v>-29</v>
      </c>
      <c r="U42" s="27"/>
      <c r="V42" s="76">
        <f t="shared" si="45"/>
        <v>0</v>
      </c>
      <c r="W42" s="71">
        <f t="shared" si="46"/>
        <v>0</v>
      </c>
      <c r="X42" s="77"/>
      <c r="AC42" s="69"/>
      <c r="AD42" s="79"/>
      <c r="AE42" s="70"/>
      <c r="AF42" s="80"/>
    </row>
    <row r="43" spans="1:32" s="78" customFormat="1" ht="15" customHeight="1">
      <c r="A43" s="161"/>
      <c r="B43" s="162" t="s">
        <v>61</v>
      </c>
      <c r="C43" s="23"/>
      <c r="D43" s="68" t="s">
        <v>23</v>
      </c>
      <c r="E43" s="69">
        <v>0</v>
      </c>
      <c r="F43" s="70"/>
      <c r="G43" s="70"/>
      <c r="H43" s="71">
        <f t="shared" si="37"/>
        <v>0</v>
      </c>
      <c r="I43" s="23"/>
      <c r="J43" s="72">
        <f t="shared" si="47"/>
        <v>0</v>
      </c>
      <c r="K43" s="164">
        <v>100</v>
      </c>
      <c r="L43" s="70">
        <f t="shared" si="39"/>
        <v>0</v>
      </c>
      <c r="M43" s="71">
        <f t="shared" si="40"/>
        <v>0</v>
      </c>
      <c r="N43" s="23"/>
      <c r="O43" s="73">
        <f t="shared" si="41"/>
        <v>0</v>
      </c>
      <c r="P43" s="74">
        <f t="shared" si="42"/>
        <v>0</v>
      </c>
      <c r="Q43" s="166"/>
      <c r="R43" s="75">
        <f t="shared" si="43"/>
        <v>0</v>
      </c>
      <c r="S43" s="23"/>
      <c r="T43" s="168">
        <f t="shared" si="44"/>
        <v>0</v>
      </c>
      <c r="U43" s="27"/>
      <c r="V43" s="76">
        <f t="shared" si="45"/>
        <v>0</v>
      </c>
      <c r="W43" s="71">
        <f t="shared" si="46"/>
        <v>0</v>
      </c>
      <c r="X43" s="77"/>
      <c r="AC43" s="69"/>
      <c r="AD43" s="79"/>
      <c r="AE43" s="70"/>
      <c r="AF43" s="80"/>
    </row>
    <row r="44" spans="1:32" s="78" customFormat="1" ht="15" customHeight="1">
      <c r="A44" s="161"/>
      <c r="B44" s="162" t="s">
        <v>62</v>
      </c>
      <c r="C44" s="23"/>
      <c r="D44" s="68" t="s">
        <v>23</v>
      </c>
      <c r="E44" s="69">
        <v>0</v>
      </c>
      <c r="F44" s="70"/>
      <c r="G44" s="70"/>
      <c r="H44" s="71">
        <f t="shared" si="37"/>
        <v>0</v>
      </c>
      <c r="I44" s="23"/>
      <c r="J44" s="72">
        <f t="shared" si="47"/>
        <v>0</v>
      </c>
      <c r="K44" s="164">
        <v>100</v>
      </c>
      <c r="L44" s="70">
        <f t="shared" si="39"/>
        <v>0</v>
      </c>
      <c r="M44" s="71">
        <f t="shared" si="40"/>
        <v>0</v>
      </c>
      <c r="N44" s="23"/>
      <c r="O44" s="73">
        <f t="shared" si="41"/>
        <v>0</v>
      </c>
      <c r="P44" s="74">
        <f t="shared" si="42"/>
        <v>0</v>
      </c>
      <c r="Q44" s="166"/>
      <c r="R44" s="75">
        <f t="shared" si="43"/>
        <v>0</v>
      </c>
      <c r="S44" s="23"/>
      <c r="T44" s="168">
        <f t="shared" si="44"/>
        <v>0</v>
      </c>
      <c r="U44" s="27"/>
      <c r="V44" s="76">
        <f t="shared" si="45"/>
        <v>0</v>
      </c>
      <c r="W44" s="71">
        <f t="shared" si="46"/>
        <v>0</v>
      </c>
      <c r="X44" s="77"/>
      <c r="AC44" s="69"/>
      <c r="AD44" s="79"/>
      <c r="AE44" s="70"/>
      <c r="AF44" s="80"/>
    </row>
    <row r="45" spans="1:32" s="78" customFormat="1" ht="15" customHeight="1">
      <c r="A45" s="161"/>
      <c r="B45" s="162" t="s">
        <v>63</v>
      </c>
      <c r="C45" s="23"/>
      <c r="D45" s="68" t="s">
        <v>23</v>
      </c>
      <c r="E45" s="69">
        <v>0</v>
      </c>
      <c r="F45" s="70"/>
      <c r="G45" s="70"/>
      <c r="H45" s="71">
        <f t="shared" si="37"/>
        <v>0</v>
      </c>
      <c r="I45" s="23"/>
      <c r="J45" s="72">
        <f t="shared" si="47"/>
        <v>0</v>
      </c>
      <c r="K45" s="164">
        <v>100</v>
      </c>
      <c r="L45" s="70">
        <f t="shared" si="39"/>
        <v>0</v>
      </c>
      <c r="M45" s="71">
        <f t="shared" si="40"/>
        <v>0</v>
      </c>
      <c r="N45" s="23"/>
      <c r="O45" s="73">
        <f t="shared" si="41"/>
        <v>0</v>
      </c>
      <c r="P45" s="74">
        <f t="shared" si="42"/>
        <v>0</v>
      </c>
      <c r="Q45" s="166"/>
      <c r="R45" s="75">
        <f t="shared" si="43"/>
        <v>0</v>
      </c>
      <c r="S45" s="23"/>
      <c r="T45" s="168">
        <f t="shared" si="44"/>
        <v>0</v>
      </c>
      <c r="U45" s="27"/>
      <c r="V45" s="76">
        <f t="shared" si="45"/>
        <v>0</v>
      </c>
      <c r="W45" s="71">
        <f t="shared" si="46"/>
        <v>0</v>
      </c>
      <c r="X45" s="77"/>
      <c r="AC45" s="69"/>
      <c r="AD45" s="79"/>
      <c r="AE45" s="70"/>
      <c r="AF45" s="80"/>
    </row>
    <row r="46" spans="1:32" s="78" customFormat="1" ht="15" customHeight="1">
      <c r="A46" s="161"/>
      <c r="B46" s="162" t="s">
        <v>64</v>
      </c>
      <c r="C46" s="23"/>
      <c r="D46" s="68" t="s">
        <v>23</v>
      </c>
      <c r="E46" s="69">
        <v>2.4000000000000004</v>
      </c>
      <c r="F46" s="70"/>
      <c r="G46" s="70"/>
      <c r="H46" s="71">
        <f t="shared" si="37"/>
        <v>2.4000000000000004</v>
      </c>
      <c r="I46" s="23"/>
      <c r="J46" s="72">
        <f t="shared" si="47"/>
        <v>2.4000000000000004</v>
      </c>
      <c r="K46" s="164">
        <v>100</v>
      </c>
      <c r="L46" s="70">
        <f t="shared" si="39"/>
        <v>0</v>
      </c>
      <c r="M46" s="71">
        <f t="shared" si="40"/>
        <v>2.4000000000000004</v>
      </c>
      <c r="N46" s="23"/>
      <c r="O46" s="73">
        <f t="shared" si="41"/>
        <v>2.4000000000000004</v>
      </c>
      <c r="P46" s="74">
        <f t="shared" si="42"/>
        <v>1</v>
      </c>
      <c r="Q46" s="166"/>
      <c r="R46" s="75">
        <f t="shared" si="43"/>
        <v>2.4000000000000004</v>
      </c>
      <c r="S46" s="23"/>
      <c r="T46" s="168">
        <f t="shared" si="44"/>
        <v>2.4000000000000004</v>
      </c>
      <c r="U46" s="27"/>
      <c r="V46" s="76">
        <f t="shared" si="45"/>
        <v>2.4000000000000004</v>
      </c>
      <c r="W46" s="71">
        <f t="shared" si="46"/>
        <v>0</v>
      </c>
      <c r="X46" s="77"/>
      <c r="AC46" s="69"/>
      <c r="AD46" s="79"/>
      <c r="AE46" s="70"/>
      <c r="AF46" s="80"/>
    </row>
    <row r="47" spans="1:32" s="78" customFormat="1" ht="15" customHeight="1">
      <c r="A47" s="161"/>
      <c r="B47" s="162" t="s">
        <v>65</v>
      </c>
      <c r="C47" s="23"/>
      <c r="D47" s="68" t="s">
        <v>23</v>
      </c>
      <c r="E47" s="69">
        <v>63</v>
      </c>
      <c r="F47" s="70"/>
      <c r="G47" s="70"/>
      <c r="H47" s="71">
        <f t="shared" si="37"/>
        <v>63</v>
      </c>
      <c r="I47" s="23"/>
      <c r="J47" s="72">
        <f t="shared" si="47"/>
        <v>63</v>
      </c>
      <c r="K47" s="164">
        <v>100</v>
      </c>
      <c r="L47" s="70">
        <f t="shared" si="39"/>
        <v>0</v>
      </c>
      <c r="M47" s="71">
        <f t="shared" si="40"/>
        <v>63</v>
      </c>
      <c r="N47" s="23"/>
      <c r="O47" s="73">
        <f t="shared" si="41"/>
        <v>63</v>
      </c>
      <c r="P47" s="74">
        <f t="shared" si="42"/>
        <v>1</v>
      </c>
      <c r="Q47" s="166"/>
      <c r="R47" s="75">
        <f t="shared" si="43"/>
        <v>63</v>
      </c>
      <c r="S47" s="23"/>
      <c r="T47" s="168">
        <f t="shared" si="44"/>
        <v>63</v>
      </c>
      <c r="U47" s="27"/>
      <c r="V47" s="76">
        <f t="shared" si="45"/>
        <v>63</v>
      </c>
      <c r="W47" s="71">
        <f t="shared" si="46"/>
        <v>0</v>
      </c>
      <c r="X47" s="77"/>
      <c r="AC47" s="69"/>
      <c r="AD47" s="79"/>
      <c r="AE47" s="70"/>
      <c r="AF47" s="80"/>
    </row>
    <row r="48" spans="1:32" s="78" customFormat="1" ht="15" customHeight="1">
      <c r="A48" s="161"/>
      <c r="B48" s="162" t="s">
        <v>66</v>
      </c>
      <c r="C48" s="23"/>
      <c r="D48" s="68" t="s">
        <v>23</v>
      </c>
      <c r="E48" s="69">
        <v>16.5</v>
      </c>
      <c r="F48" s="70"/>
      <c r="G48" s="70"/>
      <c r="H48" s="71">
        <f t="shared" si="37"/>
        <v>16.5</v>
      </c>
      <c r="I48" s="23"/>
      <c r="J48" s="72">
        <f t="shared" si="47"/>
        <v>16.5</v>
      </c>
      <c r="K48" s="164">
        <v>100</v>
      </c>
      <c r="L48" s="70">
        <f t="shared" si="39"/>
        <v>0</v>
      </c>
      <c r="M48" s="71">
        <f t="shared" si="40"/>
        <v>16.5</v>
      </c>
      <c r="N48" s="23"/>
      <c r="O48" s="73">
        <f t="shared" si="41"/>
        <v>16.5</v>
      </c>
      <c r="P48" s="74">
        <f t="shared" si="42"/>
        <v>1</v>
      </c>
      <c r="Q48" s="166"/>
      <c r="R48" s="75">
        <f t="shared" si="43"/>
        <v>16.5</v>
      </c>
      <c r="S48" s="23"/>
      <c r="T48" s="168">
        <f t="shared" si="44"/>
        <v>16.5</v>
      </c>
      <c r="U48" s="27"/>
      <c r="V48" s="76">
        <f t="shared" si="45"/>
        <v>16.5</v>
      </c>
      <c r="W48" s="71">
        <f t="shared" si="46"/>
        <v>0</v>
      </c>
      <c r="X48" s="77"/>
      <c r="AC48" s="69"/>
      <c r="AD48" s="79"/>
      <c r="AE48" s="70"/>
      <c r="AF48" s="80"/>
    </row>
    <row r="49" spans="1:32" s="78" customFormat="1" ht="15" customHeight="1">
      <c r="A49" s="161"/>
      <c r="B49" s="162" t="s">
        <v>67</v>
      </c>
      <c r="C49" s="23"/>
      <c r="D49" s="68" t="s">
        <v>23</v>
      </c>
      <c r="E49" s="69">
        <v>0</v>
      </c>
      <c r="F49" s="70"/>
      <c r="G49" s="70"/>
      <c r="H49" s="71">
        <f t="shared" si="37"/>
        <v>0</v>
      </c>
      <c r="I49" s="23"/>
      <c r="J49" s="72">
        <f t="shared" si="47"/>
        <v>0</v>
      </c>
      <c r="K49" s="164">
        <v>100</v>
      </c>
      <c r="L49" s="70">
        <f t="shared" si="39"/>
        <v>0</v>
      </c>
      <c r="M49" s="71">
        <f t="shared" si="40"/>
        <v>0</v>
      </c>
      <c r="N49" s="23"/>
      <c r="O49" s="73">
        <f t="shared" si="41"/>
        <v>0</v>
      </c>
      <c r="P49" s="74">
        <f t="shared" si="42"/>
        <v>0</v>
      </c>
      <c r="Q49" s="166"/>
      <c r="R49" s="75">
        <f t="shared" si="43"/>
        <v>0</v>
      </c>
      <c r="S49" s="23"/>
      <c r="T49" s="168">
        <f t="shared" si="44"/>
        <v>0</v>
      </c>
      <c r="U49" s="27"/>
      <c r="V49" s="76">
        <f t="shared" si="45"/>
        <v>0</v>
      </c>
      <c r="W49" s="71">
        <f t="shared" si="46"/>
        <v>0</v>
      </c>
      <c r="X49" s="77"/>
      <c r="AC49" s="69"/>
      <c r="AD49" s="79"/>
      <c r="AE49" s="70"/>
      <c r="AF49" s="80"/>
    </row>
    <row r="50" spans="1:32" s="78" customFormat="1" ht="15" customHeight="1">
      <c r="A50" s="161"/>
      <c r="B50" s="162" t="s">
        <v>68</v>
      </c>
      <c r="C50" s="23"/>
      <c r="D50" s="68" t="s">
        <v>23</v>
      </c>
      <c r="E50" s="69">
        <v>0</v>
      </c>
      <c r="F50" s="70"/>
      <c r="G50" s="70"/>
      <c r="H50" s="71">
        <f t="shared" si="37"/>
        <v>0</v>
      </c>
      <c r="I50" s="23"/>
      <c r="J50" s="72">
        <f t="shared" si="38"/>
        <v>0</v>
      </c>
      <c r="K50" s="164">
        <v>100</v>
      </c>
      <c r="L50" s="70">
        <f t="shared" si="39"/>
        <v>0</v>
      </c>
      <c r="M50" s="71">
        <f t="shared" si="40"/>
        <v>0</v>
      </c>
      <c r="N50" s="23"/>
      <c r="O50" s="73">
        <f t="shared" si="41"/>
        <v>0</v>
      </c>
      <c r="P50" s="74">
        <f t="shared" si="42"/>
        <v>0</v>
      </c>
      <c r="Q50" s="166"/>
      <c r="R50" s="75">
        <f t="shared" si="43"/>
        <v>0</v>
      </c>
      <c r="S50" s="23"/>
      <c r="T50" s="168">
        <f t="shared" si="44"/>
        <v>0</v>
      </c>
      <c r="U50" s="27"/>
      <c r="V50" s="76">
        <f t="shared" si="45"/>
        <v>0</v>
      </c>
      <c r="W50" s="71">
        <f t="shared" si="46"/>
        <v>0</v>
      </c>
      <c r="X50" s="77"/>
      <c r="AC50" s="69"/>
      <c r="AD50" s="79"/>
      <c r="AE50" s="70"/>
      <c r="AF50" s="80"/>
    </row>
    <row r="51" spans="1:32" s="78" customFormat="1" ht="15" customHeight="1">
      <c r="A51" s="161"/>
      <c r="B51" s="162" t="s">
        <v>69</v>
      </c>
      <c r="C51" s="23"/>
      <c r="D51" s="68" t="s">
        <v>23</v>
      </c>
      <c r="E51" s="69">
        <v>36.800000000000004</v>
      </c>
      <c r="F51" s="70"/>
      <c r="G51" s="70"/>
      <c r="H51" s="71">
        <f t="shared" si="37"/>
        <v>36.800000000000004</v>
      </c>
      <c r="I51" s="23"/>
      <c r="J51" s="72">
        <f t="shared" si="38"/>
        <v>36.800000000000004</v>
      </c>
      <c r="K51" s="164">
        <v>100</v>
      </c>
      <c r="L51" s="70">
        <f t="shared" si="39"/>
        <v>0</v>
      </c>
      <c r="M51" s="71">
        <f t="shared" si="40"/>
        <v>36.800000000000004</v>
      </c>
      <c r="N51" s="23"/>
      <c r="O51" s="73">
        <f t="shared" si="41"/>
        <v>36.800000000000004</v>
      </c>
      <c r="P51" s="74">
        <f t="shared" si="42"/>
        <v>1</v>
      </c>
      <c r="Q51" s="166"/>
      <c r="R51" s="75">
        <f t="shared" si="43"/>
        <v>36.800000000000004</v>
      </c>
      <c r="S51" s="23"/>
      <c r="T51" s="168">
        <f t="shared" si="44"/>
        <v>36.800000000000004</v>
      </c>
      <c r="U51" s="27"/>
      <c r="V51" s="76">
        <f t="shared" si="45"/>
        <v>36.800000000000004</v>
      </c>
      <c r="W51" s="71">
        <f t="shared" si="46"/>
        <v>0</v>
      </c>
      <c r="X51" s="77"/>
      <c r="AC51" s="69"/>
      <c r="AD51" s="79"/>
      <c r="AE51" s="70"/>
      <c r="AF51" s="80"/>
    </row>
    <row r="52" spans="1:32" s="78" customFormat="1" ht="15" customHeight="1">
      <c r="A52" s="161"/>
      <c r="B52" s="162" t="s">
        <v>70</v>
      </c>
      <c r="C52" s="23"/>
      <c r="D52" s="68" t="s">
        <v>23</v>
      </c>
      <c r="E52" s="69">
        <v>0</v>
      </c>
      <c r="F52" s="70"/>
      <c r="G52" s="70"/>
      <c r="H52" s="71">
        <f t="shared" si="37"/>
        <v>0</v>
      </c>
      <c r="I52" s="23"/>
      <c r="J52" s="72">
        <f t="shared" si="38"/>
        <v>0</v>
      </c>
      <c r="K52" s="164">
        <v>100</v>
      </c>
      <c r="L52" s="70">
        <f t="shared" si="39"/>
        <v>0</v>
      </c>
      <c r="M52" s="71">
        <f t="shared" si="40"/>
        <v>0</v>
      </c>
      <c r="N52" s="23"/>
      <c r="O52" s="73">
        <f t="shared" si="41"/>
        <v>0</v>
      </c>
      <c r="P52" s="74">
        <f t="shared" si="42"/>
        <v>0</v>
      </c>
      <c r="Q52" s="166"/>
      <c r="R52" s="75">
        <f t="shared" si="43"/>
        <v>0</v>
      </c>
      <c r="S52" s="23"/>
      <c r="T52" s="168">
        <f t="shared" si="44"/>
        <v>0</v>
      </c>
      <c r="U52" s="27"/>
      <c r="V52" s="76">
        <f t="shared" si="45"/>
        <v>0</v>
      </c>
      <c r="W52" s="71">
        <f t="shared" si="46"/>
        <v>0</v>
      </c>
      <c r="X52" s="77"/>
      <c r="AC52" s="69"/>
      <c r="AD52" s="79"/>
      <c r="AE52" s="70"/>
      <c r="AF52" s="80"/>
    </row>
    <row r="53" spans="1:32" s="78" customFormat="1" ht="15" customHeight="1">
      <c r="A53" s="161"/>
      <c r="B53" s="162" t="s">
        <v>71</v>
      </c>
      <c r="C53" s="23"/>
      <c r="D53" s="68" t="s">
        <v>23</v>
      </c>
      <c r="E53" s="69">
        <v>0</v>
      </c>
      <c r="F53" s="70"/>
      <c r="G53" s="70"/>
      <c r="H53" s="71">
        <f t="shared" si="37"/>
        <v>0</v>
      </c>
      <c r="I53" s="23"/>
      <c r="J53" s="72">
        <f t="shared" si="38"/>
        <v>0</v>
      </c>
      <c r="K53" s="164">
        <v>100</v>
      </c>
      <c r="L53" s="70">
        <f t="shared" si="39"/>
        <v>0</v>
      </c>
      <c r="M53" s="71">
        <f t="shared" si="40"/>
        <v>0</v>
      </c>
      <c r="N53" s="23"/>
      <c r="O53" s="73">
        <f t="shared" si="41"/>
        <v>0</v>
      </c>
      <c r="P53" s="74">
        <f t="shared" si="42"/>
        <v>0</v>
      </c>
      <c r="Q53" s="166"/>
      <c r="R53" s="75">
        <f t="shared" si="43"/>
        <v>0</v>
      </c>
      <c r="S53" s="23"/>
      <c r="T53" s="168">
        <f t="shared" si="44"/>
        <v>0</v>
      </c>
      <c r="U53" s="27"/>
      <c r="V53" s="76">
        <f t="shared" si="45"/>
        <v>0</v>
      </c>
      <c r="W53" s="71">
        <f t="shared" si="46"/>
        <v>0</v>
      </c>
      <c r="X53" s="77"/>
      <c r="AC53" s="69"/>
      <c r="AD53" s="79"/>
      <c r="AE53" s="70"/>
      <c r="AF53" s="80"/>
    </row>
    <row r="54" spans="1:32" s="78" customFormat="1" ht="15" customHeight="1">
      <c r="A54" s="161"/>
      <c r="B54" s="162" t="s">
        <v>72</v>
      </c>
      <c r="C54" s="23"/>
      <c r="D54" s="68" t="s">
        <v>23</v>
      </c>
      <c r="E54" s="69">
        <v>41.31</v>
      </c>
      <c r="F54" s="70"/>
      <c r="G54" s="70"/>
      <c r="H54" s="71">
        <f t="shared" si="37"/>
        <v>41.31</v>
      </c>
      <c r="I54" s="23"/>
      <c r="J54" s="72">
        <f t="shared" si="38"/>
        <v>41.31</v>
      </c>
      <c r="K54" s="164">
        <v>100</v>
      </c>
      <c r="L54" s="70">
        <f t="shared" si="39"/>
        <v>0</v>
      </c>
      <c r="M54" s="71">
        <f t="shared" si="40"/>
        <v>41.31</v>
      </c>
      <c r="N54" s="23"/>
      <c r="O54" s="73">
        <f t="shared" si="41"/>
        <v>41.31</v>
      </c>
      <c r="P54" s="74">
        <f t="shared" si="42"/>
        <v>1</v>
      </c>
      <c r="Q54" s="166"/>
      <c r="R54" s="75">
        <f t="shared" si="43"/>
        <v>41.31</v>
      </c>
      <c r="S54" s="23"/>
      <c r="T54" s="168">
        <f t="shared" si="44"/>
        <v>41.31</v>
      </c>
      <c r="U54" s="27"/>
      <c r="V54" s="76">
        <f t="shared" si="45"/>
        <v>41.31</v>
      </c>
      <c r="W54" s="71">
        <f t="shared" si="46"/>
        <v>0</v>
      </c>
      <c r="X54" s="77"/>
      <c r="AC54" s="69"/>
      <c r="AD54" s="79"/>
      <c r="AE54" s="70"/>
      <c r="AF54" s="80"/>
    </row>
    <row r="55" spans="1:32" s="78" customFormat="1" ht="15" customHeight="1" thickBot="1">
      <c r="A55" s="161"/>
      <c r="B55" s="162" t="s">
        <v>73</v>
      </c>
      <c r="C55" s="23"/>
      <c r="D55" s="68" t="s">
        <v>23</v>
      </c>
      <c r="E55" s="69">
        <v>0</v>
      </c>
      <c r="F55" s="70"/>
      <c r="G55" s="70"/>
      <c r="H55" s="71">
        <f t="shared" si="37"/>
        <v>0</v>
      </c>
      <c r="I55" s="23"/>
      <c r="J55" s="72">
        <f t="shared" si="38"/>
        <v>0</v>
      </c>
      <c r="K55" s="164">
        <v>100</v>
      </c>
      <c r="L55" s="70">
        <f t="shared" si="39"/>
        <v>0</v>
      </c>
      <c r="M55" s="71">
        <f t="shared" si="40"/>
        <v>0</v>
      </c>
      <c r="N55" s="23"/>
      <c r="O55" s="73">
        <f t="shared" si="41"/>
        <v>0</v>
      </c>
      <c r="P55" s="74">
        <f t="shared" si="42"/>
        <v>0</v>
      </c>
      <c r="Q55" s="166"/>
      <c r="R55" s="75">
        <f t="shared" si="43"/>
        <v>0</v>
      </c>
      <c r="S55" s="23"/>
      <c r="T55" s="168">
        <f t="shared" si="44"/>
        <v>0</v>
      </c>
      <c r="U55" s="27"/>
      <c r="V55" s="76">
        <f t="shared" si="45"/>
        <v>0</v>
      </c>
      <c r="W55" s="71">
        <f t="shared" si="46"/>
        <v>0</v>
      </c>
      <c r="X55" s="77"/>
      <c r="AC55" s="69"/>
      <c r="AD55" s="79"/>
      <c r="AE55" s="70"/>
      <c r="AF55" s="80"/>
    </row>
    <row r="56" spans="1:32" s="63" customFormat="1" ht="19.5" customHeight="1" thickBot="1">
      <c r="A56" s="131" t="s">
        <v>82</v>
      </c>
      <c r="B56" s="132" t="s">
        <v>34</v>
      </c>
      <c r="C56" s="61"/>
      <c r="D56" s="133" t="s">
        <v>23</v>
      </c>
      <c r="E56" s="134">
        <f>SUM(E57:E59)</f>
        <v>0</v>
      </c>
      <c r="F56" s="135">
        <f>SUM(F57:F59)</f>
        <v>0</v>
      </c>
      <c r="G56" s="135">
        <f>SUM(G57:G59)</f>
        <v>0</v>
      </c>
      <c r="H56" s="136">
        <f>SUM(H57:H59)</f>
        <v>0</v>
      </c>
      <c r="I56" s="61"/>
      <c r="J56" s="137">
        <f>SUM(J57:J59)</f>
        <v>0</v>
      </c>
      <c r="K56" s="138" t="str">
        <f>IFERROR(J56/H56,"")</f>
        <v/>
      </c>
      <c r="L56" s="139">
        <f>SUM(L57:L59)</f>
        <v>0</v>
      </c>
      <c r="M56" s="140">
        <f>SUM(M57:M59)</f>
        <v>0</v>
      </c>
      <c r="N56" s="61"/>
      <c r="O56" s="141">
        <f>SUM(O57:O59)</f>
        <v>0</v>
      </c>
      <c r="P56" s="142" t="str">
        <f>IFERROR(O56/M56,"")</f>
        <v/>
      </c>
      <c r="Q56" s="147">
        <f>SUM(Q57:Q59)</f>
        <v>0</v>
      </c>
      <c r="R56" s="144">
        <f>SUM(R57:R59)</f>
        <v>0</v>
      </c>
      <c r="S56" s="61"/>
      <c r="T56" s="145">
        <f>SUM(T57:T59)</f>
        <v>0</v>
      </c>
      <c r="U56" s="61"/>
      <c r="V56" s="146">
        <f>SUM(V57:V59)</f>
        <v>0</v>
      </c>
      <c r="W56" s="140">
        <f>SUM(W57:W59)</f>
        <v>0</v>
      </c>
      <c r="X56" s="55"/>
      <c r="AC56" s="64"/>
      <c r="AD56" s="65"/>
      <c r="AE56" s="62"/>
      <c r="AF56" s="67"/>
    </row>
    <row r="57" spans="1:32" s="78" customFormat="1" ht="15" customHeight="1">
      <c r="A57" s="161"/>
      <c r="B57" s="162" t="s">
        <v>74</v>
      </c>
      <c r="C57" s="23"/>
      <c r="D57" s="68" t="s">
        <v>23</v>
      </c>
      <c r="E57" s="69">
        <v>0</v>
      </c>
      <c r="F57" s="70"/>
      <c r="G57" s="70"/>
      <c r="H57" s="71">
        <f>SUM(E57:G57)</f>
        <v>0</v>
      </c>
      <c r="I57" s="23"/>
      <c r="J57" s="72">
        <f t="shared" ref="J57:J59" si="48">+H57*K57/100</f>
        <v>0</v>
      </c>
      <c r="K57" s="164">
        <v>100</v>
      </c>
      <c r="L57" s="70">
        <f>Q57+AE57</f>
        <v>0</v>
      </c>
      <c r="M57" s="71">
        <f>J57-L57</f>
        <v>0</v>
      </c>
      <c r="N57" s="23"/>
      <c r="O57" s="73">
        <f>J57-AC57</f>
        <v>0</v>
      </c>
      <c r="P57" s="74">
        <f>IFERROR(O57/M57,0)</f>
        <v>0</v>
      </c>
      <c r="Q57" s="166"/>
      <c r="R57" s="75">
        <f>O57-Q57</f>
        <v>0</v>
      </c>
      <c r="S57" s="23"/>
      <c r="T57" s="168">
        <f t="shared" ref="T57:T59" si="49">H57-L57</f>
        <v>0</v>
      </c>
      <c r="U57" s="27"/>
      <c r="V57" s="76">
        <f t="shared" ref="V57:V59" si="50">+L57+T57</f>
        <v>0</v>
      </c>
      <c r="W57" s="71">
        <f>H57-V57</f>
        <v>0</v>
      </c>
      <c r="X57" s="77"/>
      <c r="AC57" s="69"/>
      <c r="AD57" s="79"/>
      <c r="AE57" s="70"/>
      <c r="AF57" s="80"/>
    </row>
    <row r="58" spans="1:32" s="78" customFormat="1" ht="15" customHeight="1">
      <c r="A58" s="161"/>
      <c r="B58" s="162" t="s">
        <v>75</v>
      </c>
      <c r="C58" s="23"/>
      <c r="D58" s="68" t="s">
        <v>23</v>
      </c>
      <c r="E58" s="69">
        <v>0</v>
      </c>
      <c r="F58" s="70"/>
      <c r="G58" s="70"/>
      <c r="H58" s="71">
        <f>SUM(E58:G58)</f>
        <v>0</v>
      </c>
      <c r="I58" s="23"/>
      <c r="J58" s="72">
        <f t="shared" si="48"/>
        <v>0</v>
      </c>
      <c r="K58" s="164">
        <v>100</v>
      </c>
      <c r="L58" s="70">
        <f>Q58+AE58</f>
        <v>0</v>
      </c>
      <c r="M58" s="71">
        <f>J58-L58</f>
        <v>0</v>
      </c>
      <c r="N58" s="23"/>
      <c r="O58" s="73">
        <f>J58-AC58</f>
        <v>0</v>
      </c>
      <c r="P58" s="74">
        <f>IFERROR(O58/M58,0)</f>
        <v>0</v>
      </c>
      <c r="Q58" s="166"/>
      <c r="R58" s="75">
        <f>O58-Q58</f>
        <v>0</v>
      </c>
      <c r="S58" s="23"/>
      <c r="T58" s="168">
        <f t="shared" si="49"/>
        <v>0</v>
      </c>
      <c r="U58" s="27"/>
      <c r="V58" s="76">
        <f t="shared" si="50"/>
        <v>0</v>
      </c>
      <c r="W58" s="71">
        <f>H58-V58</f>
        <v>0</v>
      </c>
      <c r="X58" s="77"/>
      <c r="AC58" s="69"/>
      <c r="AD58" s="79"/>
      <c r="AE58" s="70"/>
      <c r="AF58" s="80"/>
    </row>
    <row r="59" spans="1:32" s="78" customFormat="1" ht="15" customHeight="1" thickBot="1">
      <c r="A59" s="163"/>
      <c r="B59" s="162" t="s">
        <v>76</v>
      </c>
      <c r="C59" s="23"/>
      <c r="D59" s="83" t="s">
        <v>23</v>
      </c>
      <c r="E59" s="84">
        <v>0</v>
      </c>
      <c r="F59" s="85"/>
      <c r="G59" s="85"/>
      <c r="H59" s="86">
        <f>SUM(E59:G59)</f>
        <v>0</v>
      </c>
      <c r="I59" s="23"/>
      <c r="J59" s="87">
        <f t="shared" si="48"/>
        <v>0</v>
      </c>
      <c r="K59" s="165">
        <v>100</v>
      </c>
      <c r="L59" s="85">
        <f>Q59+AE59</f>
        <v>0</v>
      </c>
      <c r="M59" s="86">
        <f>J59-L59</f>
        <v>0</v>
      </c>
      <c r="N59" s="23"/>
      <c r="O59" s="88">
        <f>J59-AC59</f>
        <v>0</v>
      </c>
      <c r="P59" s="89">
        <f>IFERROR(O59/M59,0)</f>
        <v>0</v>
      </c>
      <c r="Q59" s="167"/>
      <c r="R59" s="90">
        <f>O59-Q59</f>
        <v>0</v>
      </c>
      <c r="S59" s="23"/>
      <c r="T59" s="169">
        <f t="shared" si="49"/>
        <v>0</v>
      </c>
      <c r="U59" s="27"/>
      <c r="V59" s="91">
        <f t="shared" si="50"/>
        <v>0</v>
      </c>
      <c r="W59" s="86">
        <f>H59-V59</f>
        <v>0</v>
      </c>
      <c r="X59" s="77"/>
      <c r="AC59" s="92"/>
      <c r="AD59" s="93"/>
      <c r="AE59" s="94"/>
      <c r="AF59" s="95"/>
    </row>
  </sheetData>
  <mergeCells count="15">
    <mergeCell ref="O9:P9"/>
    <mergeCell ref="T9:T10"/>
    <mergeCell ref="AC9:AD9"/>
    <mergeCell ref="A3:W3"/>
    <mergeCell ref="J8:M8"/>
    <mergeCell ref="O8:R8"/>
    <mergeCell ref="V8:W8"/>
    <mergeCell ref="AC8:AF8"/>
    <mergeCell ref="H9:H10"/>
    <mergeCell ref="J9:K9"/>
    <mergeCell ref="A9:A10"/>
    <mergeCell ref="B9:B10"/>
    <mergeCell ref="E9:E10"/>
    <mergeCell ref="F9:F10"/>
    <mergeCell ref="G9:G10"/>
  </mergeCells>
  <printOptions horizontalCentered="1"/>
  <pageMargins left="0" right="0" top="0.39370078740157483" bottom="0.39370078740157483" header="0" footer="0"/>
  <pageSetup paperSize="8" scale="8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F0"/>
  </sheetPr>
  <dimension ref="A1:AF59"/>
  <sheetViews>
    <sheetView showGridLines="0" zoomScaleNormal="100" workbookViewId="0">
      <pane xSplit="3" ySplit="10" topLeftCell="D26" activePane="bottomRight" state="frozen"/>
      <selection activeCell="E6" sqref="E6"/>
      <selection pane="topRight" activeCell="E6" sqref="E6"/>
      <selection pane="bottomLeft" activeCell="E6" sqref="E6"/>
      <selection pane="bottomRight" activeCell="K38" sqref="K38:K39"/>
    </sheetView>
  </sheetViews>
  <sheetFormatPr baseColWidth="10" defaultRowHeight="12.75"/>
  <cols>
    <col min="1" max="1" width="25.7109375" style="2" customWidth="1"/>
    <col min="2" max="2" width="40.7109375" style="2" customWidth="1"/>
    <col min="3" max="3" width="2.140625" style="3" customWidth="1"/>
    <col min="4" max="4" width="5.140625" style="2" customWidth="1"/>
    <col min="5" max="8" width="10.140625" style="2" customWidth="1"/>
    <col min="9" max="9" width="3.140625" style="3" customWidth="1"/>
    <col min="10" max="13" width="10.7109375" style="2" customWidth="1"/>
    <col min="14" max="14" width="3.140625" style="3" customWidth="1"/>
    <col min="15" max="18" width="10.7109375" style="2" customWidth="1"/>
    <col min="19" max="19" width="3.140625" style="3" customWidth="1"/>
    <col min="20" max="20" width="10.28515625" style="2" customWidth="1"/>
    <col min="21" max="21" width="3.140625" style="4" customWidth="1"/>
    <col min="22" max="22" width="11.5703125" style="2" customWidth="1"/>
    <col min="23" max="23" width="11.140625" style="2" customWidth="1"/>
    <col min="24" max="24" width="3.7109375" style="5" customWidth="1"/>
    <col min="25" max="28" width="11.42578125" style="2"/>
    <col min="29" max="29" width="11.85546875" style="2" customWidth="1"/>
    <col min="30" max="30" width="9.28515625" style="2" customWidth="1"/>
    <col min="31" max="31" width="11.42578125" style="2" customWidth="1"/>
    <col min="32" max="32" width="10.7109375" style="2" customWidth="1"/>
    <col min="33" max="16384" width="11.42578125" style="2"/>
  </cols>
  <sheetData>
    <row r="1" spans="1:32" ht="15" customHeight="1">
      <c r="A1" s="1"/>
    </row>
    <row r="2" spans="1:32" ht="15" customHeight="1" thickBot="1">
      <c r="B2" s="6"/>
      <c r="G2" s="7"/>
    </row>
    <row r="3" spans="1:32" ht="23.25" customHeight="1" thickBot="1">
      <c r="A3" s="170" t="s">
        <v>24</v>
      </c>
      <c r="B3" s="171"/>
      <c r="C3" s="171"/>
      <c r="D3" s="171"/>
      <c r="E3" s="171"/>
      <c r="F3" s="171"/>
      <c r="G3" s="171"/>
      <c r="H3" s="171"/>
      <c r="I3" s="171"/>
      <c r="J3" s="171"/>
      <c r="K3" s="171"/>
      <c r="L3" s="171"/>
      <c r="M3" s="171"/>
      <c r="N3" s="171"/>
      <c r="O3" s="171"/>
      <c r="P3" s="171"/>
      <c r="Q3" s="171"/>
      <c r="R3" s="171"/>
      <c r="S3" s="171"/>
      <c r="T3" s="171"/>
      <c r="U3" s="171"/>
      <c r="V3" s="171"/>
      <c r="W3" s="172"/>
      <c r="X3" s="8"/>
    </row>
    <row r="4" spans="1:32" ht="13.5" customHeight="1" thickBot="1"/>
    <row r="5" spans="1:32" s="6" customFormat="1" ht="13.5" customHeight="1" thickBot="1">
      <c r="B5" s="9" t="s">
        <v>1</v>
      </c>
      <c r="C5" s="10"/>
      <c r="E5" s="11">
        <v>26</v>
      </c>
      <c r="F5" s="11">
        <v>26</v>
      </c>
      <c r="G5" s="11">
        <v>26</v>
      </c>
      <c r="H5" s="11">
        <v>26</v>
      </c>
      <c r="I5" s="12"/>
      <c r="J5" s="11">
        <f>H5</f>
        <v>26</v>
      </c>
      <c r="K5" s="13"/>
      <c r="L5" s="11" t="str">
        <f>IFERROR(L6/(L11+#REF!),"")</f>
        <v/>
      </c>
      <c r="M5" s="11" t="str">
        <f>IFERROR(J5-L5,"")</f>
        <v/>
      </c>
      <c r="N5" s="12"/>
      <c r="O5" s="11">
        <f>H5</f>
        <v>26</v>
      </c>
      <c r="P5" s="13"/>
      <c r="Q5" s="11" t="str">
        <f>IFERROR(Q6/(Q11+#REF!),"")</f>
        <v/>
      </c>
      <c r="R5" s="11" t="str">
        <f>IFERROR(O5-Q5,"")</f>
        <v/>
      </c>
      <c r="S5" s="12"/>
      <c r="T5" s="11">
        <f>H5</f>
        <v>26</v>
      </c>
      <c r="U5" s="14"/>
      <c r="V5" s="11" t="str">
        <f>IFERROR(V6/(V11+#REF!),"")</f>
        <v/>
      </c>
      <c r="W5" s="11" t="str">
        <f>IFERROR(H5-V5,"")</f>
        <v/>
      </c>
      <c r="X5" s="15"/>
      <c r="AC5" s="11"/>
      <c r="AD5" s="13"/>
      <c r="AE5" s="11"/>
      <c r="AF5" s="11"/>
    </row>
    <row r="6" spans="1:32" s="7" customFormat="1" ht="13.5" customHeight="1" thickBot="1">
      <c r="B6" s="16" t="s">
        <v>2</v>
      </c>
      <c r="C6" s="17"/>
      <c r="E6" s="18" t="str">
        <f>IFERROR(E5*(E11+#REF!),"")</f>
        <v/>
      </c>
      <c r="F6" s="18" t="str">
        <f>IFERROR(F5*(F11+#REF!),"")</f>
        <v/>
      </c>
      <c r="G6" s="18" t="str">
        <f>IFERROR(G5*(G11+#REF!),"")</f>
        <v/>
      </c>
      <c r="H6" s="18" t="str">
        <f>IFERROR(H5*(H11+#REF!),"")</f>
        <v/>
      </c>
      <c r="I6" s="17"/>
      <c r="J6" s="18" t="str">
        <f>IFERROR(J5*(J11+#REF!),"")</f>
        <v/>
      </c>
      <c r="L6" s="18">
        <f>IFERROR(Q6+AE6,"")</f>
        <v>0</v>
      </c>
      <c r="M6" s="18" t="str">
        <f>IFERROR(J6-L6,"")</f>
        <v/>
      </c>
      <c r="N6" s="17"/>
      <c r="O6" s="18" t="str">
        <f>IFERROR(O5*(O11+#REF!),"")</f>
        <v/>
      </c>
      <c r="Q6" s="19"/>
      <c r="R6" s="18" t="str">
        <f>IFERROR(O6-Q6,"")</f>
        <v/>
      </c>
      <c r="S6" s="17"/>
      <c r="T6" s="18" t="str">
        <f>IFERROR(T5*(T11+#REF!),"")</f>
        <v/>
      </c>
      <c r="U6" s="20"/>
      <c r="V6" s="18" t="str">
        <f>IFERROR(L6+T6,"")</f>
        <v/>
      </c>
      <c r="W6" s="18" t="str">
        <f>IFERROR(H6-V6,"")</f>
        <v/>
      </c>
      <c r="X6" s="21"/>
      <c r="AC6" s="18"/>
      <c r="AE6" s="18"/>
      <c r="AF6" s="18"/>
    </row>
    <row r="7" spans="1:32" ht="13.5" customHeight="1" thickBot="1">
      <c r="A7" s="22"/>
      <c r="B7" s="22"/>
      <c r="C7" s="23"/>
      <c r="E7" s="24"/>
      <c r="F7" s="25"/>
      <c r="G7" s="25"/>
      <c r="H7" s="25"/>
      <c r="I7" s="23"/>
      <c r="J7" s="26" t="s">
        <v>3</v>
      </c>
      <c r="K7" s="26" t="s">
        <v>3</v>
      </c>
      <c r="L7" s="22"/>
      <c r="M7" s="22"/>
      <c r="N7" s="23"/>
      <c r="O7" s="22"/>
      <c r="P7" s="26" t="s">
        <v>3</v>
      </c>
      <c r="Q7" s="22"/>
      <c r="R7" s="22"/>
      <c r="S7" s="23"/>
      <c r="T7" s="22"/>
      <c r="U7" s="27"/>
      <c r="V7" s="22"/>
      <c r="W7" s="22"/>
      <c r="X7" s="28"/>
      <c r="AC7" s="26" t="s">
        <v>3</v>
      </c>
      <c r="AD7" s="26" t="s">
        <v>3</v>
      </c>
      <c r="AE7" s="22"/>
      <c r="AF7" s="22"/>
    </row>
    <row r="8" spans="1:32" ht="18" customHeight="1" thickBot="1">
      <c r="A8" s="22"/>
      <c r="B8" s="29"/>
      <c r="C8" s="30"/>
      <c r="E8" s="158" t="s">
        <v>4</v>
      </c>
      <c r="F8" s="159" t="s">
        <v>5</v>
      </c>
      <c r="G8" s="159" t="s">
        <v>6</v>
      </c>
      <c r="H8" s="160" t="s">
        <v>4</v>
      </c>
      <c r="I8" s="31"/>
      <c r="J8" s="155" t="s">
        <v>26</v>
      </c>
      <c r="K8" s="156"/>
      <c r="L8" s="156"/>
      <c r="M8" s="157"/>
      <c r="N8" s="30"/>
      <c r="O8" s="152" t="s">
        <v>27</v>
      </c>
      <c r="P8" s="153"/>
      <c r="Q8" s="153"/>
      <c r="R8" s="154"/>
      <c r="S8" s="30"/>
      <c r="T8" s="151" t="s">
        <v>7</v>
      </c>
      <c r="U8" s="32"/>
      <c r="V8" s="149" t="s">
        <v>8</v>
      </c>
      <c r="W8" s="150"/>
      <c r="X8" s="33"/>
      <c r="AC8" s="101" t="s">
        <v>28</v>
      </c>
      <c r="AD8" s="102"/>
      <c r="AE8" s="102"/>
      <c r="AF8" s="103"/>
    </row>
    <row r="9" spans="1:32">
      <c r="A9" s="107" t="s">
        <v>83</v>
      </c>
      <c r="B9" s="109" t="s">
        <v>84</v>
      </c>
      <c r="C9" s="30" t="s">
        <v>9</v>
      </c>
      <c r="D9" s="34" t="s">
        <v>10</v>
      </c>
      <c r="E9" s="111" t="s">
        <v>11</v>
      </c>
      <c r="F9" s="112" t="s">
        <v>11</v>
      </c>
      <c r="G9" s="112" t="s">
        <v>11</v>
      </c>
      <c r="H9" s="104" t="s">
        <v>11</v>
      </c>
      <c r="I9" s="30" t="s">
        <v>9</v>
      </c>
      <c r="J9" s="106" t="s">
        <v>12</v>
      </c>
      <c r="K9" s="100"/>
      <c r="L9" s="35" t="s">
        <v>13</v>
      </c>
      <c r="M9" s="36" t="s">
        <v>14</v>
      </c>
      <c r="N9" s="30" t="s">
        <v>9</v>
      </c>
      <c r="O9" s="96" t="s">
        <v>12</v>
      </c>
      <c r="P9" s="97"/>
      <c r="Q9" s="37" t="s">
        <v>13</v>
      </c>
      <c r="R9" s="38" t="s">
        <v>14</v>
      </c>
      <c r="S9" s="30" t="s">
        <v>9</v>
      </c>
      <c r="T9" s="98" t="s">
        <v>15</v>
      </c>
      <c r="U9" s="32" t="s">
        <v>9</v>
      </c>
      <c r="V9" s="39" t="s">
        <v>13</v>
      </c>
      <c r="W9" s="36" t="s">
        <v>16</v>
      </c>
      <c r="X9" s="33"/>
      <c r="AC9" s="96" t="s">
        <v>12</v>
      </c>
      <c r="AD9" s="100"/>
      <c r="AE9" s="35" t="s">
        <v>13</v>
      </c>
      <c r="AF9" s="40" t="s">
        <v>14</v>
      </c>
    </row>
    <row r="10" spans="1:32" ht="13.5" customHeight="1" thickBot="1">
      <c r="A10" s="108"/>
      <c r="B10" s="110"/>
      <c r="C10" s="23"/>
      <c r="D10" s="41" t="s">
        <v>17</v>
      </c>
      <c r="E10" s="108"/>
      <c r="F10" s="113"/>
      <c r="G10" s="113"/>
      <c r="H10" s="105"/>
      <c r="I10" s="23"/>
      <c r="J10" s="42" t="s">
        <v>11</v>
      </c>
      <c r="K10" s="43" t="s">
        <v>18</v>
      </c>
      <c r="L10" s="44" t="s">
        <v>11</v>
      </c>
      <c r="M10" s="45" t="s">
        <v>11</v>
      </c>
      <c r="N10" s="23"/>
      <c r="O10" s="46" t="s">
        <v>11</v>
      </c>
      <c r="P10" s="47" t="s">
        <v>18</v>
      </c>
      <c r="Q10" s="48" t="s">
        <v>11</v>
      </c>
      <c r="R10" s="49" t="s">
        <v>11</v>
      </c>
      <c r="S10" s="23"/>
      <c r="T10" s="99"/>
      <c r="U10" s="27"/>
      <c r="V10" s="50" t="s">
        <v>11</v>
      </c>
      <c r="W10" s="45" t="s">
        <v>11</v>
      </c>
      <c r="X10" s="33"/>
      <c r="AC10" s="51" t="s">
        <v>11</v>
      </c>
      <c r="AD10" s="44" t="s">
        <v>18</v>
      </c>
      <c r="AE10" s="44" t="s">
        <v>11</v>
      </c>
      <c r="AF10" s="52" t="s">
        <v>11</v>
      </c>
    </row>
    <row r="11" spans="1:32" s="56" customFormat="1" ht="19.5" customHeight="1" thickBot="1">
      <c r="A11" s="114"/>
      <c r="B11" s="115" t="s">
        <v>19</v>
      </c>
      <c r="C11" s="53"/>
      <c r="D11" s="116" t="s">
        <v>25</v>
      </c>
      <c r="E11" s="117">
        <f>E12+E23+E34+E37+E40+E56</f>
        <v>988261.14883435587</v>
      </c>
      <c r="F11" s="118">
        <f>F12+F23+F34+F37+F40+F56</f>
        <v>0</v>
      </c>
      <c r="G11" s="118">
        <f>G12+G23+G34+G37+G40+G56</f>
        <v>0</v>
      </c>
      <c r="H11" s="119">
        <f>H12+H23+H34+H37+H40+H56</f>
        <v>988261.14883435587</v>
      </c>
      <c r="I11" s="53"/>
      <c r="J11" s="120">
        <f>J12+J23+J34+J37+J40+J56</f>
        <v>988320.34883435583</v>
      </c>
      <c r="K11" s="121">
        <f>IFERROR(J11/H11,"")</f>
        <v>1.0000599031946866</v>
      </c>
      <c r="L11" s="122">
        <f>L12+L23+L34+L37+L40+L56</f>
        <v>184</v>
      </c>
      <c r="M11" s="123">
        <f>M12+M23+M34+M37+M40+M56</f>
        <v>988136.34883435583</v>
      </c>
      <c r="N11" s="53"/>
      <c r="O11" s="124">
        <f>O12+O23+O34+O37+O40+O56</f>
        <v>988320.34883435583</v>
      </c>
      <c r="P11" s="125">
        <f>IFERROR(O11/M11,"")</f>
        <v>1.000186209120044</v>
      </c>
      <c r="Q11" s="126">
        <f>Q12+Q23+Q34+Q37+Q40+Q56</f>
        <v>184</v>
      </c>
      <c r="R11" s="127">
        <f>R12+R23+R34+R37+R40+R56</f>
        <v>988136.34883435583</v>
      </c>
      <c r="S11" s="53"/>
      <c r="T11" s="128">
        <f>T12+T23+T34+T37+T40+T56</f>
        <v>988077.14883435587</v>
      </c>
      <c r="U11" s="54"/>
      <c r="V11" s="129">
        <f>V12+V23+V34+V37+V40+V56</f>
        <v>988261.14883435587</v>
      </c>
      <c r="W11" s="130">
        <f>W12+W23+W34+W37+W40+W56</f>
        <v>0</v>
      </c>
      <c r="X11" s="55"/>
      <c r="AC11" s="57"/>
      <c r="AD11" s="58"/>
      <c r="AE11" s="59"/>
      <c r="AF11" s="60"/>
    </row>
    <row r="12" spans="1:32" s="63" customFormat="1" ht="19.5" customHeight="1" thickBot="1">
      <c r="A12" s="131" t="s">
        <v>77</v>
      </c>
      <c r="B12" s="132" t="s">
        <v>29</v>
      </c>
      <c r="C12" s="61"/>
      <c r="D12" s="133" t="s">
        <v>25</v>
      </c>
      <c r="E12" s="134">
        <f>SUM(E13:E22)</f>
        <v>175035.4</v>
      </c>
      <c r="F12" s="135">
        <f>SUM(F13:F22)</f>
        <v>0</v>
      </c>
      <c r="G12" s="135">
        <f>SUM(G13:G22)</f>
        <v>0</v>
      </c>
      <c r="H12" s="136">
        <f>SUM(H13:H22)</f>
        <v>175035.4</v>
      </c>
      <c r="I12" s="61"/>
      <c r="J12" s="137">
        <f>SUM(J13:J22)</f>
        <v>175094.6</v>
      </c>
      <c r="K12" s="138">
        <f>IFERROR(J12/H12,"")</f>
        <v>1.0003382172977582</v>
      </c>
      <c r="L12" s="139">
        <f>SUM(L13:L22)</f>
        <v>64</v>
      </c>
      <c r="M12" s="140">
        <f>SUM(M13:M22)</f>
        <v>175030.6</v>
      </c>
      <c r="N12" s="61"/>
      <c r="O12" s="141">
        <f>SUM(O13:O22)</f>
        <v>175094.6</v>
      </c>
      <c r="P12" s="142">
        <f>IFERROR(O12/M12,"")</f>
        <v>1.0003656503491389</v>
      </c>
      <c r="Q12" s="143">
        <f>SUM(Q13:Q22)</f>
        <v>64</v>
      </c>
      <c r="R12" s="144">
        <f>SUM(R13:R22)</f>
        <v>175030.6</v>
      </c>
      <c r="S12" s="61"/>
      <c r="T12" s="145">
        <f>SUM(T13:T22)</f>
        <v>174971.4</v>
      </c>
      <c r="U12" s="61"/>
      <c r="V12" s="146">
        <f>SUM(V13:V22)</f>
        <v>175035.4</v>
      </c>
      <c r="W12" s="140">
        <f>SUM(W13:W22)</f>
        <v>0</v>
      </c>
      <c r="X12" s="55"/>
      <c r="AC12" s="64"/>
      <c r="AD12" s="65"/>
      <c r="AE12" s="66"/>
      <c r="AF12" s="67"/>
    </row>
    <row r="13" spans="1:32" s="78" customFormat="1" ht="15" customHeight="1">
      <c r="A13" s="161"/>
      <c r="B13" s="162" t="s">
        <v>35</v>
      </c>
      <c r="C13" s="23"/>
      <c r="D13" s="68" t="s">
        <v>25</v>
      </c>
      <c r="E13" s="69">
        <v>0</v>
      </c>
      <c r="F13" s="70"/>
      <c r="G13" s="70"/>
      <c r="H13" s="71">
        <f>SUM(E13:G13)</f>
        <v>0</v>
      </c>
      <c r="I13" s="23"/>
      <c r="J13" s="72">
        <f>H13*K13/100</f>
        <v>0</v>
      </c>
      <c r="K13" s="164">
        <f>'BETON Qte'!K13</f>
        <v>100</v>
      </c>
      <c r="L13" s="70">
        <f>Q13+AE13</f>
        <v>0</v>
      </c>
      <c r="M13" s="71">
        <f>J13-L13</f>
        <v>0</v>
      </c>
      <c r="N13" s="23"/>
      <c r="O13" s="73">
        <f>J13-AC13</f>
        <v>0</v>
      </c>
      <c r="P13" s="74">
        <f>IFERROR(O13/M13,0)</f>
        <v>0</v>
      </c>
      <c r="Q13" s="166"/>
      <c r="R13" s="75">
        <f>O13-Q13</f>
        <v>0</v>
      </c>
      <c r="S13" s="23"/>
      <c r="T13" s="168">
        <f>H13-L13</f>
        <v>0</v>
      </c>
      <c r="U13" s="27"/>
      <c r="V13" s="76">
        <f>L13+T13</f>
        <v>0</v>
      </c>
      <c r="W13" s="71">
        <f>H13-V13</f>
        <v>0</v>
      </c>
      <c r="X13" s="77"/>
      <c r="AC13" s="69"/>
      <c r="AD13" s="79"/>
      <c r="AE13" s="70"/>
      <c r="AF13" s="80"/>
    </row>
    <row r="14" spans="1:32" s="78" customFormat="1" ht="15" customHeight="1">
      <c r="A14" s="161"/>
      <c r="B14" s="162" t="s">
        <v>36</v>
      </c>
      <c r="C14" s="23"/>
      <c r="D14" s="68" t="s">
        <v>25</v>
      </c>
      <c r="E14" s="69">
        <v>0</v>
      </c>
      <c r="F14" s="70"/>
      <c r="G14" s="70"/>
      <c r="H14" s="71">
        <f t="shared" ref="H14:H22" si="0">SUM(E14:G14)</f>
        <v>0</v>
      </c>
      <c r="I14" s="23"/>
      <c r="J14" s="72">
        <f t="shared" ref="J14:J22" si="1">H14*K14/100</f>
        <v>0</v>
      </c>
      <c r="K14" s="164">
        <f>'BETON Qte'!K14</f>
        <v>100</v>
      </c>
      <c r="L14" s="70">
        <f t="shared" ref="L14:L22" si="2">Q14+AE14</f>
        <v>64</v>
      </c>
      <c r="M14" s="71">
        <f t="shared" ref="M14:M22" si="3">J14-L14</f>
        <v>-64</v>
      </c>
      <c r="N14" s="23"/>
      <c r="O14" s="73">
        <f t="shared" ref="O14:O22" si="4">J14-AC14</f>
        <v>0</v>
      </c>
      <c r="P14" s="74">
        <f t="shared" ref="P14:P22" si="5">IFERROR(O14/M14,0)</f>
        <v>0</v>
      </c>
      <c r="Q14" s="166">
        <v>64</v>
      </c>
      <c r="R14" s="75">
        <f t="shared" ref="R14:R22" si="6">O14-Q14</f>
        <v>-64</v>
      </c>
      <c r="S14" s="23"/>
      <c r="T14" s="168">
        <f t="shared" ref="T14:T22" si="7">H14-L14</f>
        <v>-64</v>
      </c>
      <c r="U14" s="27"/>
      <c r="V14" s="76">
        <f t="shared" ref="V14:V22" si="8">L14+T14</f>
        <v>0</v>
      </c>
      <c r="W14" s="71">
        <f t="shared" ref="W14:W22" si="9">H14-V14</f>
        <v>0</v>
      </c>
      <c r="X14" s="77"/>
      <c r="AC14" s="69"/>
      <c r="AD14" s="79"/>
      <c r="AE14" s="70"/>
      <c r="AF14" s="80"/>
    </row>
    <row r="15" spans="1:32" s="78" customFormat="1" ht="15" customHeight="1">
      <c r="A15" s="161"/>
      <c r="B15" s="162" t="s">
        <v>37</v>
      </c>
      <c r="C15" s="23"/>
      <c r="D15" s="68" t="s">
        <v>25</v>
      </c>
      <c r="E15" s="69">
        <v>0</v>
      </c>
      <c r="F15" s="70"/>
      <c r="G15" s="70"/>
      <c r="H15" s="71">
        <f t="shared" si="0"/>
        <v>0</v>
      </c>
      <c r="I15" s="23"/>
      <c r="J15" s="72">
        <f t="shared" si="1"/>
        <v>0</v>
      </c>
      <c r="K15" s="164">
        <f>'BETON Qte'!K15</f>
        <v>100</v>
      </c>
      <c r="L15" s="70">
        <f t="shared" si="2"/>
        <v>0</v>
      </c>
      <c r="M15" s="71">
        <f t="shared" si="3"/>
        <v>0</v>
      </c>
      <c r="N15" s="23"/>
      <c r="O15" s="73">
        <f t="shared" si="4"/>
        <v>0</v>
      </c>
      <c r="P15" s="74">
        <f t="shared" si="5"/>
        <v>0</v>
      </c>
      <c r="Q15" s="166"/>
      <c r="R15" s="75">
        <f t="shared" si="6"/>
        <v>0</v>
      </c>
      <c r="S15" s="23"/>
      <c r="T15" s="168">
        <f t="shared" si="7"/>
        <v>0</v>
      </c>
      <c r="U15" s="27"/>
      <c r="V15" s="76">
        <f t="shared" si="8"/>
        <v>0</v>
      </c>
      <c r="W15" s="71">
        <f t="shared" si="9"/>
        <v>0</v>
      </c>
      <c r="X15" s="77"/>
      <c r="AC15" s="69"/>
      <c r="AD15" s="79"/>
      <c r="AE15" s="70"/>
      <c r="AF15" s="80"/>
    </row>
    <row r="16" spans="1:32" s="78" customFormat="1" ht="15" customHeight="1">
      <c r="A16" s="161"/>
      <c r="B16" s="162" t="s">
        <v>38</v>
      </c>
      <c r="C16" s="23"/>
      <c r="D16" s="68" t="s">
        <v>25</v>
      </c>
      <c r="E16" s="69">
        <v>0</v>
      </c>
      <c r="F16" s="70"/>
      <c r="G16" s="70"/>
      <c r="H16" s="71">
        <f t="shared" si="0"/>
        <v>0</v>
      </c>
      <c r="I16" s="23"/>
      <c r="J16" s="72">
        <f t="shared" si="1"/>
        <v>0</v>
      </c>
      <c r="K16" s="164">
        <f>'BETON Qte'!K16</f>
        <v>100</v>
      </c>
      <c r="L16" s="70">
        <f t="shared" si="2"/>
        <v>0</v>
      </c>
      <c r="M16" s="71">
        <f t="shared" si="3"/>
        <v>0</v>
      </c>
      <c r="N16" s="23"/>
      <c r="O16" s="73">
        <f t="shared" si="4"/>
        <v>0</v>
      </c>
      <c r="P16" s="74">
        <f t="shared" si="5"/>
        <v>0</v>
      </c>
      <c r="Q16" s="166"/>
      <c r="R16" s="75">
        <f t="shared" si="6"/>
        <v>0</v>
      </c>
      <c r="S16" s="23"/>
      <c r="T16" s="168">
        <f t="shared" si="7"/>
        <v>0</v>
      </c>
      <c r="U16" s="27"/>
      <c r="V16" s="76">
        <f t="shared" si="8"/>
        <v>0</v>
      </c>
      <c r="W16" s="71">
        <f t="shared" si="9"/>
        <v>0</v>
      </c>
      <c r="X16" s="77"/>
      <c r="AC16" s="69"/>
      <c r="AD16" s="79"/>
      <c r="AE16" s="70"/>
      <c r="AF16" s="80"/>
    </row>
    <row r="17" spans="1:32" s="78" customFormat="1" ht="15" customHeight="1">
      <c r="A17" s="161"/>
      <c r="B17" s="162" t="s">
        <v>39</v>
      </c>
      <c r="C17" s="23"/>
      <c r="D17" s="68" t="s">
        <v>25</v>
      </c>
      <c r="E17" s="69">
        <v>0</v>
      </c>
      <c r="F17" s="70"/>
      <c r="G17" s="70"/>
      <c r="H17" s="71">
        <f t="shared" si="0"/>
        <v>0</v>
      </c>
      <c r="I17" s="23"/>
      <c r="J17" s="72">
        <f t="shared" si="1"/>
        <v>0</v>
      </c>
      <c r="K17" s="164">
        <f>'BETON Qte'!K17</f>
        <v>100</v>
      </c>
      <c r="L17" s="70">
        <f t="shared" si="2"/>
        <v>0</v>
      </c>
      <c r="M17" s="71">
        <f t="shared" si="3"/>
        <v>0</v>
      </c>
      <c r="N17" s="23"/>
      <c r="O17" s="73">
        <f t="shared" si="4"/>
        <v>0</v>
      </c>
      <c r="P17" s="74">
        <f t="shared" si="5"/>
        <v>0</v>
      </c>
      <c r="Q17" s="166"/>
      <c r="R17" s="75">
        <f t="shared" si="6"/>
        <v>0</v>
      </c>
      <c r="S17" s="23"/>
      <c r="T17" s="168">
        <f t="shared" si="7"/>
        <v>0</v>
      </c>
      <c r="U17" s="27"/>
      <c r="V17" s="76">
        <f t="shared" si="8"/>
        <v>0</v>
      </c>
      <c r="W17" s="71">
        <f t="shared" si="9"/>
        <v>0</v>
      </c>
      <c r="X17" s="77"/>
      <c r="AC17" s="69"/>
      <c r="AD17" s="79"/>
      <c r="AE17" s="70"/>
      <c r="AF17" s="80"/>
    </row>
    <row r="18" spans="1:32" s="78" customFormat="1" ht="15" customHeight="1">
      <c r="A18" s="161"/>
      <c r="B18" s="162" t="s">
        <v>40</v>
      </c>
      <c r="C18" s="23"/>
      <c r="D18" s="68" t="s">
        <v>25</v>
      </c>
      <c r="E18" s="69">
        <v>0</v>
      </c>
      <c r="F18" s="70"/>
      <c r="G18" s="70"/>
      <c r="H18" s="71">
        <f t="shared" si="0"/>
        <v>0</v>
      </c>
      <c r="I18" s="23"/>
      <c r="J18" s="72">
        <f t="shared" si="1"/>
        <v>0</v>
      </c>
      <c r="K18" s="164">
        <f>'BETON Qte'!K18</f>
        <v>100</v>
      </c>
      <c r="L18" s="70">
        <f t="shared" si="2"/>
        <v>0</v>
      </c>
      <c r="M18" s="71">
        <f t="shared" si="3"/>
        <v>0</v>
      </c>
      <c r="N18" s="23"/>
      <c r="O18" s="73">
        <f t="shared" si="4"/>
        <v>0</v>
      </c>
      <c r="P18" s="74">
        <f t="shared" si="5"/>
        <v>0</v>
      </c>
      <c r="Q18" s="166"/>
      <c r="R18" s="75">
        <f t="shared" si="6"/>
        <v>0</v>
      </c>
      <c r="S18" s="23"/>
      <c r="T18" s="168">
        <f t="shared" si="7"/>
        <v>0</v>
      </c>
      <c r="U18" s="27"/>
      <c r="V18" s="76">
        <f t="shared" si="8"/>
        <v>0</v>
      </c>
      <c r="W18" s="71">
        <f t="shared" si="9"/>
        <v>0</v>
      </c>
      <c r="X18" s="77"/>
      <c r="AC18" s="69"/>
      <c r="AD18" s="79"/>
      <c r="AE18" s="70"/>
      <c r="AF18" s="80"/>
    </row>
    <row r="19" spans="1:32" s="78" customFormat="1" ht="15" customHeight="1">
      <c r="A19" s="161"/>
      <c r="B19" s="162" t="s">
        <v>41</v>
      </c>
      <c r="C19" s="23"/>
      <c r="D19" s="68" t="s">
        <v>25</v>
      </c>
      <c r="E19" s="69">
        <v>0</v>
      </c>
      <c r="F19" s="70"/>
      <c r="G19" s="70"/>
      <c r="H19" s="71">
        <f t="shared" si="0"/>
        <v>0</v>
      </c>
      <c r="I19" s="23"/>
      <c r="J19" s="72">
        <f t="shared" si="1"/>
        <v>0</v>
      </c>
      <c r="K19" s="164">
        <f>'BETON Qte'!K19</f>
        <v>100</v>
      </c>
      <c r="L19" s="70">
        <f t="shared" si="2"/>
        <v>0</v>
      </c>
      <c r="M19" s="71">
        <f t="shared" si="3"/>
        <v>0</v>
      </c>
      <c r="N19" s="23"/>
      <c r="O19" s="73">
        <f t="shared" si="4"/>
        <v>0</v>
      </c>
      <c r="P19" s="74">
        <f t="shared" si="5"/>
        <v>0</v>
      </c>
      <c r="Q19" s="166"/>
      <c r="R19" s="75">
        <f t="shared" si="6"/>
        <v>0</v>
      </c>
      <c r="S19" s="23"/>
      <c r="T19" s="168">
        <f t="shared" si="7"/>
        <v>0</v>
      </c>
      <c r="U19" s="27"/>
      <c r="V19" s="76">
        <f t="shared" si="8"/>
        <v>0</v>
      </c>
      <c r="W19" s="71">
        <f t="shared" si="9"/>
        <v>0</v>
      </c>
      <c r="X19" s="77"/>
      <c r="AC19" s="69"/>
      <c r="AD19" s="79"/>
      <c r="AE19" s="70"/>
      <c r="AF19" s="80"/>
    </row>
    <row r="20" spans="1:32" s="78" customFormat="1" ht="15" customHeight="1">
      <c r="A20" s="161"/>
      <c r="B20" s="162" t="s">
        <v>42</v>
      </c>
      <c r="C20" s="23"/>
      <c r="D20" s="68" t="s">
        <v>25</v>
      </c>
      <c r="E20" s="69">
        <v>8820</v>
      </c>
      <c r="F20" s="70"/>
      <c r="G20" s="70"/>
      <c r="H20" s="71">
        <f t="shared" si="0"/>
        <v>8820</v>
      </c>
      <c r="I20" s="23"/>
      <c r="J20" s="72">
        <f t="shared" si="1"/>
        <v>8820</v>
      </c>
      <c r="K20" s="164">
        <f>'BETON Qte'!K20</f>
        <v>100</v>
      </c>
      <c r="L20" s="70">
        <f t="shared" si="2"/>
        <v>0</v>
      </c>
      <c r="M20" s="71">
        <f t="shared" si="3"/>
        <v>8820</v>
      </c>
      <c r="N20" s="23"/>
      <c r="O20" s="73">
        <f t="shared" si="4"/>
        <v>8820</v>
      </c>
      <c r="P20" s="74">
        <f t="shared" si="5"/>
        <v>1</v>
      </c>
      <c r="Q20" s="166"/>
      <c r="R20" s="75">
        <f t="shared" si="6"/>
        <v>8820</v>
      </c>
      <c r="S20" s="23"/>
      <c r="T20" s="168">
        <f t="shared" si="7"/>
        <v>8820</v>
      </c>
      <c r="U20" s="27"/>
      <c r="V20" s="76">
        <f t="shared" si="8"/>
        <v>8820</v>
      </c>
      <c r="W20" s="71">
        <f t="shared" si="9"/>
        <v>0</v>
      </c>
      <c r="X20" s="77"/>
      <c r="AC20" s="69"/>
      <c r="AD20" s="79"/>
      <c r="AE20" s="70"/>
      <c r="AF20" s="80"/>
    </row>
    <row r="21" spans="1:32" s="78" customFormat="1" ht="15" customHeight="1">
      <c r="A21" s="161"/>
      <c r="B21" s="162" t="s">
        <v>43</v>
      </c>
      <c r="C21" s="23"/>
      <c r="D21" s="68" t="s">
        <v>25</v>
      </c>
      <c r="E21" s="69">
        <v>5920</v>
      </c>
      <c r="F21" s="70"/>
      <c r="G21" s="70"/>
      <c r="H21" s="71">
        <f t="shared" si="0"/>
        <v>5920</v>
      </c>
      <c r="I21" s="23"/>
      <c r="J21" s="72">
        <f t="shared" si="1"/>
        <v>5979.2</v>
      </c>
      <c r="K21" s="164">
        <f>'BETON Qte'!K21</f>
        <v>101</v>
      </c>
      <c r="L21" s="70">
        <f t="shared" si="2"/>
        <v>0</v>
      </c>
      <c r="M21" s="71">
        <f t="shared" si="3"/>
        <v>5979.2</v>
      </c>
      <c r="N21" s="81"/>
      <c r="O21" s="73">
        <f t="shared" si="4"/>
        <v>5979.2</v>
      </c>
      <c r="P21" s="74">
        <f t="shared" si="5"/>
        <v>1</v>
      </c>
      <c r="Q21" s="166"/>
      <c r="R21" s="82">
        <f t="shared" si="6"/>
        <v>5979.2</v>
      </c>
      <c r="S21" s="23"/>
      <c r="T21" s="168">
        <f t="shared" si="7"/>
        <v>5920</v>
      </c>
      <c r="U21" s="27"/>
      <c r="V21" s="76">
        <f t="shared" si="8"/>
        <v>5920</v>
      </c>
      <c r="W21" s="71">
        <f t="shared" si="9"/>
        <v>0</v>
      </c>
      <c r="X21" s="77"/>
      <c r="AC21" s="69"/>
      <c r="AD21" s="79"/>
      <c r="AE21" s="70"/>
      <c r="AF21" s="80"/>
    </row>
    <row r="22" spans="1:32" s="78" customFormat="1" ht="15" customHeight="1" thickBot="1">
      <c r="A22" s="161"/>
      <c r="B22" s="162" t="s">
        <v>44</v>
      </c>
      <c r="C22" s="23"/>
      <c r="D22" s="68" t="s">
        <v>25</v>
      </c>
      <c r="E22" s="69">
        <v>160295.4</v>
      </c>
      <c r="F22" s="70"/>
      <c r="G22" s="70"/>
      <c r="H22" s="71">
        <f t="shared" si="0"/>
        <v>160295.4</v>
      </c>
      <c r="I22" s="23"/>
      <c r="J22" s="72">
        <f t="shared" si="1"/>
        <v>160295.4</v>
      </c>
      <c r="K22" s="164">
        <f>'BETON Qte'!K22</f>
        <v>100</v>
      </c>
      <c r="L22" s="70">
        <f t="shared" si="2"/>
        <v>0</v>
      </c>
      <c r="M22" s="71">
        <f t="shared" si="3"/>
        <v>160295.4</v>
      </c>
      <c r="N22" s="23"/>
      <c r="O22" s="73">
        <f t="shared" si="4"/>
        <v>160295.4</v>
      </c>
      <c r="P22" s="74">
        <f t="shared" si="5"/>
        <v>1</v>
      </c>
      <c r="Q22" s="166"/>
      <c r="R22" s="75">
        <f t="shared" si="6"/>
        <v>160295.4</v>
      </c>
      <c r="S22" s="23"/>
      <c r="T22" s="168">
        <f t="shared" si="7"/>
        <v>160295.4</v>
      </c>
      <c r="U22" s="27"/>
      <c r="V22" s="76">
        <f t="shared" si="8"/>
        <v>160295.4</v>
      </c>
      <c r="W22" s="71">
        <f t="shared" si="9"/>
        <v>0</v>
      </c>
      <c r="X22" s="77"/>
      <c r="AC22" s="69"/>
      <c r="AD22" s="79"/>
      <c r="AE22" s="70"/>
      <c r="AF22" s="80"/>
    </row>
    <row r="23" spans="1:32" s="63" customFormat="1" ht="19.5" customHeight="1" thickBot="1">
      <c r="A23" s="131" t="s">
        <v>78</v>
      </c>
      <c r="B23" s="132" t="s">
        <v>30</v>
      </c>
      <c r="C23" s="61"/>
      <c r="D23" s="133" t="s">
        <v>25</v>
      </c>
      <c r="E23" s="134">
        <f>SUM(E24:E33)</f>
        <v>762783.96</v>
      </c>
      <c r="F23" s="135">
        <f>SUM(F24:F33)</f>
        <v>0</v>
      </c>
      <c r="G23" s="135">
        <f>SUM(G24:G33)</f>
        <v>0</v>
      </c>
      <c r="H23" s="136">
        <f>SUM(H24:H33)</f>
        <v>762783.96</v>
      </c>
      <c r="I23" s="61"/>
      <c r="J23" s="137">
        <f>SUM(J24:J33)</f>
        <v>762783.96</v>
      </c>
      <c r="K23" s="138">
        <f>IFERROR(J23/H23,"")</f>
        <v>1</v>
      </c>
      <c r="L23" s="139">
        <f>SUM(L24:L33)</f>
        <v>58</v>
      </c>
      <c r="M23" s="140">
        <f>SUM(M24:M33)</f>
        <v>762725.96</v>
      </c>
      <c r="N23" s="61"/>
      <c r="O23" s="141">
        <f>SUM(O24:O33)</f>
        <v>762783.96</v>
      </c>
      <c r="P23" s="142">
        <f>IFERROR(O23/M23,"")</f>
        <v>1.0000760430391016</v>
      </c>
      <c r="Q23" s="147">
        <f>SUM(Q24:Q33)</f>
        <v>58</v>
      </c>
      <c r="R23" s="144">
        <f>SUM(R24:R33)</f>
        <v>762725.96</v>
      </c>
      <c r="S23" s="61"/>
      <c r="T23" s="145">
        <f>SUM(T24:T33)</f>
        <v>762725.96</v>
      </c>
      <c r="U23" s="61"/>
      <c r="V23" s="146">
        <f>SUM(V24:V33)</f>
        <v>762783.96</v>
      </c>
      <c r="W23" s="140">
        <f>SUM(W24:W33)</f>
        <v>0</v>
      </c>
      <c r="X23" s="55"/>
      <c r="AC23" s="64"/>
      <c r="AD23" s="65"/>
      <c r="AE23" s="66"/>
      <c r="AF23" s="67"/>
    </row>
    <row r="24" spans="1:32" s="78" customFormat="1" ht="15" customHeight="1">
      <c r="A24" s="161"/>
      <c r="B24" s="162" t="s">
        <v>45</v>
      </c>
      <c r="C24" s="23"/>
      <c r="D24" s="68" t="s">
        <v>25</v>
      </c>
      <c r="E24" s="69">
        <v>0</v>
      </c>
      <c r="F24" s="70"/>
      <c r="G24" s="70"/>
      <c r="H24" s="71">
        <f t="shared" ref="H24:H33" si="10">SUM(E24:G24)</f>
        <v>0</v>
      </c>
      <c r="I24" s="23"/>
      <c r="J24" s="72">
        <f t="shared" ref="J24:J33" si="11">H24*K24/100</f>
        <v>0</v>
      </c>
      <c r="K24" s="164">
        <f>'BETON Qte'!K24</f>
        <v>100</v>
      </c>
      <c r="L24" s="70">
        <f t="shared" ref="L24:L33" si="12">Q24+AE24</f>
        <v>0</v>
      </c>
      <c r="M24" s="71">
        <f t="shared" ref="M24:M33" si="13">J24-L24</f>
        <v>0</v>
      </c>
      <c r="N24" s="23"/>
      <c r="O24" s="73">
        <f t="shared" ref="O24:O33" si="14">J24-AC24</f>
        <v>0</v>
      </c>
      <c r="P24" s="74">
        <f t="shared" ref="P24:P33" si="15">IFERROR(O24/M24,0)</f>
        <v>0</v>
      </c>
      <c r="Q24" s="166"/>
      <c r="R24" s="75">
        <f t="shared" ref="R24:R33" si="16">O24-Q24</f>
        <v>0</v>
      </c>
      <c r="S24" s="23"/>
      <c r="T24" s="168">
        <f t="shared" ref="T24:T33" si="17">H24-L24</f>
        <v>0</v>
      </c>
      <c r="U24" s="27"/>
      <c r="V24" s="76">
        <f t="shared" ref="V24:V33" si="18">L24+T24</f>
        <v>0</v>
      </c>
      <c r="W24" s="71">
        <f t="shared" ref="W24:W33" si="19">H24-V24</f>
        <v>0</v>
      </c>
      <c r="X24" s="77"/>
      <c r="AC24" s="69"/>
      <c r="AD24" s="79"/>
      <c r="AE24" s="70"/>
      <c r="AF24" s="80"/>
    </row>
    <row r="25" spans="1:32" s="78" customFormat="1" ht="15" customHeight="1">
      <c r="A25" s="161"/>
      <c r="B25" s="162" t="s">
        <v>46</v>
      </c>
      <c r="C25" s="23"/>
      <c r="D25" s="68" t="s">
        <v>25</v>
      </c>
      <c r="E25" s="69">
        <v>0</v>
      </c>
      <c r="F25" s="70"/>
      <c r="G25" s="70"/>
      <c r="H25" s="71">
        <f t="shared" si="10"/>
        <v>0</v>
      </c>
      <c r="I25" s="23"/>
      <c r="J25" s="72">
        <f t="shared" si="11"/>
        <v>0</v>
      </c>
      <c r="K25" s="164">
        <f>'BETON Qte'!K25</f>
        <v>100</v>
      </c>
      <c r="L25" s="70">
        <f t="shared" si="12"/>
        <v>0</v>
      </c>
      <c r="M25" s="71">
        <f t="shared" si="13"/>
        <v>0</v>
      </c>
      <c r="N25" s="23"/>
      <c r="O25" s="73">
        <f t="shared" si="14"/>
        <v>0</v>
      </c>
      <c r="P25" s="74">
        <f t="shared" si="15"/>
        <v>0</v>
      </c>
      <c r="Q25" s="166"/>
      <c r="R25" s="75">
        <f t="shared" si="16"/>
        <v>0</v>
      </c>
      <c r="S25" s="23"/>
      <c r="T25" s="168">
        <f t="shared" si="17"/>
        <v>0</v>
      </c>
      <c r="U25" s="27"/>
      <c r="V25" s="76">
        <f t="shared" si="18"/>
        <v>0</v>
      </c>
      <c r="W25" s="71">
        <f t="shared" si="19"/>
        <v>0</v>
      </c>
      <c r="X25" s="77"/>
      <c r="AC25" s="69"/>
      <c r="AD25" s="79"/>
      <c r="AE25" s="70"/>
      <c r="AF25" s="80"/>
    </row>
    <row r="26" spans="1:32" s="78" customFormat="1" ht="15" customHeight="1">
      <c r="A26" s="161"/>
      <c r="B26" s="162" t="s">
        <v>47</v>
      </c>
      <c r="C26" s="23"/>
      <c r="D26" s="68" t="s">
        <v>25</v>
      </c>
      <c r="E26" s="69">
        <v>0</v>
      </c>
      <c r="F26" s="70"/>
      <c r="G26" s="70"/>
      <c r="H26" s="71">
        <f t="shared" si="10"/>
        <v>0</v>
      </c>
      <c r="I26" s="23"/>
      <c r="J26" s="72">
        <f t="shared" si="11"/>
        <v>0</v>
      </c>
      <c r="K26" s="164">
        <f>'BETON Qte'!K26</f>
        <v>100</v>
      </c>
      <c r="L26" s="70">
        <f t="shared" si="12"/>
        <v>0</v>
      </c>
      <c r="M26" s="71">
        <f t="shared" si="13"/>
        <v>0</v>
      </c>
      <c r="N26" s="23"/>
      <c r="O26" s="73">
        <f t="shared" si="14"/>
        <v>0</v>
      </c>
      <c r="P26" s="74">
        <f t="shared" si="15"/>
        <v>0</v>
      </c>
      <c r="Q26" s="166"/>
      <c r="R26" s="75">
        <f t="shared" si="16"/>
        <v>0</v>
      </c>
      <c r="S26" s="23"/>
      <c r="T26" s="168">
        <f t="shared" si="17"/>
        <v>0</v>
      </c>
      <c r="U26" s="27"/>
      <c r="V26" s="76">
        <f t="shared" si="18"/>
        <v>0</v>
      </c>
      <c r="W26" s="71">
        <f t="shared" si="19"/>
        <v>0</v>
      </c>
      <c r="X26" s="77"/>
      <c r="AC26" s="69"/>
      <c r="AD26" s="79"/>
      <c r="AE26" s="70"/>
      <c r="AF26" s="80"/>
    </row>
    <row r="27" spans="1:32" s="78" customFormat="1" ht="15" customHeight="1">
      <c r="A27" s="161"/>
      <c r="B27" s="162" t="s">
        <v>48</v>
      </c>
      <c r="C27" s="23"/>
      <c r="D27" s="68" t="s">
        <v>25</v>
      </c>
      <c r="E27" s="69">
        <v>0</v>
      </c>
      <c r="F27" s="70"/>
      <c r="G27" s="70"/>
      <c r="H27" s="71">
        <f t="shared" si="10"/>
        <v>0</v>
      </c>
      <c r="I27" s="23"/>
      <c r="J27" s="72">
        <f t="shared" si="11"/>
        <v>0</v>
      </c>
      <c r="K27" s="164">
        <f>'BETON Qte'!K27</f>
        <v>100</v>
      </c>
      <c r="L27" s="70">
        <f t="shared" si="12"/>
        <v>0</v>
      </c>
      <c r="M27" s="71">
        <f t="shared" si="13"/>
        <v>0</v>
      </c>
      <c r="N27" s="23"/>
      <c r="O27" s="73">
        <f t="shared" si="14"/>
        <v>0</v>
      </c>
      <c r="P27" s="74">
        <f t="shared" si="15"/>
        <v>0</v>
      </c>
      <c r="Q27" s="166"/>
      <c r="R27" s="75">
        <f t="shared" si="16"/>
        <v>0</v>
      </c>
      <c r="S27" s="23"/>
      <c r="T27" s="168">
        <f t="shared" si="17"/>
        <v>0</v>
      </c>
      <c r="U27" s="27"/>
      <c r="V27" s="76">
        <f t="shared" si="18"/>
        <v>0</v>
      </c>
      <c r="W27" s="71">
        <f t="shared" si="19"/>
        <v>0</v>
      </c>
      <c r="X27" s="77"/>
      <c r="AC27" s="69"/>
      <c r="AD27" s="79"/>
      <c r="AE27" s="70"/>
      <c r="AF27" s="80"/>
    </row>
    <row r="28" spans="1:32" s="78" customFormat="1" ht="15" customHeight="1">
      <c r="A28" s="161"/>
      <c r="B28" s="162" t="s">
        <v>49</v>
      </c>
      <c r="C28" s="23"/>
      <c r="D28" s="68" t="s">
        <v>25</v>
      </c>
      <c r="E28" s="69">
        <v>731852.46</v>
      </c>
      <c r="F28" s="70"/>
      <c r="G28" s="70"/>
      <c r="H28" s="71">
        <f t="shared" si="10"/>
        <v>731852.46</v>
      </c>
      <c r="I28" s="23"/>
      <c r="J28" s="72">
        <f t="shared" si="11"/>
        <v>731852.46</v>
      </c>
      <c r="K28" s="164">
        <f>'BETON Qte'!K28</f>
        <v>100</v>
      </c>
      <c r="L28" s="70">
        <f t="shared" si="12"/>
        <v>0</v>
      </c>
      <c r="M28" s="71">
        <f t="shared" si="13"/>
        <v>731852.46</v>
      </c>
      <c r="N28" s="23"/>
      <c r="O28" s="73">
        <f t="shared" si="14"/>
        <v>731852.46</v>
      </c>
      <c r="P28" s="74">
        <f t="shared" si="15"/>
        <v>1</v>
      </c>
      <c r="Q28" s="166"/>
      <c r="R28" s="75">
        <f t="shared" si="16"/>
        <v>731852.46</v>
      </c>
      <c r="S28" s="23"/>
      <c r="T28" s="168">
        <f t="shared" si="17"/>
        <v>731852.46</v>
      </c>
      <c r="U28" s="27"/>
      <c r="V28" s="76">
        <f t="shared" si="18"/>
        <v>731852.46</v>
      </c>
      <c r="W28" s="71">
        <f t="shared" si="19"/>
        <v>0</v>
      </c>
      <c r="X28" s="77"/>
      <c r="AC28" s="69"/>
      <c r="AD28" s="79"/>
      <c r="AE28" s="70"/>
      <c r="AF28" s="80"/>
    </row>
    <row r="29" spans="1:32" s="78" customFormat="1" ht="15" customHeight="1">
      <c r="A29" s="161"/>
      <c r="B29" s="162" t="s">
        <v>50</v>
      </c>
      <c r="C29" s="23"/>
      <c r="D29" s="68" t="s">
        <v>25</v>
      </c>
      <c r="E29" s="69">
        <v>6456.75</v>
      </c>
      <c r="F29" s="70"/>
      <c r="G29" s="70"/>
      <c r="H29" s="71">
        <f t="shared" si="10"/>
        <v>6456.75</v>
      </c>
      <c r="I29" s="23"/>
      <c r="J29" s="72">
        <f t="shared" si="11"/>
        <v>6456.75</v>
      </c>
      <c r="K29" s="164">
        <f>'BETON Qte'!K29</f>
        <v>100</v>
      </c>
      <c r="L29" s="70">
        <f t="shared" si="12"/>
        <v>0</v>
      </c>
      <c r="M29" s="71">
        <f t="shared" si="13"/>
        <v>6456.75</v>
      </c>
      <c r="N29" s="23"/>
      <c r="O29" s="73">
        <f t="shared" si="14"/>
        <v>6456.75</v>
      </c>
      <c r="P29" s="74">
        <f t="shared" si="15"/>
        <v>1</v>
      </c>
      <c r="Q29" s="166"/>
      <c r="R29" s="75">
        <f t="shared" si="16"/>
        <v>6456.75</v>
      </c>
      <c r="S29" s="23"/>
      <c r="T29" s="168">
        <f t="shared" si="17"/>
        <v>6456.75</v>
      </c>
      <c r="U29" s="27"/>
      <c r="V29" s="76">
        <f t="shared" si="18"/>
        <v>6456.75</v>
      </c>
      <c r="W29" s="71">
        <f t="shared" si="19"/>
        <v>0</v>
      </c>
      <c r="X29" s="77"/>
      <c r="AC29" s="69"/>
      <c r="AD29" s="79"/>
      <c r="AE29" s="70"/>
      <c r="AF29" s="80"/>
    </row>
    <row r="30" spans="1:32" s="78" customFormat="1" ht="15" customHeight="1">
      <c r="A30" s="161"/>
      <c r="B30" s="162" t="s">
        <v>51</v>
      </c>
      <c r="C30" s="23"/>
      <c r="D30" s="68" t="s">
        <v>25</v>
      </c>
      <c r="E30" s="69">
        <v>3267.75</v>
      </c>
      <c r="F30" s="70"/>
      <c r="G30" s="70"/>
      <c r="H30" s="71">
        <f t="shared" si="10"/>
        <v>3267.75</v>
      </c>
      <c r="I30" s="23"/>
      <c r="J30" s="72">
        <f t="shared" si="11"/>
        <v>3267.75</v>
      </c>
      <c r="K30" s="164">
        <f>'BETON Qte'!K30</f>
        <v>100</v>
      </c>
      <c r="L30" s="70">
        <f t="shared" si="12"/>
        <v>34</v>
      </c>
      <c r="M30" s="71">
        <f t="shared" si="13"/>
        <v>3233.75</v>
      </c>
      <c r="N30" s="23"/>
      <c r="O30" s="73">
        <f t="shared" si="14"/>
        <v>3267.75</v>
      </c>
      <c r="P30" s="74">
        <f t="shared" si="15"/>
        <v>1.0105141090065712</v>
      </c>
      <c r="Q30" s="166">
        <v>34</v>
      </c>
      <c r="R30" s="75">
        <f t="shared" si="16"/>
        <v>3233.75</v>
      </c>
      <c r="S30" s="23"/>
      <c r="T30" s="168">
        <f t="shared" si="17"/>
        <v>3233.75</v>
      </c>
      <c r="U30" s="27"/>
      <c r="V30" s="76">
        <f t="shared" si="18"/>
        <v>3267.75</v>
      </c>
      <c r="W30" s="71">
        <f t="shared" si="19"/>
        <v>0</v>
      </c>
      <c r="X30" s="77"/>
      <c r="AC30" s="69"/>
      <c r="AD30" s="79"/>
      <c r="AE30" s="70"/>
      <c r="AF30" s="80"/>
    </row>
    <row r="31" spans="1:32" s="78" customFormat="1" ht="15" customHeight="1">
      <c r="A31" s="161"/>
      <c r="B31" s="162" t="s">
        <v>52</v>
      </c>
      <c r="C31" s="23"/>
      <c r="D31" s="68" t="s">
        <v>25</v>
      </c>
      <c r="E31" s="69">
        <v>2412</v>
      </c>
      <c r="F31" s="70"/>
      <c r="G31" s="70"/>
      <c r="H31" s="71">
        <f t="shared" si="10"/>
        <v>2412</v>
      </c>
      <c r="I31" s="23"/>
      <c r="J31" s="72">
        <f t="shared" si="11"/>
        <v>2412</v>
      </c>
      <c r="K31" s="164">
        <f>'BETON Qte'!K31</f>
        <v>100</v>
      </c>
      <c r="L31" s="70">
        <f t="shared" si="12"/>
        <v>0</v>
      </c>
      <c r="M31" s="71">
        <f t="shared" si="13"/>
        <v>2412</v>
      </c>
      <c r="N31" s="23"/>
      <c r="O31" s="73">
        <f t="shared" si="14"/>
        <v>2412</v>
      </c>
      <c r="P31" s="74">
        <f t="shared" si="15"/>
        <v>1</v>
      </c>
      <c r="Q31" s="166"/>
      <c r="R31" s="75">
        <f t="shared" si="16"/>
        <v>2412</v>
      </c>
      <c r="S31" s="23"/>
      <c r="T31" s="168">
        <f t="shared" si="17"/>
        <v>2412</v>
      </c>
      <c r="U31" s="27"/>
      <c r="V31" s="76">
        <f t="shared" si="18"/>
        <v>2412</v>
      </c>
      <c r="W31" s="71">
        <f t="shared" si="19"/>
        <v>0</v>
      </c>
      <c r="X31" s="77"/>
      <c r="AC31" s="69"/>
      <c r="AD31" s="79"/>
      <c r="AE31" s="70"/>
      <c r="AF31" s="80"/>
    </row>
    <row r="32" spans="1:32" s="78" customFormat="1" ht="15" customHeight="1">
      <c r="A32" s="161"/>
      <c r="B32" s="162" t="s">
        <v>53</v>
      </c>
      <c r="C32" s="23"/>
      <c r="D32" s="68" t="s">
        <v>25</v>
      </c>
      <c r="E32" s="69">
        <v>0</v>
      </c>
      <c r="F32" s="70"/>
      <c r="G32" s="70"/>
      <c r="H32" s="71">
        <f t="shared" si="10"/>
        <v>0</v>
      </c>
      <c r="I32" s="23"/>
      <c r="J32" s="72">
        <f t="shared" si="11"/>
        <v>0</v>
      </c>
      <c r="K32" s="164">
        <f>'BETON Qte'!K32</f>
        <v>100</v>
      </c>
      <c r="L32" s="70">
        <f t="shared" si="12"/>
        <v>0</v>
      </c>
      <c r="M32" s="71">
        <f t="shared" si="13"/>
        <v>0</v>
      </c>
      <c r="N32" s="23"/>
      <c r="O32" s="73">
        <f t="shared" si="14"/>
        <v>0</v>
      </c>
      <c r="P32" s="74">
        <f t="shared" si="15"/>
        <v>0</v>
      </c>
      <c r="Q32" s="166"/>
      <c r="R32" s="75">
        <f t="shared" si="16"/>
        <v>0</v>
      </c>
      <c r="S32" s="23"/>
      <c r="T32" s="168">
        <f t="shared" si="17"/>
        <v>0</v>
      </c>
      <c r="U32" s="27"/>
      <c r="V32" s="76">
        <f t="shared" si="18"/>
        <v>0</v>
      </c>
      <c r="W32" s="71">
        <f t="shared" si="19"/>
        <v>0</v>
      </c>
      <c r="X32" s="77"/>
      <c r="AC32" s="69"/>
      <c r="AD32" s="79"/>
      <c r="AE32" s="70"/>
      <c r="AF32" s="80"/>
    </row>
    <row r="33" spans="1:32" s="78" customFormat="1" ht="15" customHeight="1" thickBot="1">
      <c r="A33" s="161"/>
      <c r="B33" s="162" t="s">
        <v>54</v>
      </c>
      <c r="C33" s="23"/>
      <c r="D33" s="68" t="s">
        <v>25</v>
      </c>
      <c r="E33" s="69">
        <v>18795</v>
      </c>
      <c r="F33" s="70"/>
      <c r="G33" s="70"/>
      <c r="H33" s="71">
        <f t="shared" si="10"/>
        <v>18795</v>
      </c>
      <c r="I33" s="23"/>
      <c r="J33" s="72">
        <f t="shared" si="11"/>
        <v>18795</v>
      </c>
      <c r="K33" s="164">
        <f>'BETON Qte'!K33</f>
        <v>100</v>
      </c>
      <c r="L33" s="70">
        <f t="shared" si="12"/>
        <v>24</v>
      </c>
      <c r="M33" s="71">
        <f t="shared" si="13"/>
        <v>18771</v>
      </c>
      <c r="N33" s="23"/>
      <c r="O33" s="73">
        <f t="shared" si="14"/>
        <v>18795</v>
      </c>
      <c r="P33" s="74">
        <f t="shared" si="15"/>
        <v>1.0012785680038356</v>
      </c>
      <c r="Q33" s="166">
        <v>24</v>
      </c>
      <c r="R33" s="75">
        <f t="shared" si="16"/>
        <v>18771</v>
      </c>
      <c r="S33" s="23"/>
      <c r="T33" s="168">
        <f t="shared" si="17"/>
        <v>18771</v>
      </c>
      <c r="U33" s="27"/>
      <c r="V33" s="76">
        <f t="shared" si="18"/>
        <v>18795</v>
      </c>
      <c r="W33" s="71">
        <f t="shared" si="19"/>
        <v>0</v>
      </c>
      <c r="X33" s="77"/>
      <c r="AC33" s="69"/>
      <c r="AD33" s="79"/>
      <c r="AE33" s="70"/>
      <c r="AF33" s="80"/>
    </row>
    <row r="34" spans="1:32" s="63" customFormat="1" ht="19.5" customHeight="1" thickBot="1">
      <c r="A34" s="131" t="s">
        <v>79</v>
      </c>
      <c r="B34" s="132" t="s">
        <v>31</v>
      </c>
      <c r="C34" s="61"/>
      <c r="D34" s="133" t="s">
        <v>25</v>
      </c>
      <c r="E34" s="134">
        <f>SUM(E35:E36)</f>
        <v>5510.16</v>
      </c>
      <c r="F34" s="135">
        <f>SUM(F35:F36)</f>
        <v>0</v>
      </c>
      <c r="G34" s="135">
        <f>SUM(G35:G36)</f>
        <v>0</v>
      </c>
      <c r="H34" s="136">
        <f>SUM(H35:H36)</f>
        <v>5510.16</v>
      </c>
      <c r="I34" s="61"/>
      <c r="J34" s="137">
        <f>SUM(J35:J36)</f>
        <v>5510.16</v>
      </c>
      <c r="K34" s="138">
        <f>IFERROR(J34/H34,"")</f>
        <v>1</v>
      </c>
      <c r="L34" s="139">
        <f>SUM(L35:L36)</f>
        <v>0</v>
      </c>
      <c r="M34" s="140">
        <f>SUM(M35:M36)</f>
        <v>5510.16</v>
      </c>
      <c r="N34" s="61"/>
      <c r="O34" s="141">
        <f>SUM(O35:O36)</f>
        <v>5510.16</v>
      </c>
      <c r="P34" s="142">
        <f>IFERROR(O34/M34,"")</f>
        <v>1</v>
      </c>
      <c r="Q34" s="147">
        <f>SUM(Q35:Q36)</f>
        <v>0</v>
      </c>
      <c r="R34" s="144">
        <f>SUM(R35:R36)</f>
        <v>5510.16</v>
      </c>
      <c r="S34" s="54"/>
      <c r="T34" s="145">
        <f>SUM(T35:T36)</f>
        <v>5510.16</v>
      </c>
      <c r="U34" s="148"/>
      <c r="V34" s="146">
        <f>SUM(V35:V36)</f>
        <v>5510.16</v>
      </c>
      <c r="W34" s="140">
        <f>SUM(W35:W36)</f>
        <v>0</v>
      </c>
      <c r="X34" s="55"/>
      <c r="AC34" s="64"/>
      <c r="AD34" s="65"/>
      <c r="AE34" s="62"/>
      <c r="AF34" s="67"/>
    </row>
    <row r="35" spans="1:32" s="78" customFormat="1" ht="15" customHeight="1">
      <c r="A35" s="161"/>
      <c r="B35" s="162" t="s">
        <v>55</v>
      </c>
      <c r="C35" s="23"/>
      <c r="D35" s="68" t="s">
        <v>25</v>
      </c>
      <c r="E35" s="69">
        <v>4637.21</v>
      </c>
      <c r="F35" s="70"/>
      <c r="G35" s="70"/>
      <c r="H35" s="71">
        <f t="shared" ref="H35:H36" si="20">SUM(E35:G35)</f>
        <v>4637.21</v>
      </c>
      <c r="I35" s="23"/>
      <c r="J35" s="72">
        <f t="shared" ref="J35:J36" si="21">H35*K35/100</f>
        <v>4637.21</v>
      </c>
      <c r="K35" s="164">
        <f>'BETON Qte'!K35</f>
        <v>100</v>
      </c>
      <c r="L35" s="70">
        <f t="shared" ref="L35:L36" si="22">Q35+AE35</f>
        <v>0</v>
      </c>
      <c r="M35" s="71">
        <f t="shared" ref="M35:M36" si="23">J35-L35</f>
        <v>4637.21</v>
      </c>
      <c r="N35" s="23"/>
      <c r="O35" s="73">
        <f t="shared" ref="O35:O36" si="24">J35-AC35</f>
        <v>4637.21</v>
      </c>
      <c r="P35" s="74">
        <f t="shared" ref="P35:P36" si="25">IFERROR(O35/M35,0)</f>
        <v>1</v>
      </c>
      <c r="Q35" s="166"/>
      <c r="R35" s="75">
        <f t="shared" ref="R35:R36" si="26">O35-Q35</f>
        <v>4637.21</v>
      </c>
      <c r="S35" s="23"/>
      <c r="T35" s="168">
        <f t="shared" ref="T35:T36" si="27">H35-L35</f>
        <v>4637.21</v>
      </c>
      <c r="U35" s="27"/>
      <c r="V35" s="76">
        <f t="shared" ref="V35:V36" si="28">L35+T35</f>
        <v>4637.21</v>
      </c>
      <c r="W35" s="71">
        <f t="shared" ref="W35:W36" si="29">H35-V35</f>
        <v>0</v>
      </c>
      <c r="X35" s="77"/>
      <c r="AC35" s="69"/>
      <c r="AD35" s="79"/>
      <c r="AE35" s="70"/>
      <c r="AF35" s="80"/>
    </row>
    <row r="36" spans="1:32" s="78" customFormat="1" ht="15" customHeight="1" thickBot="1">
      <c r="A36" s="161"/>
      <c r="B36" s="162" t="s">
        <v>56</v>
      </c>
      <c r="C36" s="23"/>
      <c r="D36" s="68" t="s">
        <v>25</v>
      </c>
      <c r="E36" s="69">
        <v>872.95</v>
      </c>
      <c r="F36" s="70"/>
      <c r="G36" s="70"/>
      <c r="H36" s="71">
        <f t="shared" si="20"/>
        <v>872.95</v>
      </c>
      <c r="I36" s="23"/>
      <c r="J36" s="72">
        <f t="shared" si="21"/>
        <v>872.95</v>
      </c>
      <c r="K36" s="164">
        <f>'BETON Qte'!K36</f>
        <v>100</v>
      </c>
      <c r="L36" s="70">
        <f t="shared" si="22"/>
        <v>0</v>
      </c>
      <c r="M36" s="71">
        <f t="shared" si="23"/>
        <v>872.95</v>
      </c>
      <c r="N36" s="23"/>
      <c r="O36" s="73">
        <f t="shared" si="24"/>
        <v>872.95</v>
      </c>
      <c r="P36" s="74">
        <f t="shared" si="25"/>
        <v>1</v>
      </c>
      <c r="Q36" s="166"/>
      <c r="R36" s="75">
        <f t="shared" si="26"/>
        <v>872.95</v>
      </c>
      <c r="S36" s="23"/>
      <c r="T36" s="168">
        <f t="shared" si="27"/>
        <v>872.95</v>
      </c>
      <c r="U36" s="27"/>
      <c r="V36" s="76">
        <f t="shared" si="28"/>
        <v>872.95</v>
      </c>
      <c r="W36" s="71">
        <f t="shared" si="29"/>
        <v>0</v>
      </c>
      <c r="X36" s="77"/>
      <c r="AC36" s="69"/>
      <c r="AD36" s="79"/>
      <c r="AE36" s="70"/>
      <c r="AF36" s="80"/>
    </row>
    <row r="37" spans="1:32" s="63" customFormat="1" ht="19.5" customHeight="1" thickBot="1">
      <c r="A37" s="131" t="s">
        <v>80</v>
      </c>
      <c r="B37" s="132" t="s">
        <v>32</v>
      </c>
      <c r="C37" s="61"/>
      <c r="D37" s="133" t="s">
        <v>25</v>
      </c>
      <c r="E37" s="134">
        <f>SUM(E38:E39)</f>
        <v>0</v>
      </c>
      <c r="F37" s="135">
        <f>SUM(F38:F39)</f>
        <v>0</v>
      </c>
      <c r="G37" s="135">
        <f>SUM(G38:G39)</f>
        <v>0</v>
      </c>
      <c r="H37" s="136">
        <f>SUM(H38:H39)</f>
        <v>0</v>
      </c>
      <c r="I37" s="61"/>
      <c r="J37" s="137">
        <f>SUM(J38:J39)</f>
        <v>0</v>
      </c>
      <c r="K37" s="138" t="str">
        <f>IFERROR(J37/H37,"")</f>
        <v/>
      </c>
      <c r="L37" s="139">
        <f>SUM(L38:L39)</f>
        <v>62</v>
      </c>
      <c r="M37" s="140">
        <f>SUM(M38:M39)</f>
        <v>-62</v>
      </c>
      <c r="N37" s="61"/>
      <c r="O37" s="141">
        <f>SUM(O38:O39)</f>
        <v>0</v>
      </c>
      <c r="P37" s="142">
        <f>IFERROR(O37/M37,"")</f>
        <v>0</v>
      </c>
      <c r="Q37" s="147">
        <f>SUM(Q38:Q39)</f>
        <v>62</v>
      </c>
      <c r="R37" s="144">
        <f>SUM(R38:R39)</f>
        <v>-62</v>
      </c>
      <c r="S37" s="61"/>
      <c r="T37" s="145">
        <f>SUM(T38:T39)</f>
        <v>-62</v>
      </c>
      <c r="U37" s="61"/>
      <c r="V37" s="146">
        <f>SUM(V38:V39)</f>
        <v>0</v>
      </c>
      <c r="W37" s="140">
        <f>SUM(W38:W39)</f>
        <v>0</v>
      </c>
      <c r="X37" s="55"/>
      <c r="AC37" s="64"/>
      <c r="AD37" s="65"/>
      <c r="AE37" s="66"/>
      <c r="AF37" s="67"/>
    </row>
    <row r="38" spans="1:32" s="78" customFormat="1" ht="15" customHeight="1">
      <c r="A38" s="161"/>
      <c r="B38" s="162" t="s">
        <v>57</v>
      </c>
      <c r="C38" s="23"/>
      <c r="D38" s="68" t="s">
        <v>25</v>
      </c>
      <c r="E38" s="69">
        <v>0</v>
      </c>
      <c r="F38" s="70"/>
      <c r="G38" s="70"/>
      <c r="H38" s="71">
        <f>SUM(E38:G38)</f>
        <v>0</v>
      </c>
      <c r="I38" s="23"/>
      <c r="J38" s="72">
        <f>H38*K38/100</f>
        <v>0</v>
      </c>
      <c r="K38" s="164">
        <f>'BETON Qte'!K38</f>
        <v>100</v>
      </c>
      <c r="L38" s="70">
        <f>Q38+AE38</f>
        <v>62</v>
      </c>
      <c r="M38" s="71">
        <f>J38-L38</f>
        <v>-62</v>
      </c>
      <c r="N38" s="23"/>
      <c r="O38" s="73">
        <f>J38-AC38</f>
        <v>0</v>
      </c>
      <c r="P38" s="74">
        <f>IFERROR(O38/M38,0)</f>
        <v>0</v>
      </c>
      <c r="Q38" s="166">
        <v>62</v>
      </c>
      <c r="R38" s="75">
        <f>O38-Q38</f>
        <v>-62</v>
      </c>
      <c r="S38" s="23"/>
      <c r="T38" s="168">
        <f>H38-L38</f>
        <v>-62</v>
      </c>
      <c r="U38" s="27"/>
      <c r="V38" s="76">
        <f t="shared" ref="V38:V39" si="30">L38+T38</f>
        <v>0</v>
      </c>
      <c r="W38" s="71">
        <f t="shared" ref="W38:W39" si="31">H38-V38</f>
        <v>0</v>
      </c>
      <c r="X38" s="77"/>
      <c r="AC38" s="69"/>
      <c r="AD38" s="79"/>
      <c r="AE38" s="70"/>
      <c r="AF38" s="80"/>
    </row>
    <row r="39" spans="1:32" s="78" customFormat="1" ht="15" customHeight="1" thickBot="1">
      <c r="A39" s="161"/>
      <c r="B39" s="162" t="s">
        <v>58</v>
      </c>
      <c r="C39" s="23"/>
      <c r="D39" s="68" t="s">
        <v>25</v>
      </c>
      <c r="E39" s="69">
        <v>0</v>
      </c>
      <c r="F39" s="70"/>
      <c r="G39" s="70"/>
      <c r="H39" s="71">
        <f>SUM(E39:G39)</f>
        <v>0</v>
      </c>
      <c r="I39" s="23"/>
      <c r="J39" s="72">
        <f>H39*K39/100</f>
        <v>0</v>
      </c>
      <c r="K39" s="164">
        <f>'BETON Qte'!K39</f>
        <v>100</v>
      </c>
      <c r="L39" s="70">
        <f>Q39+AE39</f>
        <v>0</v>
      </c>
      <c r="M39" s="71">
        <f>J39-L39</f>
        <v>0</v>
      </c>
      <c r="N39" s="23"/>
      <c r="O39" s="73">
        <f>J39-AC39</f>
        <v>0</v>
      </c>
      <c r="P39" s="74">
        <f>IFERROR(O39/M39,0)</f>
        <v>0</v>
      </c>
      <c r="Q39" s="166"/>
      <c r="R39" s="75">
        <f>O39-Q39</f>
        <v>0</v>
      </c>
      <c r="S39" s="23"/>
      <c r="T39" s="168">
        <f>H39-L39</f>
        <v>0</v>
      </c>
      <c r="U39" s="27"/>
      <c r="V39" s="76">
        <f t="shared" si="30"/>
        <v>0</v>
      </c>
      <c r="W39" s="71">
        <f t="shared" si="31"/>
        <v>0</v>
      </c>
      <c r="X39" s="77"/>
      <c r="AC39" s="69"/>
      <c r="AD39" s="79"/>
      <c r="AE39" s="70"/>
      <c r="AF39" s="80"/>
    </row>
    <row r="40" spans="1:32" s="63" customFormat="1" ht="19.5" customHeight="1" thickBot="1">
      <c r="A40" s="131" t="s">
        <v>81</v>
      </c>
      <c r="B40" s="132" t="s">
        <v>33</v>
      </c>
      <c r="C40" s="61"/>
      <c r="D40" s="133" t="s">
        <v>25</v>
      </c>
      <c r="E40" s="134">
        <f>SUM(E41:E55)</f>
        <v>10698.5</v>
      </c>
      <c r="F40" s="135">
        <f>SUM(F41:F55)</f>
        <v>0</v>
      </c>
      <c r="G40" s="135">
        <f>SUM(G41:G55)</f>
        <v>0</v>
      </c>
      <c r="H40" s="136">
        <f>SUM(H41:H55)</f>
        <v>10698.5</v>
      </c>
      <c r="I40" s="61"/>
      <c r="J40" s="137">
        <f>SUM(J41:J55)</f>
        <v>10698.5</v>
      </c>
      <c r="K40" s="138">
        <f>IFERROR(J40/H40,"")</f>
        <v>1</v>
      </c>
      <c r="L40" s="139">
        <f>SUM(L41:L55)</f>
        <v>0</v>
      </c>
      <c r="M40" s="140">
        <f>SUM(M41:M55)</f>
        <v>10698.5</v>
      </c>
      <c r="N40" s="61"/>
      <c r="O40" s="141">
        <f>SUM(O41:O55)</f>
        <v>10698.5</v>
      </c>
      <c r="P40" s="142">
        <f>IFERROR(O40/M40,"")</f>
        <v>1</v>
      </c>
      <c r="Q40" s="147">
        <f>SUM(Q41:Q55)</f>
        <v>0</v>
      </c>
      <c r="R40" s="144">
        <f>SUM(R41:R55)</f>
        <v>10698.5</v>
      </c>
      <c r="S40" s="61"/>
      <c r="T40" s="145">
        <f>SUM(T41:T55)</f>
        <v>10698.5</v>
      </c>
      <c r="U40" s="61"/>
      <c r="V40" s="146">
        <f>SUM(V41:V55)</f>
        <v>10698.5</v>
      </c>
      <c r="W40" s="140">
        <f>SUM(W41:W55)</f>
        <v>0</v>
      </c>
      <c r="X40" s="55"/>
      <c r="AC40" s="64"/>
      <c r="AD40" s="65"/>
      <c r="AE40" s="66"/>
      <c r="AF40" s="67"/>
    </row>
    <row r="41" spans="1:32" s="78" customFormat="1" ht="15" customHeight="1">
      <c r="A41" s="161"/>
      <c r="B41" s="162" t="s">
        <v>59</v>
      </c>
      <c r="C41" s="23"/>
      <c r="D41" s="68" t="s">
        <v>25</v>
      </c>
      <c r="E41" s="69">
        <v>826.5</v>
      </c>
      <c r="F41" s="70"/>
      <c r="G41" s="70"/>
      <c r="H41" s="71">
        <f t="shared" ref="H41:H55" si="32">SUM(E41:G41)</f>
        <v>826.5</v>
      </c>
      <c r="I41" s="23"/>
      <c r="J41" s="72">
        <f t="shared" ref="J41:J55" si="33">H41*K41/100</f>
        <v>826.5</v>
      </c>
      <c r="K41" s="164">
        <f>'BETON Qte'!K41</f>
        <v>100</v>
      </c>
      <c r="L41" s="70">
        <f t="shared" ref="L41:L55" si="34">Q41+AE41</f>
        <v>0</v>
      </c>
      <c r="M41" s="71">
        <f t="shared" ref="M41:M55" si="35">J41-L41</f>
        <v>826.5</v>
      </c>
      <c r="N41" s="23"/>
      <c r="O41" s="73">
        <f t="shared" ref="O41:O55" si="36">J41-AC41</f>
        <v>826.5</v>
      </c>
      <c r="P41" s="74">
        <f t="shared" ref="P41:P55" si="37">IFERROR(O41/M41,0)</f>
        <v>1</v>
      </c>
      <c r="Q41" s="166"/>
      <c r="R41" s="75">
        <f t="shared" ref="R41:R55" si="38">O41-Q41</f>
        <v>826.5</v>
      </c>
      <c r="S41" s="23"/>
      <c r="T41" s="168">
        <f t="shared" ref="T41:T55" si="39">H41-L41</f>
        <v>826.5</v>
      </c>
      <c r="U41" s="27"/>
      <c r="V41" s="76">
        <f t="shared" ref="V41:V55" si="40">L41+T41</f>
        <v>826.5</v>
      </c>
      <c r="W41" s="71">
        <f t="shared" ref="W41:W55" si="41">H41-V41</f>
        <v>0</v>
      </c>
      <c r="X41" s="77"/>
      <c r="AC41" s="69"/>
      <c r="AD41" s="79"/>
      <c r="AE41" s="70"/>
      <c r="AF41" s="80"/>
    </row>
    <row r="42" spans="1:32" s="78" customFormat="1" ht="15" customHeight="1">
      <c r="A42" s="161"/>
      <c r="B42" s="162" t="s">
        <v>60</v>
      </c>
      <c r="C42" s="23"/>
      <c r="D42" s="68" t="s">
        <v>25</v>
      </c>
      <c r="E42" s="69">
        <v>0</v>
      </c>
      <c r="F42" s="70"/>
      <c r="G42" s="70"/>
      <c r="H42" s="71">
        <f t="shared" si="32"/>
        <v>0</v>
      </c>
      <c r="I42" s="23"/>
      <c r="J42" s="72">
        <f t="shared" si="33"/>
        <v>0</v>
      </c>
      <c r="K42" s="164">
        <f>'BETON Qte'!K42</f>
        <v>100</v>
      </c>
      <c r="L42" s="70">
        <f t="shared" si="34"/>
        <v>0</v>
      </c>
      <c r="M42" s="71">
        <f t="shared" si="35"/>
        <v>0</v>
      </c>
      <c r="N42" s="23"/>
      <c r="O42" s="73">
        <f t="shared" si="36"/>
        <v>0</v>
      </c>
      <c r="P42" s="74">
        <f t="shared" si="37"/>
        <v>0</v>
      </c>
      <c r="Q42" s="166"/>
      <c r="R42" s="75">
        <f t="shared" si="38"/>
        <v>0</v>
      </c>
      <c r="S42" s="23"/>
      <c r="T42" s="168">
        <f t="shared" si="39"/>
        <v>0</v>
      </c>
      <c r="U42" s="27"/>
      <c r="V42" s="76">
        <f t="shared" si="40"/>
        <v>0</v>
      </c>
      <c r="W42" s="71">
        <f t="shared" si="41"/>
        <v>0</v>
      </c>
      <c r="X42" s="77"/>
      <c r="AC42" s="69"/>
      <c r="AD42" s="79"/>
      <c r="AE42" s="70"/>
      <c r="AF42" s="80"/>
    </row>
    <row r="43" spans="1:32" s="78" customFormat="1" ht="15" customHeight="1">
      <c r="A43" s="161"/>
      <c r="B43" s="162" t="s">
        <v>61</v>
      </c>
      <c r="C43" s="23"/>
      <c r="D43" s="68" t="s">
        <v>25</v>
      </c>
      <c r="E43" s="69">
        <v>0</v>
      </c>
      <c r="F43" s="70"/>
      <c r="G43" s="70"/>
      <c r="H43" s="71">
        <f t="shared" si="32"/>
        <v>0</v>
      </c>
      <c r="I43" s="23"/>
      <c r="J43" s="72">
        <f t="shared" si="33"/>
        <v>0</v>
      </c>
      <c r="K43" s="164">
        <f>'BETON Qte'!K43</f>
        <v>100</v>
      </c>
      <c r="L43" s="70">
        <f t="shared" si="34"/>
        <v>0</v>
      </c>
      <c r="M43" s="71">
        <f t="shared" si="35"/>
        <v>0</v>
      </c>
      <c r="N43" s="23"/>
      <c r="O43" s="73">
        <f t="shared" si="36"/>
        <v>0</v>
      </c>
      <c r="P43" s="74">
        <f t="shared" si="37"/>
        <v>0</v>
      </c>
      <c r="Q43" s="166"/>
      <c r="R43" s="75">
        <f t="shared" si="38"/>
        <v>0</v>
      </c>
      <c r="S43" s="23"/>
      <c r="T43" s="168">
        <f t="shared" si="39"/>
        <v>0</v>
      </c>
      <c r="U43" s="27"/>
      <c r="V43" s="76">
        <f t="shared" si="40"/>
        <v>0</v>
      </c>
      <c r="W43" s="71">
        <f t="shared" si="41"/>
        <v>0</v>
      </c>
      <c r="X43" s="77"/>
      <c r="AC43" s="69"/>
      <c r="AD43" s="79"/>
      <c r="AE43" s="70"/>
      <c r="AF43" s="80"/>
    </row>
    <row r="44" spans="1:32" s="78" customFormat="1" ht="15" customHeight="1">
      <c r="A44" s="161"/>
      <c r="B44" s="162" t="s">
        <v>62</v>
      </c>
      <c r="C44" s="23"/>
      <c r="D44" s="68" t="s">
        <v>25</v>
      </c>
      <c r="E44" s="69">
        <v>0</v>
      </c>
      <c r="F44" s="70"/>
      <c r="G44" s="70"/>
      <c r="H44" s="71">
        <f t="shared" si="32"/>
        <v>0</v>
      </c>
      <c r="I44" s="23"/>
      <c r="J44" s="72">
        <f t="shared" si="33"/>
        <v>0</v>
      </c>
      <c r="K44" s="164">
        <f>'BETON Qte'!K44</f>
        <v>100</v>
      </c>
      <c r="L44" s="70">
        <f t="shared" si="34"/>
        <v>0</v>
      </c>
      <c r="M44" s="71">
        <f t="shared" si="35"/>
        <v>0</v>
      </c>
      <c r="N44" s="23"/>
      <c r="O44" s="73">
        <f t="shared" si="36"/>
        <v>0</v>
      </c>
      <c r="P44" s="74">
        <f t="shared" si="37"/>
        <v>0</v>
      </c>
      <c r="Q44" s="166"/>
      <c r="R44" s="75">
        <f t="shared" si="38"/>
        <v>0</v>
      </c>
      <c r="S44" s="23"/>
      <c r="T44" s="168">
        <f t="shared" si="39"/>
        <v>0</v>
      </c>
      <c r="U44" s="27"/>
      <c r="V44" s="76">
        <f t="shared" si="40"/>
        <v>0</v>
      </c>
      <c r="W44" s="71">
        <f t="shared" si="41"/>
        <v>0</v>
      </c>
      <c r="X44" s="77"/>
      <c r="AC44" s="69"/>
      <c r="AD44" s="79"/>
      <c r="AE44" s="70"/>
      <c r="AF44" s="80"/>
    </row>
    <row r="45" spans="1:32" s="78" customFormat="1" ht="15" customHeight="1">
      <c r="A45" s="161"/>
      <c r="B45" s="162" t="s">
        <v>63</v>
      </c>
      <c r="C45" s="23"/>
      <c r="D45" s="68" t="s">
        <v>25</v>
      </c>
      <c r="E45" s="69">
        <v>0</v>
      </c>
      <c r="F45" s="70"/>
      <c r="G45" s="70"/>
      <c r="H45" s="71">
        <f t="shared" si="32"/>
        <v>0</v>
      </c>
      <c r="I45" s="23"/>
      <c r="J45" s="72">
        <f t="shared" si="33"/>
        <v>0</v>
      </c>
      <c r="K45" s="164">
        <f>'BETON Qte'!K45</f>
        <v>100</v>
      </c>
      <c r="L45" s="70">
        <f t="shared" si="34"/>
        <v>0</v>
      </c>
      <c r="M45" s="71">
        <f t="shared" si="35"/>
        <v>0</v>
      </c>
      <c r="N45" s="23"/>
      <c r="O45" s="73">
        <f t="shared" si="36"/>
        <v>0</v>
      </c>
      <c r="P45" s="74">
        <f t="shared" si="37"/>
        <v>0</v>
      </c>
      <c r="Q45" s="166"/>
      <c r="R45" s="75">
        <f t="shared" si="38"/>
        <v>0</v>
      </c>
      <c r="S45" s="23"/>
      <c r="T45" s="168">
        <f t="shared" si="39"/>
        <v>0</v>
      </c>
      <c r="U45" s="27"/>
      <c r="V45" s="76">
        <f t="shared" si="40"/>
        <v>0</v>
      </c>
      <c r="W45" s="71">
        <f t="shared" si="41"/>
        <v>0</v>
      </c>
      <c r="X45" s="77"/>
      <c r="AC45" s="69"/>
      <c r="AD45" s="79"/>
      <c r="AE45" s="70"/>
      <c r="AF45" s="80"/>
    </row>
    <row r="46" spans="1:32" s="78" customFormat="1" ht="15" customHeight="1">
      <c r="A46" s="161"/>
      <c r="B46" s="162" t="s">
        <v>64</v>
      </c>
      <c r="C46" s="23"/>
      <c r="D46" s="68" t="s">
        <v>25</v>
      </c>
      <c r="E46" s="69">
        <v>120</v>
      </c>
      <c r="F46" s="70"/>
      <c r="G46" s="70"/>
      <c r="H46" s="71">
        <f t="shared" si="32"/>
        <v>120</v>
      </c>
      <c r="I46" s="23"/>
      <c r="J46" s="72">
        <f t="shared" si="33"/>
        <v>120</v>
      </c>
      <c r="K46" s="164">
        <f>'BETON Qte'!K46</f>
        <v>100</v>
      </c>
      <c r="L46" s="70">
        <f t="shared" si="34"/>
        <v>0</v>
      </c>
      <c r="M46" s="71">
        <f t="shared" si="35"/>
        <v>120</v>
      </c>
      <c r="N46" s="23"/>
      <c r="O46" s="73">
        <f t="shared" si="36"/>
        <v>120</v>
      </c>
      <c r="P46" s="74">
        <f t="shared" si="37"/>
        <v>1</v>
      </c>
      <c r="Q46" s="166"/>
      <c r="R46" s="75">
        <f t="shared" si="38"/>
        <v>120</v>
      </c>
      <c r="S46" s="23"/>
      <c r="T46" s="168">
        <f t="shared" si="39"/>
        <v>120</v>
      </c>
      <c r="U46" s="27"/>
      <c r="V46" s="76">
        <f t="shared" si="40"/>
        <v>120</v>
      </c>
      <c r="W46" s="71">
        <f t="shared" si="41"/>
        <v>0</v>
      </c>
      <c r="X46" s="77"/>
      <c r="AC46" s="69"/>
      <c r="AD46" s="79"/>
      <c r="AE46" s="70"/>
      <c r="AF46" s="80"/>
    </row>
    <row r="47" spans="1:32" s="78" customFormat="1" ht="15" customHeight="1">
      <c r="A47" s="161"/>
      <c r="B47" s="162" t="s">
        <v>65</v>
      </c>
      <c r="C47" s="23"/>
      <c r="D47" s="68" t="s">
        <v>25</v>
      </c>
      <c r="E47" s="69">
        <v>3150</v>
      </c>
      <c r="F47" s="70"/>
      <c r="G47" s="70"/>
      <c r="H47" s="71">
        <f t="shared" si="32"/>
        <v>3150</v>
      </c>
      <c r="I47" s="23"/>
      <c r="J47" s="72">
        <f t="shared" si="33"/>
        <v>3150</v>
      </c>
      <c r="K47" s="164">
        <f>'BETON Qte'!K47</f>
        <v>100</v>
      </c>
      <c r="L47" s="70">
        <f t="shared" si="34"/>
        <v>0</v>
      </c>
      <c r="M47" s="71">
        <f t="shared" si="35"/>
        <v>3150</v>
      </c>
      <c r="N47" s="23"/>
      <c r="O47" s="73">
        <f t="shared" si="36"/>
        <v>3150</v>
      </c>
      <c r="P47" s="74">
        <f t="shared" si="37"/>
        <v>1</v>
      </c>
      <c r="Q47" s="166"/>
      <c r="R47" s="75">
        <f t="shared" si="38"/>
        <v>3150</v>
      </c>
      <c r="S47" s="23"/>
      <c r="T47" s="168">
        <f t="shared" si="39"/>
        <v>3150</v>
      </c>
      <c r="U47" s="27"/>
      <c r="V47" s="76">
        <f t="shared" si="40"/>
        <v>3150</v>
      </c>
      <c r="W47" s="71">
        <f t="shared" si="41"/>
        <v>0</v>
      </c>
      <c r="X47" s="77"/>
      <c r="AC47" s="69"/>
      <c r="AD47" s="79"/>
      <c r="AE47" s="70"/>
      <c r="AF47" s="80"/>
    </row>
    <row r="48" spans="1:32" s="78" customFormat="1" ht="15" customHeight="1">
      <c r="A48" s="161"/>
      <c r="B48" s="162" t="s">
        <v>66</v>
      </c>
      <c r="C48" s="23"/>
      <c r="D48" s="68" t="s">
        <v>25</v>
      </c>
      <c r="E48" s="69">
        <v>825</v>
      </c>
      <c r="F48" s="70"/>
      <c r="G48" s="70"/>
      <c r="H48" s="71">
        <f t="shared" si="32"/>
        <v>825</v>
      </c>
      <c r="I48" s="23"/>
      <c r="J48" s="72">
        <f t="shared" si="33"/>
        <v>825</v>
      </c>
      <c r="K48" s="164">
        <f>'BETON Qte'!K48</f>
        <v>100</v>
      </c>
      <c r="L48" s="70">
        <f t="shared" si="34"/>
        <v>0</v>
      </c>
      <c r="M48" s="71">
        <f t="shared" si="35"/>
        <v>825</v>
      </c>
      <c r="N48" s="23"/>
      <c r="O48" s="73">
        <f t="shared" si="36"/>
        <v>825</v>
      </c>
      <c r="P48" s="74">
        <f t="shared" si="37"/>
        <v>1</v>
      </c>
      <c r="Q48" s="166"/>
      <c r="R48" s="75">
        <f t="shared" si="38"/>
        <v>825</v>
      </c>
      <c r="S48" s="23"/>
      <c r="T48" s="168">
        <f t="shared" si="39"/>
        <v>825</v>
      </c>
      <c r="U48" s="27"/>
      <c r="V48" s="76">
        <f t="shared" si="40"/>
        <v>825</v>
      </c>
      <c r="W48" s="71">
        <f t="shared" si="41"/>
        <v>0</v>
      </c>
      <c r="X48" s="77"/>
      <c r="AC48" s="69"/>
      <c r="AD48" s="79"/>
      <c r="AE48" s="70"/>
      <c r="AF48" s="80"/>
    </row>
    <row r="49" spans="1:32" s="78" customFormat="1" ht="15" customHeight="1">
      <c r="A49" s="161"/>
      <c r="B49" s="162" t="s">
        <v>67</v>
      </c>
      <c r="C49" s="23"/>
      <c r="D49" s="68" t="s">
        <v>25</v>
      </c>
      <c r="E49" s="69">
        <v>0</v>
      </c>
      <c r="F49" s="70"/>
      <c r="G49" s="70"/>
      <c r="H49" s="71">
        <f t="shared" si="32"/>
        <v>0</v>
      </c>
      <c r="I49" s="23"/>
      <c r="J49" s="72">
        <f t="shared" si="33"/>
        <v>0</v>
      </c>
      <c r="K49" s="164">
        <f>'BETON Qte'!K49</f>
        <v>100</v>
      </c>
      <c r="L49" s="70">
        <f t="shared" si="34"/>
        <v>0</v>
      </c>
      <c r="M49" s="71">
        <f t="shared" si="35"/>
        <v>0</v>
      </c>
      <c r="N49" s="23"/>
      <c r="O49" s="73">
        <f t="shared" si="36"/>
        <v>0</v>
      </c>
      <c r="P49" s="74">
        <f t="shared" si="37"/>
        <v>0</v>
      </c>
      <c r="Q49" s="166"/>
      <c r="R49" s="75">
        <f t="shared" si="38"/>
        <v>0</v>
      </c>
      <c r="S49" s="23"/>
      <c r="T49" s="168">
        <f t="shared" si="39"/>
        <v>0</v>
      </c>
      <c r="U49" s="27"/>
      <c r="V49" s="76">
        <f t="shared" si="40"/>
        <v>0</v>
      </c>
      <c r="W49" s="71">
        <f t="shared" si="41"/>
        <v>0</v>
      </c>
      <c r="X49" s="77"/>
      <c r="AC49" s="69"/>
      <c r="AD49" s="79"/>
      <c r="AE49" s="70"/>
      <c r="AF49" s="80"/>
    </row>
    <row r="50" spans="1:32" s="78" customFormat="1" ht="15" customHeight="1">
      <c r="A50" s="161"/>
      <c r="B50" s="162" t="s">
        <v>68</v>
      </c>
      <c r="C50" s="23"/>
      <c r="D50" s="68" t="s">
        <v>25</v>
      </c>
      <c r="E50" s="69">
        <v>0</v>
      </c>
      <c r="F50" s="70"/>
      <c r="G50" s="70"/>
      <c r="H50" s="71">
        <f t="shared" si="32"/>
        <v>0</v>
      </c>
      <c r="I50" s="23"/>
      <c r="J50" s="72">
        <f t="shared" si="33"/>
        <v>0</v>
      </c>
      <c r="K50" s="164">
        <f>'BETON Qte'!K50</f>
        <v>100</v>
      </c>
      <c r="L50" s="70">
        <f t="shared" si="34"/>
        <v>0</v>
      </c>
      <c r="M50" s="71">
        <f t="shared" si="35"/>
        <v>0</v>
      </c>
      <c r="N50" s="23"/>
      <c r="O50" s="73">
        <f t="shared" si="36"/>
        <v>0</v>
      </c>
      <c r="P50" s="74">
        <f t="shared" si="37"/>
        <v>0</v>
      </c>
      <c r="Q50" s="166"/>
      <c r="R50" s="75">
        <f t="shared" si="38"/>
        <v>0</v>
      </c>
      <c r="S50" s="23"/>
      <c r="T50" s="168">
        <f t="shared" si="39"/>
        <v>0</v>
      </c>
      <c r="U50" s="27"/>
      <c r="V50" s="76">
        <f t="shared" si="40"/>
        <v>0</v>
      </c>
      <c r="W50" s="71">
        <f t="shared" si="41"/>
        <v>0</v>
      </c>
      <c r="X50" s="77"/>
      <c r="AC50" s="69"/>
      <c r="AD50" s="79"/>
      <c r="AE50" s="70"/>
      <c r="AF50" s="80"/>
    </row>
    <row r="51" spans="1:32" s="78" customFormat="1" ht="15" customHeight="1">
      <c r="A51" s="161"/>
      <c r="B51" s="162" t="s">
        <v>69</v>
      </c>
      <c r="C51" s="23"/>
      <c r="D51" s="68" t="s">
        <v>25</v>
      </c>
      <c r="E51" s="69">
        <v>3312</v>
      </c>
      <c r="F51" s="70"/>
      <c r="G51" s="70"/>
      <c r="H51" s="71">
        <f t="shared" si="32"/>
        <v>3312</v>
      </c>
      <c r="I51" s="23"/>
      <c r="J51" s="72">
        <f t="shared" si="33"/>
        <v>3312</v>
      </c>
      <c r="K51" s="164">
        <f>'BETON Qte'!K51</f>
        <v>100</v>
      </c>
      <c r="L51" s="70">
        <f t="shared" si="34"/>
        <v>0</v>
      </c>
      <c r="M51" s="71">
        <f t="shared" si="35"/>
        <v>3312</v>
      </c>
      <c r="N51" s="23"/>
      <c r="O51" s="73">
        <f t="shared" si="36"/>
        <v>3312</v>
      </c>
      <c r="P51" s="74">
        <f t="shared" si="37"/>
        <v>1</v>
      </c>
      <c r="Q51" s="166"/>
      <c r="R51" s="75">
        <f t="shared" si="38"/>
        <v>3312</v>
      </c>
      <c r="S51" s="23"/>
      <c r="T51" s="168">
        <f t="shared" si="39"/>
        <v>3312</v>
      </c>
      <c r="U51" s="27"/>
      <c r="V51" s="76">
        <f t="shared" si="40"/>
        <v>3312</v>
      </c>
      <c r="W51" s="71">
        <f t="shared" si="41"/>
        <v>0</v>
      </c>
      <c r="X51" s="77"/>
      <c r="AC51" s="69"/>
      <c r="AD51" s="79"/>
      <c r="AE51" s="70"/>
      <c r="AF51" s="80"/>
    </row>
    <row r="52" spans="1:32" s="78" customFormat="1" ht="15" customHeight="1">
      <c r="A52" s="161"/>
      <c r="B52" s="162" t="s">
        <v>70</v>
      </c>
      <c r="C52" s="23"/>
      <c r="D52" s="68" t="s">
        <v>25</v>
      </c>
      <c r="E52" s="69">
        <v>0</v>
      </c>
      <c r="F52" s="70"/>
      <c r="G52" s="70"/>
      <c r="H52" s="71">
        <f t="shared" si="32"/>
        <v>0</v>
      </c>
      <c r="I52" s="23"/>
      <c r="J52" s="72">
        <f t="shared" si="33"/>
        <v>0</v>
      </c>
      <c r="K52" s="164">
        <f>'BETON Qte'!K52</f>
        <v>100</v>
      </c>
      <c r="L52" s="70">
        <f t="shared" si="34"/>
        <v>0</v>
      </c>
      <c r="M52" s="71">
        <f t="shared" si="35"/>
        <v>0</v>
      </c>
      <c r="N52" s="23"/>
      <c r="O52" s="73">
        <f t="shared" si="36"/>
        <v>0</v>
      </c>
      <c r="P52" s="74">
        <f t="shared" si="37"/>
        <v>0</v>
      </c>
      <c r="Q52" s="166"/>
      <c r="R52" s="75">
        <f t="shared" si="38"/>
        <v>0</v>
      </c>
      <c r="S52" s="23"/>
      <c r="T52" s="168">
        <f t="shared" si="39"/>
        <v>0</v>
      </c>
      <c r="U52" s="27"/>
      <c r="V52" s="76">
        <f t="shared" si="40"/>
        <v>0</v>
      </c>
      <c r="W52" s="71">
        <f t="shared" si="41"/>
        <v>0</v>
      </c>
      <c r="X52" s="77"/>
      <c r="AC52" s="69"/>
      <c r="AD52" s="79"/>
      <c r="AE52" s="70"/>
      <c r="AF52" s="80"/>
    </row>
    <row r="53" spans="1:32" s="78" customFormat="1" ht="15" customHeight="1">
      <c r="A53" s="161"/>
      <c r="B53" s="162" t="s">
        <v>71</v>
      </c>
      <c r="C53" s="23"/>
      <c r="D53" s="68" t="s">
        <v>25</v>
      </c>
      <c r="E53" s="69">
        <v>0</v>
      </c>
      <c r="F53" s="70"/>
      <c r="G53" s="70"/>
      <c r="H53" s="71">
        <f t="shared" si="32"/>
        <v>0</v>
      </c>
      <c r="I53" s="23"/>
      <c r="J53" s="72">
        <f t="shared" si="33"/>
        <v>0</v>
      </c>
      <c r="K53" s="164">
        <f>'BETON Qte'!K53</f>
        <v>100</v>
      </c>
      <c r="L53" s="70">
        <f t="shared" si="34"/>
        <v>0</v>
      </c>
      <c r="M53" s="71">
        <f t="shared" si="35"/>
        <v>0</v>
      </c>
      <c r="N53" s="23"/>
      <c r="O53" s="73">
        <f t="shared" si="36"/>
        <v>0</v>
      </c>
      <c r="P53" s="74">
        <f t="shared" si="37"/>
        <v>0</v>
      </c>
      <c r="Q53" s="166"/>
      <c r="R53" s="75">
        <f t="shared" si="38"/>
        <v>0</v>
      </c>
      <c r="S53" s="23"/>
      <c r="T53" s="168">
        <f t="shared" si="39"/>
        <v>0</v>
      </c>
      <c r="U53" s="27"/>
      <c r="V53" s="76">
        <f t="shared" si="40"/>
        <v>0</v>
      </c>
      <c r="W53" s="71">
        <f t="shared" si="41"/>
        <v>0</v>
      </c>
      <c r="X53" s="77"/>
      <c r="AC53" s="69"/>
      <c r="AD53" s="79"/>
      <c r="AE53" s="70"/>
      <c r="AF53" s="80"/>
    </row>
    <row r="54" spans="1:32" s="78" customFormat="1" ht="15" customHeight="1">
      <c r="A54" s="161"/>
      <c r="B54" s="162" t="s">
        <v>72</v>
      </c>
      <c r="C54" s="23"/>
      <c r="D54" s="68" t="s">
        <v>25</v>
      </c>
      <c r="E54" s="69">
        <v>2465</v>
      </c>
      <c r="F54" s="70"/>
      <c r="G54" s="70"/>
      <c r="H54" s="71">
        <f t="shared" si="32"/>
        <v>2465</v>
      </c>
      <c r="I54" s="23"/>
      <c r="J54" s="72">
        <f t="shared" si="33"/>
        <v>2465</v>
      </c>
      <c r="K54" s="164">
        <f>'BETON Qte'!K54</f>
        <v>100</v>
      </c>
      <c r="L54" s="70">
        <f t="shared" si="34"/>
        <v>0</v>
      </c>
      <c r="M54" s="71">
        <f t="shared" si="35"/>
        <v>2465</v>
      </c>
      <c r="N54" s="23"/>
      <c r="O54" s="73">
        <f t="shared" si="36"/>
        <v>2465</v>
      </c>
      <c r="P54" s="74">
        <f t="shared" si="37"/>
        <v>1</v>
      </c>
      <c r="Q54" s="166"/>
      <c r="R54" s="75">
        <f t="shared" si="38"/>
        <v>2465</v>
      </c>
      <c r="S54" s="23"/>
      <c r="T54" s="168">
        <f t="shared" si="39"/>
        <v>2465</v>
      </c>
      <c r="U54" s="27"/>
      <c r="V54" s="76">
        <f t="shared" si="40"/>
        <v>2465</v>
      </c>
      <c r="W54" s="71">
        <f t="shared" si="41"/>
        <v>0</v>
      </c>
      <c r="X54" s="77"/>
      <c r="AC54" s="69"/>
      <c r="AD54" s="79"/>
      <c r="AE54" s="70"/>
      <c r="AF54" s="80"/>
    </row>
    <row r="55" spans="1:32" s="78" customFormat="1" ht="15" customHeight="1" thickBot="1">
      <c r="A55" s="161"/>
      <c r="B55" s="162" t="s">
        <v>73</v>
      </c>
      <c r="C55" s="23"/>
      <c r="D55" s="68" t="s">
        <v>25</v>
      </c>
      <c r="E55" s="69">
        <v>0</v>
      </c>
      <c r="F55" s="70"/>
      <c r="G55" s="70"/>
      <c r="H55" s="71">
        <f t="shared" si="32"/>
        <v>0</v>
      </c>
      <c r="I55" s="23"/>
      <c r="J55" s="72">
        <f t="shared" si="33"/>
        <v>0</v>
      </c>
      <c r="K55" s="164">
        <f>'BETON Qte'!K55</f>
        <v>100</v>
      </c>
      <c r="L55" s="70">
        <f t="shared" si="34"/>
        <v>0</v>
      </c>
      <c r="M55" s="71">
        <f t="shared" si="35"/>
        <v>0</v>
      </c>
      <c r="N55" s="23"/>
      <c r="O55" s="73">
        <f t="shared" si="36"/>
        <v>0</v>
      </c>
      <c r="P55" s="74">
        <f t="shared" si="37"/>
        <v>0</v>
      </c>
      <c r="Q55" s="166"/>
      <c r="R55" s="75">
        <f t="shared" si="38"/>
        <v>0</v>
      </c>
      <c r="S55" s="23"/>
      <c r="T55" s="168">
        <f t="shared" si="39"/>
        <v>0</v>
      </c>
      <c r="U55" s="27"/>
      <c r="V55" s="76">
        <f t="shared" si="40"/>
        <v>0</v>
      </c>
      <c r="W55" s="71">
        <f t="shared" si="41"/>
        <v>0</v>
      </c>
      <c r="X55" s="77"/>
      <c r="AC55" s="69"/>
      <c r="AD55" s="79"/>
      <c r="AE55" s="70"/>
      <c r="AF55" s="80"/>
    </row>
    <row r="56" spans="1:32" s="63" customFormat="1" ht="19.5" customHeight="1" thickBot="1">
      <c r="A56" s="131" t="s">
        <v>82</v>
      </c>
      <c r="B56" s="132" t="s">
        <v>34</v>
      </c>
      <c r="C56" s="61"/>
      <c r="D56" s="133" t="s">
        <v>25</v>
      </c>
      <c r="E56" s="134">
        <f>SUM(E57:E59)</f>
        <v>34233.128834355826</v>
      </c>
      <c r="F56" s="135">
        <f>SUM(F57:F59)</f>
        <v>0</v>
      </c>
      <c r="G56" s="135">
        <f>SUM(G57:G59)</f>
        <v>0</v>
      </c>
      <c r="H56" s="136">
        <f>SUM(H57:H59)</f>
        <v>34233.128834355826</v>
      </c>
      <c r="I56" s="61"/>
      <c r="J56" s="137">
        <f>SUM(J57:J59)</f>
        <v>34233.128834355826</v>
      </c>
      <c r="K56" s="138">
        <f>IFERROR(J56/H56,"")</f>
        <v>1</v>
      </c>
      <c r="L56" s="139">
        <f>SUM(L57:L59)</f>
        <v>0</v>
      </c>
      <c r="M56" s="140">
        <f>SUM(M57:M59)</f>
        <v>34233.128834355826</v>
      </c>
      <c r="N56" s="61"/>
      <c r="O56" s="141">
        <f>SUM(O57:O59)</f>
        <v>34233.128834355826</v>
      </c>
      <c r="P56" s="142">
        <f>IFERROR(O56/M56,"")</f>
        <v>1</v>
      </c>
      <c r="Q56" s="147">
        <f>SUM(Q57:Q59)</f>
        <v>0</v>
      </c>
      <c r="R56" s="144">
        <f>SUM(R57:R59)</f>
        <v>34233.128834355826</v>
      </c>
      <c r="S56" s="61"/>
      <c r="T56" s="145">
        <f>SUM(T57:T59)</f>
        <v>34233.128834355826</v>
      </c>
      <c r="U56" s="61"/>
      <c r="V56" s="146">
        <f>SUM(V57:V59)</f>
        <v>34233.128834355826</v>
      </c>
      <c r="W56" s="140">
        <f>SUM(W57:W59)</f>
        <v>0</v>
      </c>
      <c r="X56" s="55"/>
      <c r="AC56" s="64"/>
      <c r="AD56" s="65"/>
      <c r="AE56" s="62"/>
      <c r="AF56" s="67"/>
    </row>
    <row r="57" spans="1:32" s="78" customFormat="1" ht="15" customHeight="1">
      <c r="A57" s="161"/>
      <c r="B57" s="162" t="s">
        <v>74</v>
      </c>
      <c r="C57" s="23"/>
      <c r="D57" s="68" t="s">
        <v>25</v>
      </c>
      <c r="E57" s="69">
        <v>0</v>
      </c>
      <c r="F57" s="70"/>
      <c r="G57" s="70"/>
      <c r="H57" s="71">
        <f>SUM(E57:G57)</f>
        <v>0</v>
      </c>
      <c r="I57" s="23"/>
      <c r="J57" s="72">
        <f>H57*K57/100</f>
        <v>0</v>
      </c>
      <c r="K57" s="164">
        <f>'BETON Qte'!K57</f>
        <v>100</v>
      </c>
      <c r="L57" s="70">
        <f>Q57+AE57</f>
        <v>0</v>
      </c>
      <c r="M57" s="71">
        <f>J57-L57</f>
        <v>0</v>
      </c>
      <c r="N57" s="23"/>
      <c r="O57" s="73">
        <f>J57-AC57</f>
        <v>0</v>
      </c>
      <c r="P57" s="74">
        <f>IFERROR(O57/M57,0)</f>
        <v>0</v>
      </c>
      <c r="Q57" s="166"/>
      <c r="R57" s="75">
        <f>O57-Q57</f>
        <v>0</v>
      </c>
      <c r="S57" s="23"/>
      <c r="T57" s="168">
        <f>H57-L57</f>
        <v>0</v>
      </c>
      <c r="U57" s="27"/>
      <c r="V57" s="76">
        <f t="shared" ref="V57:V59" si="42">L57+T57</f>
        <v>0</v>
      </c>
      <c r="W57" s="71">
        <f t="shared" ref="W57:W59" si="43">H57-V57</f>
        <v>0</v>
      </c>
      <c r="X57" s="77"/>
      <c r="AC57" s="69"/>
      <c r="AD57" s="79"/>
      <c r="AE57" s="70"/>
      <c r="AF57" s="80"/>
    </row>
    <row r="58" spans="1:32" s="78" customFormat="1" ht="15" customHeight="1">
      <c r="A58" s="161"/>
      <c r="B58" s="162" t="s">
        <v>75</v>
      </c>
      <c r="C58" s="23"/>
      <c r="D58" s="68" t="s">
        <v>25</v>
      </c>
      <c r="E58" s="69">
        <v>0</v>
      </c>
      <c r="F58" s="70"/>
      <c r="G58" s="70"/>
      <c r="H58" s="71">
        <f t="shared" ref="H58:H59" si="44">SUM(E58:G58)</f>
        <v>0</v>
      </c>
      <c r="I58" s="23"/>
      <c r="J58" s="72">
        <f t="shared" ref="J58:J59" si="45">H58*K58/100</f>
        <v>0</v>
      </c>
      <c r="K58" s="164">
        <f>'BETON Qte'!K58</f>
        <v>100</v>
      </c>
      <c r="L58" s="70">
        <f t="shared" ref="L58:L59" si="46">Q58+AE58</f>
        <v>0</v>
      </c>
      <c r="M58" s="71">
        <f t="shared" ref="M58:M59" si="47">J58-L58</f>
        <v>0</v>
      </c>
      <c r="N58" s="23"/>
      <c r="O58" s="73">
        <f t="shared" ref="O58:O59" si="48">J58-AC58</f>
        <v>0</v>
      </c>
      <c r="P58" s="74">
        <f t="shared" ref="P58:P59" si="49">IFERROR(O58/M58,0)</f>
        <v>0</v>
      </c>
      <c r="Q58" s="166"/>
      <c r="R58" s="75">
        <f t="shared" ref="R58:R59" si="50">O58-Q58</f>
        <v>0</v>
      </c>
      <c r="S58" s="23"/>
      <c r="T58" s="168">
        <f t="shared" ref="T58:T59" si="51">H58-L58</f>
        <v>0</v>
      </c>
      <c r="U58" s="27"/>
      <c r="V58" s="76">
        <f t="shared" si="42"/>
        <v>0</v>
      </c>
      <c r="W58" s="71">
        <f t="shared" si="43"/>
        <v>0</v>
      </c>
      <c r="X58" s="77"/>
      <c r="AC58" s="69"/>
      <c r="AD58" s="79"/>
      <c r="AE58" s="70"/>
      <c r="AF58" s="80"/>
    </row>
    <row r="59" spans="1:32" s="78" customFormat="1" ht="15" customHeight="1" thickBot="1">
      <c r="A59" s="163"/>
      <c r="B59" s="162" t="s">
        <v>76</v>
      </c>
      <c r="C59" s="23"/>
      <c r="D59" s="83" t="s">
        <v>25</v>
      </c>
      <c r="E59" s="84">
        <v>34233.128834355826</v>
      </c>
      <c r="F59" s="85"/>
      <c r="G59" s="85"/>
      <c r="H59" s="86">
        <f t="shared" si="44"/>
        <v>34233.128834355826</v>
      </c>
      <c r="I59" s="23"/>
      <c r="J59" s="87">
        <f t="shared" si="45"/>
        <v>34233.128834355826</v>
      </c>
      <c r="K59" s="165">
        <f>'BETON Qte'!K59</f>
        <v>100</v>
      </c>
      <c r="L59" s="85">
        <f t="shared" si="46"/>
        <v>0</v>
      </c>
      <c r="M59" s="86">
        <f t="shared" si="47"/>
        <v>34233.128834355826</v>
      </c>
      <c r="N59" s="23"/>
      <c r="O59" s="88">
        <f t="shared" si="48"/>
        <v>34233.128834355826</v>
      </c>
      <c r="P59" s="89">
        <f t="shared" si="49"/>
        <v>1</v>
      </c>
      <c r="Q59" s="167"/>
      <c r="R59" s="90">
        <f t="shared" si="50"/>
        <v>34233.128834355826</v>
      </c>
      <c r="S59" s="23"/>
      <c r="T59" s="169">
        <f t="shared" si="51"/>
        <v>34233.128834355826</v>
      </c>
      <c r="U59" s="27"/>
      <c r="V59" s="91">
        <f t="shared" si="42"/>
        <v>34233.128834355826</v>
      </c>
      <c r="W59" s="86">
        <f t="shared" si="43"/>
        <v>0</v>
      </c>
      <c r="X59" s="77"/>
      <c r="AC59" s="92"/>
      <c r="AD59" s="93"/>
      <c r="AE59" s="94"/>
      <c r="AF59" s="95"/>
    </row>
  </sheetData>
  <mergeCells count="15">
    <mergeCell ref="O9:P9"/>
    <mergeCell ref="T9:T10"/>
    <mergeCell ref="AC9:AD9"/>
    <mergeCell ref="A3:W3"/>
    <mergeCell ref="J8:M8"/>
    <mergeCell ref="O8:R8"/>
    <mergeCell ref="V8:W8"/>
    <mergeCell ref="AC8:AF8"/>
    <mergeCell ref="H9:H10"/>
    <mergeCell ref="J9:K9"/>
    <mergeCell ref="A9:A10"/>
    <mergeCell ref="B9:B10"/>
    <mergeCell ref="E9:E10"/>
    <mergeCell ref="F9:F10"/>
    <mergeCell ref="G9:G10"/>
  </mergeCells>
  <printOptions horizontalCentered="1"/>
  <pageMargins left="0.19685039370078741" right="0.19685039370078741" top="0.39370078740157483" bottom="0.39370078740157483" header="0" footer="0"/>
  <pageSetup paperSize="8" scale="88" fitToHeight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 Qte</vt:lpstr>
      <vt:lpstr>BETON Qte</vt:lpstr>
      <vt:lpstr>ACIER Qte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SAHIR, Mounir</cp:lastModifiedBy>
  <dcterms:created xsi:type="dcterms:W3CDTF">2016-07-22T14:07:43Z</dcterms:created>
  <dcterms:modified xsi:type="dcterms:W3CDTF">2016-08-08T15:42:23Z</dcterms:modified>
</cp:coreProperties>
</file>