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285"/>
  </bookViews>
  <sheets>
    <sheet name="Feuil1" sheetId="1" r:id="rId1"/>
    <sheet name="Feuil2" sheetId="2" r:id="rId2"/>
    <sheet name="Feuil3" sheetId="3" r:id="rId3"/>
    <sheet name="Données" sheetId="4" r:id="rId4"/>
  </sheets>
  <definedNames>
    <definedName name="Jfer">Données!$L$9:$L$20</definedName>
  </definedNames>
  <calcPr calcId="145621"/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" i="1"/>
  <c r="L20" i="4" l="1"/>
  <c r="L14" i="4" s="1"/>
  <c r="L19" i="4"/>
  <c r="L18" i="4"/>
  <c r="L17" i="4"/>
  <c r="L16" i="4"/>
  <c r="L15" i="4"/>
  <c r="L12" i="4"/>
  <c r="L11" i="4"/>
  <c r="L9" i="4"/>
  <c r="C18" i="1"/>
  <c r="C17" i="1"/>
  <c r="C9" i="1"/>
  <c r="C15" i="1"/>
  <c r="C14" i="1"/>
  <c r="C27" i="1"/>
  <c r="C26" i="1"/>
  <c r="J1" i="4"/>
  <c r="L13" i="4" l="1"/>
  <c r="L10" i="4"/>
  <c r="C19" i="1"/>
  <c r="C11" i="1"/>
  <c r="C7" i="1"/>
  <c r="C2" i="1"/>
  <c r="C30" i="1"/>
  <c r="C23" i="1"/>
  <c r="C10" i="1"/>
  <c r="C6" i="1"/>
  <c r="C5" i="1"/>
  <c r="C22" i="1"/>
  <c r="C29" i="1"/>
  <c r="C24" i="1"/>
  <c r="C31" i="1"/>
  <c r="C13" i="1"/>
  <c r="C28" i="1"/>
  <c r="C21" i="1"/>
  <c r="C32" i="1"/>
  <c r="C25" i="1"/>
  <c r="C20" i="1"/>
  <c r="C16" i="1"/>
  <c r="C12" i="1"/>
  <c r="C8" i="1"/>
  <c r="C4" i="1"/>
  <c r="C3" i="1"/>
</calcChain>
</file>

<file path=xl/comments1.xml><?xml version="1.0" encoding="utf-8"?>
<comments xmlns="http://schemas.openxmlformats.org/spreadsheetml/2006/main">
  <authors>
    <author>Gérald Poncin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Devrait être 21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<sst xmlns="http://schemas.openxmlformats.org/spreadsheetml/2006/main" count="60" uniqueCount="31">
  <si>
    <t>Techniciens</t>
  </si>
  <si>
    <t>Jour début astreinte</t>
  </si>
  <si>
    <t>Dimanche</t>
  </si>
  <si>
    <t>X</t>
  </si>
  <si>
    <t>Lundi</t>
  </si>
  <si>
    <t>Y</t>
  </si>
  <si>
    <t>Mardi</t>
  </si>
  <si>
    <t>Z</t>
  </si>
  <si>
    <t>Mercredi</t>
  </si>
  <si>
    <t>Jeudi</t>
  </si>
  <si>
    <t>Vendredi</t>
  </si>
  <si>
    <t>Samedi</t>
  </si>
  <si>
    <t>Le lundi de Pâques</t>
  </si>
  <si>
    <r>
      <t>Le 1</t>
    </r>
    <r>
      <rPr>
        <sz val="9"/>
        <color rgb="FF333333"/>
        <rFont val="Lucida Sans Unicode"/>
        <family val="2"/>
      </rPr>
      <t>er</t>
    </r>
    <r>
      <rPr>
        <sz val="12"/>
        <color rgb="FF333333"/>
        <rFont val="Lucida Sans Unicode"/>
        <family val="2"/>
      </rPr>
      <t> mai</t>
    </r>
  </si>
  <si>
    <t>Le 8 mai </t>
  </si>
  <si>
    <t>L’Ascension</t>
  </si>
  <si>
    <t>Le lundi de Pentecôte</t>
  </si>
  <si>
    <t>Le 14 juillet</t>
  </si>
  <si>
    <t>L’Assomption</t>
  </si>
  <si>
    <t>La Toussaint</t>
  </si>
  <si>
    <t>Le 11 novembre</t>
  </si>
  <si>
    <t>Le jour de Noël</t>
  </si>
  <si>
    <t>Pâques</t>
  </si>
  <si>
    <t>Date</t>
  </si>
  <si>
    <t>Montant</t>
  </si>
  <si>
    <t>Nom</t>
  </si>
  <si>
    <t>y</t>
  </si>
  <si>
    <t>z</t>
  </si>
  <si>
    <t>aa</t>
  </si>
  <si>
    <t>bb</t>
  </si>
  <si>
    <r>
      <t>Le 1</t>
    </r>
    <r>
      <rPr>
        <sz val="9"/>
        <color rgb="FF333333"/>
        <rFont val="Lucida Sans Unicode"/>
        <family val="2"/>
      </rPr>
      <t>er</t>
    </r>
    <r>
      <rPr>
        <sz val="12"/>
        <color rgb="FF333333"/>
        <rFont val="Lucida Sans Unicode"/>
        <family val="2"/>
      </rPr>
      <t> </t>
    </r>
    <r>
      <rPr>
        <sz val="12"/>
        <color rgb="FF333333"/>
        <rFont val="Calibri"/>
        <family val="2"/>
        <scheme val="minor"/>
      </rPr>
      <t>janvier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</si>
</sst>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rgb="FF000000"/>
      <name val="Calibri"/>
      <family val="2"/>
      <charset val="1"/>
    </font>
    <font>
      <sz val="11"/>
      <color theme="1"/>
      <name val="Calibri"/>
      <family val="2"/>
      <charset val="1"/>
    </font>
    <font>
      <sz val="10"/>
      <name val="Arial"/>
      <family val="2"/>
    </font>
    <font>
      <sz val="9"/>
      <color rgb="FF333333"/>
      <name val="Lucida Sans Unicode"/>
      <family val="2"/>
    </font>
    <font>
      <sz val="12"/>
      <color rgb="FF333333"/>
      <name val="Lucida Sans Unicode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12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/>
    <xf numFmtId="0" fontId="1" fillId="0" borderId="0" xfId="1" applyAlignment="1">
      <alignment wrapText="1"/>
    </xf>
    <xf numFmtId="0" fontId="1" fillId="2" borderId="0" xfId="1" applyFill="1" applyAlignment="1">
      <alignment horizontal="center" vertical="center"/>
    </xf>
    <xf numFmtId="0" fontId="1" fillId="2" borderId="0" xfId="1" applyFill="1" applyAlignment="1">
      <alignment vertical="center"/>
    </xf>
    <xf numFmtId="0" fontId="3" fillId="3" borderId="1" xfId="1" applyFont="1" applyFill="1" applyBorder="1"/>
    <xf numFmtId="0" fontId="4" fillId="0" borderId="1" xfId="1" applyFont="1" applyBorder="1"/>
    <xf numFmtId="0" fontId="3" fillId="3" borderId="2" xfId="1" applyFont="1" applyFill="1" applyBorder="1"/>
    <xf numFmtId="0" fontId="1" fillId="0" borderId="0" xfId="1" applyProtection="1">
      <protection locked="0" hidden="1"/>
    </xf>
    <xf numFmtId="14" fontId="1" fillId="0" borderId="0" xfId="1" applyNumberFormat="1"/>
    <xf numFmtId="14" fontId="0" fillId="0" borderId="0" xfId="0" applyNumberFormat="1"/>
    <xf numFmtId="0" fontId="8" fillId="0" borderId="0" xfId="0" applyFont="1"/>
    <xf numFmtId="0" fontId="7" fillId="0" borderId="0" xfId="0" applyFont="1"/>
  </cellXfs>
  <cellStyles count="2">
    <cellStyle name="Normal" xfId="0" builtinId="0"/>
    <cellStyle name="Normal 2" xfId="1"/>
  </cellStyles>
  <dxfs count="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32"/>
  <sheetViews>
    <sheetView showGridLines="0" tabSelected="1" workbookViewId="0">
      <selection activeCell="E19" sqref="E19"/>
    </sheetView>
  </sheetViews>
  <sheetFormatPr baseColWidth="10" defaultRowHeight="15" x14ac:dyDescent="0.25"/>
  <sheetData>
    <row r="1" spans="1:3" x14ac:dyDescent="0.25">
      <c r="A1" s="13" t="s">
        <v>23</v>
      </c>
      <c r="B1" s="13" t="s">
        <v>25</v>
      </c>
      <c r="C1" s="13" t="s">
        <v>24</v>
      </c>
    </row>
    <row r="2" spans="1:3" x14ac:dyDescent="0.25">
      <c r="A2" s="11">
        <v>45778</v>
      </c>
      <c r="B2" s="11" t="s">
        <v>3</v>
      </c>
      <c r="C2" s="12">
        <f>IF($A2="","",IF($B2="","",VLOOKUP(WEEKDAY($A2),Données!$L$1:$N$7,3,FALSE)))</f>
        <v>7</v>
      </c>
    </row>
    <row r="3" spans="1:3" x14ac:dyDescent="0.25">
      <c r="A3" s="11">
        <f>A2+1</f>
        <v>45779</v>
      </c>
      <c r="B3" s="11" t="s">
        <v>3</v>
      </c>
      <c r="C3" s="12">
        <f>IF($A3="","",IF($B3="","",VLOOKUP(WEEKDAY($A3),Données!$L$1:$N$7,3,FALSE)))</f>
        <v>7</v>
      </c>
    </row>
    <row r="4" spans="1:3" x14ac:dyDescent="0.25">
      <c r="A4" s="11">
        <f t="shared" ref="A4:A32" si="0">A3+1</f>
        <v>45780</v>
      </c>
      <c r="B4" s="11" t="s">
        <v>3</v>
      </c>
      <c r="C4" s="12">
        <f>IF($A4="","",IF($B4="","",VLOOKUP(WEEKDAY($A4),Données!$L$1:$N$7,3,FALSE)))</f>
        <v>14</v>
      </c>
    </row>
    <row r="5" spans="1:3" x14ac:dyDescent="0.25">
      <c r="A5" s="11">
        <f t="shared" si="0"/>
        <v>45781</v>
      </c>
      <c r="B5" s="11" t="s">
        <v>3</v>
      </c>
      <c r="C5" s="12">
        <f>IF($A5="","",IF($B5="","",VLOOKUP(WEEKDAY($A5),Données!$L$1:$N$7,3,FALSE)))</f>
        <v>21</v>
      </c>
    </row>
    <row r="6" spans="1:3" x14ac:dyDescent="0.25">
      <c r="A6" s="11">
        <f t="shared" si="0"/>
        <v>45782</v>
      </c>
      <c r="B6" s="11" t="s">
        <v>26</v>
      </c>
      <c r="C6" s="12">
        <f>IF($A6="","",IF($B6="","",VLOOKUP(WEEKDAY($A6),Données!$L$1:$N$7,3,FALSE)))</f>
        <v>7</v>
      </c>
    </row>
    <row r="7" spans="1:3" x14ac:dyDescent="0.25">
      <c r="A7" s="11">
        <f t="shared" si="0"/>
        <v>45783</v>
      </c>
      <c r="B7" s="11" t="s">
        <v>26</v>
      </c>
      <c r="C7" s="12">
        <f>IF($A7="","",IF($B7="","",VLOOKUP(WEEKDAY($A7),Données!$L$1:$N$7,3,FALSE)))</f>
        <v>7</v>
      </c>
    </row>
    <row r="8" spans="1:3" x14ac:dyDescent="0.25">
      <c r="A8" s="11">
        <f t="shared" si="0"/>
        <v>45784</v>
      </c>
      <c r="B8" s="11" t="s">
        <v>5</v>
      </c>
      <c r="C8" s="12">
        <f>IF($A8="","",IF($B8="","",VLOOKUP(WEEKDAY($A8),Données!$L$1:$N$7,3,FALSE)))</f>
        <v>7</v>
      </c>
    </row>
    <row r="9" spans="1:3" x14ac:dyDescent="0.25">
      <c r="A9" s="11">
        <f t="shared" si="0"/>
        <v>45785</v>
      </c>
      <c r="B9" s="11" t="s">
        <v>5</v>
      </c>
      <c r="C9" s="12">
        <f>IF($A9="","",IF($B9="","",VLOOKUP(WEEKDAY($A9),Données!$L$1:$N$7,3,FALSE)))</f>
        <v>7</v>
      </c>
    </row>
    <row r="10" spans="1:3" x14ac:dyDescent="0.25">
      <c r="A10" s="11">
        <f t="shared" si="0"/>
        <v>45786</v>
      </c>
      <c r="B10" s="11" t="s">
        <v>5</v>
      </c>
      <c r="C10" s="12">
        <f>IF($A10="","",IF($B10="","",VLOOKUP(WEEKDAY($A10),Données!$L$1:$N$7,3,FALSE)))</f>
        <v>7</v>
      </c>
    </row>
    <row r="11" spans="1:3" x14ac:dyDescent="0.25">
      <c r="A11" s="11">
        <f t="shared" si="0"/>
        <v>45787</v>
      </c>
      <c r="B11" s="11" t="s">
        <v>5</v>
      </c>
      <c r="C11" s="12">
        <f>IF($A11="","",IF($B11="","",VLOOKUP(WEEKDAY($A11),Données!$L$1:$N$7,3,FALSE)))</f>
        <v>14</v>
      </c>
    </row>
    <row r="12" spans="1:3" x14ac:dyDescent="0.25">
      <c r="A12" s="11">
        <f t="shared" si="0"/>
        <v>45788</v>
      </c>
      <c r="B12" s="11" t="s">
        <v>5</v>
      </c>
      <c r="C12" s="12">
        <f>IF($A12="","",IF($B12="","",VLOOKUP(WEEKDAY($A12),Données!$L$1:$N$7,3,FALSE)))</f>
        <v>21</v>
      </c>
    </row>
    <row r="13" spans="1:3" x14ac:dyDescent="0.25">
      <c r="A13" s="11">
        <f t="shared" si="0"/>
        <v>45789</v>
      </c>
      <c r="B13" s="11" t="s">
        <v>27</v>
      </c>
      <c r="C13" s="12">
        <f>IF($A13="","",IF($B13="","",VLOOKUP(WEEKDAY($A13),Données!$L$1:$N$7,3,FALSE)))</f>
        <v>7</v>
      </c>
    </row>
    <row r="14" spans="1:3" x14ac:dyDescent="0.25">
      <c r="A14" s="11">
        <f t="shared" si="0"/>
        <v>45790</v>
      </c>
      <c r="B14" s="11" t="s">
        <v>7</v>
      </c>
      <c r="C14" s="12">
        <f>IF($A14="","",IF($B14="","",VLOOKUP(WEEKDAY($A14),Données!$L$1:$N$7,3,FALSE)))</f>
        <v>7</v>
      </c>
    </row>
    <row r="15" spans="1:3" x14ac:dyDescent="0.25">
      <c r="A15" s="11">
        <f t="shared" si="0"/>
        <v>45791</v>
      </c>
      <c r="B15" s="11" t="s">
        <v>7</v>
      </c>
      <c r="C15" s="12">
        <f>IF($A15="","",IF($B15="","",VLOOKUP(WEEKDAY($A15),Données!$L$1:$N$7,3,FALSE)))</f>
        <v>7</v>
      </c>
    </row>
    <row r="16" spans="1:3" x14ac:dyDescent="0.25">
      <c r="A16" s="11">
        <f t="shared" si="0"/>
        <v>45792</v>
      </c>
      <c r="B16" s="11" t="s">
        <v>7</v>
      </c>
      <c r="C16" s="12">
        <f>IF($A16="","",IF($B16="","",VLOOKUP(WEEKDAY($A16),Données!$L$1:$N$7,3,FALSE)))</f>
        <v>7</v>
      </c>
    </row>
    <row r="17" spans="1:3" x14ac:dyDescent="0.25">
      <c r="A17" s="11">
        <f t="shared" si="0"/>
        <v>45793</v>
      </c>
      <c r="B17" s="11" t="s">
        <v>7</v>
      </c>
      <c r="C17" s="12">
        <f>IF($A17="","",IF($B17="","",VLOOKUP(WEEKDAY($A17),Données!$L$1:$N$7,3,FALSE)))</f>
        <v>7</v>
      </c>
    </row>
    <row r="18" spans="1:3" x14ac:dyDescent="0.25">
      <c r="A18" s="11">
        <f t="shared" si="0"/>
        <v>45794</v>
      </c>
      <c r="B18" s="11" t="s">
        <v>7</v>
      </c>
      <c r="C18" s="12">
        <f>IF($A18="","",IF($B18="","",VLOOKUP(WEEKDAY($A18),Données!$L$1:$N$7,3,FALSE)))</f>
        <v>14</v>
      </c>
    </row>
    <row r="19" spans="1:3" x14ac:dyDescent="0.25">
      <c r="A19" s="11">
        <f t="shared" si="0"/>
        <v>45795</v>
      </c>
      <c r="B19" s="11" t="s">
        <v>7</v>
      </c>
      <c r="C19" s="12">
        <f>IF($A19="","",IF($B19="","",VLOOKUP(WEEKDAY($A19),Données!$L$1:$N$7,3,FALSE)))</f>
        <v>21</v>
      </c>
    </row>
    <row r="20" spans="1:3" x14ac:dyDescent="0.25">
      <c r="A20" s="11">
        <f t="shared" si="0"/>
        <v>45796</v>
      </c>
      <c r="B20" s="11" t="s">
        <v>28</v>
      </c>
      <c r="C20" s="12">
        <f>IF($A20="","",IF($B20="","",VLOOKUP(WEEKDAY($A20),Données!$L$1:$N$7,3,FALSE)))</f>
        <v>7</v>
      </c>
    </row>
    <row r="21" spans="1:3" x14ac:dyDescent="0.25">
      <c r="A21" s="11">
        <f t="shared" si="0"/>
        <v>45797</v>
      </c>
      <c r="B21" s="11" t="s">
        <v>28</v>
      </c>
      <c r="C21" s="12">
        <f>IF($A21="","",IF($B21="","",VLOOKUP(WEEKDAY($A21),Données!$L$1:$N$7,3,FALSE)))</f>
        <v>7</v>
      </c>
    </row>
    <row r="22" spans="1:3" x14ac:dyDescent="0.25">
      <c r="A22" s="11">
        <f t="shared" si="0"/>
        <v>45798</v>
      </c>
      <c r="B22" s="11" t="s">
        <v>28</v>
      </c>
      <c r="C22" s="12">
        <f>IF($A22="","",IF($B22="","",VLOOKUP(WEEKDAY($A22),Données!$L$1:$N$7,3,FALSE)))</f>
        <v>7</v>
      </c>
    </row>
    <row r="23" spans="1:3" x14ac:dyDescent="0.25">
      <c r="A23" s="11">
        <f t="shared" si="0"/>
        <v>45799</v>
      </c>
      <c r="B23" s="11" t="s">
        <v>28</v>
      </c>
      <c r="C23" s="12">
        <f>IF($A23="","",IF($B23="","",VLOOKUP(WEEKDAY($A23),Données!$L$1:$N$7,3,FALSE)))</f>
        <v>7</v>
      </c>
    </row>
    <row r="24" spans="1:3" x14ac:dyDescent="0.25">
      <c r="A24" s="11">
        <f t="shared" si="0"/>
        <v>45800</v>
      </c>
      <c r="B24" s="11" t="s">
        <v>28</v>
      </c>
      <c r="C24" s="12">
        <f>IF($A24="","",IF($B24="","",VLOOKUP(WEEKDAY($A24),Données!$L$1:$N$7,3,FALSE)))</f>
        <v>7</v>
      </c>
    </row>
    <row r="25" spans="1:3" x14ac:dyDescent="0.25">
      <c r="A25" s="11">
        <f t="shared" si="0"/>
        <v>45801</v>
      </c>
      <c r="B25" s="11" t="s">
        <v>28</v>
      </c>
      <c r="C25" s="12">
        <f>IF($A25="","",IF($B25="","",VLOOKUP(WEEKDAY($A25),Données!$L$1:$N$7,3,FALSE)))</f>
        <v>14</v>
      </c>
    </row>
    <row r="26" spans="1:3" x14ac:dyDescent="0.25">
      <c r="A26" s="11">
        <f t="shared" si="0"/>
        <v>45802</v>
      </c>
      <c r="B26" s="11" t="s">
        <v>28</v>
      </c>
      <c r="C26" s="12">
        <f>IF($A26="","",IF($B26="","",VLOOKUP(WEEKDAY($A26),Données!$L$1:$N$7,3,FALSE)))</f>
        <v>21</v>
      </c>
    </row>
    <row r="27" spans="1:3" x14ac:dyDescent="0.25">
      <c r="A27" s="11">
        <f t="shared" si="0"/>
        <v>45803</v>
      </c>
      <c r="B27" s="11" t="s">
        <v>29</v>
      </c>
      <c r="C27" s="12">
        <f>IF($A27="","",IF($B27="","",VLOOKUP(WEEKDAY($A27),Données!$L$1:$N$7,3,FALSE)))</f>
        <v>7</v>
      </c>
    </row>
    <row r="28" spans="1:3" x14ac:dyDescent="0.25">
      <c r="A28" s="11">
        <f t="shared" si="0"/>
        <v>45804</v>
      </c>
      <c r="B28" s="11" t="s">
        <v>29</v>
      </c>
      <c r="C28" s="12">
        <f>IF($A28="","",IF($B28="","",VLOOKUP(WEEKDAY($A28),Données!$L$1:$N$7,3,FALSE)))</f>
        <v>7</v>
      </c>
    </row>
    <row r="29" spans="1:3" x14ac:dyDescent="0.25">
      <c r="A29" s="11">
        <f t="shared" si="0"/>
        <v>45805</v>
      </c>
      <c r="B29" s="11" t="s">
        <v>29</v>
      </c>
      <c r="C29" s="12">
        <f>IF($A29="","",IF($B29="","",VLOOKUP(WEEKDAY($A29),Données!$L$1:$N$7,3,FALSE)))</f>
        <v>7</v>
      </c>
    </row>
    <row r="30" spans="1:3" x14ac:dyDescent="0.25">
      <c r="A30" s="11">
        <f t="shared" si="0"/>
        <v>45806</v>
      </c>
      <c r="B30" s="11" t="s">
        <v>29</v>
      </c>
      <c r="C30" s="12">
        <f>IF($A30="","",IF($B30="","",VLOOKUP(WEEKDAY($A30),Données!$L$1:$N$7,3,FALSE)))</f>
        <v>7</v>
      </c>
    </row>
    <row r="31" spans="1:3" x14ac:dyDescent="0.25">
      <c r="A31" s="11">
        <f t="shared" si="0"/>
        <v>45807</v>
      </c>
      <c r="B31" s="11" t="s">
        <v>29</v>
      </c>
      <c r="C31" s="12">
        <f>IF($A31="","",IF($B31="","",VLOOKUP(WEEKDAY($A31),Données!$L$1:$N$7,3,FALSE)))</f>
        <v>7</v>
      </c>
    </row>
    <row r="32" spans="1:3" x14ac:dyDescent="0.25">
      <c r="A32" s="11">
        <f t="shared" si="0"/>
        <v>45808</v>
      </c>
      <c r="B32" s="11" t="s">
        <v>29</v>
      </c>
      <c r="C32" s="12">
        <f>IF($A32="","",IF($B32="","",VLOOKUP(WEEKDAY($A32),Données!$L$1:$N$7,3,FALSE)))</f>
        <v>14</v>
      </c>
    </row>
  </sheetData>
  <conditionalFormatting sqref="A2:B32">
    <cfRule type="expression" dxfId="1" priority="1">
      <formula>OR(A2=Jfer)</formula>
    </cfRule>
  </conditionalFormatting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7E06727D-B1EC-45B9-8697-8AF512BBC0CF}">
            <xm:f>IF($A2="","",WEEKDAY($A2)=Données!$I$1)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A2:B32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showGridLines="0" workbookViewId="0">
      <selection activeCell="G1" sqref="G1"/>
    </sheetView>
  </sheetViews>
  <sheetFormatPr baseColWidth="10" defaultRowHeight="15" x14ac:dyDescent="0.25"/>
  <cols>
    <col min="1" max="1" width="11.5703125" style="2" customWidth="1"/>
    <col min="2" max="4" width="11.42578125" style="2"/>
    <col min="5" max="6" width="0" style="2" hidden="1" customWidth="1"/>
    <col min="7" max="10" width="11.42578125" style="2"/>
    <col min="11" max="12" width="26.28515625" style="2" bestFit="1" customWidth="1"/>
    <col min="13" max="16384" width="11.42578125" style="2"/>
  </cols>
  <sheetData>
    <row r="1" spans="1:14" ht="30" x14ac:dyDescent="0.25">
      <c r="A1" s="1" t="s">
        <v>0</v>
      </c>
      <c r="G1" s="2">
        <v>2025</v>
      </c>
      <c r="H1" s="3" t="s">
        <v>1</v>
      </c>
      <c r="I1" s="4">
        <v>2</v>
      </c>
      <c r="J1" s="5" t="str">
        <f>VLOOKUP(I1,L1:M7,2,FALSE)</f>
        <v>Lundi</v>
      </c>
      <c r="L1" s="2">
        <v>1</v>
      </c>
      <c r="M1" s="2" t="s">
        <v>2</v>
      </c>
      <c r="N1" s="2">
        <v>21</v>
      </c>
    </row>
    <row r="2" spans="1:14" x14ac:dyDescent="0.25">
      <c r="A2" s="6" t="s">
        <v>3</v>
      </c>
      <c r="L2" s="2">
        <v>2</v>
      </c>
      <c r="M2" s="2" t="s">
        <v>4</v>
      </c>
      <c r="N2" s="2">
        <v>7</v>
      </c>
    </row>
    <row r="3" spans="1:14" x14ac:dyDescent="0.25">
      <c r="A3" s="7" t="s">
        <v>5</v>
      </c>
      <c r="L3" s="2">
        <v>3</v>
      </c>
      <c r="M3" s="2" t="s">
        <v>6</v>
      </c>
      <c r="N3" s="2">
        <v>7</v>
      </c>
    </row>
    <row r="4" spans="1:14" x14ac:dyDescent="0.25">
      <c r="A4" s="8" t="s">
        <v>7</v>
      </c>
      <c r="L4" s="2">
        <v>4</v>
      </c>
      <c r="M4" s="2" t="s">
        <v>8</v>
      </c>
      <c r="N4" s="2">
        <v>7</v>
      </c>
    </row>
    <row r="5" spans="1:14" x14ac:dyDescent="0.25">
      <c r="A5" s="2" t="s">
        <v>28</v>
      </c>
      <c r="B5" s="9"/>
      <c r="C5" s="9"/>
      <c r="D5" s="9"/>
      <c r="E5" s="9"/>
      <c r="F5" s="9"/>
      <c r="G5" s="9"/>
      <c r="H5" s="9"/>
      <c r="I5" s="9"/>
      <c r="J5" s="9"/>
      <c r="K5" s="9"/>
      <c r="L5" s="9">
        <v>5</v>
      </c>
      <c r="M5" s="9" t="s">
        <v>9</v>
      </c>
      <c r="N5" s="2">
        <v>7</v>
      </c>
    </row>
    <row r="6" spans="1:14" x14ac:dyDescent="0.25">
      <c r="A6" s="2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>
        <v>6</v>
      </c>
      <c r="M6" s="9" t="s">
        <v>10</v>
      </c>
      <c r="N6" s="2">
        <v>7</v>
      </c>
    </row>
    <row r="7" spans="1:14" x14ac:dyDescent="0.25">
      <c r="B7" s="9"/>
      <c r="C7" s="9"/>
      <c r="D7" s="9"/>
      <c r="E7" s="9"/>
      <c r="F7" s="9"/>
      <c r="G7" s="9"/>
      <c r="H7" s="9"/>
      <c r="I7" s="9"/>
      <c r="J7" s="9"/>
      <c r="K7" s="9"/>
      <c r="L7" s="9">
        <v>7</v>
      </c>
      <c r="M7" s="9" t="s">
        <v>11</v>
      </c>
      <c r="N7" s="2">
        <v>14</v>
      </c>
    </row>
    <row r="8" spans="1:14" x14ac:dyDescent="0.25">
      <c r="B8" s="9"/>
      <c r="C8" s="9"/>
      <c r="D8" s="9"/>
      <c r="E8" s="9"/>
      <c r="F8" s="9"/>
      <c r="G8" s="9"/>
      <c r="H8" s="9"/>
      <c r="I8" s="9"/>
      <c r="J8" s="9"/>
    </row>
    <row r="9" spans="1:14" ht="16.5" x14ac:dyDescent="0.25">
      <c r="B9" s="9"/>
      <c r="C9" s="9"/>
      <c r="D9" s="9"/>
      <c r="E9" s="9"/>
      <c r="F9" s="9"/>
      <c r="G9" s="9"/>
      <c r="H9" s="9"/>
      <c r="I9" s="9"/>
      <c r="J9" s="9"/>
      <c r="K9" s="2" t="s">
        <v>30</v>
      </c>
      <c r="L9" s="10">
        <f>DATE($G$1,1,1)</f>
        <v>45658</v>
      </c>
      <c r="M9" s="2">
        <v>21</v>
      </c>
    </row>
    <row r="10" spans="1:14" x14ac:dyDescent="0.25">
      <c r="B10" s="9"/>
      <c r="C10" s="9"/>
      <c r="D10" s="9"/>
      <c r="E10" s="9"/>
      <c r="F10" s="9"/>
      <c r="G10" s="9"/>
      <c r="H10" s="9"/>
      <c r="I10" s="9"/>
      <c r="J10" s="9"/>
      <c r="K10" s="2" t="s">
        <v>12</v>
      </c>
      <c r="L10" s="10">
        <f>$L$20+1</f>
        <v>45768</v>
      </c>
      <c r="M10" s="2">
        <v>21</v>
      </c>
    </row>
    <row r="11" spans="1:14" ht="16.5" x14ac:dyDescent="0.25">
      <c r="B11" s="9"/>
      <c r="C11" s="9"/>
      <c r="D11" s="9"/>
      <c r="E11" s="9"/>
      <c r="F11" s="9"/>
      <c r="G11" s="9"/>
      <c r="H11" s="9"/>
      <c r="I11" s="9"/>
      <c r="J11" s="9"/>
      <c r="K11" s="2" t="s">
        <v>13</v>
      </c>
      <c r="L11" s="10">
        <f>DATE($G$1,5,1)</f>
        <v>45778</v>
      </c>
      <c r="M11" s="2">
        <v>21</v>
      </c>
    </row>
    <row r="12" spans="1:14" x14ac:dyDescent="0.25">
      <c r="B12" s="9"/>
      <c r="C12" s="9"/>
      <c r="D12" s="9"/>
      <c r="E12" s="9"/>
      <c r="F12" s="9"/>
      <c r="G12" s="9"/>
      <c r="H12" s="9"/>
      <c r="I12" s="9"/>
      <c r="J12" s="9"/>
      <c r="K12" s="2" t="s">
        <v>14</v>
      </c>
      <c r="L12" s="10">
        <f>DATE($G$1,5,8)</f>
        <v>45785</v>
      </c>
      <c r="M12" s="2">
        <v>21</v>
      </c>
    </row>
    <row r="13" spans="1:14" x14ac:dyDescent="0.25">
      <c r="B13" s="9"/>
      <c r="C13" s="9"/>
      <c r="D13" s="9"/>
      <c r="E13" s="9"/>
      <c r="F13" s="9"/>
      <c r="G13" s="9"/>
      <c r="H13" s="9"/>
      <c r="I13" s="9"/>
      <c r="J13" s="9"/>
      <c r="K13" s="2" t="s">
        <v>15</v>
      </c>
      <c r="L13" s="10">
        <f>$L$20+39</f>
        <v>45806</v>
      </c>
      <c r="M13" s="2">
        <v>21</v>
      </c>
    </row>
    <row r="14" spans="1:14" x14ac:dyDescent="0.25">
      <c r="B14" s="9"/>
      <c r="C14" s="9"/>
      <c r="D14" s="9"/>
      <c r="E14" s="9"/>
      <c r="F14" s="9"/>
      <c r="G14" s="9"/>
      <c r="H14" s="9"/>
      <c r="I14" s="9"/>
      <c r="J14" s="9"/>
      <c r="K14" s="2" t="s">
        <v>16</v>
      </c>
      <c r="L14" s="10">
        <f>$L$20+50</f>
        <v>45817</v>
      </c>
      <c r="M14" s="2">
        <v>21</v>
      </c>
    </row>
    <row r="15" spans="1:14" x14ac:dyDescent="0.25">
      <c r="B15" s="9"/>
      <c r="C15" s="9"/>
      <c r="D15" s="9"/>
      <c r="E15" s="9"/>
      <c r="F15" s="9"/>
      <c r="G15" s="9"/>
      <c r="H15" s="9"/>
      <c r="I15" s="9"/>
      <c r="J15" s="9"/>
      <c r="K15" s="2" t="s">
        <v>17</v>
      </c>
      <c r="L15" s="10">
        <f>DATE($G$1,7,14)</f>
        <v>45852</v>
      </c>
      <c r="M15" s="2">
        <v>21</v>
      </c>
    </row>
    <row r="16" spans="1:14" x14ac:dyDescent="0.25">
      <c r="B16" s="9"/>
      <c r="C16" s="9"/>
      <c r="D16" s="9"/>
      <c r="E16" s="9"/>
      <c r="F16" s="9"/>
      <c r="G16" s="9"/>
      <c r="H16" s="9"/>
      <c r="I16" s="9"/>
      <c r="J16" s="9"/>
      <c r="K16" s="2" t="s">
        <v>18</v>
      </c>
      <c r="L16" s="10">
        <f>DATE($G$1,8,15)</f>
        <v>45884</v>
      </c>
      <c r="M16" s="2">
        <v>21</v>
      </c>
    </row>
    <row r="17" spans="2:14" x14ac:dyDescent="0.25">
      <c r="B17" s="9"/>
      <c r="C17" s="9"/>
      <c r="D17" s="9"/>
      <c r="E17" s="9"/>
      <c r="F17" s="9"/>
      <c r="G17" s="9"/>
      <c r="H17" s="9"/>
      <c r="I17" s="9"/>
      <c r="J17" s="9"/>
      <c r="K17" s="2" t="s">
        <v>19</v>
      </c>
      <c r="L17" s="10">
        <f>DATE($G$1,11,1)</f>
        <v>45962</v>
      </c>
      <c r="M17" s="2">
        <v>21</v>
      </c>
    </row>
    <row r="18" spans="2:14" x14ac:dyDescent="0.25">
      <c r="B18" s="9"/>
      <c r="C18" s="9"/>
      <c r="D18" s="9"/>
      <c r="E18" s="9"/>
      <c r="F18" s="9"/>
      <c r="G18" s="9"/>
      <c r="H18" s="9"/>
      <c r="I18" s="9"/>
      <c r="J18" s="9"/>
      <c r="K18" s="2" t="s">
        <v>20</v>
      </c>
      <c r="L18" s="10">
        <f>DATE($G$1,11,11)</f>
        <v>45972</v>
      </c>
      <c r="M18" s="2">
        <v>21</v>
      </c>
    </row>
    <row r="19" spans="2:14" x14ac:dyDescent="0.25">
      <c r="B19" s="9"/>
      <c r="C19" s="9"/>
      <c r="D19" s="9"/>
      <c r="E19" s="9"/>
      <c r="F19" s="9"/>
      <c r="G19" s="9"/>
      <c r="H19" s="9"/>
      <c r="I19" s="9"/>
      <c r="J19" s="9"/>
      <c r="K19" s="2" t="s">
        <v>21</v>
      </c>
      <c r="L19" s="10">
        <f>DATE($G$1,12,25)</f>
        <v>46016</v>
      </c>
      <c r="M19" s="2">
        <v>21</v>
      </c>
    </row>
    <row r="20" spans="2:14" x14ac:dyDescent="0.25">
      <c r="B20" s="9"/>
      <c r="C20" s="9"/>
      <c r="D20" s="9"/>
      <c r="E20" s="9"/>
      <c r="F20" s="9"/>
      <c r="G20" s="9"/>
      <c r="H20" s="9"/>
      <c r="I20" s="9"/>
      <c r="J20" s="9"/>
      <c r="K20" s="2" t="s">
        <v>22</v>
      </c>
      <c r="L20" s="10">
        <f>ROUND(DATE(G1,4,MOD(234-11*MOD(G1,19),30))/7,0)*7-6</f>
        <v>45767</v>
      </c>
      <c r="M20" s="2">
        <v>21</v>
      </c>
    </row>
    <row r="21" spans="2:14" x14ac:dyDescent="0.25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2:14" x14ac:dyDescent="0.25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2:14" x14ac:dyDescent="0.25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2:14" x14ac:dyDescent="0.25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2:14" x14ac:dyDescent="0.25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2:14" x14ac:dyDescent="0.25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2:14" x14ac:dyDescent="0.25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2:14" x14ac:dyDescent="0.25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2:14" x14ac:dyDescent="0.2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2:14" x14ac:dyDescent="0.2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2:14" x14ac:dyDescent="0.2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2:14" x14ac:dyDescent="0.2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2:14" x14ac:dyDescent="0.2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2:14" x14ac:dyDescent="0.2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2:14" x14ac:dyDescent="0.2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2:14" x14ac:dyDescent="0.2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2:14" x14ac:dyDescent="0.2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2:14" x14ac:dyDescent="0.25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2:14" x14ac:dyDescent="0.25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2:14" x14ac:dyDescent="0.25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2:14" x14ac:dyDescent="0.25">
      <c r="K41" s="9"/>
      <c r="L41" s="9"/>
      <c r="M41" s="9"/>
      <c r="N41" s="9"/>
    </row>
  </sheetData>
  <dataValidations count="1">
    <dataValidation type="list" allowBlank="1" showInputMessage="1" showErrorMessage="1" sqref="I1">
      <formula1>"1,2,3,4,5,6,7"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Données</vt:lpstr>
      <vt:lpstr>Jfer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 Poncin</dc:creator>
  <cp:lastModifiedBy>Gérald Poncin</cp:lastModifiedBy>
  <dcterms:created xsi:type="dcterms:W3CDTF">2025-02-15T11:43:19Z</dcterms:created>
  <dcterms:modified xsi:type="dcterms:W3CDTF">2025-02-15T18:38:18Z</dcterms:modified>
</cp:coreProperties>
</file>