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openxmlformats-officedocument.spreadsheetml.printerSettings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915"/>
  <workbookPr/>
  <mc:AlternateContent xmlns:mc="http://schemas.openxmlformats.org/markup-compatibility/2006">
    <mc:Choice Requires="x15">
      <x15ac:absPath xmlns:x15ac="http://schemas.microsoft.com/office/spreadsheetml/2010/11/ac" url="/Users/ValerieDelisle-Gagnon/Desktop/temporaire/Aire de drainage/"/>
    </mc:Choice>
  </mc:AlternateContent>
  <bookViews>
    <workbookView xWindow="300" yWindow="600" windowWidth="24560" windowHeight="13120" tabRatio="500"/>
  </bookViews>
  <sheets>
    <sheet name="BUDGET" sheetId="1" r:id="rId1"/>
  </sheets>
  <externalReferences>
    <externalReference r:id="rId2"/>
  </externalReferences>
  <definedNames>
    <definedName name="Activités">BUDGET!#REF!</definedName>
    <definedName name="Catégorie">BUDGET!$A$6:$A$43</definedName>
    <definedName name="Dépenses">BUDGET!$C$6:$C$43</definedName>
  </definedNames>
  <calcPr calcId="150000" calcMode="manual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37" i="1" l="1"/>
  <c r="E38" i="1"/>
  <c r="E40" i="1"/>
  <c r="E41" i="1"/>
  <c r="E35" i="1"/>
  <c r="E31" i="1"/>
  <c r="E20" i="1"/>
  <c r="E25" i="1"/>
  <c r="E15" i="1"/>
  <c r="E17" i="1"/>
  <c r="E10" i="1"/>
  <c r="E43" i="1"/>
  <c r="E49" i="1"/>
  <c r="E50" i="1"/>
  <c r="E51" i="1"/>
  <c r="E53" i="1"/>
  <c r="E54" i="1"/>
  <c r="E56" i="1"/>
  <c r="E57" i="1"/>
  <c r="E45" i="1"/>
  <c r="E58" i="1"/>
  <c r="E59" i="1"/>
  <c r="E61" i="1"/>
  <c r="F40" i="1"/>
  <c r="F41" i="1"/>
  <c r="F35" i="1"/>
  <c r="F31" i="1"/>
  <c r="F25" i="1"/>
  <c r="F17" i="1"/>
  <c r="F6" i="1"/>
  <c r="F10" i="1"/>
  <c r="F43" i="1"/>
  <c r="F49" i="1"/>
  <c r="F50" i="1"/>
  <c r="F51" i="1"/>
  <c r="F53" i="1"/>
  <c r="F54" i="1"/>
  <c r="F56" i="1"/>
  <c r="F57" i="1"/>
  <c r="F45" i="1"/>
  <c r="F58" i="1"/>
  <c r="F59" i="1"/>
  <c r="F61" i="1"/>
  <c r="G40" i="1"/>
  <c r="G41" i="1"/>
  <c r="G33" i="1"/>
  <c r="G34" i="1"/>
  <c r="G35" i="1"/>
  <c r="G31" i="1"/>
  <c r="G22" i="1"/>
  <c r="G23" i="1"/>
  <c r="G24" i="1"/>
  <c r="G25" i="1"/>
  <c r="G17" i="1"/>
  <c r="G10" i="1"/>
  <c r="G43" i="1"/>
  <c r="G49" i="1"/>
  <c r="G50" i="1"/>
  <c r="G51" i="1"/>
  <c r="G53" i="1"/>
  <c r="G54" i="1"/>
  <c r="G56" i="1"/>
  <c r="G57" i="1"/>
  <c r="G45" i="1"/>
  <c r="G58" i="1"/>
  <c r="G59" i="1"/>
  <c r="G61" i="1"/>
  <c r="H40" i="1"/>
  <c r="H41" i="1"/>
  <c r="H35" i="1"/>
  <c r="H31" i="1"/>
  <c r="H25" i="1"/>
  <c r="H17" i="1"/>
  <c r="H7" i="1"/>
  <c r="H8" i="1"/>
  <c r="H9" i="1"/>
  <c r="H10" i="1"/>
  <c r="H43" i="1"/>
  <c r="H49" i="1"/>
  <c r="H50" i="1"/>
  <c r="H51" i="1"/>
  <c r="H53" i="1"/>
  <c r="H54" i="1"/>
  <c r="H56" i="1"/>
  <c r="H57" i="1"/>
  <c r="H45" i="1"/>
  <c r="H58" i="1"/>
  <c r="H59" i="1"/>
  <c r="H61" i="1"/>
  <c r="I40" i="1"/>
  <c r="I41" i="1"/>
  <c r="I35" i="1"/>
  <c r="I31" i="1"/>
  <c r="D19" i="1"/>
  <c r="I19" i="1"/>
  <c r="I25" i="1"/>
  <c r="I12" i="1"/>
  <c r="I13" i="1"/>
  <c r="I14" i="1"/>
  <c r="I17" i="1"/>
  <c r="I10" i="1"/>
  <c r="I43" i="1"/>
  <c r="I49" i="1"/>
  <c r="I50" i="1"/>
  <c r="I51" i="1"/>
  <c r="I53" i="1"/>
  <c r="I54" i="1"/>
  <c r="I56" i="1"/>
  <c r="I57" i="1"/>
  <c r="I45" i="1"/>
  <c r="I58" i="1"/>
  <c r="I59" i="1"/>
  <c r="I61" i="1"/>
  <c r="J40" i="1"/>
  <c r="J41" i="1"/>
  <c r="J35" i="1"/>
  <c r="J27" i="1"/>
  <c r="J31" i="1"/>
  <c r="J25" i="1"/>
  <c r="J17" i="1"/>
  <c r="J10" i="1"/>
  <c r="J43" i="1"/>
  <c r="J49" i="1"/>
  <c r="J50" i="1"/>
  <c r="J51" i="1"/>
  <c r="J53" i="1"/>
  <c r="J54" i="1"/>
  <c r="J56" i="1"/>
  <c r="J57" i="1"/>
  <c r="J45" i="1"/>
  <c r="J58" i="1"/>
  <c r="J59" i="1"/>
  <c r="J61" i="1"/>
  <c r="K40" i="1"/>
  <c r="K41" i="1"/>
  <c r="K35" i="1"/>
  <c r="K27" i="1"/>
  <c r="K28" i="1"/>
  <c r="K30" i="1"/>
  <c r="K31" i="1"/>
  <c r="K25" i="1"/>
  <c r="K17" i="1"/>
  <c r="K10" i="1"/>
  <c r="K43" i="1"/>
  <c r="K49" i="1"/>
  <c r="K50" i="1"/>
  <c r="K51" i="1"/>
  <c r="L10" i="1"/>
  <c r="L17" i="1"/>
  <c r="L20" i="1"/>
  <c r="L25" i="1"/>
  <c r="L31" i="1"/>
  <c r="L35" i="1"/>
  <c r="L40" i="1"/>
  <c r="L41" i="1"/>
  <c r="L43" i="1"/>
  <c r="L51" i="1"/>
  <c r="M10" i="1"/>
  <c r="M17" i="1"/>
  <c r="M25" i="1"/>
  <c r="M31" i="1"/>
  <c r="M35" i="1"/>
  <c r="M40" i="1"/>
  <c r="M41" i="1"/>
  <c r="M43" i="1"/>
  <c r="M51" i="1"/>
  <c r="N10" i="1"/>
  <c r="N17" i="1"/>
  <c r="N25" i="1"/>
  <c r="N31" i="1"/>
  <c r="N35" i="1"/>
  <c r="N40" i="1"/>
  <c r="N41" i="1"/>
  <c r="N43" i="1"/>
  <c r="N51" i="1"/>
  <c r="O10" i="1"/>
  <c r="O17" i="1"/>
  <c r="O25" i="1"/>
  <c r="O31" i="1"/>
  <c r="O35" i="1"/>
  <c r="O40" i="1"/>
  <c r="O41" i="1"/>
  <c r="O43" i="1"/>
  <c r="O51" i="1"/>
  <c r="P10" i="1"/>
  <c r="P17" i="1"/>
  <c r="P25" i="1"/>
  <c r="P31" i="1"/>
  <c r="P35" i="1"/>
  <c r="P40" i="1"/>
  <c r="P41" i="1"/>
  <c r="P43" i="1"/>
  <c r="P51" i="1"/>
  <c r="Q51" i="1"/>
  <c r="K52" i="1"/>
  <c r="K53" i="1"/>
  <c r="K54" i="1"/>
  <c r="K56" i="1"/>
  <c r="K57" i="1"/>
  <c r="K45" i="1"/>
  <c r="K58" i="1"/>
  <c r="K59" i="1"/>
  <c r="K61" i="1"/>
  <c r="L49" i="1"/>
  <c r="L50" i="1"/>
  <c r="L53" i="1"/>
  <c r="L54" i="1"/>
  <c r="L56" i="1"/>
  <c r="L57" i="1"/>
  <c r="L45" i="1"/>
  <c r="L58" i="1"/>
  <c r="L59" i="1"/>
  <c r="L61" i="1"/>
  <c r="M49" i="1"/>
  <c r="M50" i="1"/>
  <c r="M53" i="1"/>
  <c r="M54" i="1"/>
  <c r="M56" i="1"/>
  <c r="M57" i="1"/>
  <c r="M45" i="1"/>
  <c r="M58" i="1"/>
  <c r="M59" i="1"/>
  <c r="M61" i="1"/>
  <c r="N49" i="1"/>
  <c r="N50" i="1"/>
  <c r="N53" i="1"/>
  <c r="N54" i="1"/>
  <c r="N56" i="1"/>
  <c r="N57" i="1"/>
  <c r="N45" i="1"/>
  <c r="N58" i="1"/>
  <c r="N59" i="1"/>
  <c r="N61" i="1"/>
  <c r="O49" i="1"/>
  <c r="O50" i="1"/>
  <c r="O53" i="1"/>
  <c r="O54" i="1"/>
  <c r="O56" i="1"/>
  <c r="O57" i="1"/>
  <c r="O45" i="1"/>
  <c r="O58" i="1"/>
  <c r="O59" i="1"/>
  <c r="O61" i="1"/>
  <c r="P49" i="1"/>
  <c r="P50" i="1"/>
  <c r="P53" i="1"/>
  <c r="P54" i="1"/>
  <c r="P56" i="1"/>
  <c r="P57" i="1"/>
  <c r="P45" i="1"/>
  <c r="P58" i="1"/>
  <c r="P59" i="1"/>
  <c r="P61" i="1"/>
  <c r="Q61" i="1"/>
  <c r="Q59" i="1"/>
  <c r="Q58" i="1"/>
  <c r="Q57" i="1"/>
  <c r="Q54" i="1"/>
  <c r="Q53" i="1"/>
  <c r="Q52" i="1"/>
  <c r="Q6" i="1"/>
  <c r="Q7" i="1"/>
  <c r="Q8" i="1"/>
  <c r="Q9" i="1"/>
  <c r="Q10" i="1"/>
  <c r="Q12" i="1"/>
  <c r="Q13" i="1"/>
  <c r="Q14" i="1"/>
  <c r="Q15" i="1"/>
  <c r="Q16" i="1"/>
  <c r="Q17" i="1"/>
  <c r="Q19" i="1"/>
  <c r="Q20" i="1"/>
  <c r="Q21" i="1"/>
  <c r="Q22" i="1"/>
  <c r="Q23" i="1"/>
  <c r="Q24" i="1"/>
  <c r="Q25" i="1"/>
  <c r="Q27" i="1"/>
  <c r="Q28" i="1"/>
  <c r="Q29" i="1"/>
  <c r="Q30" i="1"/>
  <c r="Q31" i="1"/>
  <c r="Q33" i="1"/>
  <c r="Q34" i="1"/>
  <c r="Q35" i="1"/>
  <c r="Q37" i="1"/>
  <c r="Q38" i="1"/>
  <c r="Q39" i="1"/>
  <c r="Q40" i="1"/>
  <c r="Q41" i="1"/>
  <c r="Q43" i="1"/>
  <c r="Q45" i="1"/>
  <c r="Q49" i="1"/>
  <c r="Q50" i="1"/>
  <c r="Q56" i="1"/>
</calcChain>
</file>

<file path=xl/sharedStrings.xml><?xml version="1.0" encoding="utf-8"?>
<sst xmlns="http://schemas.openxmlformats.org/spreadsheetml/2006/main" count="124" uniqueCount="67">
  <si>
    <t>Municipal espèce</t>
  </si>
  <si>
    <t>Aller retour Causapscal /Sayabec</t>
  </si>
  <si>
    <t xml:space="preserve">Vinci consultant </t>
  </si>
  <si>
    <t>Ingénieurs MRC</t>
  </si>
  <si>
    <t>Fabienne Mathieu</t>
  </si>
  <si>
    <t>Pépine +Camion Municipal</t>
  </si>
  <si>
    <t>Employés municipaux</t>
  </si>
  <si>
    <t>Entrepreneur</t>
  </si>
  <si>
    <t>Architecte Paysager</t>
  </si>
  <si>
    <t>CGBVRR</t>
  </si>
  <si>
    <t>Aménagiste (OBVMR)</t>
  </si>
  <si>
    <t>Stagiaire urbanisme</t>
  </si>
  <si>
    <t>Stagiaire bioéco</t>
  </si>
  <si>
    <t>Graphiste</t>
  </si>
  <si>
    <t>Chargé de projet</t>
  </si>
  <si>
    <t>Taux horaire</t>
  </si>
  <si>
    <t>Revenu total</t>
  </si>
  <si>
    <t>Sous-total subventions</t>
  </si>
  <si>
    <t>FMV</t>
  </si>
  <si>
    <t>Desjardins</t>
  </si>
  <si>
    <t>ROBVQ (Nature)</t>
  </si>
  <si>
    <t>Subventions</t>
  </si>
  <si>
    <t>Sous-total revenu local</t>
  </si>
  <si>
    <t>Résidents participants</t>
  </si>
  <si>
    <t>Municipal Nature</t>
  </si>
  <si>
    <t>Organisme demandeur (10%)</t>
  </si>
  <si>
    <t>Local</t>
  </si>
  <si>
    <t>Total</t>
  </si>
  <si>
    <t>Mars</t>
  </si>
  <si>
    <t>Déc</t>
  </si>
  <si>
    <t>Nov</t>
  </si>
  <si>
    <t>Octobre</t>
  </si>
  <si>
    <t>Sept</t>
  </si>
  <si>
    <t>Aout</t>
  </si>
  <si>
    <t>Juillet</t>
  </si>
  <si>
    <t>Juin</t>
  </si>
  <si>
    <t>Mai</t>
  </si>
  <si>
    <t>Avril</t>
  </si>
  <si>
    <t>Heures</t>
  </si>
  <si>
    <t>Février</t>
  </si>
  <si>
    <t>Janvier</t>
  </si>
  <si>
    <t>Revenus</t>
  </si>
  <si>
    <t>DÉPENSES totales</t>
  </si>
  <si>
    <t xml:space="preserve">Frais d'administration </t>
  </si>
  <si>
    <t>Autres</t>
  </si>
  <si>
    <t>Sous-total</t>
  </si>
  <si>
    <t>Coûts partagés</t>
  </si>
  <si>
    <t>Malette (comptabilité)</t>
  </si>
  <si>
    <t>Consultants ingénieurs</t>
  </si>
  <si>
    <t xml:space="preserve">Chargé de projet OBVMR </t>
  </si>
  <si>
    <t>Frais de déplacements (0,44$/km)</t>
  </si>
  <si>
    <t>Suivis</t>
  </si>
  <si>
    <t>Travaux</t>
  </si>
  <si>
    <t>Matériaux</t>
  </si>
  <si>
    <t>Pépine + camion mun</t>
  </si>
  <si>
    <t>Planification</t>
  </si>
  <si>
    <t>Aménagiste (stagiaire urbaniste)</t>
  </si>
  <si>
    <t>Avocat</t>
  </si>
  <si>
    <t>ROBVQ (contribution)</t>
  </si>
  <si>
    <t>Formation</t>
  </si>
  <si>
    <t>Sensibilisation</t>
  </si>
  <si>
    <t>Type de dépense</t>
  </si>
  <si>
    <t>Dépenses / Activités</t>
  </si>
  <si>
    <t>Catégorie</t>
  </si>
  <si>
    <t>Projet 2016</t>
  </si>
  <si>
    <t>Nombre de participants</t>
  </si>
  <si>
    <t>Ajustement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</si>
</sst>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_);_(* \(#,##0.0\);_(* &quot;-&quot;_);_(@_)"/>
    <numFmt numFmtId="165" formatCode="[$$]#,##0.00"/>
    <numFmt numFmtId="166" formatCode="_(* #,##0_);_(* \(#,##0\);_(* &quot;-&quot;_);_(@_)"/>
    <numFmt numFmtId="167" formatCode="&quot;$&quot;#,##0.00"/>
  </numFmts>
  <fonts count="15" x14ac:knownFonts="1">
    <font>
      <sz val="12"/>
      <color theme="1"/>
      <name val="Calibri"/>
      <family val="2"/>
      <scheme val="minor"/>
    </font>
    <font>
      <sz val="10"/>
      <color rgb="FF000000"/>
      <name val="Arial"/>
    </font>
    <font>
      <sz val="10"/>
      <name val="Arial"/>
      <family val="2"/>
    </font>
    <font>
      <b/>
      <sz val="10"/>
      <color rgb="FF674EA7"/>
      <name val="Arial"/>
      <family val="2"/>
    </font>
    <font>
      <b/>
      <sz val="10"/>
      <name val="Arial"/>
      <family val="2"/>
    </font>
    <font>
      <b/>
      <sz val="12"/>
      <name val="Arial"/>
    </font>
    <font>
      <b/>
      <sz val="10"/>
      <color rgb="FF3B4E87"/>
      <name val="Arial"/>
    </font>
    <font>
      <b/>
      <sz val="12"/>
      <color rgb="FFFFFFFF"/>
      <name val="Arial"/>
    </font>
    <font>
      <b/>
      <sz val="10"/>
      <color rgb="FFFFFFFF"/>
      <name val="Arial"/>
    </font>
    <font>
      <sz val="10"/>
      <color rgb="FFFF0000"/>
      <name val="Arial"/>
    </font>
    <font>
      <sz val="10"/>
      <color rgb="FF9900FF"/>
      <name val="Arial"/>
    </font>
    <font>
      <b/>
      <sz val="18"/>
      <name val="Arial"/>
    </font>
    <font>
      <sz val="18"/>
      <name val="Arial"/>
    </font>
    <font>
      <b/>
      <sz val="20"/>
      <color rgb="FF3B4E87"/>
      <name val="Arial"/>
    </font>
    <font>
      <i/>
      <sz val="10"/>
      <name val="Arial"/>
    </font>
  </fonts>
  <fills count="7">
    <fill>
      <patternFill patternType="none"/>
    </fill>
    <fill>
      <patternFill patternType="gray125"/>
    </fill>
    <fill>
      <patternFill patternType="solid">
        <fgColor theme="0"/>
        <bgColor rgb="FFB7B7B7"/>
      </patternFill>
    </fill>
    <fill>
      <patternFill patternType="solid">
        <fgColor rgb="FFE4E8F3"/>
        <bgColor rgb="FFE4E8F3"/>
      </patternFill>
    </fill>
    <fill>
      <patternFill patternType="solid">
        <fgColor rgb="FF3B4E87"/>
        <bgColor rgb="FF3B4E87"/>
      </patternFill>
    </fill>
    <fill>
      <patternFill patternType="solid">
        <fgColor rgb="FFFFFFFF"/>
        <bgColor rgb="FFFFFFFF"/>
      </patternFill>
    </fill>
    <fill>
      <patternFill patternType="solid">
        <fgColor theme="4" tint="0.79998168889431442"/>
        <bgColor theme="4" tint="0.79998168889431442"/>
      </patternFill>
    </fill>
  </fills>
  <borders count="37">
    <border>
      <left/>
      <right/>
      <top/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FFFFFF"/>
      </left>
      <right style="thin">
        <color rgb="FFFFFFFF"/>
      </right>
      <top style="thin">
        <color rgb="FF000000"/>
      </top>
      <bottom/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FFFFFF"/>
      </left>
      <right/>
      <top style="thin">
        <color rgb="FF000000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000000"/>
      </top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/>
      <right/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000000"/>
      </bottom>
      <diagonal/>
    </border>
    <border>
      <left style="thin">
        <color rgb="FFFFFFFF"/>
      </left>
      <right style="thin">
        <color rgb="FFFFFFFF"/>
      </right>
      <top/>
      <bottom style="thin">
        <color rgb="FF000000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/>
      <bottom style="thin">
        <color auto="1"/>
      </bottom>
      <diagonal/>
    </border>
    <border>
      <left style="thin">
        <color rgb="FFD9D9D9"/>
      </left>
      <right/>
      <top/>
      <bottom/>
      <diagonal/>
    </border>
    <border>
      <left style="thin">
        <color rgb="FFFFFFFF"/>
      </left>
      <right/>
      <top style="thin">
        <color rgb="FF000000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auto="1"/>
      </top>
      <bottom/>
      <diagonal/>
    </border>
    <border>
      <left/>
      <right/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0F0F0"/>
      </bottom>
      <diagonal/>
    </border>
    <border>
      <left style="thin">
        <color rgb="FFFFFFFF"/>
      </left>
      <right/>
      <top style="thin">
        <color theme="0"/>
      </top>
      <bottom style="thin">
        <color rgb="FFFFFFFF"/>
      </bottom>
      <diagonal/>
    </border>
    <border>
      <left style="thin">
        <color rgb="FFFFFFFF"/>
      </left>
      <right/>
      <top style="thin">
        <color theme="0"/>
      </top>
      <bottom/>
      <diagonal/>
    </border>
    <border>
      <left style="thin">
        <color rgb="FFD9D9D9"/>
      </left>
      <right/>
      <top style="thin">
        <color theme="0"/>
      </top>
      <bottom/>
      <diagonal/>
    </border>
    <border>
      <left style="thin">
        <color rgb="FFFFFFFF"/>
      </left>
      <right/>
      <top style="thin">
        <color theme="1"/>
      </top>
      <bottom/>
      <diagonal/>
    </border>
    <border>
      <left/>
      <right/>
      <top style="thin">
        <color theme="0"/>
      </top>
      <bottom/>
      <diagonal/>
    </border>
    <border>
      <left style="thin">
        <color rgb="FFFFFFFF"/>
      </left>
      <right style="thin">
        <color rgb="FFB7B7B7"/>
      </right>
      <top style="thin">
        <color theme="0"/>
      </top>
      <bottom/>
      <diagonal/>
    </border>
    <border>
      <left style="thin">
        <color rgb="FFC0C0C0"/>
      </left>
      <right/>
      <top style="thin">
        <color theme="0"/>
      </top>
      <bottom/>
      <diagonal/>
    </border>
    <border>
      <left style="thin">
        <color rgb="FFC0C0C0"/>
      </left>
      <right/>
      <top style="thin">
        <color rgb="FF000000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53">
    <xf numFmtId="0" fontId="0" fillId="0" borderId="0" xfId="0"/>
    <xf numFmtId="0" fontId="1" fillId="0" borderId="0" xfId="1" applyFont="1" applyAlignment="1">
      <alignment wrapText="1"/>
    </xf>
    <xf numFmtId="164" fontId="1" fillId="0" borderId="0" xfId="1" applyNumberFormat="1" applyFont="1" applyAlignment="1">
      <alignment wrapText="1"/>
    </xf>
    <xf numFmtId="0" fontId="2" fillId="0" borderId="2" xfId="1" applyFont="1" applyBorder="1" applyAlignment="1">
      <alignment wrapText="1"/>
    </xf>
    <xf numFmtId="165" fontId="2" fillId="0" borderId="1" xfId="1" applyNumberFormat="1" applyFont="1" applyBorder="1" applyAlignment="1">
      <alignment wrapText="1"/>
    </xf>
    <xf numFmtId="164" fontId="2" fillId="0" borderId="2" xfId="1" applyNumberFormat="1" applyFont="1" applyBorder="1" applyAlignment="1">
      <alignment wrapText="1"/>
    </xf>
    <xf numFmtId="0" fontId="3" fillId="0" borderId="2" xfId="1" applyFont="1" applyBorder="1" applyAlignment="1">
      <alignment horizontal="left" wrapText="1"/>
    </xf>
    <xf numFmtId="0" fontId="3" fillId="0" borderId="6" xfId="1" applyFont="1" applyBorder="1" applyAlignment="1">
      <alignment wrapText="1"/>
    </xf>
    <xf numFmtId="0" fontId="2" fillId="0" borderId="6" xfId="1" applyFont="1" applyBorder="1" applyAlignment="1">
      <alignment wrapText="1"/>
    </xf>
    <xf numFmtId="167" fontId="2" fillId="0" borderId="8" xfId="1" applyNumberFormat="1" applyFont="1" applyBorder="1" applyAlignment="1">
      <alignment horizontal="left" wrapText="1"/>
    </xf>
    <xf numFmtId="0" fontId="2" fillId="0" borderId="8" xfId="1" applyFont="1" applyBorder="1" applyAlignment="1">
      <alignment horizontal="right" wrapText="1"/>
    </xf>
    <xf numFmtId="167" fontId="2" fillId="0" borderId="0" xfId="1" applyNumberFormat="1" applyFont="1" applyAlignment="1">
      <alignment wrapText="1"/>
    </xf>
    <xf numFmtId="165" fontId="2" fillId="0" borderId="9" xfId="1" applyNumberFormat="1" applyFont="1" applyBorder="1" applyAlignment="1">
      <alignment wrapText="1"/>
    </xf>
    <xf numFmtId="165" fontId="2" fillId="0" borderId="10" xfId="1" applyNumberFormat="1" applyFont="1" applyBorder="1" applyAlignment="1">
      <alignment wrapText="1"/>
    </xf>
    <xf numFmtId="0" fontId="2" fillId="0" borderId="10" xfId="1" applyFont="1" applyBorder="1" applyAlignment="1">
      <alignment wrapText="1"/>
    </xf>
    <xf numFmtId="164" fontId="2" fillId="0" borderId="1" xfId="1" applyNumberFormat="1" applyFont="1" applyBorder="1" applyAlignment="1">
      <alignment wrapText="1"/>
    </xf>
    <xf numFmtId="166" fontId="2" fillId="0" borderId="10" xfId="1" applyNumberFormat="1" applyFont="1" applyBorder="1" applyAlignment="1">
      <alignment wrapText="1"/>
    </xf>
    <xf numFmtId="0" fontId="2" fillId="0" borderId="11" xfId="1" applyFont="1" applyBorder="1" applyAlignment="1">
      <alignment wrapText="1"/>
    </xf>
    <xf numFmtId="0" fontId="2" fillId="0" borderId="12" xfId="1" applyFont="1" applyBorder="1" applyAlignment="1">
      <alignment horizontal="left" wrapText="1"/>
    </xf>
    <xf numFmtId="0" fontId="4" fillId="0" borderId="11" xfId="1" applyFont="1" applyBorder="1" applyAlignment="1">
      <alignment horizontal="right" wrapText="1"/>
    </xf>
    <xf numFmtId="10" fontId="2" fillId="2" borderId="11" xfId="1" applyNumberFormat="1" applyFont="1" applyFill="1" applyBorder="1" applyAlignment="1">
      <alignment wrapText="1"/>
    </xf>
    <xf numFmtId="0" fontId="2" fillId="0" borderId="7" xfId="1" applyFont="1" applyBorder="1" applyAlignment="1">
      <alignment wrapText="1"/>
    </xf>
    <xf numFmtId="166" fontId="2" fillId="0" borderId="0" xfId="1" applyNumberFormat="1" applyFont="1" applyFill="1" applyBorder="1" applyAlignment="1">
      <alignment wrapText="1"/>
    </xf>
    <xf numFmtId="166" fontId="2" fillId="0" borderId="20" xfId="1" applyNumberFormat="1" applyFont="1" applyFill="1" applyBorder="1" applyAlignment="1">
      <alignment wrapText="1"/>
    </xf>
    <xf numFmtId="0" fontId="2" fillId="0" borderId="23" xfId="1" applyFont="1" applyBorder="1" applyAlignment="1">
      <alignment wrapText="1"/>
    </xf>
    <xf numFmtId="0" fontId="2" fillId="0" borderId="25" xfId="1" applyFont="1" applyBorder="1" applyAlignment="1">
      <alignment wrapText="1"/>
    </xf>
    <xf numFmtId="1" fontId="11" fillId="0" borderId="12" xfId="1" applyNumberFormat="1" applyFont="1" applyBorder="1" applyAlignment="1">
      <alignment horizontal="center"/>
    </xf>
    <xf numFmtId="165" fontId="2" fillId="0" borderId="16" xfId="1" applyNumberFormat="1" applyFont="1" applyBorder="1" applyAlignment="1">
      <alignment wrapText="1"/>
    </xf>
    <xf numFmtId="164" fontId="4" fillId="0" borderId="11" xfId="1" applyNumberFormat="1" applyFont="1" applyBorder="1"/>
    <xf numFmtId="0" fontId="2" fillId="0" borderId="11" xfId="1" applyFont="1" applyBorder="1" applyAlignment="1">
      <alignment vertical="center"/>
    </xf>
    <xf numFmtId="0" fontId="1" fillId="0" borderId="10" xfId="1" applyFont="1" applyBorder="1" applyAlignment="1">
      <alignment wrapText="1"/>
    </xf>
    <xf numFmtId="165" fontId="4" fillId="0" borderId="19" xfId="1" applyNumberFormat="1" applyFont="1" applyBorder="1" applyAlignment="1">
      <alignment wrapText="1"/>
    </xf>
    <xf numFmtId="166" fontId="2" fillId="5" borderId="26" xfId="1" applyNumberFormat="1" applyFont="1" applyFill="1" applyBorder="1"/>
    <xf numFmtId="164" fontId="2" fillId="5" borderId="26" xfId="1" applyNumberFormat="1" applyFont="1" applyFill="1" applyBorder="1"/>
    <xf numFmtId="0" fontId="1" fillId="0" borderId="10" xfId="1" applyFont="1" applyBorder="1" applyAlignment="1">
      <alignment horizontal="left" wrapText="1"/>
    </xf>
    <xf numFmtId="0" fontId="12" fillId="0" borderId="2" xfId="1" applyFont="1" applyBorder="1" applyAlignment="1">
      <alignment horizontal="right" vertical="center"/>
    </xf>
    <xf numFmtId="164" fontId="12" fillId="0" borderId="2" xfId="1" applyNumberFormat="1" applyFont="1" applyBorder="1" applyAlignment="1">
      <alignment horizontal="right" vertical="center"/>
    </xf>
    <xf numFmtId="165" fontId="12" fillId="0" borderId="1" xfId="1" applyNumberFormat="1" applyFont="1" applyBorder="1" applyAlignment="1">
      <alignment horizontal="right" wrapText="1"/>
    </xf>
    <xf numFmtId="0" fontId="2" fillId="0" borderId="19" xfId="1" applyFont="1" applyBorder="1" applyAlignment="1">
      <alignment wrapText="1"/>
    </xf>
    <xf numFmtId="0" fontId="12" fillId="0" borderId="1" xfId="1" applyFont="1" applyBorder="1" applyAlignment="1">
      <alignment horizontal="right" vertical="center"/>
    </xf>
    <xf numFmtId="0" fontId="13" fillId="0" borderId="2" xfId="1" applyFont="1" applyBorder="1" applyAlignment="1">
      <alignment horizontal="left" vertical="center"/>
    </xf>
    <xf numFmtId="166" fontId="2" fillId="0" borderId="0" xfId="1" applyNumberFormat="1" applyFont="1" applyFill="1" applyBorder="1" applyAlignment="1">
      <alignment vertical="center" wrapText="1"/>
    </xf>
    <xf numFmtId="166" fontId="5" fillId="3" borderId="14" xfId="1" applyNumberFormat="1" applyFont="1" applyFill="1" applyBorder="1" applyAlignment="1"/>
    <xf numFmtId="1" fontId="12" fillId="0" borderId="2" xfId="1" applyNumberFormat="1" applyFont="1" applyFill="1" applyBorder="1" applyAlignment="1">
      <alignment horizontal="right" vertical="center"/>
    </xf>
    <xf numFmtId="1" fontId="2" fillId="0" borderId="26" xfId="1" applyNumberFormat="1" applyFont="1" applyFill="1" applyBorder="1"/>
    <xf numFmtId="1" fontId="2" fillId="0" borderId="11" xfId="1" applyNumberFormat="1" applyFont="1" applyFill="1" applyBorder="1"/>
    <xf numFmtId="164" fontId="2" fillId="0" borderId="20" xfId="1" applyNumberFormat="1" applyFont="1" applyFill="1" applyBorder="1" applyAlignment="1">
      <alignment wrapText="1"/>
    </xf>
    <xf numFmtId="164" fontId="2" fillId="0" borderId="0" xfId="1" applyNumberFormat="1" applyFont="1" applyFill="1" applyBorder="1" applyAlignment="1">
      <alignment wrapText="1"/>
    </xf>
    <xf numFmtId="1" fontId="2" fillId="0" borderId="2" xfId="1" applyNumberFormat="1" applyFont="1" applyFill="1" applyBorder="1" applyAlignment="1">
      <alignment wrapText="1"/>
    </xf>
    <xf numFmtId="1" fontId="2" fillId="0" borderId="7" xfId="1" applyNumberFormat="1" applyFont="1" applyFill="1" applyBorder="1" applyAlignment="1">
      <alignment wrapText="1"/>
    </xf>
    <xf numFmtId="1" fontId="1" fillId="0" borderId="0" xfId="1" applyNumberFormat="1" applyFont="1" applyFill="1" applyAlignment="1">
      <alignment wrapText="1"/>
    </xf>
    <xf numFmtId="0" fontId="2" fillId="0" borderId="2" xfId="1" applyFont="1" applyFill="1" applyBorder="1" applyAlignment="1">
      <alignment wrapText="1"/>
    </xf>
    <xf numFmtId="166" fontId="2" fillId="0" borderId="26" xfId="1" applyNumberFormat="1" applyFont="1" applyFill="1" applyBorder="1"/>
    <xf numFmtId="165" fontId="2" fillId="0" borderId="12" xfId="1" applyNumberFormat="1" applyFont="1" applyFill="1" applyBorder="1" applyAlignment="1">
      <alignment wrapText="1"/>
    </xf>
    <xf numFmtId="165" fontId="2" fillId="0" borderId="0" xfId="1" applyNumberFormat="1" applyFont="1" applyFill="1" applyBorder="1" applyAlignment="1">
      <alignment vertical="center"/>
    </xf>
    <xf numFmtId="10" fontId="2" fillId="0" borderId="12" xfId="1" applyNumberFormat="1" applyFont="1" applyFill="1" applyBorder="1" applyAlignment="1">
      <alignment wrapText="1"/>
    </xf>
    <xf numFmtId="0" fontId="2" fillId="0" borderId="11" xfId="1" applyFont="1" applyFill="1" applyBorder="1" applyAlignment="1">
      <alignment wrapText="1"/>
    </xf>
    <xf numFmtId="0" fontId="2" fillId="0" borderId="10" xfId="1" applyFont="1" applyFill="1" applyBorder="1" applyAlignment="1">
      <alignment wrapText="1"/>
    </xf>
    <xf numFmtId="0" fontId="2" fillId="0" borderId="6" xfId="1" applyFont="1" applyFill="1" applyBorder="1" applyAlignment="1">
      <alignment wrapText="1"/>
    </xf>
    <xf numFmtId="0" fontId="1" fillId="0" borderId="0" xfId="1" applyFont="1" applyFill="1" applyAlignment="1">
      <alignment wrapText="1"/>
    </xf>
    <xf numFmtId="0" fontId="7" fillId="4" borderId="28" xfId="1" applyNumberFormat="1" applyFont="1" applyFill="1" applyBorder="1" applyAlignment="1">
      <alignment horizontal="left" vertical="center"/>
    </xf>
    <xf numFmtId="0" fontId="8" fillId="4" borderId="12" xfId="1" applyNumberFormat="1" applyFont="1" applyFill="1" applyBorder="1" applyAlignment="1">
      <alignment wrapText="1"/>
    </xf>
    <xf numFmtId="0" fontId="7" fillId="4" borderId="12" xfId="1" applyNumberFormat="1" applyFont="1" applyFill="1" applyBorder="1" applyAlignment="1">
      <alignment horizontal="center" wrapText="1"/>
    </xf>
    <xf numFmtId="0" fontId="5" fillId="3" borderId="22" xfId="1" applyNumberFormat="1" applyFont="1" applyFill="1" applyBorder="1" applyAlignment="1">
      <alignment horizontal="left"/>
    </xf>
    <xf numFmtId="166" fontId="5" fillId="3" borderId="22" xfId="1" applyNumberFormat="1" applyFont="1" applyFill="1" applyBorder="1" applyAlignment="1"/>
    <xf numFmtId="164" fontId="5" fillId="6" borderId="22" xfId="1" applyNumberFormat="1" applyFont="1" applyFill="1" applyBorder="1" applyAlignment="1"/>
    <xf numFmtId="165" fontId="5" fillId="6" borderId="22" xfId="1" applyNumberFormat="1" applyFont="1" applyFill="1" applyBorder="1" applyAlignment="1"/>
    <xf numFmtId="0" fontId="7" fillId="4" borderId="12" xfId="1" applyNumberFormat="1" applyFont="1" applyFill="1" applyBorder="1" applyAlignment="1">
      <alignment horizontal="left" vertical="center"/>
    </xf>
    <xf numFmtId="0" fontId="5" fillId="3" borderId="13" xfId="1" applyNumberFormat="1" applyFont="1" applyFill="1" applyBorder="1" applyAlignment="1">
      <alignment horizontal="left"/>
    </xf>
    <xf numFmtId="166" fontId="5" fillId="3" borderId="13" xfId="1" applyNumberFormat="1" applyFont="1" applyFill="1" applyBorder="1" applyAlignment="1"/>
    <xf numFmtId="0" fontId="6" fillId="0" borderId="12" xfId="1" applyNumberFormat="1" applyFont="1" applyFill="1" applyBorder="1" applyAlignment="1"/>
    <xf numFmtId="0" fontId="2" fillId="0" borderId="12" xfId="1" applyNumberFormat="1" applyFont="1" applyFill="1" applyBorder="1" applyAlignment="1">
      <alignment wrapText="1"/>
    </xf>
    <xf numFmtId="164" fontId="2" fillId="0" borderId="12" xfId="1" applyNumberFormat="1" applyFont="1" applyFill="1" applyBorder="1" applyAlignment="1">
      <alignment wrapText="1"/>
    </xf>
    <xf numFmtId="167" fontId="2" fillId="0" borderId="29" xfId="1" applyNumberFormat="1" applyFont="1" applyFill="1" applyBorder="1" applyAlignment="1">
      <alignment wrapText="1"/>
    </xf>
    <xf numFmtId="0" fontId="2" fillId="0" borderId="25" xfId="1" applyNumberFormat="1" applyFont="1" applyFill="1" applyBorder="1" applyAlignment="1"/>
    <xf numFmtId="166" fontId="4" fillId="0" borderId="22" xfId="1" applyNumberFormat="1" applyFont="1" applyFill="1" applyBorder="1" applyAlignment="1"/>
    <xf numFmtId="164" fontId="4" fillId="0" borderId="22" xfId="1" applyNumberFormat="1" applyFont="1" applyFill="1" applyBorder="1" applyAlignment="1"/>
    <xf numFmtId="0" fontId="2" fillId="0" borderId="12" xfId="1" applyNumberFormat="1" applyFont="1" applyFill="1" applyBorder="1" applyAlignment="1"/>
    <xf numFmtId="164" fontId="2" fillId="0" borderId="12" xfId="1" applyNumberFormat="1" applyFont="1" applyFill="1" applyBorder="1" applyAlignment="1"/>
    <xf numFmtId="166" fontId="2" fillId="0" borderId="12" xfId="1" applyNumberFormat="1" applyFont="1" applyFill="1" applyBorder="1" applyAlignment="1"/>
    <xf numFmtId="166" fontId="2" fillId="0" borderId="12" xfId="1" applyNumberFormat="1" applyFont="1" applyFill="1" applyBorder="1" applyAlignment="1">
      <alignment wrapText="1"/>
    </xf>
    <xf numFmtId="167" fontId="2" fillId="0" borderId="28" xfId="1" applyNumberFormat="1" applyFont="1" applyFill="1" applyBorder="1" applyAlignment="1">
      <alignment wrapText="1"/>
    </xf>
    <xf numFmtId="0" fontId="2" fillId="0" borderId="25" xfId="1" applyNumberFormat="1" applyFont="1" applyFill="1" applyBorder="1" applyAlignment="1">
      <alignment vertical="top"/>
    </xf>
    <xf numFmtId="166" fontId="4" fillId="0" borderId="22" xfId="1" applyNumberFormat="1" applyFont="1" applyFill="1" applyBorder="1" applyAlignment="1">
      <alignment vertical="top"/>
    </xf>
    <xf numFmtId="0" fontId="1" fillId="0" borderId="0" xfId="1" applyFont="1" applyFill="1" applyAlignment="1">
      <alignment vertical="top" wrapText="1"/>
    </xf>
    <xf numFmtId="165" fontId="4" fillId="0" borderId="22" xfId="1" applyNumberFormat="1" applyFont="1" applyFill="1" applyBorder="1" applyAlignment="1"/>
    <xf numFmtId="0" fontId="6" fillId="0" borderId="25" xfId="1" applyNumberFormat="1" applyFont="1" applyFill="1" applyBorder="1" applyAlignment="1"/>
    <xf numFmtId="0" fontId="9" fillId="0" borderId="25" xfId="1" applyNumberFormat="1" applyFont="1" applyFill="1" applyBorder="1" applyAlignment="1"/>
    <xf numFmtId="167" fontId="2" fillId="0" borderId="22" xfId="1" applyNumberFormat="1" applyFont="1" applyFill="1" applyBorder="1" applyAlignment="1">
      <alignment wrapText="1"/>
    </xf>
    <xf numFmtId="166" fontId="4" fillId="0" borderId="12" xfId="1" applyNumberFormat="1" applyFont="1" applyFill="1" applyBorder="1" applyAlignment="1">
      <alignment vertical="top"/>
    </xf>
    <xf numFmtId="164" fontId="4" fillId="0" borderId="12" xfId="1" applyNumberFormat="1" applyFont="1" applyFill="1" applyBorder="1" applyAlignment="1">
      <alignment vertical="top"/>
    </xf>
    <xf numFmtId="165" fontId="4" fillId="0" borderId="12" xfId="1" applyNumberFormat="1" applyFont="1" applyFill="1" applyBorder="1" applyAlignment="1">
      <alignment vertical="top"/>
    </xf>
    <xf numFmtId="9" fontId="2" fillId="0" borderId="31" xfId="1" applyNumberFormat="1" applyFont="1" applyFill="1" applyBorder="1" applyAlignment="1">
      <alignment vertical="top"/>
    </xf>
    <xf numFmtId="166" fontId="2" fillId="0" borderId="12" xfId="1" applyNumberFormat="1" applyFont="1" applyFill="1" applyBorder="1" applyAlignment="1">
      <alignment vertical="top"/>
    </xf>
    <xf numFmtId="165" fontId="2" fillId="0" borderId="32" xfId="1" applyNumberFormat="1" applyFont="1" applyFill="1" applyBorder="1" applyAlignment="1"/>
    <xf numFmtId="0" fontId="2" fillId="0" borderId="31" xfId="1" applyNumberFormat="1" applyFont="1" applyFill="1" applyBorder="1" applyAlignment="1"/>
    <xf numFmtId="0" fontId="2" fillId="0" borderId="22" xfId="1" applyNumberFormat="1" applyFont="1" applyFill="1" applyBorder="1" applyAlignment="1"/>
    <xf numFmtId="164" fontId="2" fillId="0" borderId="24" xfId="1" applyNumberFormat="1" applyFont="1" applyFill="1" applyBorder="1" applyAlignment="1"/>
    <xf numFmtId="0" fontId="2" fillId="0" borderId="24" xfId="1" applyNumberFormat="1" applyFont="1" applyFill="1" applyBorder="1" applyAlignment="1"/>
    <xf numFmtId="0" fontId="2" fillId="0" borderId="24" xfId="1" applyNumberFormat="1" applyFont="1" applyFill="1" applyBorder="1" applyAlignment="1">
      <alignment wrapText="1"/>
    </xf>
    <xf numFmtId="165" fontId="2" fillId="0" borderId="22" xfId="1" applyNumberFormat="1" applyFont="1" applyFill="1" applyBorder="1" applyAlignment="1">
      <alignment wrapText="1"/>
    </xf>
    <xf numFmtId="164" fontId="2" fillId="0" borderId="33" xfId="1" applyNumberFormat="1" applyFont="1" applyFill="1" applyBorder="1" applyAlignment="1">
      <alignment wrapText="1"/>
    </xf>
    <xf numFmtId="166" fontId="2" fillId="0" borderId="28" xfId="1" applyNumberFormat="1" applyFont="1" applyFill="1" applyBorder="1" applyAlignment="1">
      <alignment horizontal="right" wrapText="1"/>
    </xf>
    <xf numFmtId="165" fontId="2" fillId="0" borderId="22" xfId="1" applyNumberFormat="1" applyFont="1" applyFill="1" applyBorder="1" applyAlignment="1"/>
    <xf numFmtId="164" fontId="2" fillId="0" borderId="34" xfId="1" applyNumberFormat="1" applyFont="1" applyFill="1" applyBorder="1" applyAlignment="1">
      <alignment wrapText="1"/>
    </xf>
    <xf numFmtId="166" fontId="2" fillId="0" borderId="24" xfId="1" applyNumberFormat="1" applyFont="1" applyFill="1" applyBorder="1" applyAlignment="1">
      <alignment horizontal="right" wrapText="1"/>
    </xf>
    <xf numFmtId="165" fontId="2" fillId="0" borderId="24" xfId="1" applyNumberFormat="1" applyFont="1" applyFill="1" applyBorder="1" applyAlignment="1"/>
    <xf numFmtId="166" fontId="2" fillId="0" borderId="22" xfId="1" applyNumberFormat="1" applyFont="1" applyFill="1" applyBorder="1" applyAlignment="1">
      <alignment wrapText="1"/>
    </xf>
    <xf numFmtId="164" fontId="2" fillId="0" borderId="22" xfId="1" applyNumberFormat="1" applyFont="1" applyFill="1" applyBorder="1" applyAlignment="1">
      <alignment wrapText="1"/>
    </xf>
    <xf numFmtId="165" fontId="2" fillId="0" borderId="28" xfId="1" applyNumberFormat="1" applyFont="1" applyFill="1" applyBorder="1" applyAlignment="1"/>
    <xf numFmtId="164" fontId="2" fillId="0" borderId="30" xfId="1" applyNumberFormat="1" applyFont="1" applyFill="1" applyBorder="1" applyAlignment="1">
      <alignment wrapText="1"/>
    </xf>
    <xf numFmtId="166" fontId="2" fillId="0" borderId="24" xfId="1" applyNumberFormat="1" applyFont="1" applyFill="1" applyBorder="1" applyAlignment="1">
      <alignment wrapText="1"/>
    </xf>
    <xf numFmtId="166" fontId="2" fillId="0" borderId="30" xfId="1" applyNumberFormat="1" applyFont="1" applyFill="1" applyBorder="1" applyAlignment="1">
      <alignment horizontal="right" wrapText="1"/>
    </xf>
    <xf numFmtId="166" fontId="4" fillId="0" borderId="22" xfId="1" applyNumberFormat="1" applyFont="1" applyFill="1" applyBorder="1" applyAlignment="1">
      <alignment horizontal="right"/>
    </xf>
    <xf numFmtId="0" fontId="2" fillId="0" borderId="18" xfId="0" applyFont="1" applyFill="1" applyBorder="1" applyAlignment="1">
      <alignment horizontal="right"/>
    </xf>
    <xf numFmtId="0" fontId="2" fillId="0" borderId="3" xfId="0" applyFont="1" applyFill="1" applyBorder="1" applyAlignment="1">
      <alignment horizontal="right" wrapText="1"/>
    </xf>
    <xf numFmtId="0" fontId="2" fillId="0" borderId="5" xfId="0" applyFont="1" applyFill="1" applyBorder="1" applyAlignment="1">
      <alignment horizontal="right" wrapText="1"/>
    </xf>
    <xf numFmtId="0" fontId="2" fillId="0" borderId="17" xfId="0" applyFont="1" applyFill="1" applyBorder="1" applyAlignment="1">
      <alignment horizontal="right" wrapText="1"/>
    </xf>
    <xf numFmtId="0" fontId="2" fillId="0" borderId="11" xfId="0" applyFont="1" applyFill="1" applyBorder="1" applyAlignment="1">
      <alignment horizontal="right" wrapText="1"/>
    </xf>
    <xf numFmtId="166" fontId="2" fillId="0" borderId="0" xfId="1" applyNumberFormat="1" applyFont="1" applyFill="1" applyBorder="1" applyAlignment="1"/>
    <xf numFmtId="165" fontId="2" fillId="0" borderId="0" xfId="1" applyNumberFormat="1" applyFont="1" applyFill="1" applyBorder="1" applyAlignment="1"/>
    <xf numFmtId="164" fontId="4" fillId="0" borderId="15" xfId="1" applyNumberFormat="1" applyFont="1" applyFill="1" applyBorder="1" applyAlignment="1">
      <alignment vertical="top"/>
    </xf>
    <xf numFmtId="166" fontId="4" fillId="0" borderId="15" xfId="1" applyNumberFormat="1" applyFont="1" applyFill="1" applyBorder="1" applyAlignment="1">
      <alignment vertical="top"/>
    </xf>
    <xf numFmtId="165" fontId="4" fillId="0" borderId="15" xfId="1" applyNumberFormat="1" applyFont="1" applyFill="1" applyBorder="1" applyAlignment="1">
      <alignment vertical="top"/>
    </xf>
    <xf numFmtId="165" fontId="2" fillId="0" borderId="20" xfId="1" applyNumberFormat="1" applyFont="1" applyFill="1" applyBorder="1" applyAlignment="1"/>
    <xf numFmtId="164" fontId="2" fillId="0" borderId="35" xfId="1" applyNumberFormat="1" applyFont="1" applyFill="1" applyBorder="1" applyAlignment="1">
      <alignment wrapText="1"/>
    </xf>
    <xf numFmtId="166" fontId="2" fillId="0" borderId="35" xfId="1" applyNumberFormat="1" applyFont="1" applyFill="1" applyBorder="1" applyAlignment="1">
      <alignment wrapText="1"/>
    </xf>
    <xf numFmtId="165" fontId="2" fillId="0" borderId="35" xfId="1" applyNumberFormat="1" applyFont="1" applyFill="1" applyBorder="1" applyAlignment="1"/>
    <xf numFmtId="164" fontId="2" fillId="0" borderId="36" xfId="1" applyNumberFormat="1" applyFont="1" applyFill="1" applyBorder="1" applyAlignment="1">
      <alignment wrapText="1"/>
    </xf>
    <xf numFmtId="166" fontId="2" fillId="0" borderId="36" xfId="1" applyNumberFormat="1" applyFont="1" applyFill="1" applyBorder="1" applyAlignment="1">
      <alignment wrapText="1"/>
    </xf>
    <xf numFmtId="165" fontId="2" fillId="0" borderId="36" xfId="1" applyNumberFormat="1" applyFont="1" applyFill="1" applyBorder="1" applyAlignment="1"/>
    <xf numFmtId="166" fontId="2" fillId="0" borderId="20" xfId="1" applyNumberFormat="1" applyFont="1" applyFill="1" applyBorder="1" applyAlignment="1"/>
    <xf numFmtId="164" fontId="4" fillId="0" borderId="15" xfId="1" applyNumberFormat="1" applyFont="1" applyFill="1" applyBorder="1" applyAlignment="1"/>
    <xf numFmtId="166" fontId="4" fillId="0" borderId="15" xfId="1" applyNumberFormat="1" applyFont="1" applyFill="1" applyBorder="1" applyAlignment="1"/>
    <xf numFmtId="165" fontId="4" fillId="0" borderId="15" xfId="1" applyNumberFormat="1" applyFont="1" applyFill="1" applyBorder="1" applyAlignment="1"/>
    <xf numFmtId="166" fontId="10" fillId="0" borderId="20" xfId="1" applyNumberFormat="1" applyFont="1" applyFill="1" applyBorder="1" applyAlignment="1">
      <alignment vertical="center" wrapText="1"/>
    </xf>
    <xf numFmtId="167" fontId="2" fillId="0" borderId="15" xfId="1" applyNumberFormat="1" applyFont="1" applyFill="1" applyBorder="1" applyAlignment="1">
      <alignment wrapText="1"/>
    </xf>
    <xf numFmtId="167" fontId="2" fillId="0" borderId="27" xfId="1" applyNumberFormat="1" applyFont="1" applyFill="1" applyBorder="1" applyAlignment="1">
      <alignment vertical="center" wrapText="1"/>
    </xf>
    <xf numFmtId="167" fontId="2" fillId="0" borderId="21" xfId="1" applyNumberFormat="1" applyFont="1" applyFill="1" applyBorder="1" applyAlignment="1">
      <alignment wrapText="1"/>
    </xf>
    <xf numFmtId="167" fontId="2" fillId="0" borderId="27" xfId="1" applyNumberFormat="1" applyFont="1" applyFill="1" applyBorder="1" applyAlignment="1">
      <alignment wrapText="1"/>
    </xf>
    <xf numFmtId="167" fontId="4" fillId="0" borderId="15" xfId="1" applyNumberFormat="1" applyFont="1" applyFill="1" applyBorder="1" applyAlignment="1"/>
    <xf numFmtId="167" fontId="2" fillId="0" borderId="0" xfId="1" applyNumberFormat="1" applyFont="1" applyFill="1" applyBorder="1" applyAlignment="1">
      <alignment wrapText="1"/>
    </xf>
    <xf numFmtId="167" fontId="2" fillId="0" borderId="0" xfId="1" applyNumberFormat="1" applyFont="1" applyFill="1" applyBorder="1" applyAlignment="1">
      <alignment vertical="center" wrapText="1"/>
    </xf>
    <xf numFmtId="167" fontId="2" fillId="0" borderId="20" xfId="1" applyNumberFormat="1" applyFont="1" applyFill="1" applyBorder="1" applyAlignment="1">
      <alignment vertical="center" wrapText="1"/>
    </xf>
    <xf numFmtId="166" fontId="2" fillId="0" borderId="20" xfId="1" applyNumberFormat="1" applyFont="1" applyFill="1" applyBorder="1" applyAlignment="1">
      <alignment vertical="center" wrapText="1"/>
    </xf>
    <xf numFmtId="164" fontId="2" fillId="0" borderId="0" xfId="1" applyNumberFormat="1" applyFont="1" applyFill="1" applyBorder="1" applyAlignment="1">
      <alignment vertical="center" wrapText="1"/>
    </xf>
    <xf numFmtId="164" fontId="2" fillId="0" borderId="20" xfId="1" applyNumberFormat="1" applyFont="1" applyFill="1" applyBorder="1" applyAlignment="1">
      <alignment vertical="center" wrapText="1"/>
    </xf>
    <xf numFmtId="164" fontId="14" fillId="0" borderId="4" xfId="1" applyNumberFormat="1" applyFont="1" applyFill="1" applyBorder="1" applyAlignment="1">
      <alignment wrapText="1"/>
    </xf>
    <xf numFmtId="0" fontId="0" fillId="0" borderId="10" xfId="0" applyFont="1" applyBorder="1" applyAlignment="1">
      <alignment wrapText="1"/>
    </xf>
    <xf numFmtId="0" fontId="8" fillId="4" borderId="2" xfId="0" applyFont="1" applyFill="1" applyBorder="1" applyAlignment="1">
      <alignment wrapText="1"/>
    </xf>
    <xf numFmtId="0" fontId="0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0" fillId="0" borderId="0" xfId="0" applyFont="1" applyAlignment="1">
      <alignment vertical="top" wrapText="1"/>
    </xf>
  </cellXfs>
  <cellStyles count="2">
    <cellStyle name="Normal" xfId="0" builtinId="0"/>
    <cellStyle name="Normal 2" xfId="1"/>
  </cellStyles>
  <dxfs count="2">
    <dxf>
      <fill>
        <patternFill>
          <bgColor rgb="FFFF9999"/>
        </patternFill>
      </fill>
    </dxf>
    <dxf>
      <fill>
        <patternFill patternType="solid">
          <fgColor rgb="FFF4C7C3"/>
          <bgColor rgb="FFF4C7C3"/>
        </patternFill>
      </fill>
      <alignment wrapText="1"/>
      <border>
        <left/>
        <right/>
        <top/>
        <bottom/>
      </border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10</xdr:col>
      <xdr:colOff>590550</xdr:colOff>
      <xdr:row>24</xdr:row>
      <xdr:rowOff>0</xdr:rowOff>
    </xdr:to>
    <xdr:sp macro="" textlink="">
      <xdr:nvSpPr>
        <xdr:cNvPr id="2" name="AutoShape 2"/>
        <xdr:cNvSpPr>
          <a:spLocks noChangeArrowheads="1"/>
        </xdr:cNvSpPr>
      </xdr:nvSpPr>
      <xdr:spPr bwMode="auto">
        <a:xfrm>
          <a:off x="1320800" y="0"/>
          <a:ext cx="12477750" cy="77597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6_AD_BUDGET_10avri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6"/>
      <sheetName val="Coûts partagés7 "/>
      <sheetName val="SommaireMunicipalités"/>
      <sheetName val="Sommaire"/>
      <sheetName val="Sayabec"/>
      <sheetName val="Val-Brillant"/>
      <sheetName val="TOTAL RH"/>
      <sheetName val="Amqui"/>
      <sheetName val="LAS"/>
      <sheetName val="Causapscal"/>
      <sheetName val="Ste-Flo"/>
      <sheetName val="Matap"/>
      <sheetName val="Vierge_ProjectBudget"/>
      <sheetName val="Help"/>
      <sheetName val="©"/>
    </sheetNames>
    <sheetDataSet>
      <sheetData sheetId="0"/>
      <sheetData sheetId="1">
        <row r="25">
          <cell r="E25">
            <v>855</v>
          </cell>
          <cell r="F25">
            <v>1425</v>
          </cell>
          <cell r="G25">
            <v>2437.5</v>
          </cell>
          <cell r="H25">
            <v>787.5</v>
          </cell>
          <cell r="I25">
            <v>787.5</v>
          </cell>
          <cell r="J25">
            <v>787.5</v>
          </cell>
          <cell r="K25">
            <v>375</v>
          </cell>
          <cell r="L25">
            <v>375</v>
          </cell>
          <cell r="M25">
            <v>375</v>
          </cell>
          <cell r="N25">
            <v>675</v>
          </cell>
          <cell r="O25">
            <v>375</v>
          </cell>
          <cell r="P25">
            <v>375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8"/>
  <sheetViews>
    <sheetView tabSelected="1" topLeftCell="B39" workbookViewId="0">
      <selection activeCell="L63" sqref="L63"/>
    </sheetView>
  </sheetViews>
  <sheetFormatPr baseColWidth="10" defaultColWidth="17.33203125" defaultRowHeight="16" x14ac:dyDescent="0.2"/>
  <cols>
    <col min="1" max="1" width="15.5" style="150" hidden="1" customWidth="1"/>
    <col min="2" max="2" width="22.5" style="1" customWidth="1"/>
    <col min="3" max="3" width="24.6640625" style="1" customWidth="1"/>
    <col min="4" max="4" width="11.33203125" style="50" customWidth="1"/>
    <col min="5" max="5" width="8.5" style="1" customWidth="1"/>
    <col min="6" max="6" width="10.1640625" style="2" customWidth="1"/>
    <col min="7" max="7" width="8.5" style="1" bestFit="1" customWidth="1"/>
    <col min="8" max="8" width="9.5" style="1" bestFit="1" customWidth="1"/>
    <col min="9" max="9" width="8.5" style="1" bestFit="1" customWidth="1"/>
    <col min="10" max="10" width="9.5" style="1" bestFit="1" customWidth="1"/>
    <col min="11" max="11" width="8.5" style="1" bestFit="1" customWidth="1"/>
    <col min="12" max="12" width="7.5" style="1" customWidth="1"/>
    <col min="13" max="13" width="10" style="1" customWidth="1"/>
    <col min="14" max="15" width="8.33203125" style="1" bestFit="1" customWidth="1"/>
    <col min="16" max="16" width="9.5" style="1" customWidth="1"/>
    <col min="17" max="17" width="11.1640625" style="59" bestFit="1" customWidth="1"/>
    <col min="18" max="18" width="9.6640625" style="1" customWidth="1"/>
    <col min="19" max="19" width="12.6640625" style="1" bestFit="1" customWidth="1"/>
    <col min="20" max="16384" width="17.33203125" style="1"/>
  </cols>
  <sheetData>
    <row r="1" spans="1:19" ht="25" x14ac:dyDescent="0.25">
      <c r="A1" s="148"/>
      <c r="B1" s="40" t="s">
        <v>64</v>
      </c>
      <c r="C1" s="3"/>
      <c r="D1" s="43"/>
      <c r="E1" s="35"/>
      <c r="F1" s="36"/>
      <c r="G1" s="35"/>
      <c r="H1" s="35"/>
      <c r="I1" s="35"/>
      <c r="J1" s="35"/>
      <c r="K1" s="39"/>
      <c r="L1" s="38"/>
      <c r="M1" s="38"/>
      <c r="N1" s="38"/>
      <c r="O1" s="21"/>
      <c r="P1" s="3"/>
      <c r="Q1" s="51"/>
      <c r="R1" s="3"/>
      <c r="S1" s="37"/>
    </row>
    <row r="2" spans="1:19" x14ac:dyDescent="0.2">
      <c r="A2" s="148"/>
      <c r="B2" s="30" t="s">
        <v>65</v>
      </c>
      <c r="C2" s="34">
        <v>10</v>
      </c>
      <c r="D2" s="44"/>
      <c r="E2" s="32"/>
      <c r="F2" s="33"/>
      <c r="G2" s="32"/>
      <c r="H2" s="32"/>
      <c r="I2" s="32"/>
      <c r="J2" s="32"/>
      <c r="K2" s="32"/>
      <c r="L2" s="32"/>
      <c r="M2" s="32"/>
      <c r="N2" s="32"/>
      <c r="O2" s="32"/>
      <c r="P2" s="32"/>
      <c r="Q2" s="52"/>
      <c r="R2" s="32"/>
      <c r="S2" s="31"/>
    </row>
    <row r="3" spans="1:19" ht="23" x14ac:dyDescent="0.25">
      <c r="A3" s="148"/>
      <c r="B3" s="30"/>
      <c r="C3" s="30"/>
      <c r="D3" s="45"/>
      <c r="E3" s="29"/>
      <c r="F3" s="28"/>
      <c r="G3" s="26">
        <v>2016</v>
      </c>
      <c r="H3" s="25"/>
      <c r="I3" s="25"/>
      <c r="J3" s="25"/>
      <c r="K3" s="25"/>
      <c r="L3" s="25"/>
      <c r="M3" s="25"/>
      <c r="N3" s="25"/>
      <c r="O3" s="25"/>
      <c r="P3" s="25"/>
      <c r="Q3" s="25"/>
      <c r="R3" s="24"/>
      <c r="S3" s="27"/>
    </row>
    <row r="4" spans="1:19" x14ac:dyDescent="0.2">
      <c r="A4" s="149" t="s">
        <v>63</v>
      </c>
      <c r="B4" s="60" t="s">
        <v>62</v>
      </c>
      <c r="C4" s="61" t="s">
        <v>61</v>
      </c>
      <c r="D4" s="61" t="s">
        <v>38</v>
      </c>
      <c r="E4" s="61" t="s">
        <v>37</v>
      </c>
      <c r="F4" s="61" t="s">
        <v>36</v>
      </c>
      <c r="G4" s="61" t="s">
        <v>35</v>
      </c>
      <c r="H4" s="61" t="s">
        <v>34</v>
      </c>
      <c r="I4" s="61" t="s">
        <v>33</v>
      </c>
      <c r="J4" s="61" t="s">
        <v>32</v>
      </c>
      <c r="K4" s="61" t="s">
        <v>31</v>
      </c>
      <c r="L4" s="61" t="s">
        <v>30</v>
      </c>
      <c r="M4" s="61" t="s">
        <v>29</v>
      </c>
      <c r="N4" s="61" t="s">
        <v>40</v>
      </c>
      <c r="O4" s="61" t="s">
        <v>39</v>
      </c>
      <c r="P4" s="61" t="s">
        <v>28</v>
      </c>
      <c r="Q4" s="62" t="s">
        <v>27</v>
      </c>
    </row>
    <row r="5" spans="1:19" s="59" customFormat="1" x14ac:dyDescent="0.2">
      <c r="A5" s="150"/>
      <c r="B5" s="70" t="s">
        <v>60</v>
      </c>
      <c r="C5" s="71"/>
      <c r="D5" s="72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53"/>
    </row>
    <row r="6" spans="1:19" s="59" customFormat="1" ht="13" x14ac:dyDescent="0.15">
      <c r="A6" s="151" t="s">
        <v>60</v>
      </c>
      <c r="B6" s="71"/>
      <c r="C6" s="141" t="s">
        <v>12</v>
      </c>
      <c r="D6" s="47">
        <v>15</v>
      </c>
      <c r="E6" s="22"/>
      <c r="F6" s="22">
        <f>D6*C66</f>
        <v>247.5</v>
      </c>
      <c r="G6" s="22"/>
      <c r="H6" s="22"/>
      <c r="I6" s="22"/>
      <c r="J6" s="22"/>
      <c r="K6" s="22"/>
      <c r="L6" s="22"/>
      <c r="M6" s="22"/>
      <c r="N6" s="22"/>
      <c r="O6" s="22"/>
      <c r="P6" s="22"/>
      <c r="Q6" s="120">
        <f>SUM(E6:P6)</f>
        <v>247.5</v>
      </c>
    </row>
    <row r="7" spans="1:19" s="59" customFormat="1" x14ac:dyDescent="0.2">
      <c r="A7" s="150" t="s">
        <v>60</v>
      </c>
      <c r="B7" s="71"/>
      <c r="C7" s="141" t="s">
        <v>49</v>
      </c>
      <c r="D7" s="47">
        <v>6</v>
      </c>
      <c r="E7" s="22"/>
      <c r="F7" s="22"/>
      <c r="G7" s="22"/>
      <c r="H7" s="22">
        <f>$D7*$C$64</f>
        <v>180</v>
      </c>
      <c r="I7" s="22"/>
      <c r="J7" s="22"/>
      <c r="K7" s="22"/>
      <c r="L7" s="22"/>
      <c r="M7" s="22"/>
      <c r="N7" s="22"/>
      <c r="O7" s="22"/>
      <c r="P7" s="22"/>
      <c r="Q7" s="120">
        <f>SUM(E7:P7)</f>
        <v>180</v>
      </c>
    </row>
    <row r="8" spans="1:19" s="59" customFormat="1" x14ac:dyDescent="0.2">
      <c r="A8" s="150" t="s">
        <v>60</v>
      </c>
      <c r="B8" s="71"/>
      <c r="C8" s="141" t="s">
        <v>6</v>
      </c>
      <c r="D8" s="47">
        <v>3</v>
      </c>
      <c r="E8" s="22"/>
      <c r="F8" s="22"/>
      <c r="G8" s="22"/>
      <c r="H8" s="22">
        <f>$D8*$C$72</f>
        <v>90</v>
      </c>
      <c r="I8" s="22"/>
      <c r="J8" s="22"/>
      <c r="K8" s="22"/>
      <c r="L8" s="22"/>
      <c r="M8" s="22"/>
      <c r="N8" s="22"/>
      <c r="O8" s="22"/>
      <c r="P8" s="22"/>
      <c r="Q8" s="120">
        <f>SUM(E8:P8)</f>
        <v>90</v>
      </c>
    </row>
    <row r="9" spans="1:19" s="59" customFormat="1" ht="26" x14ac:dyDescent="0.2">
      <c r="A9" s="150" t="s">
        <v>60</v>
      </c>
      <c r="B9" s="71"/>
      <c r="C9" s="143" t="s">
        <v>50</v>
      </c>
      <c r="D9" s="46">
        <v>1</v>
      </c>
      <c r="E9" s="144"/>
      <c r="F9" s="144"/>
      <c r="G9" s="144"/>
      <c r="H9" s="23">
        <f>($D9*$C$78)*0.44</f>
        <v>44</v>
      </c>
      <c r="I9" s="144"/>
      <c r="J9" s="144"/>
      <c r="K9" s="144"/>
      <c r="L9" s="144"/>
      <c r="M9" s="144"/>
      <c r="N9" s="144"/>
      <c r="O9" s="144"/>
      <c r="P9" s="23"/>
      <c r="Q9" s="124">
        <f>SUM(E9:P9)</f>
        <v>44</v>
      </c>
    </row>
    <row r="10" spans="1:19" s="59" customFormat="1" x14ac:dyDescent="0.2">
      <c r="A10" s="150"/>
      <c r="B10" s="74"/>
      <c r="C10" s="133" t="s">
        <v>45</v>
      </c>
      <c r="D10" s="132"/>
      <c r="E10" s="133">
        <f>SUM(E6:E9)</f>
        <v>0</v>
      </c>
      <c r="F10" s="133">
        <f>SUM(F6:F9)</f>
        <v>247.5</v>
      </c>
      <c r="G10" s="133">
        <f>SUM(G6:G9)</f>
        <v>0</v>
      </c>
      <c r="H10" s="133">
        <f>SUM(H6:H9)</f>
        <v>314</v>
      </c>
      <c r="I10" s="133">
        <f>SUM(I6:I9)</f>
        <v>0</v>
      </c>
      <c r="J10" s="133">
        <f>SUM(J6:J9)</f>
        <v>0</v>
      </c>
      <c r="K10" s="133">
        <f>SUM(K6:K9)</f>
        <v>0</v>
      </c>
      <c r="L10" s="133">
        <f>SUM(L6:L9)</f>
        <v>0</v>
      </c>
      <c r="M10" s="133">
        <f>SUM(M6:M9)</f>
        <v>0</v>
      </c>
      <c r="N10" s="133">
        <f>SUM(N6:N9)</f>
        <v>0</v>
      </c>
      <c r="O10" s="133">
        <f>SUM(O6:O9)</f>
        <v>0</v>
      </c>
      <c r="P10" s="133">
        <f>SUM(P6:P9)</f>
        <v>0</v>
      </c>
      <c r="Q10" s="140">
        <f>SUM(E10:P10)</f>
        <v>561.5</v>
      </c>
    </row>
    <row r="11" spans="1:19" s="59" customFormat="1" x14ac:dyDescent="0.2">
      <c r="A11" s="150"/>
      <c r="B11" s="70" t="s">
        <v>59</v>
      </c>
      <c r="C11" s="77"/>
      <c r="D11" s="78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80"/>
      <c r="Q11" s="53"/>
    </row>
    <row r="12" spans="1:19" s="59" customFormat="1" ht="32" x14ac:dyDescent="0.2">
      <c r="A12" s="150" t="s">
        <v>59</v>
      </c>
      <c r="B12" s="74"/>
      <c r="C12" s="141" t="s">
        <v>49</v>
      </c>
      <c r="D12" s="47">
        <v>3</v>
      </c>
      <c r="E12" s="22"/>
      <c r="F12" s="22"/>
      <c r="G12" s="22"/>
      <c r="H12" s="22"/>
      <c r="I12" s="22">
        <f>$D12*$C$64</f>
        <v>90</v>
      </c>
      <c r="J12" s="22"/>
      <c r="K12" s="22"/>
      <c r="L12" s="22"/>
      <c r="M12" s="22"/>
      <c r="N12" s="22"/>
      <c r="O12" s="22"/>
      <c r="P12" s="22"/>
      <c r="Q12" s="120">
        <f>SUM(E12:P12)</f>
        <v>90</v>
      </c>
    </row>
    <row r="13" spans="1:19" s="59" customFormat="1" ht="32" x14ac:dyDescent="0.2">
      <c r="A13" s="150" t="s">
        <v>59</v>
      </c>
      <c r="B13" s="74"/>
      <c r="C13" s="141" t="s">
        <v>56</v>
      </c>
      <c r="D13" s="47">
        <v>3</v>
      </c>
      <c r="E13" s="22"/>
      <c r="F13" s="22"/>
      <c r="G13" s="22"/>
      <c r="H13" s="22"/>
      <c r="I13" s="22">
        <f>D13*C68</f>
        <v>90</v>
      </c>
      <c r="J13" s="22"/>
      <c r="K13" s="22"/>
      <c r="L13" s="22"/>
      <c r="M13" s="22"/>
      <c r="N13" s="22"/>
      <c r="O13" s="22"/>
      <c r="P13" s="22"/>
      <c r="Q13" s="120">
        <f>SUM(E13:P13)</f>
        <v>90</v>
      </c>
    </row>
    <row r="14" spans="1:19" s="59" customFormat="1" ht="32" x14ac:dyDescent="0.2">
      <c r="A14" s="150" t="s">
        <v>59</v>
      </c>
      <c r="B14" s="74"/>
      <c r="C14" s="142" t="s">
        <v>50</v>
      </c>
      <c r="D14" s="47">
        <v>3</v>
      </c>
      <c r="E14" s="41"/>
      <c r="F14" s="41"/>
      <c r="G14" s="41"/>
      <c r="H14" s="41"/>
      <c r="I14" s="41">
        <f>($D14*$C$78)*0.44</f>
        <v>132</v>
      </c>
      <c r="J14" s="41"/>
      <c r="K14" s="41"/>
      <c r="L14" s="41"/>
      <c r="M14" s="41"/>
      <c r="N14" s="41"/>
      <c r="O14" s="41"/>
      <c r="P14" s="22"/>
      <c r="Q14" s="120">
        <f>SUM(E14:P14)</f>
        <v>132</v>
      </c>
    </row>
    <row r="15" spans="1:19" s="59" customFormat="1" ht="32" x14ac:dyDescent="0.2">
      <c r="A15" s="150" t="s">
        <v>59</v>
      </c>
      <c r="B15" s="74"/>
      <c r="C15" s="142" t="s">
        <v>6</v>
      </c>
      <c r="D15" s="145">
        <v>24</v>
      </c>
      <c r="E15" s="22">
        <f>$D15*$C$72</f>
        <v>720</v>
      </c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54">
        <f>SUM(E15:P15)</f>
        <v>720</v>
      </c>
    </row>
    <row r="16" spans="1:19" s="59" customFormat="1" ht="32" x14ac:dyDescent="0.2">
      <c r="A16" s="150" t="s">
        <v>59</v>
      </c>
      <c r="B16" s="74"/>
      <c r="C16" s="143" t="s">
        <v>58</v>
      </c>
      <c r="D16" s="146">
        <v>0</v>
      </c>
      <c r="E16" s="144">
        <v>428.57</v>
      </c>
      <c r="F16" s="144"/>
      <c r="G16" s="144"/>
      <c r="H16" s="144"/>
      <c r="I16" s="144"/>
      <c r="J16" s="144"/>
      <c r="K16" s="144"/>
      <c r="L16" s="144"/>
      <c r="M16" s="144"/>
      <c r="N16" s="144"/>
      <c r="O16" s="144"/>
      <c r="P16" s="144"/>
      <c r="Q16" s="124">
        <f>SUM(E16:P16)</f>
        <v>428.57</v>
      </c>
    </row>
    <row r="17" spans="1:17" s="84" customFormat="1" ht="13" x14ac:dyDescent="0.15">
      <c r="A17" s="151"/>
      <c r="B17" s="82"/>
      <c r="C17" s="122" t="s">
        <v>45</v>
      </c>
      <c r="D17" s="121"/>
      <c r="E17" s="122">
        <f>SUM(E12:E16)</f>
        <v>1148.57</v>
      </c>
      <c r="F17" s="122">
        <f>SUM(F12:F16)</f>
        <v>0</v>
      </c>
      <c r="G17" s="122">
        <f>SUM(G12:G16)</f>
        <v>0</v>
      </c>
      <c r="H17" s="122">
        <f>SUM(H12:H16)</f>
        <v>0</v>
      </c>
      <c r="I17" s="122">
        <f>SUM(I12:I16)</f>
        <v>312</v>
      </c>
      <c r="J17" s="122">
        <f>SUM(J12:J16)</f>
        <v>0</v>
      </c>
      <c r="K17" s="122">
        <f>SUM(K12:K16)</f>
        <v>0</v>
      </c>
      <c r="L17" s="122">
        <f>SUM(L12:L16)</f>
        <v>0</v>
      </c>
      <c r="M17" s="122">
        <f>SUM(M12:M16)</f>
        <v>0</v>
      </c>
      <c r="N17" s="122">
        <f>SUM(N12:N16)</f>
        <v>0</v>
      </c>
      <c r="O17" s="122">
        <f>SUM(O12:O16)</f>
        <v>0</v>
      </c>
      <c r="P17" s="122">
        <f>SUM(P12:P16)</f>
        <v>0</v>
      </c>
      <c r="Q17" s="123">
        <f>SUM(E17:P17)</f>
        <v>1460.57</v>
      </c>
    </row>
    <row r="18" spans="1:17" s="59" customFormat="1" ht="13" x14ac:dyDescent="0.15">
      <c r="A18" s="151"/>
      <c r="B18" s="70"/>
      <c r="C18" s="77"/>
      <c r="D18" s="78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80"/>
      <c r="Q18" s="53"/>
    </row>
    <row r="19" spans="1:17" s="59" customFormat="1" ht="26" x14ac:dyDescent="0.15">
      <c r="B19" s="74"/>
      <c r="C19" s="139" t="s">
        <v>56</v>
      </c>
      <c r="D19" s="47">
        <f>3*C2</f>
        <v>30</v>
      </c>
      <c r="E19" s="22"/>
      <c r="F19" s="22"/>
      <c r="G19" s="22"/>
      <c r="H19" s="22"/>
      <c r="I19" s="22">
        <f>D19*C68</f>
        <v>900</v>
      </c>
      <c r="J19" s="22"/>
      <c r="K19" s="22"/>
      <c r="L19" s="22"/>
      <c r="M19" s="22"/>
      <c r="N19" s="22"/>
      <c r="O19" s="22"/>
      <c r="P19" s="22"/>
      <c r="Q19" s="54">
        <f>SUM(E19:P19)</f>
        <v>900</v>
      </c>
    </row>
    <row r="20" spans="1:17" s="59" customFormat="1" ht="13" x14ac:dyDescent="0.15">
      <c r="B20" s="70" t="s">
        <v>55</v>
      </c>
      <c r="C20" s="138" t="s">
        <v>6</v>
      </c>
      <c r="D20" s="47">
        <v>6</v>
      </c>
      <c r="E20" s="22">
        <f>$D20*$C$72/2</f>
        <v>90</v>
      </c>
      <c r="F20" s="22"/>
      <c r="G20" s="22"/>
      <c r="H20" s="22"/>
      <c r="I20" s="22"/>
      <c r="J20" s="22"/>
      <c r="K20" s="22"/>
      <c r="L20" s="22">
        <f>$D20*$C$72/2</f>
        <v>90</v>
      </c>
      <c r="M20" s="22"/>
      <c r="N20" s="22"/>
      <c r="O20" s="22"/>
      <c r="P20" s="22"/>
      <c r="Q20" s="120">
        <f>SUM(E20:P20)</f>
        <v>180</v>
      </c>
    </row>
    <row r="21" spans="1:17" s="59" customFormat="1" x14ac:dyDescent="0.2">
      <c r="A21" s="150" t="s">
        <v>55</v>
      </c>
      <c r="B21" s="74"/>
      <c r="C21" s="73" t="s">
        <v>57</v>
      </c>
      <c r="D21" s="47"/>
      <c r="E21" s="22">
        <v>625</v>
      </c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120">
        <f>SUM(E21:P21)</f>
        <v>625</v>
      </c>
    </row>
    <row r="22" spans="1:17" s="59" customFormat="1" x14ac:dyDescent="0.2">
      <c r="A22" s="150" t="s">
        <v>55</v>
      </c>
      <c r="B22" s="74"/>
      <c r="C22" s="136" t="s">
        <v>49</v>
      </c>
      <c r="D22" s="47">
        <v>12</v>
      </c>
      <c r="E22" s="22"/>
      <c r="F22" s="22"/>
      <c r="G22" s="22">
        <f>$D22*$C$64</f>
        <v>360</v>
      </c>
      <c r="H22" s="22"/>
      <c r="I22" s="22"/>
      <c r="J22" s="22"/>
      <c r="K22" s="22"/>
      <c r="L22" s="22"/>
      <c r="M22" s="22"/>
      <c r="N22" s="22"/>
      <c r="O22" s="22"/>
      <c r="P22" s="22"/>
      <c r="Q22" s="54">
        <f>SUM(E22:P22)</f>
        <v>360</v>
      </c>
    </row>
    <row r="23" spans="1:17" s="59" customFormat="1" x14ac:dyDescent="0.2">
      <c r="A23" s="150" t="s">
        <v>55</v>
      </c>
      <c r="B23" s="74"/>
      <c r="C23" s="81" t="s">
        <v>48</v>
      </c>
      <c r="D23" s="47">
        <v>15.375</v>
      </c>
      <c r="E23" s="22"/>
      <c r="F23" s="22"/>
      <c r="G23" s="22">
        <f>$D23*$C$76</f>
        <v>1585.546875</v>
      </c>
      <c r="H23" s="22"/>
      <c r="I23" s="22"/>
      <c r="J23" s="22"/>
      <c r="K23" s="22"/>
      <c r="L23" s="22"/>
      <c r="M23" s="22"/>
      <c r="N23" s="22"/>
      <c r="O23" s="22"/>
      <c r="P23" s="22"/>
      <c r="Q23" s="54">
        <f>SUM(E23:P23)</f>
        <v>1585.546875</v>
      </c>
    </row>
    <row r="24" spans="1:17" s="59" customFormat="1" ht="27" x14ac:dyDescent="0.2">
      <c r="A24" s="150" t="s">
        <v>55</v>
      </c>
      <c r="B24" s="74"/>
      <c r="C24" s="81" t="s">
        <v>50</v>
      </c>
      <c r="D24" s="47">
        <v>2</v>
      </c>
      <c r="E24" s="22"/>
      <c r="F24" s="22"/>
      <c r="G24" s="22">
        <f>($D24*$C$78)*0.44</f>
        <v>88</v>
      </c>
      <c r="H24" s="22"/>
      <c r="I24" s="22"/>
      <c r="J24" s="22"/>
      <c r="K24" s="22"/>
      <c r="L24" s="22"/>
      <c r="M24" s="22"/>
      <c r="N24" s="22"/>
      <c r="O24" s="22"/>
      <c r="P24" s="22"/>
      <c r="Q24" s="54">
        <f>SUM(E24:P24)</f>
        <v>88</v>
      </c>
    </row>
    <row r="25" spans="1:17" s="84" customFormat="1" x14ac:dyDescent="0.2">
      <c r="A25" s="150"/>
      <c r="B25" s="82"/>
      <c r="C25" s="83" t="s">
        <v>45</v>
      </c>
      <c r="D25" s="121"/>
      <c r="E25" s="122">
        <f>SUM(E19:E24)</f>
        <v>715</v>
      </c>
      <c r="F25" s="122">
        <f>SUM(F19:F24)</f>
        <v>0</v>
      </c>
      <c r="G25" s="122">
        <f>SUM(G19:G24)</f>
        <v>2033.546875</v>
      </c>
      <c r="H25" s="122">
        <f>SUM(H19:H24)</f>
        <v>0</v>
      </c>
      <c r="I25" s="122">
        <f>SUM(I19:I24)</f>
        <v>900</v>
      </c>
      <c r="J25" s="122">
        <f>SUM(J19:J24)</f>
        <v>0</v>
      </c>
      <c r="K25" s="122">
        <f>SUM(K19:K24)</f>
        <v>0</v>
      </c>
      <c r="L25" s="122">
        <f>SUM(L19:L24)</f>
        <v>90</v>
      </c>
      <c r="M25" s="122">
        <f>SUM(M19:M24)</f>
        <v>0</v>
      </c>
      <c r="N25" s="122">
        <f>SUM(N19:N24)</f>
        <v>0</v>
      </c>
      <c r="O25" s="122">
        <f>SUM(O19:O24)</f>
        <v>0</v>
      </c>
      <c r="P25" s="122">
        <f>SUM(P19:P24)</f>
        <v>0</v>
      </c>
      <c r="Q25" s="123">
        <f>SUM(E25:P25)</f>
        <v>3738.546875</v>
      </c>
    </row>
    <row r="26" spans="1:17" s="59" customFormat="1" x14ac:dyDescent="0.2">
      <c r="A26" s="150"/>
      <c r="B26" s="70" t="s">
        <v>52</v>
      </c>
      <c r="C26" s="77"/>
      <c r="D26" s="78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80"/>
      <c r="Q26" s="53"/>
    </row>
    <row r="27" spans="1:17" s="59" customFormat="1" x14ac:dyDescent="0.2">
      <c r="A27" s="150" t="s">
        <v>52</v>
      </c>
      <c r="B27" s="74"/>
      <c r="C27" s="137" t="s">
        <v>49</v>
      </c>
      <c r="D27" s="47">
        <v>16</v>
      </c>
      <c r="E27" s="22"/>
      <c r="F27" s="22"/>
      <c r="G27" s="22"/>
      <c r="H27" s="22"/>
      <c r="I27" s="22"/>
      <c r="J27" s="22">
        <f>$D27*$C$64</f>
        <v>480</v>
      </c>
      <c r="K27" s="22">
        <f>$D27*$C$64</f>
        <v>480</v>
      </c>
      <c r="L27" s="22"/>
      <c r="M27" s="22"/>
      <c r="N27" s="22"/>
      <c r="O27" s="22"/>
      <c r="P27" s="22"/>
      <c r="Q27" s="120">
        <f>SUM(E27:P27)</f>
        <v>960</v>
      </c>
    </row>
    <row r="28" spans="1:17" s="59" customFormat="1" x14ac:dyDescent="0.2">
      <c r="A28" s="150" t="s">
        <v>52</v>
      </c>
      <c r="B28" s="74"/>
      <c r="C28" s="136" t="s">
        <v>54</v>
      </c>
      <c r="D28" s="47">
        <v>10</v>
      </c>
      <c r="E28" s="22"/>
      <c r="F28" s="22"/>
      <c r="G28" s="22"/>
      <c r="H28" s="22"/>
      <c r="I28" s="22"/>
      <c r="J28" s="22"/>
      <c r="K28" s="41">
        <f>D28*C73</f>
        <v>1250</v>
      </c>
      <c r="L28" s="22"/>
      <c r="M28" s="22"/>
      <c r="N28" s="22"/>
      <c r="O28" s="22"/>
      <c r="P28" s="22"/>
      <c r="Q28" s="120">
        <f>SUM(E28:P28)</f>
        <v>1250</v>
      </c>
    </row>
    <row r="29" spans="1:17" s="59" customFormat="1" x14ac:dyDescent="0.2">
      <c r="A29" s="150" t="s">
        <v>52</v>
      </c>
      <c r="B29" s="74"/>
      <c r="C29" s="81" t="s">
        <v>53</v>
      </c>
      <c r="D29" s="47">
        <v>0</v>
      </c>
      <c r="E29" s="22"/>
      <c r="F29" s="22"/>
      <c r="G29" s="22"/>
      <c r="H29" s="22"/>
      <c r="I29" s="22"/>
      <c r="J29" s="22"/>
      <c r="K29" s="41">
        <v>7000</v>
      </c>
      <c r="L29" s="22"/>
      <c r="M29" s="22"/>
      <c r="N29" s="22"/>
      <c r="O29" s="22"/>
      <c r="P29" s="22"/>
      <c r="Q29" s="120">
        <f>SUM(E29:P29)</f>
        <v>7000</v>
      </c>
    </row>
    <row r="30" spans="1:17" s="59" customFormat="1" ht="27" x14ac:dyDescent="0.2">
      <c r="A30" s="150" t="s">
        <v>52</v>
      </c>
      <c r="B30" s="74"/>
      <c r="C30" s="81" t="s">
        <v>50</v>
      </c>
      <c r="D30" s="46">
        <v>2</v>
      </c>
      <c r="E30" s="23"/>
      <c r="F30" s="23"/>
      <c r="G30" s="23"/>
      <c r="H30" s="23"/>
      <c r="I30" s="23"/>
      <c r="J30" s="23"/>
      <c r="K30" s="23">
        <f>($D30*$C$78)*0.44</f>
        <v>88</v>
      </c>
      <c r="L30" s="23"/>
      <c r="M30" s="23"/>
      <c r="N30" s="23"/>
      <c r="O30" s="23"/>
      <c r="P30" s="23"/>
      <c r="Q30" s="124">
        <f>SUM(E30:P30)</f>
        <v>88</v>
      </c>
    </row>
    <row r="31" spans="1:17" s="84" customFormat="1" x14ac:dyDescent="0.2">
      <c r="A31" s="150"/>
      <c r="B31" s="82"/>
      <c r="C31" s="83" t="s">
        <v>45</v>
      </c>
      <c r="D31" s="121"/>
      <c r="E31" s="122">
        <f>SUM(E27:E30)</f>
        <v>0</v>
      </c>
      <c r="F31" s="122">
        <f>SUM(F27:F30)</f>
        <v>0</v>
      </c>
      <c r="G31" s="122">
        <f>SUM(G27:G30)</f>
        <v>0</v>
      </c>
      <c r="H31" s="122">
        <f>SUM(H27:H30)</f>
        <v>0</v>
      </c>
      <c r="I31" s="122">
        <f>SUM(I27:I30)</f>
        <v>0</v>
      </c>
      <c r="J31" s="122">
        <f>SUM(J27:J30)</f>
        <v>480</v>
      </c>
      <c r="K31" s="122">
        <f>SUM(K27:K30)</f>
        <v>8818</v>
      </c>
      <c r="L31" s="122">
        <f>SUM(L27:L30)</f>
        <v>0</v>
      </c>
      <c r="M31" s="122">
        <f>SUM(M27:M30)</f>
        <v>0</v>
      </c>
      <c r="N31" s="122">
        <f>SUM(N27:N30)</f>
        <v>0</v>
      </c>
      <c r="O31" s="122">
        <f>SUM(O27:O30)</f>
        <v>0</v>
      </c>
      <c r="P31" s="122">
        <f>SUM(P27:P30)</f>
        <v>0</v>
      </c>
      <c r="Q31" s="123">
        <f>SUM(E31:P31)</f>
        <v>9298</v>
      </c>
    </row>
    <row r="32" spans="1:17" s="59" customFormat="1" x14ac:dyDescent="0.2">
      <c r="A32" s="150"/>
      <c r="B32" s="70" t="s">
        <v>51</v>
      </c>
      <c r="C32" s="77"/>
      <c r="D32" s="78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80"/>
      <c r="Q32" s="53"/>
    </row>
    <row r="33" spans="1:17" s="59" customFormat="1" x14ac:dyDescent="0.2">
      <c r="A33" s="150" t="s">
        <v>51</v>
      </c>
      <c r="B33" s="74"/>
      <c r="C33" s="73" t="s">
        <v>12</v>
      </c>
      <c r="D33" s="47">
        <v>4</v>
      </c>
      <c r="E33" s="22"/>
      <c r="F33" s="22"/>
      <c r="G33" s="22">
        <f>D33*C66</f>
        <v>66</v>
      </c>
      <c r="H33" s="22"/>
      <c r="I33" s="22"/>
      <c r="J33" s="22"/>
      <c r="K33" s="22"/>
      <c r="L33" s="22"/>
      <c r="M33" s="22"/>
      <c r="N33" s="22"/>
      <c r="O33" s="22"/>
      <c r="P33" s="22"/>
      <c r="Q33" s="120">
        <f>SUM(E33:P33)</f>
        <v>66</v>
      </c>
    </row>
    <row r="34" spans="1:17" s="59" customFormat="1" ht="27" x14ac:dyDescent="0.2">
      <c r="A34" s="150" t="s">
        <v>51</v>
      </c>
      <c r="B34" s="74"/>
      <c r="C34" s="73" t="s">
        <v>50</v>
      </c>
      <c r="D34" s="46">
        <v>1</v>
      </c>
      <c r="E34" s="23"/>
      <c r="F34" s="23"/>
      <c r="G34" s="23">
        <f>($D34*$C$78)*0.44</f>
        <v>44</v>
      </c>
      <c r="H34" s="23"/>
      <c r="I34" s="23"/>
      <c r="J34" s="23"/>
      <c r="K34" s="23"/>
      <c r="L34" s="135"/>
      <c r="M34" s="23"/>
      <c r="N34" s="23"/>
      <c r="O34" s="23"/>
      <c r="P34" s="23"/>
      <c r="Q34" s="124">
        <f>SUM(E34:P34)</f>
        <v>44</v>
      </c>
    </row>
    <row r="35" spans="1:17" s="59" customFormat="1" x14ac:dyDescent="0.2">
      <c r="A35" s="150"/>
      <c r="B35" s="74"/>
      <c r="C35" s="75" t="s">
        <v>45</v>
      </c>
      <c r="D35" s="132"/>
      <c r="E35" s="133">
        <f>SUM(E33:E34)</f>
        <v>0</v>
      </c>
      <c r="F35" s="133">
        <f>SUM(F33:F34)</f>
        <v>0</v>
      </c>
      <c r="G35" s="133">
        <f>SUM(G33:G34)</f>
        <v>110</v>
      </c>
      <c r="H35" s="133">
        <f>SUM(H33:H34)</f>
        <v>0</v>
      </c>
      <c r="I35" s="133">
        <f>SUM(I33:I34)</f>
        <v>0</v>
      </c>
      <c r="J35" s="133">
        <f>SUM(J33:J34)</f>
        <v>0</v>
      </c>
      <c r="K35" s="133">
        <f>SUM(K33:K34)</f>
        <v>0</v>
      </c>
      <c r="L35" s="133">
        <f>SUM(L33:L34)</f>
        <v>0</v>
      </c>
      <c r="M35" s="133">
        <f>SUM(M33:M34)</f>
        <v>0</v>
      </c>
      <c r="N35" s="133">
        <f>SUM(N33:N34)</f>
        <v>0</v>
      </c>
      <c r="O35" s="133">
        <f>SUM(O33:O34)</f>
        <v>0</v>
      </c>
      <c r="P35" s="133">
        <f>SUM(P33:P34)</f>
        <v>0</v>
      </c>
      <c r="Q35" s="134">
        <f>SUM(E35:P35)</f>
        <v>110</v>
      </c>
    </row>
    <row r="36" spans="1:17" s="59" customFormat="1" x14ac:dyDescent="0.2">
      <c r="A36" s="150"/>
      <c r="B36" s="70" t="s">
        <v>44</v>
      </c>
      <c r="C36" s="77"/>
      <c r="D36" s="78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80"/>
      <c r="Q36" s="53"/>
    </row>
    <row r="37" spans="1:17" s="59" customFormat="1" x14ac:dyDescent="0.2">
      <c r="A37" s="150" t="s">
        <v>44</v>
      </c>
      <c r="B37" s="86"/>
      <c r="C37" s="81" t="s">
        <v>49</v>
      </c>
      <c r="D37" s="47">
        <v>15</v>
      </c>
      <c r="E37" s="119">
        <f>D37*C64</f>
        <v>450</v>
      </c>
      <c r="F37" s="119"/>
      <c r="G37" s="119"/>
      <c r="H37" s="119"/>
      <c r="I37" s="119"/>
      <c r="J37" s="119"/>
      <c r="K37" s="119"/>
      <c r="L37" s="119"/>
      <c r="M37" s="119"/>
      <c r="N37" s="119"/>
      <c r="O37" s="119"/>
      <c r="P37" s="22"/>
      <c r="Q37" s="120">
        <f>SUM(E37:P37)</f>
        <v>450</v>
      </c>
    </row>
    <row r="38" spans="1:17" s="59" customFormat="1" x14ac:dyDescent="0.2">
      <c r="A38" s="150" t="s">
        <v>44</v>
      </c>
      <c r="B38" s="86"/>
      <c r="C38" s="81" t="s">
        <v>48</v>
      </c>
      <c r="D38" s="46">
        <v>15</v>
      </c>
      <c r="E38" s="131">
        <f>$D38*$C$76</f>
        <v>1546.875</v>
      </c>
      <c r="F38" s="131"/>
      <c r="G38" s="131"/>
      <c r="H38" s="131"/>
      <c r="I38" s="131"/>
      <c r="J38" s="131"/>
      <c r="K38" s="131"/>
      <c r="L38" s="131"/>
      <c r="M38" s="131"/>
      <c r="N38" s="131"/>
      <c r="O38" s="131"/>
      <c r="P38" s="23"/>
      <c r="Q38" s="124">
        <f>SUM(E38:P38)</f>
        <v>1546.875</v>
      </c>
    </row>
    <row r="39" spans="1:17" s="59" customFormat="1" x14ac:dyDescent="0.2">
      <c r="A39" s="150" t="s">
        <v>44</v>
      </c>
      <c r="B39" s="87"/>
      <c r="C39" s="88" t="s">
        <v>47</v>
      </c>
      <c r="D39" s="125"/>
      <c r="E39" s="126">
        <v>50</v>
      </c>
      <c r="F39" s="126">
        <v>50</v>
      </c>
      <c r="G39" s="126">
        <v>50</v>
      </c>
      <c r="H39" s="126">
        <v>50</v>
      </c>
      <c r="I39" s="126">
        <v>50</v>
      </c>
      <c r="J39" s="126">
        <v>50</v>
      </c>
      <c r="K39" s="126">
        <v>50</v>
      </c>
      <c r="L39" s="126">
        <v>50</v>
      </c>
      <c r="M39" s="126">
        <v>50</v>
      </c>
      <c r="N39" s="126">
        <v>50</v>
      </c>
      <c r="O39" s="126">
        <v>50</v>
      </c>
      <c r="P39" s="126">
        <v>50</v>
      </c>
      <c r="Q39" s="127">
        <f>SUM(E39:P39)</f>
        <v>600</v>
      </c>
    </row>
    <row r="40" spans="1:17" s="59" customFormat="1" x14ac:dyDescent="0.2">
      <c r="A40" s="150" t="s">
        <v>44</v>
      </c>
      <c r="B40" s="74"/>
      <c r="C40" s="88" t="s">
        <v>46</v>
      </c>
      <c r="D40" s="128"/>
      <c r="E40" s="129">
        <f>'[1]Coûts partagés7 '!E25/7</f>
        <v>122.14285714285714</v>
      </c>
      <c r="F40" s="129">
        <f>'[1]Coûts partagés7 '!F25/7</f>
        <v>203.57142857142858</v>
      </c>
      <c r="G40" s="129">
        <f>'[1]Coûts partagés7 '!G25/7</f>
        <v>348.21428571428572</v>
      </c>
      <c r="H40" s="129">
        <f>'[1]Coûts partagés7 '!H25/7</f>
        <v>112.5</v>
      </c>
      <c r="I40" s="129">
        <f>'[1]Coûts partagés7 '!I25/7</f>
        <v>112.5</v>
      </c>
      <c r="J40" s="129">
        <f>'[1]Coûts partagés7 '!J25/7</f>
        <v>112.5</v>
      </c>
      <c r="K40" s="129">
        <f>'[1]Coûts partagés7 '!K25/7</f>
        <v>53.571428571428569</v>
      </c>
      <c r="L40" s="129">
        <f>'[1]Coûts partagés7 '!L25/7</f>
        <v>53.571428571428569</v>
      </c>
      <c r="M40" s="129">
        <f>'[1]Coûts partagés7 '!M25/7</f>
        <v>53.571428571428569</v>
      </c>
      <c r="N40" s="129">
        <f>'[1]Coûts partagés7 '!N25/7</f>
        <v>96.428571428571431</v>
      </c>
      <c r="O40" s="129">
        <f>'[1]Coûts partagés7 '!O25/7</f>
        <v>53.571428571428569</v>
      </c>
      <c r="P40" s="129">
        <f>'[1]Coûts partagés7 '!P25/7</f>
        <v>53.571428571428569</v>
      </c>
      <c r="Q40" s="130">
        <f>SUM(E40:P40)</f>
        <v>1375.714285714286</v>
      </c>
    </row>
    <row r="41" spans="1:17" s="84" customFormat="1" x14ac:dyDescent="0.2">
      <c r="A41" s="150"/>
      <c r="B41" s="82"/>
      <c r="C41" s="83" t="s">
        <v>45</v>
      </c>
      <c r="D41" s="121"/>
      <c r="E41" s="122">
        <f>SUM(E37:E40)</f>
        <v>2169.0178571428573</v>
      </c>
      <c r="F41" s="122">
        <f>SUM(F37:F40)</f>
        <v>253.57142857142858</v>
      </c>
      <c r="G41" s="122">
        <f>SUM(G37:G40)</f>
        <v>398.21428571428572</v>
      </c>
      <c r="H41" s="122">
        <f>SUM(H37:H40)</f>
        <v>162.5</v>
      </c>
      <c r="I41" s="122">
        <f>SUM(I37:I40)</f>
        <v>162.5</v>
      </c>
      <c r="J41" s="122">
        <f>SUM(J37:J40)</f>
        <v>162.5</v>
      </c>
      <c r="K41" s="122">
        <f>SUM(K37:K40)</f>
        <v>103.57142857142857</v>
      </c>
      <c r="L41" s="122">
        <f>SUM(L37:L40)</f>
        <v>103.57142857142857</v>
      </c>
      <c r="M41" s="122">
        <f>SUM(M37:M40)</f>
        <v>103.57142857142857</v>
      </c>
      <c r="N41" s="122">
        <f>SUM(N37:N40)</f>
        <v>146.42857142857144</v>
      </c>
      <c r="O41" s="122">
        <f>SUM(O37:O40)</f>
        <v>103.57142857142857</v>
      </c>
      <c r="P41" s="122">
        <f>SUM(P37:P40)</f>
        <v>103.57142857142857</v>
      </c>
      <c r="Q41" s="123">
        <f>SUM(E41:P41)</f>
        <v>3972.5892857142853</v>
      </c>
    </row>
    <row r="42" spans="1:17" s="84" customFormat="1" ht="13" x14ac:dyDescent="0.2">
      <c r="B42" s="82"/>
      <c r="C42" s="89"/>
      <c r="D42" s="90"/>
      <c r="E42" s="89"/>
      <c r="F42" s="89"/>
      <c r="G42" s="89"/>
      <c r="H42" s="89"/>
      <c r="I42" s="89"/>
      <c r="J42" s="89"/>
      <c r="K42" s="89"/>
      <c r="L42" s="89"/>
      <c r="M42" s="89"/>
      <c r="N42" s="89"/>
      <c r="O42" s="89"/>
      <c r="P42" s="89"/>
      <c r="Q42" s="91"/>
    </row>
    <row r="43" spans="1:17" s="84" customFormat="1" x14ac:dyDescent="0.2">
      <c r="A43" s="150" t="s">
        <v>44</v>
      </c>
      <c r="B43" s="92">
        <v>0.1</v>
      </c>
      <c r="C43" s="81" t="s">
        <v>43</v>
      </c>
      <c r="D43" s="90"/>
      <c r="E43" s="93">
        <f>((E$41+E$35+E$31+E$25+E$17+E$10)*10/100)-SUMIFS(E$6:E$40,$C$6:$C$40,"Matériaux",$C$6:$C$40,"Entreprise impression")</f>
        <v>403.25878571428575</v>
      </c>
      <c r="F43" s="93">
        <f>((F$41+F$35+F$31+F$25+F$17+F$10)*10/100)-SUMIFS(F$6:F$40,$C$6:$C$40,"Matériaux",$C$6:$C$40,"Entreprise impression")</f>
        <v>50.107142857142854</v>
      </c>
      <c r="G43" s="93">
        <f>((G$41+G$35+G$31+G$25+G$17+G$10)*10/100)-SUMIFS(G$6:G$40,$C$6:$C$40,"Matériaux",$C$6:$C$40,"Entreprise impression")</f>
        <v>254.17611607142859</v>
      </c>
      <c r="H43" s="93">
        <f>((H$41+H$35+H$31+H$25+H$17+H$10)*10/100)-SUMIFS(H$6:H$40,$C$6:$C$40,"Matériaux",$C$6:$C$40,"Entreprise impression")</f>
        <v>47.65</v>
      </c>
      <c r="I43" s="93">
        <f>((I$41+I$35+I$31+I$25+I$17+I$10)*10/100)-SUMIFS(I$6:I$40,$C$6:$C$40,"Matériaux",$C$6:$C$40,"Entreprise impression")</f>
        <v>137.44999999999999</v>
      </c>
      <c r="J43" s="93">
        <f>((J$41+J$35+J$31+J$25+J$17+J$10)*10/100)-SUMIFS(J$6:J$40,$C$6:$C$40,"Matériaux",$C$6:$C$40,"Entreprise impression")</f>
        <v>64.25</v>
      </c>
      <c r="K43" s="93">
        <f>((K$41+K$35+K$31+K$25+K$17+K$10)*10/100)-SUMIFS(K$6:K$40,$C$6:$C$40,"Matériaux",$C$6:$C$40,"Entreprise impression")</f>
        <v>892.15714285714284</v>
      </c>
      <c r="L43" s="93">
        <f>((L$41+L$35+L$31+L$25+L$17+L$10)*10/100)-SUMIFS(L$6:L$40,$C$6:$C$40,"Matériaux",$C$6:$C$40,"Entreprise impression")</f>
        <v>19.357142857142854</v>
      </c>
      <c r="M43" s="93">
        <f>((M$41+M$35+M$31+M$25+M$17+M$10)*10/100)-SUMIFS(M$6:M$40,$C$6:$C$40,"Matériaux",$C$6:$C$40,"Entreprise impression")</f>
        <v>10.357142857142858</v>
      </c>
      <c r="N43" s="93">
        <f>((N$41+N$35+N$31+N$25+N$17+N$10)*10/100)-SUMIFS(N$6:N$40,$C$6:$C$40,"Matériaux",$C$6:$C$40,"Entreprise impression")</f>
        <v>14.642857142857144</v>
      </c>
      <c r="O43" s="93">
        <f>((O$41+O$35+O$31+O$25+O$17+O$10)*10/100)-SUMIFS(O$6:O$40,$C$6:$C$40,"Matériaux",$C$6:$C$40,"Entreprise impression")</f>
        <v>10.357142857142858</v>
      </c>
      <c r="P43" s="93">
        <f>((P$41+P$35+P$31+P$25+P$17+P$10)*10/100)-SUMIFS(P$6:P$40,$C$6:$C$40,"Matériaux",$C$6:$C$40,"Entreprise impression")</f>
        <v>10.357142857142858</v>
      </c>
      <c r="Q43" s="94">
        <f>SUM(E43:P43)</f>
        <v>1914.1206160714287</v>
      </c>
    </row>
    <row r="44" spans="1:17" s="59" customFormat="1" x14ac:dyDescent="0.15">
      <c r="A44" s="152"/>
      <c r="B44" s="95"/>
      <c r="C44" s="96"/>
      <c r="D44" s="97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9"/>
      <c r="Q44" s="100"/>
    </row>
    <row r="45" spans="1:17" x14ac:dyDescent="0.2">
      <c r="A45" s="152"/>
      <c r="B45" s="63" t="s">
        <v>42</v>
      </c>
      <c r="C45" s="64"/>
      <c r="D45" s="65"/>
      <c r="E45" s="64">
        <f>E41+E35+E31+E25+E17+E10+E43</f>
        <v>4435.8466428571428</v>
      </c>
      <c r="F45" s="64">
        <f>F41+F35+F31+F25+F17+F10+F43</f>
        <v>551.17857142857144</v>
      </c>
      <c r="G45" s="64">
        <f>G41+G35+G31+G25+G17+G10+G43</f>
        <v>2795.9372767857144</v>
      </c>
      <c r="H45" s="64">
        <f>H41+H35+H31+H25+H17+H10+H43</f>
        <v>524.15</v>
      </c>
      <c r="I45" s="64">
        <f>I41+I35+I31+I25+I17+I10+I43</f>
        <v>1511.95</v>
      </c>
      <c r="J45" s="64">
        <f>J41+J35+J31+J25+J17+J10+J43</f>
        <v>706.75</v>
      </c>
      <c r="K45" s="64">
        <f>K41+K35+K31+K25+K17+K10+K43</f>
        <v>9813.7285714285717</v>
      </c>
      <c r="L45" s="64">
        <f>L41+L35+L31+L25+L17+L10+L43</f>
        <v>212.92857142857142</v>
      </c>
      <c r="M45" s="64">
        <f>M41+M35+M31+M25+M17+M10+M43</f>
        <v>113.92857142857143</v>
      </c>
      <c r="N45" s="64">
        <f>N41+N35+N31+N25+N17+N10+N43</f>
        <v>161.07142857142858</v>
      </c>
      <c r="O45" s="64">
        <f>O41+O35+O31+O25+O17+O10+O43</f>
        <v>113.92857142857143</v>
      </c>
      <c r="P45" s="64">
        <f>P41+P35+P31+P25+P17+P10+P43</f>
        <v>113.92857142857143</v>
      </c>
      <c r="Q45" s="66">
        <f>SUM(E45:P45)</f>
        <v>21055.326776785718</v>
      </c>
    </row>
    <row r="46" spans="1:17" s="59" customFormat="1" ht="13" x14ac:dyDescent="0.15">
      <c r="B46" s="71"/>
      <c r="C46" s="71"/>
      <c r="D46" s="72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53"/>
    </row>
    <row r="47" spans="1:17" x14ac:dyDescent="0.2">
      <c r="B47" s="67" t="s">
        <v>41</v>
      </c>
      <c r="C47" s="61"/>
      <c r="D47" s="61"/>
      <c r="E47" s="61" t="s">
        <v>37</v>
      </c>
      <c r="F47" s="61" t="s">
        <v>36</v>
      </c>
      <c r="G47" s="61" t="s">
        <v>35</v>
      </c>
      <c r="H47" s="61" t="s">
        <v>34</v>
      </c>
      <c r="I47" s="61" t="s">
        <v>33</v>
      </c>
      <c r="J47" s="61" t="s">
        <v>32</v>
      </c>
      <c r="K47" s="61" t="s">
        <v>31</v>
      </c>
      <c r="L47" s="61" t="s">
        <v>30</v>
      </c>
      <c r="M47" s="61" t="s">
        <v>29</v>
      </c>
      <c r="N47" s="61" t="s">
        <v>40</v>
      </c>
      <c r="O47" s="61" t="s">
        <v>39</v>
      </c>
      <c r="P47" s="61" t="s">
        <v>28</v>
      </c>
      <c r="Q47" s="62" t="s">
        <v>27</v>
      </c>
    </row>
    <row r="48" spans="1:17" s="59" customFormat="1" x14ac:dyDescent="0.2">
      <c r="A48" s="150"/>
      <c r="B48" s="70" t="s">
        <v>26</v>
      </c>
      <c r="C48" s="71"/>
      <c r="D48" s="72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55"/>
    </row>
    <row r="49" spans="1:19" s="59" customFormat="1" x14ac:dyDescent="0.2">
      <c r="A49" s="150"/>
      <c r="B49" s="71"/>
      <c r="C49" s="114" t="s">
        <v>25</v>
      </c>
      <c r="D49" s="101"/>
      <c r="E49" s="102">
        <f>SUMIF(Dépenses,"Frais d'administration ",E$6:E$43)</f>
        <v>403.25878571428575</v>
      </c>
      <c r="F49" s="102">
        <f>SUMIF(Dépenses,"Frais d'administration ",F$6:F$43)</f>
        <v>50.107142857142854</v>
      </c>
      <c r="G49" s="102">
        <f>SUMIF(Dépenses,"Frais d'administration ",G$6:G$43)</f>
        <v>254.17611607142859</v>
      </c>
      <c r="H49" s="102">
        <f>SUMIF(Dépenses,"Frais d'administration ",H$6:H$43)</f>
        <v>47.65</v>
      </c>
      <c r="I49" s="102">
        <f>SUMIF(Dépenses,"Frais d'administration ",I$6:I$43)</f>
        <v>137.44999999999999</v>
      </c>
      <c r="J49" s="102">
        <f>SUMIF(Dépenses,"Frais d'administration ",J$6:J$43)</f>
        <v>64.25</v>
      </c>
      <c r="K49" s="102">
        <f>SUMIF(Dépenses,"Frais d'administration ",K$6:K$43)</f>
        <v>892.15714285714284</v>
      </c>
      <c r="L49" s="102">
        <f>SUMIF(Dépenses,"Frais d'administration ",L$6:L$43)</f>
        <v>19.357142857142854</v>
      </c>
      <c r="M49" s="102">
        <f>SUMIF(Dépenses,"Frais d'administration ",M$6:M$43)</f>
        <v>10.357142857142858</v>
      </c>
      <c r="N49" s="102">
        <f>SUMIF(Dépenses,"Frais d'administration ",N$6:N$43)</f>
        <v>14.642857142857144</v>
      </c>
      <c r="O49" s="102">
        <f>SUMIF(Dépenses,"Frais d'administration ",O$6:O$43)</f>
        <v>10.357142857142858</v>
      </c>
      <c r="P49" s="102">
        <f>SUMIF(Dépenses,"Frais d'administration ",P$6:P$43)</f>
        <v>10.357142857142858</v>
      </c>
      <c r="Q49" s="103">
        <f>SUM(E49:P49)</f>
        <v>1914.1206160714287</v>
      </c>
    </row>
    <row r="50" spans="1:19" s="59" customFormat="1" x14ac:dyDescent="0.2">
      <c r="A50" s="150"/>
      <c r="B50" s="71"/>
      <c r="C50" s="115" t="s">
        <v>24</v>
      </c>
      <c r="D50" s="104"/>
      <c r="E50" s="105">
        <f>SUMIF(Dépenses,"Employés municipaux",E$6:E$43)</f>
        <v>810</v>
      </c>
      <c r="F50" s="105">
        <f>SUMIF(Dépenses,"Employés municipaux",F$6:F$43)</f>
        <v>0</v>
      </c>
      <c r="G50" s="105">
        <f>SUMIF(Dépenses,"Employés municipaux",G$6:G$43)</f>
        <v>0</v>
      </c>
      <c r="H50" s="105">
        <f>SUMIF(Dépenses,"Employés municipaux",H$6:H$43)</f>
        <v>90</v>
      </c>
      <c r="I50" s="105">
        <f>SUMIF(Dépenses,"Employés municipaux",I$6:I$43)</f>
        <v>0</v>
      </c>
      <c r="J50" s="105">
        <f>SUMIF(Dépenses,"Employés municipaux",J$6:J$43)</f>
        <v>0</v>
      </c>
      <c r="K50" s="105">
        <f>SUMIF(Dépenses,"Employés municipaux",K$6:K$43)</f>
        <v>0</v>
      </c>
      <c r="L50" s="105">
        <f>SUMIF(Dépenses,"Employés municipaux",L$6:L$43)</f>
        <v>90</v>
      </c>
      <c r="M50" s="105">
        <f>SUMIF(Dépenses,"Employés municipaux",M$6:M$43)</f>
        <v>0</v>
      </c>
      <c r="N50" s="105">
        <f>SUMIF(Dépenses,"Employés municipaux",N$6:N$43)</f>
        <v>0</v>
      </c>
      <c r="O50" s="105">
        <f>SUMIF(Dépenses,"Employés municipaux",O$6:O$43)</f>
        <v>0</v>
      </c>
      <c r="P50" s="105">
        <f>SUMIF(Dépenses,"Employés municipaux",P$6:P$43)</f>
        <v>0</v>
      </c>
      <c r="Q50" s="106">
        <f>SUM(E50:P50)</f>
        <v>990</v>
      </c>
    </row>
    <row r="51" spans="1:19" s="59" customFormat="1" x14ac:dyDescent="0.2">
      <c r="A51" s="150"/>
      <c r="B51" s="71"/>
      <c r="C51" s="116" t="s">
        <v>0</v>
      </c>
      <c r="D51" s="104"/>
      <c r="E51" s="107">
        <f>SUMPRODUCT((Catégorie="Planification")*(Dépenses&lt;&gt;"Employés municipaux")*(E$6:E$43))</f>
        <v>625</v>
      </c>
      <c r="F51" s="107">
        <f>SUMPRODUCT((Catégorie="Planification")*(Dépenses&lt;&gt;"Employés municipaux")*(F$6:F$43))</f>
        <v>0</v>
      </c>
      <c r="G51" s="107">
        <f>SUMPRODUCT((Catégorie="Planification")*(Dépenses&lt;&gt;"Employés municipaux")*(G$6:G$43))</f>
        <v>2033.546875</v>
      </c>
      <c r="H51" s="107">
        <f>SUMPRODUCT((Catégorie="Planification")*(Dépenses&lt;&gt;"Employés municipaux")*(H$6:H$43))</f>
        <v>0</v>
      </c>
      <c r="I51" s="107">
        <f>SUMPRODUCT((Catégorie="Planification")*(Dépenses&lt;&gt;"Employés municipaux")*(I$6:I$43))</f>
        <v>0</v>
      </c>
      <c r="J51" s="107">
        <f>SUMPRODUCT((Catégorie="Planification")*(Dépenses&lt;&gt;"Employés municipaux")*(J$6:J$43))</f>
        <v>0</v>
      </c>
      <c r="K51" s="107">
        <f>SUMPRODUCT((Catégorie="Planification")*(Dépenses&lt;&gt;"Employés municipaux")*(K$6:K$43))</f>
        <v>0</v>
      </c>
      <c r="L51" s="107">
        <f>SUMPRODUCT((Catégorie="Planification")*(Dépenses&lt;&gt;"Employés municipaux")*(L$6:L$43))</f>
        <v>0</v>
      </c>
      <c r="M51" s="107">
        <f>SUMPRODUCT((Catégorie="Planification")*(Dépenses&lt;&gt;"Employés municipaux")*(M$6:M$43))</f>
        <v>0</v>
      </c>
      <c r="N51" s="107">
        <f>SUMPRODUCT((Catégorie="Planification")*(Dépenses&lt;&gt;"Employés municipaux")*(N$6:N$43))</f>
        <v>0</v>
      </c>
      <c r="O51" s="107">
        <f>SUMPRODUCT((Catégorie="Planification")*(Dépenses&lt;&gt;"Employés municipaux")*(O$6:O$43))</f>
        <v>0</v>
      </c>
      <c r="P51" s="107">
        <f>SUMPRODUCT((Catégorie="Planification")*(Dépenses&lt;&gt;"Employés municipaux")*(P$6:P$43))</f>
        <v>0</v>
      </c>
      <c r="Q51" s="103">
        <f>SUM(E51:P51)</f>
        <v>2658.546875</v>
      </c>
    </row>
    <row r="52" spans="1:19" s="59" customFormat="1" x14ac:dyDescent="0.2">
      <c r="A52" s="150"/>
      <c r="B52" s="71"/>
      <c r="C52" s="116"/>
      <c r="D52" s="147" t="s">
        <v>66</v>
      </c>
      <c r="E52" s="107"/>
      <c r="F52" s="107"/>
      <c r="G52" s="107"/>
      <c r="H52" s="107"/>
      <c r="I52" s="107"/>
      <c r="J52" s="107"/>
      <c r="K52" s="107">
        <f>4000-Q51</f>
        <v>1341.453125</v>
      </c>
      <c r="L52" s="107"/>
      <c r="M52" s="107"/>
      <c r="N52" s="107"/>
      <c r="O52" s="107"/>
      <c r="P52" s="107"/>
      <c r="Q52" s="103">
        <f>SUM(E52:P52)</f>
        <v>1341.453125</v>
      </c>
    </row>
    <row r="53" spans="1:19" s="59" customFormat="1" x14ac:dyDescent="0.2">
      <c r="A53" s="150"/>
      <c r="B53" s="71"/>
      <c r="C53" s="116" t="s">
        <v>23</v>
      </c>
      <c r="D53" s="108"/>
      <c r="E53" s="107">
        <f>SUMPRODUCT((Catégorie="Planification res")*(Dépenses="Aménagiste (stagiaire urbaniste)")*(E$6:E$43))</f>
        <v>0</v>
      </c>
      <c r="F53" s="107">
        <f>SUMPRODUCT((Catégorie="Planification res")*(Dépenses="Aménagiste (stagiaire urbaniste)")*(F$6:F$43))</f>
        <v>0</v>
      </c>
      <c r="G53" s="107">
        <f>SUMPRODUCT((Catégorie="Planification res")*(Dépenses="Aménagiste (stagiaire urbaniste)")*(G$6:G$43))</f>
        <v>0</v>
      </c>
      <c r="H53" s="107">
        <f>SUMPRODUCT((Catégorie="Planification res")*(Dépenses="Aménagiste (stagiaire urbaniste)")*(H$6:H$43))</f>
        <v>0</v>
      </c>
      <c r="I53" s="107">
        <f>SUMPRODUCT((Catégorie="Planification res")*(Dépenses="Aménagiste (stagiaire urbaniste)")*(I$6:I$43))</f>
        <v>0</v>
      </c>
      <c r="J53" s="107">
        <f>SUMPRODUCT((Catégorie="Planification res")*(Dépenses="Aménagiste (stagiaire urbaniste)")*(J$6:J$43))</f>
        <v>0</v>
      </c>
      <c r="K53" s="107">
        <f>SUMPRODUCT((Catégorie="Planification res")*(Dépenses="Aménagiste (stagiaire urbaniste)")*(K$6:K$43))</f>
        <v>0</v>
      </c>
      <c r="L53" s="107">
        <f>SUMPRODUCT((Catégorie="Planification res")*(Dépenses="Aménagiste (stagiaire urbaniste)")*(L$6:L$43))</f>
        <v>0</v>
      </c>
      <c r="M53" s="107">
        <f>SUMPRODUCT((Catégorie="Planification res")*(Dépenses="Aménagiste (stagiaire urbaniste)")*(M$6:M$43))</f>
        <v>0</v>
      </c>
      <c r="N53" s="107">
        <f>SUMPRODUCT((Catégorie="Planification res")*(Dépenses="Aménagiste (stagiaire urbaniste)")*(N$6:N$43))</f>
        <v>0</v>
      </c>
      <c r="O53" s="107">
        <f>SUMPRODUCT((Catégorie="Planification res")*(Dépenses="Aménagiste (stagiaire urbaniste)")*(O$6:O$43))</f>
        <v>0</v>
      </c>
      <c r="P53" s="107">
        <f>SUMPRODUCT((Catégorie="Planification res")*(Dépenses="Aménagiste (stagiaire urbaniste)")*(P$6:P$43))</f>
        <v>0</v>
      </c>
      <c r="Q53" s="103">
        <f>SUM(E53:P53)</f>
        <v>0</v>
      </c>
    </row>
    <row r="54" spans="1:19" s="59" customFormat="1" x14ac:dyDescent="0.2">
      <c r="A54" s="150"/>
      <c r="B54" s="71"/>
      <c r="C54" s="75" t="s">
        <v>22</v>
      </c>
      <c r="D54" s="76"/>
      <c r="E54" s="75">
        <f>SUM(E49:E53)</f>
        <v>1838.2587857142858</v>
      </c>
      <c r="F54" s="75">
        <f>SUM(F49:F53)</f>
        <v>50.107142857142854</v>
      </c>
      <c r="G54" s="75">
        <f>SUM(G49:G53)</f>
        <v>2287.7229910714286</v>
      </c>
      <c r="H54" s="75">
        <f>SUM(H49:H53)</f>
        <v>137.65</v>
      </c>
      <c r="I54" s="75">
        <f>SUM(I49:I53)</f>
        <v>137.44999999999999</v>
      </c>
      <c r="J54" s="75">
        <f>SUM(J49:J53)</f>
        <v>64.25</v>
      </c>
      <c r="K54" s="75">
        <f>SUM(K49:K53)</f>
        <v>2233.6102678571428</v>
      </c>
      <c r="L54" s="75">
        <f>SUM(L49:L53)</f>
        <v>109.35714285714286</v>
      </c>
      <c r="M54" s="75">
        <f>SUM(M49:M53)</f>
        <v>10.357142857142858</v>
      </c>
      <c r="N54" s="75">
        <f>SUM(N49:N53)</f>
        <v>14.642857142857144</v>
      </c>
      <c r="O54" s="75">
        <f>SUM(O49:O53)</f>
        <v>10.357142857142858</v>
      </c>
      <c r="P54" s="75">
        <f>SUM(P49:P53)</f>
        <v>10.357142857142858</v>
      </c>
      <c r="Q54" s="85">
        <f>SUM(E54:P54)</f>
        <v>6904.1206160714282</v>
      </c>
    </row>
    <row r="55" spans="1:19" s="59" customFormat="1" x14ac:dyDescent="0.2">
      <c r="A55" s="150"/>
      <c r="B55" s="70" t="s">
        <v>21</v>
      </c>
      <c r="C55" s="71"/>
      <c r="D55" s="72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53"/>
    </row>
    <row r="56" spans="1:19" s="59" customFormat="1" x14ac:dyDescent="0.2">
      <c r="A56" s="150"/>
      <c r="B56" s="71"/>
      <c r="C56" s="117" t="s">
        <v>20</v>
      </c>
      <c r="D56" s="72"/>
      <c r="E56" s="102">
        <f>SUMIF($C$6:$C$43,"ROBVQ (contribution)",E$6:E$43)</f>
        <v>428.57</v>
      </c>
      <c r="F56" s="102">
        <f>SUMIF($C$6:$C$43,"ROBVQ (contribution)",F$6:F$43)</f>
        <v>0</v>
      </c>
      <c r="G56" s="102">
        <f>SUMIF($C$6:$C$43,"ROBVQ (contribution)",G$6:G$43)</f>
        <v>0</v>
      </c>
      <c r="H56" s="102">
        <f>SUMIF($C$6:$C$43,"ROBVQ (contribution)",H$6:H$43)</f>
        <v>0</v>
      </c>
      <c r="I56" s="102">
        <f>SUMIF($C$6:$C$43,"ROBVQ (contribution)",I$6:I$43)</f>
        <v>0</v>
      </c>
      <c r="J56" s="102">
        <f>SUMIF($C$6:$C$43,"ROBVQ (contribution)",J$6:J$43)</f>
        <v>0</v>
      </c>
      <c r="K56" s="102">
        <f>SUMIF($C$6:$C$43,"ROBVQ (contribution)",K$6:K$43)</f>
        <v>0</v>
      </c>
      <c r="L56" s="102">
        <f>SUMIF($C$6:$C$43,"ROBVQ (contribution)",L$6:L$43)</f>
        <v>0</v>
      </c>
      <c r="M56" s="102">
        <f>SUMIF($C$6:$C$43,"ROBVQ (contribution)",M$6:M$43)</f>
        <v>0</v>
      </c>
      <c r="N56" s="102">
        <f>SUMIF($C$6:$C$43,"ROBVQ (contribution)",N$6:N$43)</f>
        <v>0</v>
      </c>
      <c r="O56" s="102">
        <f>SUMIF($C$6:$C$43,"ROBVQ (contribution)",O$6:O$43)</f>
        <v>0</v>
      </c>
      <c r="P56" s="102">
        <f>SUMIF($C$6:$C$43,"ROBVQ (contribution)",P$6:P$43)</f>
        <v>0</v>
      </c>
      <c r="Q56" s="109">
        <f>SUM(E56:P56)</f>
        <v>428.57</v>
      </c>
    </row>
    <row r="57" spans="1:19" s="59" customFormat="1" x14ac:dyDescent="0.15">
      <c r="A57" s="152"/>
      <c r="B57" s="71"/>
      <c r="C57" s="118" t="s">
        <v>19</v>
      </c>
      <c r="D57" s="110"/>
      <c r="E57" s="111">
        <f>SUMPRODUCT((Catégorie={"Sensibilisation","Formation"})*(Dépenses&lt;&gt;"Employés municipaux")*(E$6:E$43))</f>
        <v>428.57</v>
      </c>
      <c r="F57" s="111">
        <f>SUMPRODUCT((Catégorie={"Sensibilisation","Formation"})*(Dépenses&lt;&gt;"Employés municipaux")*(F$6:F$43))</f>
        <v>247.5</v>
      </c>
      <c r="G57" s="111">
        <f>SUMPRODUCT((Catégorie={"Sensibilisation","Formation"})*(Dépenses&lt;&gt;"Employés municipaux")*(G$6:G$43))</f>
        <v>0</v>
      </c>
      <c r="H57" s="111">
        <f>SUMPRODUCT((Catégorie={"Sensibilisation","Formation"})*(Dépenses&lt;&gt;"Employés municipaux")*(H$6:H$43))</f>
        <v>224</v>
      </c>
      <c r="I57" s="111">
        <f>SUMPRODUCT((Catégorie={"Sensibilisation","Formation"})*(Dépenses&lt;&gt;"Employés municipaux")*(I$6:I$43))</f>
        <v>312</v>
      </c>
      <c r="J57" s="111">
        <f>SUMPRODUCT((Catégorie={"Sensibilisation","Formation"})*(Dépenses&lt;&gt;"Employés municipaux")*(J$6:J$43))</f>
        <v>0</v>
      </c>
      <c r="K57" s="111">
        <f>SUMPRODUCT((Catégorie={"Sensibilisation","Formation"})*(Dépenses&lt;&gt;"Employés municipaux")*(K$6:K$43))</f>
        <v>0</v>
      </c>
      <c r="L57" s="111">
        <f>SUMPRODUCT((Catégorie={"Sensibilisation","Formation"})*(Dépenses&lt;&gt;"Employés municipaux")*(L$6:L$43))</f>
        <v>0</v>
      </c>
      <c r="M57" s="111">
        <f>SUMPRODUCT((Catégorie={"Sensibilisation","Formation"})*(Dépenses&lt;&gt;"Employés municipaux")*(M$6:M$43))</f>
        <v>0</v>
      </c>
      <c r="N57" s="111">
        <f>SUMPRODUCT((Catégorie={"Sensibilisation","Formation"})*(Dépenses&lt;&gt;"Employés municipaux")*(N$6:N$43))</f>
        <v>0</v>
      </c>
      <c r="O57" s="111">
        <f>SUMPRODUCT((Catégorie={"Sensibilisation","Formation"})*(Dépenses&lt;&gt;"Employés municipaux")*(O$6:O$43))</f>
        <v>0</v>
      </c>
      <c r="P57" s="111">
        <f>SUMPRODUCT((Catégorie={"Sensibilisation","Formation"})*(Dépenses&lt;&gt;"Employés municipaux")*(P$6:P$43))</f>
        <v>0</v>
      </c>
      <c r="Q57" s="103">
        <f>SUM(E57:P57)</f>
        <v>1212.07</v>
      </c>
    </row>
    <row r="58" spans="1:19" s="59" customFormat="1" x14ac:dyDescent="0.2">
      <c r="A58" s="150"/>
      <c r="B58" s="71"/>
      <c r="C58" s="118" t="s">
        <v>18</v>
      </c>
      <c r="D58" s="110"/>
      <c r="E58" s="112">
        <f>E45-(SUM(E54,E56,E57))</f>
        <v>1740.4478571428567</v>
      </c>
      <c r="F58" s="112">
        <f>F45-(SUM(F54,F56,F57))</f>
        <v>253.57142857142861</v>
      </c>
      <c r="G58" s="112">
        <f>G45-(SUM(G54,G56,G57))</f>
        <v>508.21428571428578</v>
      </c>
      <c r="H58" s="112">
        <f>H45-(SUM(H54,H56,H57))</f>
        <v>162.5</v>
      </c>
      <c r="I58" s="112">
        <f>I45-(SUM(I54,I56,I57))</f>
        <v>1062.5</v>
      </c>
      <c r="J58" s="112">
        <f>J45-(SUM(J54,J56,J57))</f>
        <v>642.5</v>
      </c>
      <c r="K58" s="112">
        <f>K45-(SUM(K54,K56,K57))</f>
        <v>7580.1183035714294</v>
      </c>
      <c r="L58" s="112">
        <f>L45-(SUM(L54,L56,L57))</f>
        <v>103.57142857142856</v>
      </c>
      <c r="M58" s="112">
        <f>M45-(SUM(M54,M56,M57))</f>
        <v>103.57142857142857</v>
      </c>
      <c r="N58" s="112">
        <f>N45-(SUM(N54,N56,N57))</f>
        <v>146.42857142857144</v>
      </c>
      <c r="O58" s="112">
        <f>O45-(SUM(O54,O56,O57))</f>
        <v>103.57142857142857</v>
      </c>
      <c r="P58" s="112">
        <f>P45-(SUM(P54,P56,P57))</f>
        <v>103.57142857142857</v>
      </c>
      <c r="Q58" s="103">
        <f>SUM(E58:P58)</f>
        <v>12510.566160714288</v>
      </c>
    </row>
    <row r="59" spans="1:19" s="59" customFormat="1" ht="13" x14ac:dyDescent="0.15">
      <c r="B59" s="71"/>
      <c r="C59" s="113" t="s">
        <v>17</v>
      </c>
      <c r="D59" s="76"/>
      <c r="E59" s="113">
        <f>SUM(E56:E58)</f>
        <v>2597.5878571428566</v>
      </c>
      <c r="F59" s="113">
        <f>SUM(F56:F58)</f>
        <v>501.07142857142861</v>
      </c>
      <c r="G59" s="113">
        <f>SUM(G56:G58)</f>
        <v>508.21428571428578</v>
      </c>
      <c r="H59" s="113">
        <f>SUM(H56:H58)</f>
        <v>386.5</v>
      </c>
      <c r="I59" s="113">
        <f>SUM(I56:I58)</f>
        <v>1374.5</v>
      </c>
      <c r="J59" s="113">
        <f>SUM(J56:J58)</f>
        <v>642.5</v>
      </c>
      <c r="K59" s="113">
        <f>SUM(K56:K58)</f>
        <v>7580.1183035714294</v>
      </c>
      <c r="L59" s="113">
        <f>SUM(L56:L58)</f>
        <v>103.57142857142856</v>
      </c>
      <c r="M59" s="113">
        <f>SUM(M56:M58)</f>
        <v>103.57142857142857</v>
      </c>
      <c r="N59" s="113">
        <f>SUM(N56:N58)</f>
        <v>146.42857142857144</v>
      </c>
      <c r="O59" s="113">
        <f>SUM(O56:O58)</f>
        <v>103.57142857142857</v>
      </c>
      <c r="P59" s="113">
        <f>SUM(P56:P58)</f>
        <v>103.57142857142857</v>
      </c>
      <c r="Q59" s="85">
        <f>SUM(E59:P59)</f>
        <v>14151.206160714288</v>
      </c>
    </row>
    <row r="60" spans="1:19" s="59" customFormat="1" ht="13" x14ac:dyDescent="0.15">
      <c r="B60" s="71"/>
      <c r="C60" s="71"/>
      <c r="D60" s="72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53"/>
    </row>
    <row r="61" spans="1:19" x14ac:dyDescent="0.2">
      <c r="B61" s="68" t="s">
        <v>16</v>
      </c>
      <c r="C61" s="69"/>
      <c r="D61" s="69"/>
      <c r="E61" s="69">
        <f>E54+E59</f>
        <v>4435.8466428571428</v>
      </c>
      <c r="F61" s="69">
        <f>F54+F59</f>
        <v>551.17857142857144</v>
      </c>
      <c r="G61" s="69">
        <f>G54+G59</f>
        <v>2795.9372767857144</v>
      </c>
      <c r="H61" s="69">
        <f>H54+H59</f>
        <v>524.15</v>
      </c>
      <c r="I61" s="69">
        <f>I54+I59</f>
        <v>1511.95</v>
      </c>
      <c r="J61" s="69">
        <f>J54+J59</f>
        <v>706.75</v>
      </c>
      <c r="K61" s="69">
        <f>K54+K59</f>
        <v>9813.7285714285717</v>
      </c>
      <c r="L61" s="69">
        <f>L54+L59</f>
        <v>212.92857142857142</v>
      </c>
      <c r="M61" s="69">
        <f>M54+M59</f>
        <v>113.92857142857143</v>
      </c>
      <c r="N61" s="69">
        <f>N54+N59</f>
        <v>161.07142857142858</v>
      </c>
      <c r="O61" s="69">
        <f>O54+O59</f>
        <v>113.92857142857143</v>
      </c>
      <c r="P61" s="69">
        <f>P54+P59</f>
        <v>113.92857142857143</v>
      </c>
      <c r="Q61" s="42">
        <f>SUM(E61:P61)</f>
        <v>21055.326776785718</v>
      </c>
    </row>
    <row r="62" spans="1:19" x14ac:dyDescent="0.2">
      <c r="B62" s="3"/>
      <c r="C62" s="3"/>
      <c r="D62" s="48"/>
      <c r="E62" s="3"/>
      <c r="F62" s="5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56"/>
      <c r="R62" s="17"/>
      <c r="S62" s="20"/>
    </row>
    <row r="63" spans="1:19" x14ac:dyDescent="0.2">
      <c r="B63" s="19" t="s">
        <v>15</v>
      </c>
      <c r="C63" s="18"/>
      <c r="D63" s="48"/>
      <c r="E63" s="3"/>
      <c r="F63" s="15"/>
      <c r="G63" s="16"/>
      <c r="H63" s="14"/>
      <c r="I63" s="14"/>
      <c r="J63" s="14"/>
      <c r="K63" s="14"/>
      <c r="L63" s="14"/>
      <c r="M63" s="17"/>
      <c r="N63" s="14"/>
      <c r="O63" s="14"/>
      <c r="P63" s="14"/>
      <c r="Q63" s="57"/>
      <c r="R63" s="14"/>
      <c r="S63" s="13"/>
    </row>
    <row r="64" spans="1:19" x14ac:dyDescent="0.2">
      <c r="B64" s="10" t="s">
        <v>14</v>
      </c>
      <c r="C64" s="9">
        <v>30</v>
      </c>
      <c r="D64" s="49"/>
      <c r="E64" s="3"/>
      <c r="F64" s="15"/>
      <c r="G64" s="16"/>
      <c r="H64" s="14"/>
      <c r="I64" s="14"/>
      <c r="J64" s="14"/>
      <c r="K64" s="14"/>
      <c r="L64" s="14"/>
      <c r="M64" s="14"/>
      <c r="N64" s="14"/>
      <c r="O64" s="14"/>
      <c r="P64" s="14"/>
      <c r="Q64" s="57"/>
      <c r="R64" s="16"/>
      <c r="S64" s="13"/>
    </row>
    <row r="65" spans="2:19" x14ac:dyDescent="0.2">
      <c r="B65" s="10" t="s">
        <v>13</v>
      </c>
      <c r="C65" s="9">
        <v>30</v>
      </c>
      <c r="D65" s="49"/>
      <c r="E65" s="3"/>
      <c r="F65" s="15"/>
      <c r="G65" s="16"/>
      <c r="H65" s="14"/>
      <c r="I65" s="14"/>
      <c r="J65" s="14"/>
      <c r="K65" s="14"/>
      <c r="L65" s="14"/>
      <c r="M65" s="14"/>
      <c r="N65" s="14"/>
      <c r="O65" s="14"/>
      <c r="P65" s="14"/>
      <c r="Q65" s="57"/>
      <c r="R65" s="16"/>
      <c r="S65" s="13"/>
    </row>
    <row r="66" spans="2:19" x14ac:dyDescent="0.2">
      <c r="B66" s="10" t="s">
        <v>12</v>
      </c>
      <c r="C66" s="9">
        <v>16.5</v>
      </c>
      <c r="D66" s="49"/>
      <c r="E66" s="3"/>
      <c r="F66" s="15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57"/>
      <c r="R66" s="16"/>
      <c r="S66" s="13"/>
    </row>
    <row r="67" spans="2:19" x14ac:dyDescent="0.2">
      <c r="B67" s="10" t="s">
        <v>11</v>
      </c>
      <c r="C67" s="9">
        <v>25</v>
      </c>
      <c r="D67" s="49"/>
      <c r="E67" s="3"/>
      <c r="F67" s="15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57"/>
      <c r="R67" s="14"/>
      <c r="S67" s="13"/>
    </row>
    <row r="68" spans="2:19" x14ac:dyDescent="0.2">
      <c r="B68" s="10" t="s">
        <v>10</v>
      </c>
      <c r="C68" s="9">
        <v>30</v>
      </c>
      <c r="D68" s="49"/>
      <c r="E68" s="3"/>
      <c r="F68" s="15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57"/>
      <c r="R68" s="14"/>
      <c r="S68" s="13"/>
    </row>
    <row r="69" spans="2:19" x14ac:dyDescent="0.2">
      <c r="B69" s="10" t="s">
        <v>9</v>
      </c>
      <c r="C69" s="9">
        <v>30</v>
      </c>
      <c r="D69" s="49"/>
      <c r="E69" s="3"/>
      <c r="F69" s="15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57"/>
      <c r="R69" s="14"/>
      <c r="S69" s="13"/>
    </row>
    <row r="70" spans="2:19" x14ac:dyDescent="0.2">
      <c r="B70" s="10" t="s">
        <v>8</v>
      </c>
      <c r="C70" s="9">
        <v>50</v>
      </c>
      <c r="D70" s="49"/>
      <c r="E70" s="3"/>
      <c r="F70" s="15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57"/>
      <c r="R70" s="14"/>
      <c r="S70" s="13"/>
    </row>
    <row r="71" spans="2:19" x14ac:dyDescent="0.2">
      <c r="B71" s="10" t="s">
        <v>7</v>
      </c>
      <c r="C71" s="9">
        <v>100</v>
      </c>
      <c r="D71" s="49"/>
      <c r="E71" s="3"/>
      <c r="F71" s="5"/>
      <c r="G71" s="8"/>
      <c r="H71" s="8"/>
      <c r="I71" s="8"/>
      <c r="J71" s="8"/>
      <c r="K71" s="8"/>
      <c r="L71" s="8"/>
      <c r="M71" s="8"/>
      <c r="N71" s="8"/>
      <c r="O71" s="8"/>
      <c r="P71" s="8"/>
      <c r="Q71" s="58"/>
      <c r="R71" s="8"/>
      <c r="S71" s="12"/>
    </row>
    <row r="72" spans="2:19" x14ac:dyDescent="0.2">
      <c r="B72" s="11" t="s">
        <v>6</v>
      </c>
      <c r="C72" s="9">
        <v>30</v>
      </c>
      <c r="D72" s="49"/>
      <c r="E72" s="3"/>
      <c r="F72" s="5"/>
      <c r="G72" s="3"/>
      <c r="H72" s="3"/>
      <c r="I72" s="3"/>
      <c r="J72" s="3"/>
      <c r="K72" s="3"/>
      <c r="L72" s="3"/>
      <c r="M72" s="3"/>
      <c r="N72" s="3"/>
      <c r="O72" s="3"/>
      <c r="P72" s="3"/>
      <c r="Q72" s="51"/>
      <c r="R72" s="3"/>
      <c r="S72" s="4"/>
    </row>
    <row r="73" spans="2:19" x14ac:dyDescent="0.2">
      <c r="B73" s="10" t="s">
        <v>5</v>
      </c>
      <c r="C73" s="9">
        <v>125</v>
      </c>
      <c r="D73" s="49"/>
      <c r="E73" s="3"/>
      <c r="F73" s="5"/>
      <c r="G73" s="3"/>
      <c r="H73" s="3"/>
      <c r="I73" s="3"/>
      <c r="J73" s="3"/>
      <c r="K73" s="3"/>
      <c r="L73" s="3"/>
      <c r="M73" s="3"/>
      <c r="N73" s="3"/>
      <c r="O73" s="3"/>
      <c r="P73" s="3"/>
      <c r="Q73" s="51"/>
      <c r="R73" s="3"/>
      <c r="S73" s="4"/>
    </row>
    <row r="74" spans="2:19" x14ac:dyDescent="0.2">
      <c r="B74" s="10" t="s">
        <v>4</v>
      </c>
      <c r="C74" s="9">
        <v>100</v>
      </c>
      <c r="D74" s="49"/>
      <c r="E74" s="3"/>
      <c r="F74" s="5"/>
      <c r="G74" s="3"/>
      <c r="H74" s="3"/>
      <c r="I74" s="3"/>
      <c r="J74" s="3"/>
      <c r="K74" s="3"/>
      <c r="L74" s="3"/>
      <c r="M74" s="3"/>
      <c r="N74" s="3"/>
      <c r="O74" s="3"/>
      <c r="P74" s="3"/>
      <c r="Q74" s="51"/>
      <c r="R74" s="3"/>
      <c r="S74" s="4"/>
    </row>
    <row r="75" spans="2:19" x14ac:dyDescent="0.2">
      <c r="B75" s="10" t="s">
        <v>3</v>
      </c>
      <c r="C75" s="9">
        <v>50</v>
      </c>
      <c r="D75" s="49"/>
      <c r="E75" s="3"/>
      <c r="F75" s="5"/>
      <c r="G75" s="3"/>
      <c r="H75" s="3"/>
      <c r="I75" s="3"/>
      <c r="J75" s="3"/>
      <c r="K75" s="3"/>
      <c r="L75" s="3"/>
      <c r="M75" s="3"/>
      <c r="N75" s="3"/>
      <c r="O75" s="3"/>
      <c r="P75" s="3"/>
      <c r="Q75" s="51"/>
      <c r="R75" s="3"/>
      <c r="S75" s="4"/>
    </row>
    <row r="76" spans="2:19" x14ac:dyDescent="0.2">
      <c r="B76" s="10" t="s">
        <v>2</v>
      </c>
      <c r="C76" s="9">
        <v>103.125</v>
      </c>
      <c r="D76" s="49"/>
      <c r="E76" s="3"/>
      <c r="F76" s="5"/>
      <c r="G76" s="3"/>
      <c r="H76" s="3"/>
      <c r="I76" s="3"/>
      <c r="J76" s="3"/>
      <c r="K76" s="3"/>
      <c r="L76" s="3"/>
      <c r="M76" s="3"/>
      <c r="N76" s="3"/>
      <c r="O76" s="3"/>
      <c r="P76" s="3"/>
      <c r="Q76" s="51"/>
      <c r="R76" s="3"/>
      <c r="S76" s="4"/>
    </row>
    <row r="77" spans="2:19" x14ac:dyDescent="0.2">
      <c r="B77" s="8"/>
      <c r="C77" s="8"/>
      <c r="D77" s="48"/>
      <c r="E77" s="3"/>
      <c r="F77" s="5"/>
      <c r="G77" s="3"/>
      <c r="H77" s="3"/>
      <c r="I77" s="3"/>
      <c r="J77" s="3"/>
      <c r="K77" s="3"/>
      <c r="L77" s="3"/>
      <c r="M77" s="3"/>
      <c r="N77" s="3"/>
      <c r="O77" s="3"/>
      <c r="P77" s="3"/>
      <c r="Q77" s="51"/>
      <c r="R77" s="3"/>
      <c r="S77" s="4"/>
    </row>
    <row r="78" spans="2:19" ht="27" x14ac:dyDescent="0.2">
      <c r="B78" s="7" t="s">
        <v>1</v>
      </c>
      <c r="C78" s="6">
        <v>100</v>
      </c>
      <c r="D78" s="48"/>
      <c r="E78" s="3"/>
      <c r="F78" s="5"/>
      <c r="G78" s="3"/>
      <c r="H78" s="3"/>
      <c r="I78" s="3"/>
      <c r="J78" s="3"/>
      <c r="K78" s="3"/>
      <c r="L78" s="3"/>
      <c r="M78" s="3"/>
      <c r="N78" s="3"/>
      <c r="O78" s="3"/>
      <c r="P78" s="3"/>
      <c r="Q78" s="51"/>
      <c r="R78" s="3"/>
      <c r="S78" s="4"/>
    </row>
    <row r="79" spans="2:19" x14ac:dyDescent="0.2">
      <c r="B79" s="3"/>
      <c r="C79" s="3"/>
      <c r="D79" s="48"/>
      <c r="E79" s="3"/>
      <c r="F79" s="5"/>
      <c r="G79" s="3"/>
      <c r="H79" s="3"/>
      <c r="I79" s="3"/>
      <c r="J79" s="3"/>
      <c r="K79" s="3"/>
      <c r="L79" s="3"/>
      <c r="M79" s="3"/>
      <c r="N79" s="3"/>
      <c r="O79" s="3"/>
      <c r="P79" s="3"/>
      <c r="Q79" s="51"/>
      <c r="R79" s="3"/>
      <c r="S79" s="4"/>
    </row>
    <row r="80" spans="2:19" x14ac:dyDescent="0.2">
      <c r="B80" s="3"/>
      <c r="C80" s="3"/>
      <c r="D80" s="48"/>
      <c r="E80" s="3"/>
      <c r="F80" s="5"/>
      <c r="G80" s="3"/>
      <c r="H80" s="3"/>
      <c r="I80" s="3"/>
      <c r="J80" s="3"/>
      <c r="K80" s="3"/>
      <c r="L80" s="3"/>
      <c r="M80" s="3"/>
      <c r="N80" s="3"/>
      <c r="O80" s="3"/>
      <c r="P80" s="3"/>
      <c r="Q80" s="51"/>
      <c r="R80" s="3"/>
      <c r="S80" s="4"/>
    </row>
    <row r="81" spans="2:19" x14ac:dyDescent="0.2">
      <c r="B81" s="3"/>
      <c r="C81" s="3"/>
      <c r="D81" s="48"/>
      <c r="E81" s="3"/>
      <c r="F81" s="5"/>
      <c r="G81" s="3"/>
      <c r="H81" s="3"/>
      <c r="I81" s="3"/>
      <c r="J81" s="3"/>
      <c r="K81" s="3"/>
      <c r="L81" s="3"/>
      <c r="M81" s="3"/>
      <c r="N81" s="3"/>
      <c r="O81" s="3"/>
      <c r="P81" s="3"/>
      <c r="Q81" s="51"/>
      <c r="R81" s="3"/>
      <c r="S81" s="4"/>
    </row>
    <row r="82" spans="2:19" x14ac:dyDescent="0.2">
      <c r="B82" s="3"/>
      <c r="C82" s="3"/>
      <c r="D82" s="48"/>
      <c r="E82" s="3"/>
      <c r="F82" s="5"/>
      <c r="G82" s="3"/>
      <c r="H82" s="3"/>
      <c r="I82" s="3"/>
      <c r="J82" s="3"/>
      <c r="K82" s="3"/>
      <c r="L82" s="3"/>
      <c r="M82" s="3"/>
      <c r="N82" s="3"/>
      <c r="O82" s="3"/>
      <c r="P82" s="3"/>
      <c r="Q82" s="51"/>
      <c r="R82" s="3"/>
      <c r="S82" s="4"/>
    </row>
    <row r="83" spans="2:19" x14ac:dyDescent="0.2">
      <c r="B83" s="3"/>
      <c r="C83" s="3"/>
      <c r="D83" s="48"/>
      <c r="E83" s="3"/>
      <c r="F83" s="5"/>
      <c r="G83" s="3"/>
      <c r="H83" s="3"/>
      <c r="I83" s="3"/>
      <c r="J83" s="3"/>
      <c r="K83" s="3"/>
      <c r="L83" s="3"/>
      <c r="M83" s="3"/>
      <c r="N83" s="3"/>
      <c r="O83" s="3"/>
      <c r="P83" s="3"/>
      <c r="Q83" s="51"/>
      <c r="R83" s="3"/>
      <c r="S83" s="4"/>
    </row>
    <row r="84" spans="2:19" x14ac:dyDescent="0.2">
      <c r="B84" s="3"/>
      <c r="C84" s="3"/>
      <c r="D84" s="48"/>
      <c r="E84" s="3"/>
      <c r="F84" s="5"/>
      <c r="G84" s="3"/>
      <c r="H84" s="3"/>
      <c r="I84" s="3"/>
      <c r="J84" s="3"/>
      <c r="K84" s="3"/>
      <c r="L84" s="3"/>
      <c r="M84" s="3"/>
      <c r="N84" s="3"/>
      <c r="O84" s="3"/>
      <c r="P84" s="3"/>
      <c r="Q84" s="51"/>
      <c r="R84" s="3"/>
      <c r="S84" s="4"/>
    </row>
    <row r="85" spans="2:19" x14ac:dyDescent="0.2">
      <c r="B85" s="3"/>
      <c r="C85" s="3"/>
      <c r="D85" s="48"/>
      <c r="E85" s="3"/>
      <c r="F85" s="5"/>
      <c r="G85" s="3"/>
      <c r="H85" s="3"/>
      <c r="I85" s="3"/>
      <c r="J85" s="3"/>
      <c r="K85" s="3"/>
      <c r="L85" s="3"/>
      <c r="M85" s="3"/>
      <c r="N85" s="3"/>
      <c r="O85" s="3"/>
      <c r="P85" s="3"/>
      <c r="Q85" s="51"/>
      <c r="R85" s="3"/>
      <c r="S85" s="4"/>
    </row>
    <row r="86" spans="2:19" x14ac:dyDescent="0.2">
      <c r="B86" s="3"/>
      <c r="C86" s="3"/>
      <c r="D86" s="48"/>
      <c r="E86" s="3"/>
      <c r="F86" s="5"/>
      <c r="G86" s="3"/>
      <c r="H86" s="3"/>
      <c r="I86" s="3"/>
      <c r="J86" s="3"/>
      <c r="K86" s="3"/>
      <c r="L86" s="3"/>
      <c r="M86" s="3"/>
      <c r="N86" s="3"/>
      <c r="O86" s="3"/>
      <c r="P86" s="3"/>
      <c r="Q86" s="51"/>
      <c r="R86" s="3"/>
      <c r="S86" s="4"/>
    </row>
    <row r="87" spans="2:19" x14ac:dyDescent="0.2">
      <c r="B87" s="3"/>
      <c r="C87" s="3"/>
      <c r="D87" s="48"/>
      <c r="E87" s="3"/>
      <c r="F87" s="5"/>
      <c r="G87" s="3"/>
      <c r="H87" s="3"/>
      <c r="I87" s="3"/>
      <c r="J87" s="3"/>
      <c r="K87" s="3"/>
      <c r="L87" s="3"/>
      <c r="M87" s="3"/>
      <c r="N87" s="3"/>
      <c r="O87" s="3"/>
      <c r="P87" s="3"/>
      <c r="Q87" s="51"/>
      <c r="R87" s="3"/>
      <c r="S87" s="4"/>
    </row>
    <row r="88" spans="2:19" x14ac:dyDescent="0.2">
      <c r="B88" s="3"/>
      <c r="C88" s="3"/>
      <c r="D88" s="48"/>
      <c r="E88" s="3"/>
      <c r="F88" s="5"/>
      <c r="G88" s="3"/>
      <c r="H88" s="3"/>
      <c r="I88" s="3"/>
      <c r="J88" s="3"/>
      <c r="K88" s="3"/>
      <c r="L88" s="3"/>
      <c r="M88" s="3"/>
      <c r="N88" s="3"/>
      <c r="O88" s="3"/>
      <c r="P88" s="3"/>
      <c r="Q88" s="51"/>
      <c r="R88" s="3"/>
      <c r="S88" s="4"/>
    </row>
    <row r="89" spans="2:19" x14ac:dyDescent="0.2">
      <c r="B89" s="3"/>
      <c r="C89" s="3"/>
      <c r="D89" s="48"/>
      <c r="E89" s="3"/>
      <c r="F89" s="5"/>
      <c r="G89" s="3"/>
      <c r="H89" s="3"/>
      <c r="I89" s="3"/>
      <c r="J89" s="3"/>
      <c r="K89" s="3"/>
      <c r="L89" s="3"/>
      <c r="M89" s="3"/>
      <c r="N89" s="3"/>
      <c r="O89" s="3"/>
      <c r="P89" s="3"/>
      <c r="Q89" s="51"/>
      <c r="R89" s="3"/>
      <c r="S89" s="4"/>
    </row>
    <row r="90" spans="2:19" x14ac:dyDescent="0.2">
      <c r="B90" s="3"/>
      <c r="C90" s="3"/>
      <c r="D90" s="48"/>
      <c r="E90" s="3"/>
      <c r="F90" s="5"/>
      <c r="G90" s="3"/>
      <c r="H90" s="3"/>
      <c r="I90" s="3"/>
      <c r="J90" s="3"/>
      <c r="K90" s="3"/>
      <c r="L90" s="3"/>
      <c r="M90" s="3"/>
      <c r="N90" s="3"/>
      <c r="O90" s="3"/>
      <c r="P90" s="3"/>
      <c r="Q90" s="51"/>
      <c r="R90" s="3"/>
      <c r="S90" s="4"/>
    </row>
    <row r="91" spans="2:19" x14ac:dyDescent="0.2">
      <c r="B91" s="3"/>
      <c r="C91" s="3"/>
      <c r="D91" s="48"/>
      <c r="E91" s="3"/>
      <c r="F91" s="5"/>
      <c r="G91" s="3"/>
      <c r="H91" s="3"/>
      <c r="I91" s="3"/>
      <c r="J91" s="3"/>
      <c r="K91" s="3"/>
      <c r="L91" s="3"/>
      <c r="M91" s="3"/>
      <c r="N91" s="3"/>
      <c r="O91" s="3"/>
      <c r="P91" s="3"/>
      <c r="Q91" s="51"/>
      <c r="R91" s="3"/>
      <c r="S91" s="4"/>
    </row>
    <row r="92" spans="2:19" x14ac:dyDescent="0.2">
      <c r="B92" s="3"/>
      <c r="C92" s="3"/>
      <c r="D92" s="48"/>
      <c r="E92" s="3"/>
      <c r="F92" s="5"/>
      <c r="G92" s="3"/>
      <c r="H92" s="3"/>
      <c r="I92" s="3"/>
      <c r="J92" s="3"/>
      <c r="K92" s="3"/>
      <c r="L92" s="3"/>
      <c r="M92" s="3"/>
      <c r="N92" s="3"/>
      <c r="O92" s="3"/>
      <c r="P92" s="3"/>
      <c r="Q92" s="51"/>
      <c r="R92" s="3"/>
      <c r="S92" s="4"/>
    </row>
    <row r="93" spans="2:19" x14ac:dyDescent="0.2">
      <c r="B93" s="3"/>
      <c r="C93" s="3"/>
      <c r="D93" s="48"/>
      <c r="E93" s="3"/>
      <c r="F93" s="5"/>
      <c r="G93" s="3"/>
      <c r="H93" s="3"/>
      <c r="I93" s="3"/>
      <c r="J93" s="3"/>
      <c r="K93" s="3"/>
      <c r="L93" s="3"/>
      <c r="M93" s="3"/>
      <c r="N93" s="3"/>
      <c r="O93" s="3"/>
      <c r="P93" s="3"/>
      <c r="Q93" s="51"/>
      <c r="R93" s="3"/>
      <c r="S93" s="4"/>
    </row>
    <row r="94" spans="2:19" x14ac:dyDescent="0.2">
      <c r="B94" s="3"/>
      <c r="C94" s="3"/>
      <c r="D94" s="48"/>
      <c r="E94" s="3"/>
      <c r="F94" s="5"/>
      <c r="G94" s="3"/>
      <c r="H94" s="3"/>
      <c r="I94" s="3"/>
      <c r="J94" s="3"/>
      <c r="K94" s="3"/>
      <c r="L94" s="3"/>
      <c r="M94" s="3"/>
      <c r="N94" s="3"/>
      <c r="O94" s="3"/>
      <c r="P94" s="3"/>
      <c r="Q94" s="51"/>
      <c r="R94" s="3"/>
      <c r="S94" s="4"/>
    </row>
    <row r="95" spans="2:19" x14ac:dyDescent="0.2">
      <c r="B95" s="3"/>
      <c r="C95" s="3"/>
      <c r="D95" s="48"/>
      <c r="E95" s="3"/>
      <c r="F95" s="5"/>
      <c r="G95" s="3"/>
      <c r="H95" s="3"/>
      <c r="I95" s="3"/>
      <c r="J95" s="3"/>
      <c r="K95" s="3"/>
      <c r="L95" s="3"/>
      <c r="M95" s="3"/>
      <c r="N95" s="3"/>
      <c r="O95" s="3"/>
      <c r="P95" s="3"/>
      <c r="Q95" s="51"/>
      <c r="R95" s="3"/>
      <c r="S95" s="4"/>
    </row>
    <row r="96" spans="2:19" x14ac:dyDescent="0.2">
      <c r="B96" s="3"/>
      <c r="C96" s="3"/>
      <c r="D96" s="48"/>
      <c r="E96" s="3"/>
      <c r="F96" s="5"/>
      <c r="G96" s="3"/>
      <c r="H96" s="3"/>
      <c r="I96" s="3"/>
      <c r="J96" s="3"/>
      <c r="K96" s="3"/>
      <c r="L96" s="3"/>
      <c r="M96" s="3"/>
      <c r="N96" s="3"/>
      <c r="O96" s="3"/>
      <c r="P96" s="3"/>
      <c r="Q96" s="51"/>
      <c r="R96" s="3"/>
      <c r="S96" s="4"/>
    </row>
    <row r="97" spans="2:19" x14ac:dyDescent="0.2">
      <c r="B97" s="3"/>
      <c r="C97" s="3"/>
      <c r="D97" s="48"/>
      <c r="E97" s="3"/>
      <c r="F97" s="5"/>
      <c r="G97" s="3"/>
      <c r="H97" s="3"/>
      <c r="I97" s="3"/>
      <c r="J97" s="3"/>
      <c r="K97" s="3"/>
      <c r="L97" s="3"/>
      <c r="M97" s="3"/>
      <c r="N97" s="3"/>
      <c r="O97" s="3"/>
      <c r="P97" s="3"/>
      <c r="Q97" s="51"/>
      <c r="R97" s="3"/>
      <c r="S97" s="4"/>
    </row>
    <row r="98" spans="2:19" x14ac:dyDescent="0.2">
      <c r="B98" s="3"/>
      <c r="C98" s="3"/>
      <c r="D98" s="48"/>
      <c r="E98" s="3"/>
      <c r="F98" s="5"/>
      <c r="G98" s="3"/>
      <c r="H98" s="3"/>
      <c r="I98" s="3"/>
      <c r="J98" s="3"/>
      <c r="K98" s="3"/>
      <c r="L98" s="3"/>
      <c r="M98" s="3"/>
      <c r="N98" s="3"/>
      <c r="O98" s="3"/>
      <c r="P98" s="3"/>
      <c r="Q98" s="51"/>
      <c r="R98" s="3"/>
      <c r="S98" s="4"/>
    </row>
    <row r="99" spans="2:19" x14ac:dyDescent="0.2">
      <c r="B99" s="3"/>
      <c r="C99" s="3"/>
      <c r="D99" s="48"/>
      <c r="E99" s="3"/>
      <c r="F99" s="5"/>
      <c r="G99" s="3"/>
      <c r="H99" s="3"/>
      <c r="I99" s="3"/>
      <c r="J99" s="3"/>
      <c r="K99" s="3"/>
      <c r="L99" s="3"/>
      <c r="M99" s="3"/>
      <c r="N99" s="3"/>
      <c r="O99" s="3"/>
      <c r="P99" s="3"/>
      <c r="Q99" s="51"/>
      <c r="R99" s="3"/>
      <c r="S99" s="4"/>
    </row>
    <row r="100" spans="2:19" x14ac:dyDescent="0.2">
      <c r="B100" s="3"/>
      <c r="C100" s="3"/>
      <c r="D100" s="48"/>
      <c r="E100" s="3"/>
      <c r="F100" s="5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51"/>
      <c r="R100" s="3"/>
      <c r="S100" s="4"/>
    </row>
    <row r="101" spans="2:19" x14ac:dyDescent="0.2">
      <c r="B101" s="3"/>
      <c r="C101" s="3"/>
      <c r="D101" s="48"/>
      <c r="E101" s="3"/>
      <c r="F101" s="5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51"/>
      <c r="R101" s="3"/>
      <c r="S101" s="4"/>
    </row>
    <row r="102" spans="2:19" x14ac:dyDescent="0.2">
      <c r="B102" s="3"/>
      <c r="C102" s="3"/>
      <c r="D102" s="48"/>
      <c r="E102" s="3"/>
      <c r="F102" s="5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51"/>
      <c r="R102" s="3"/>
      <c r="S102" s="4"/>
    </row>
    <row r="103" spans="2:19" x14ac:dyDescent="0.2">
      <c r="B103" s="3"/>
      <c r="C103" s="3"/>
      <c r="D103" s="48"/>
      <c r="E103" s="3"/>
      <c r="F103" s="5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51"/>
      <c r="R103" s="3"/>
      <c r="S103" s="4"/>
    </row>
    <row r="104" spans="2:19" x14ac:dyDescent="0.2">
      <c r="B104" s="3"/>
      <c r="C104" s="3"/>
      <c r="D104" s="48"/>
      <c r="E104" s="3"/>
      <c r="F104" s="5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51"/>
      <c r="R104" s="3"/>
      <c r="S104" s="4"/>
    </row>
    <row r="105" spans="2:19" x14ac:dyDescent="0.2">
      <c r="B105" s="3"/>
      <c r="C105" s="3"/>
      <c r="D105" s="48"/>
      <c r="E105" s="3"/>
      <c r="F105" s="5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51"/>
      <c r="R105" s="3"/>
      <c r="S105" s="4"/>
    </row>
    <row r="106" spans="2:19" x14ac:dyDescent="0.2">
      <c r="B106" s="3"/>
      <c r="C106" s="3"/>
      <c r="D106" s="48"/>
      <c r="E106" s="3"/>
      <c r="F106" s="5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51"/>
      <c r="R106" s="3"/>
      <c r="S106" s="4"/>
    </row>
    <row r="107" spans="2:19" x14ac:dyDescent="0.2">
      <c r="B107" s="3"/>
      <c r="C107" s="3"/>
      <c r="D107" s="48"/>
      <c r="E107" s="3"/>
      <c r="F107" s="5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51"/>
      <c r="R107" s="3"/>
      <c r="S107" s="4"/>
    </row>
    <row r="108" spans="2:19" x14ac:dyDescent="0.2">
      <c r="B108" s="3"/>
      <c r="C108" s="3"/>
      <c r="D108" s="48"/>
      <c r="E108" s="3"/>
      <c r="F108" s="5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51"/>
      <c r="R108" s="3"/>
      <c r="S108" s="4"/>
    </row>
    <row r="109" spans="2:19" x14ac:dyDescent="0.2">
      <c r="B109" s="3"/>
      <c r="C109" s="3"/>
      <c r="D109" s="48"/>
      <c r="E109" s="3"/>
      <c r="F109" s="5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51"/>
      <c r="R109" s="3"/>
      <c r="S109" s="4"/>
    </row>
    <row r="110" spans="2:19" x14ac:dyDescent="0.2">
      <c r="B110" s="3"/>
      <c r="C110" s="3"/>
      <c r="D110" s="48"/>
      <c r="E110" s="3"/>
      <c r="F110" s="5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51"/>
      <c r="R110" s="3"/>
      <c r="S110" s="4"/>
    </row>
    <row r="111" spans="2:19" x14ac:dyDescent="0.2">
      <c r="B111" s="3"/>
      <c r="C111" s="3"/>
      <c r="D111" s="48"/>
      <c r="E111" s="3"/>
      <c r="F111" s="5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51"/>
      <c r="R111" s="3"/>
      <c r="S111" s="4"/>
    </row>
    <row r="112" spans="2:19" x14ac:dyDescent="0.2">
      <c r="B112" s="3"/>
      <c r="C112" s="3"/>
      <c r="D112" s="48"/>
      <c r="E112" s="3"/>
      <c r="F112" s="5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51"/>
      <c r="R112" s="3"/>
      <c r="S112" s="4"/>
    </row>
    <row r="113" spans="2:19" x14ac:dyDescent="0.2">
      <c r="B113" s="3"/>
      <c r="C113" s="3"/>
      <c r="D113" s="48"/>
      <c r="E113" s="3"/>
      <c r="F113" s="5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51"/>
      <c r="R113" s="3"/>
      <c r="S113" s="4"/>
    </row>
    <row r="114" spans="2:19" x14ac:dyDescent="0.2">
      <c r="B114" s="3"/>
      <c r="C114" s="3"/>
      <c r="D114" s="48"/>
      <c r="E114" s="3"/>
      <c r="F114" s="5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51"/>
      <c r="R114" s="3"/>
      <c r="S114" s="4"/>
    </row>
    <row r="115" spans="2:19" x14ac:dyDescent="0.2">
      <c r="B115" s="3"/>
      <c r="C115" s="3"/>
      <c r="D115" s="48"/>
      <c r="E115" s="3"/>
      <c r="F115" s="5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51"/>
      <c r="R115" s="3"/>
      <c r="S115" s="4"/>
    </row>
    <row r="116" spans="2:19" x14ac:dyDescent="0.2">
      <c r="B116" s="3"/>
      <c r="C116" s="3"/>
      <c r="D116" s="48"/>
      <c r="E116" s="3"/>
      <c r="F116" s="5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51"/>
      <c r="R116" s="3"/>
      <c r="S116" s="4"/>
    </row>
    <row r="117" spans="2:19" x14ac:dyDescent="0.2">
      <c r="B117" s="3"/>
      <c r="C117" s="3"/>
      <c r="D117" s="48"/>
      <c r="E117" s="3"/>
      <c r="F117" s="5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51"/>
      <c r="R117" s="3"/>
      <c r="S117" s="4"/>
    </row>
    <row r="118" spans="2:19" x14ac:dyDescent="0.2">
      <c r="B118" s="3"/>
      <c r="C118" s="3"/>
      <c r="D118" s="48"/>
      <c r="E118" s="3"/>
      <c r="F118" s="5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51"/>
      <c r="R118" s="3"/>
      <c r="S118" s="4"/>
    </row>
    <row r="119" spans="2:19" x14ac:dyDescent="0.2">
      <c r="B119" s="3"/>
      <c r="C119" s="3"/>
      <c r="D119" s="48"/>
      <c r="E119" s="3"/>
      <c r="F119" s="5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51"/>
      <c r="R119" s="3"/>
      <c r="S119" s="4"/>
    </row>
    <row r="120" spans="2:19" x14ac:dyDescent="0.2">
      <c r="B120" s="3"/>
      <c r="C120" s="3"/>
      <c r="D120" s="48"/>
      <c r="E120" s="3"/>
      <c r="F120" s="5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51"/>
      <c r="R120" s="3"/>
      <c r="S120" s="4"/>
    </row>
    <row r="121" spans="2:19" x14ac:dyDescent="0.2">
      <c r="B121" s="3"/>
      <c r="C121" s="3"/>
      <c r="D121" s="48"/>
      <c r="E121" s="3"/>
      <c r="F121" s="5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51"/>
      <c r="R121" s="3"/>
      <c r="S121" s="4"/>
    </row>
    <row r="122" spans="2:19" x14ac:dyDescent="0.2">
      <c r="B122" s="3"/>
      <c r="C122" s="3"/>
      <c r="D122" s="48"/>
      <c r="E122" s="3"/>
      <c r="F122" s="5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51"/>
      <c r="R122" s="3"/>
      <c r="S122" s="4"/>
    </row>
    <row r="123" spans="2:19" x14ac:dyDescent="0.2">
      <c r="B123" s="3"/>
      <c r="C123" s="3"/>
      <c r="D123" s="48"/>
      <c r="E123" s="3"/>
      <c r="F123" s="5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51"/>
      <c r="R123" s="3"/>
      <c r="S123" s="4"/>
    </row>
    <row r="124" spans="2:19" x14ac:dyDescent="0.2">
      <c r="B124" s="3"/>
      <c r="C124" s="3"/>
      <c r="D124" s="48"/>
      <c r="E124" s="3"/>
      <c r="F124" s="5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51"/>
      <c r="R124" s="3"/>
      <c r="S124" s="4"/>
    </row>
    <row r="125" spans="2:19" x14ac:dyDescent="0.2">
      <c r="B125" s="3"/>
      <c r="C125" s="3"/>
      <c r="D125" s="48"/>
      <c r="E125" s="3"/>
      <c r="F125" s="5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51"/>
      <c r="R125" s="3"/>
      <c r="S125" s="4"/>
    </row>
    <row r="126" spans="2:19" x14ac:dyDescent="0.2">
      <c r="B126" s="3"/>
      <c r="C126" s="3"/>
      <c r="D126" s="48"/>
      <c r="E126" s="3"/>
      <c r="F126" s="5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51"/>
      <c r="R126" s="3"/>
      <c r="S126" s="4"/>
    </row>
    <row r="127" spans="2:19" x14ac:dyDescent="0.2">
      <c r="B127" s="3"/>
      <c r="C127" s="3"/>
      <c r="D127" s="48"/>
      <c r="E127" s="3"/>
      <c r="F127" s="5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51"/>
      <c r="R127" s="3"/>
      <c r="S127" s="4"/>
    </row>
    <row r="128" spans="2:19" x14ac:dyDescent="0.2">
      <c r="B128" s="3"/>
      <c r="C128" s="3"/>
      <c r="D128" s="48"/>
      <c r="E128" s="3"/>
      <c r="F128" s="5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51"/>
      <c r="R128" s="3"/>
      <c r="S128" s="4"/>
    </row>
    <row r="129" spans="2:19" x14ac:dyDescent="0.2">
      <c r="B129" s="3"/>
      <c r="C129" s="3"/>
      <c r="D129" s="48"/>
      <c r="E129" s="3"/>
      <c r="F129" s="5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51"/>
      <c r="R129" s="3"/>
      <c r="S129" s="4"/>
    </row>
    <row r="130" spans="2:19" x14ac:dyDescent="0.2">
      <c r="B130" s="3"/>
      <c r="C130" s="3"/>
      <c r="D130" s="48"/>
      <c r="E130" s="3"/>
      <c r="F130" s="5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51"/>
      <c r="R130" s="3"/>
      <c r="S130" s="4"/>
    </row>
    <row r="131" spans="2:19" x14ac:dyDescent="0.2">
      <c r="B131" s="3"/>
      <c r="C131" s="3"/>
      <c r="D131" s="48"/>
      <c r="E131" s="3"/>
      <c r="F131" s="5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51"/>
      <c r="R131" s="3"/>
      <c r="S131" s="4"/>
    </row>
    <row r="132" spans="2:19" x14ac:dyDescent="0.2">
      <c r="B132" s="3"/>
      <c r="C132" s="3"/>
      <c r="D132" s="48"/>
      <c r="E132" s="3"/>
      <c r="F132" s="5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51"/>
      <c r="R132" s="3"/>
      <c r="S132" s="4"/>
    </row>
    <row r="133" spans="2:19" x14ac:dyDescent="0.2">
      <c r="B133" s="3"/>
      <c r="C133" s="3"/>
      <c r="D133" s="48"/>
      <c r="E133" s="3"/>
      <c r="F133" s="5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51"/>
      <c r="R133" s="3"/>
      <c r="S133" s="4"/>
    </row>
    <row r="134" spans="2:19" x14ac:dyDescent="0.2">
      <c r="B134" s="3"/>
      <c r="C134" s="3"/>
      <c r="D134" s="48"/>
      <c r="E134" s="3"/>
      <c r="F134" s="5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51"/>
      <c r="R134" s="3"/>
      <c r="S134" s="4"/>
    </row>
    <row r="135" spans="2:19" x14ac:dyDescent="0.2">
      <c r="B135" s="3"/>
      <c r="C135" s="3"/>
      <c r="D135" s="48"/>
      <c r="E135" s="3"/>
      <c r="F135" s="5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51"/>
      <c r="R135" s="3"/>
      <c r="S135" s="4"/>
    </row>
    <row r="136" spans="2:19" x14ac:dyDescent="0.2">
      <c r="B136" s="3"/>
      <c r="C136" s="3"/>
      <c r="D136" s="48"/>
      <c r="E136" s="3"/>
      <c r="F136" s="5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51"/>
      <c r="R136" s="3"/>
      <c r="S136" s="4"/>
    </row>
    <row r="137" spans="2:19" x14ac:dyDescent="0.2">
      <c r="B137" s="3"/>
      <c r="C137" s="3"/>
      <c r="D137" s="48"/>
      <c r="E137" s="3"/>
      <c r="F137" s="5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51"/>
      <c r="R137" s="3"/>
      <c r="S137" s="4"/>
    </row>
    <row r="138" spans="2:19" x14ac:dyDescent="0.2">
      <c r="B138" s="3"/>
      <c r="C138" s="3"/>
      <c r="D138" s="48"/>
      <c r="E138" s="3"/>
      <c r="F138" s="5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51"/>
      <c r="R138" s="3"/>
      <c r="S138" s="4"/>
    </row>
    <row r="139" spans="2:19" x14ac:dyDescent="0.2">
      <c r="B139" s="3"/>
      <c r="C139" s="3"/>
      <c r="D139" s="48"/>
      <c r="E139" s="3"/>
      <c r="F139" s="5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51"/>
      <c r="R139" s="3"/>
      <c r="S139" s="4"/>
    </row>
    <row r="140" spans="2:19" x14ac:dyDescent="0.2">
      <c r="B140" s="3"/>
      <c r="C140" s="3"/>
      <c r="D140" s="48"/>
      <c r="E140" s="3"/>
      <c r="F140" s="5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51"/>
      <c r="R140" s="3"/>
      <c r="S140" s="4"/>
    </row>
    <row r="141" spans="2:19" x14ac:dyDescent="0.2">
      <c r="B141" s="3"/>
      <c r="C141" s="3"/>
      <c r="D141" s="48"/>
      <c r="E141" s="3"/>
      <c r="F141" s="5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51"/>
      <c r="R141" s="3"/>
      <c r="S141" s="4"/>
    </row>
    <row r="142" spans="2:19" x14ac:dyDescent="0.2">
      <c r="B142" s="3"/>
      <c r="C142" s="3"/>
      <c r="D142" s="48"/>
      <c r="E142" s="3"/>
      <c r="F142" s="5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51"/>
      <c r="R142" s="3"/>
      <c r="S142" s="4"/>
    </row>
    <row r="143" spans="2:19" x14ac:dyDescent="0.2">
      <c r="B143" s="3"/>
      <c r="C143" s="3"/>
      <c r="D143" s="48"/>
      <c r="E143" s="3"/>
      <c r="F143" s="5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51"/>
      <c r="R143" s="3"/>
      <c r="S143" s="4"/>
    </row>
    <row r="144" spans="2:19" x14ac:dyDescent="0.2">
      <c r="B144" s="3"/>
      <c r="C144" s="3"/>
      <c r="D144" s="48"/>
      <c r="E144" s="3"/>
      <c r="F144" s="5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51"/>
      <c r="R144" s="3"/>
      <c r="S144" s="4"/>
    </row>
    <row r="145" spans="2:19" x14ac:dyDescent="0.2">
      <c r="B145" s="3"/>
      <c r="C145" s="3"/>
      <c r="D145" s="48"/>
      <c r="E145" s="3"/>
      <c r="F145" s="5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51"/>
      <c r="R145" s="3"/>
      <c r="S145" s="4"/>
    </row>
    <row r="146" spans="2:19" x14ac:dyDescent="0.2">
      <c r="B146" s="3"/>
      <c r="C146" s="3"/>
      <c r="D146" s="48"/>
      <c r="E146" s="3"/>
      <c r="F146" s="5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51"/>
      <c r="R146" s="3"/>
      <c r="S146" s="4"/>
    </row>
    <row r="147" spans="2:19" x14ac:dyDescent="0.2">
      <c r="B147" s="3"/>
      <c r="C147" s="3"/>
      <c r="D147" s="48"/>
      <c r="E147" s="3"/>
      <c r="F147" s="5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51"/>
      <c r="R147" s="3"/>
      <c r="S147" s="4"/>
    </row>
    <row r="148" spans="2:19" x14ac:dyDescent="0.2">
      <c r="B148" s="3"/>
      <c r="C148" s="3"/>
      <c r="D148" s="48"/>
      <c r="E148" s="3"/>
      <c r="F148" s="5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51"/>
      <c r="R148" s="3"/>
      <c r="S148" s="4"/>
    </row>
    <row r="149" spans="2:19" x14ac:dyDescent="0.2">
      <c r="B149" s="3"/>
      <c r="C149" s="3"/>
      <c r="D149" s="48"/>
      <c r="E149" s="3"/>
      <c r="F149" s="5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51"/>
      <c r="R149" s="3"/>
      <c r="S149" s="4"/>
    </row>
    <row r="150" spans="2:19" x14ac:dyDescent="0.2">
      <c r="B150" s="3"/>
      <c r="C150" s="3"/>
      <c r="D150" s="48"/>
      <c r="E150" s="3"/>
      <c r="F150" s="5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51"/>
      <c r="R150" s="3"/>
      <c r="S150" s="4"/>
    </row>
    <row r="151" spans="2:19" x14ac:dyDescent="0.2">
      <c r="B151" s="3"/>
      <c r="C151" s="3"/>
      <c r="D151" s="48"/>
      <c r="E151" s="3"/>
      <c r="F151" s="5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51"/>
      <c r="R151" s="3"/>
      <c r="S151" s="4"/>
    </row>
    <row r="152" spans="2:19" x14ac:dyDescent="0.2">
      <c r="B152" s="3"/>
      <c r="C152" s="3"/>
      <c r="D152" s="48"/>
      <c r="E152" s="3"/>
      <c r="F152" s="5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51"/>
      <c r="R152" s="3"/>
      <c r="S152" s="4"/>
    </row>
    <row r="153" spans="2:19" x14ac:dyDescent="0.2">
      <c r="B153" s="3"/>
      <c r="C153" s="3"/>
      <c r="D153" s="48"/>
      <c r="E153" s="3"/>
      <c r="F153" s="5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51"/>
      <c r="R153" s="3"/>
      <c r="S153" s="4"/>
    </row>
    <row r="154" spans="2:19" x14ac:dyDescent="0.2">
      <c r="B154" s="3"/>
      <c r="C154" s="3"/>
      <c r="D154" s="48"/>
      <c r="E154" s="3"/>
      <c r="F154" s="5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51"/>
      <c r="R154" s="3"/>
      <c r="S154" s="4"/>
    </row>
    <row r="155" spans="2:19" x14ac:dyDescent="0.2">
      <c r="B155" s="3"/>
      <c r="C155" s="3"/>
      <c r="D155" s="48"/>
      <c r="E155" s="3"/>
      <c r="F155" s="5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51"/>
      <c r="R155" s="3"/>
      <c r="S155" s="4"/>
    </row>
    <row r="156" spans="2:19" x14ac:dyDescent="0.2">
      <c r="B156" s="3"/>
      <c r="C156" s="3"/>
      <c r="D156" s="48"/>
      <c r="E156" s="3"/>
      <c r="F156" s="5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51"/>
      <c r="R156" s="3"/>
      <c r="S156" s="4"/>
    </row>
    <row r="157" spans="2:19" x14ac:dyDescent="0.2">
      <c r="B157" s="3"/>
      <c r="C157" s="3"/>
      <c r="D157" s="48"/>
      <c r="E157" s="3"/>
      <c r="F157" s="5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51"/>
      <c r="R157" s="3"/>
      <c r="S157" s="4"/>
    </row>
    <row r="158" spans="2:19" x14ac:dyDescent="0.2">
      <c r="B158" s="3"/>
      <c r="C158" s="3"/>
      <c r="D158" s="48"/>
      <c r="E158" s="3"/>
      <c r="F158" s="5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51"/>
      <c r="R158" s="3"/>
      <c r="S158" s="4"/>
    </row>
  </sheetData>
  <mergeCells count="2">
    <mergeCell ref="K1:O1"/>
    <mergeCell ref="G3:R3"/>
  </mergeCells>
  <conditionalFormatting sqref="S62">
    <cfRule type="cellIs" dxfId="0" priority="2" operator="greaterThanOrEqual">
      <formula>50%</formula>
    </cfRule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[1]Sheet6!#REF!</xm:f>
          </x14:formula1>
          <xm:sqref>B72 C43 C12:C16 C33:C34 C19:C24 C6:C9 C27:C30 C37:C40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BUDGET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2016-04-11T00:56:55Z</dcterms:created>
  <dcterms:modified xsi:type="dcterms:W3CDTF">2016-04-11T01:29:37Z</dcterms:modified>
</cp:coreProperties>
</file>