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8915" windowHeight="4935" activeTab="1"/>
  </bookViews>
  <sheets>
    <sheet name="Participants" sheetId="4" r:id="rId1"/>
    <sheet name="Quotas" sheetId="5" r:id="rId2"/>
    <sheet name="Qualifications" sheetId="2" r:id="rId3"/>
    <sheet name="Demi" sheetId="6" r:id="rId4"/>
    <sheet name="Finales" sheetId="1" r:id="rId5"/>
  </sheets>
  <definedNames>
    <definedName name="Print_Area" localSheetId="3">Demi!$A$1:$H$11</definedName>
    <definedName name="Print_Area" localSheetId="4">Finales!$A$1:$H$11</definedName>
    <definedName name="Print_Area" localSheetId="2">Qualifications!$A$1:$I$31</definedName>
  </definedNames>
  <calcPr calcId="144525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C8" i="1" s="1"/>
  <c r="B9" i="1"/>
  <c r="B10" i="1"/>
  <c r="B11" i="1"/>
  <c r="C11" i="1" s="1"/>
  <c r="B2" i="1"/>
  <c r="B3" i="6"/>
  <c r="B4" i="6"/>
  <c r="C4" i="6" s="1"/>
  <c r="B5" i="6"/>
  <c r="C5" i="6" s="1"/>
  <c r="B6" i="6"/>
  <c r="B7" i="6"/>
  <c r="B8" i="6"/>
  <c r="B9" i="6"/>
  <c r="C8" i="6" s="1"/>
  <c r="B10" i="6"/>
  <c r="B11" i="6"/>
  <c r="C11" i="6" s="1"/>
  <c r="B2" i="6"/>
  <c r="C2" i="6" s="1"/>
  <c r="J14" i="4"/>
  <c r="I12" i="1"/>
  <c r="G12" i="1"/>
  <c r="G12" i="6"/>
  <c r="I12" i="6"/>
  <c r="J32" i="2"/>
  <c r="H32" i="2"/>
  <c r="C4" i="1"/>
  <c r="C3" i="6"/>
  <c r="J11" i="4"/>
  <c r="B26" i="2" s="1"/>
  <c r="J10" i="4"/>
  <c r="B29" i="2" s="1"/>
  <c r="J9" i="4"/>
  <c r="B17" i="2" s="1"/>
  <c r="J8" i="4"/>
  <c r="B23" i="2" s="1"/>
  <c r="J7" i="4"/>
  <c r="B14" i="2" s="1"/>
  <c r="J6" i="4"/>
  <c r="B20" i="2" s="1"/>
  <c r="J5" i="4"/>
  <c r="B11" i="2" s="1"/>
  <c r="J4" i="4"/>
  <c r="B8" i="2" s="1"/>
  <c r="J3" i="4"/>
  <c r="J2" i="4"/>
  <c r="B2" i="2" s="1"/>
  <c r="B12" i="1" l="1"/>
  <c r="C2" i="1"/>
  <c r="B12" i="6"/>
  <c r="C20" i="2"/>
  <c r="C11" i="2"/>
  <c r="B5" i="2"/>
  <c r="B32" i="2" s="1"/>
</calcChain>
</file>

<file path=xl/sharedStrings.xml><?xml version="1.0" encoding="utf-8"?>
<sst xmlns="http://schemas.openxmlformats.org/spreadsheetml/2006/main" count="213" uniqueCount="115">
  <si>
    <t>Catégories</t>
  </si>
  <si>
    <t>F</t>
  </si>
  <si>
    <r>
      <t>C</t>
    </r>
    <r>
      <rPr>
        <vertAlign val="subscript"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/>
    </r>
  </si>
  <si>
    <r>
      <t>J</t>
    </r>
    <r>
      <rPr>
        <vertAlign val="subscript"/>
        <sz val="11"/>
        <color theme="1"/>
        <rFont val="Calibri"/>
        <family val="2"/>
        <scheme val="minor"/>
      </rPr>
      <t>H</t>
    </r>
  </si>
  <si>
    <r>
      <t>V</t>
    </r>
    <r>
      <rPr>
        <vertAlign val="subscript"/>
        <sz val="11"/>
        <color theme="1"/>
        <rFont val="Calibri"/>
        <family val="2"/>
        <scheme val="minor"/>
      </rPr>
      <t>H</t>
    </r>
  </si>
  <si>
    <t>MH</t>
  </si>
  <si>
    <t>SH</t>
  </si>
  <si>
    <r>
      <t>M</t>
    </r>
    <r>
      <rPr>
        <vertAlign val="subscript"/>
        <sz val="11"/>
        <color theme="1"/>
        <rFont val="Calibri"/>
        <family val="2"/>
        <scheme val="minor"/>
      </rPr>
      <t>H</t>
    </r>
  </si>
  <si>
    <r>
      <t>J</t>
    </r>
    <r>
      <rPr>
        <vertAlign val="subscript"/>
        <sz val="11"/>
        <color theme="1"/>
        <rFont val="Calibri"/>
        <family val="2"/>
        <scheme val="minor"/>
      </rPr>
      <t>F</t>
    </r>
  </si>
  <si>
    <r>
      <t>S</t>
    </r>
    <r>
      <rPr>
        <vertAlign val="subscript"/>
        <sz val="11"/>
        <color theme="1"/>
        <rFont val="Calibri"/>
        <family val="2"/>
        <scheme val="minor"/>
      </rPr>
      <t>H</t>
    </r>
  </si>
  <si>
    <r>
      <t>S</t>
    </r>
    <r>
      <rPr>
        <vertAlign val="subscript"/>
        <sz val="11"/>
        <color theme="1"/>
        <rFont val="Calibri"/>
        <family val="2"/>
        <scheme val="minor"/>
      </rPr>
      <t>F</t>
    </r>
  </si>
  <si>
    <r>
      <t>M</t>
    </r>
    <r>
      <rPr>
        <vertAlign val="subscript"/>
        <sz val="11"/>
        <color theme="1"/>
        <rFont val="Calibri"/>
        <family val="2"/>
        <scheme val="minor"/>
      </rPr>
      <t>F</t>
    </r>
  </si>
  <si>
    <r>
      <t>C</t>
    </r>
    <r>
      <rPr>
        <vertAlign val="subscript"/>
        <sz val="11"/>
        <color theme="1"/>
        <rFont val="Calibri"/>
        <family val="2"/>
        <scheme val="minor"/>
      </rPr>
      <t>F</t>
    </r>
  </si>
  <si>
    <t>Quota</t>
  </si>
  <si>
    <t>N° Licence</t>
  </si>
  <si>
    <t>Sexe</t>
  </si>
  <si>
    <t>Nom</t>
  </si>
  <si>
    <t>Prenom</t>
  </si>
  <si>
    <t>Club</t>
  </si>
  <si>
    <t>Catégorie</t>
  </si>
  <si>
    <t>M</t>
  </si>
  <si>
    <t>BASTIEN</t>
  </si>
  <si>
    <t>Loan</t>
  </si>
  <si>
    <t>ESCAL'A DONF</t>
  </si>
  <si>
    <t>BERNARD</t>
  </si>
  <si>
    <t>Romuald</t>
  </si>
  <si>
    <t>GRIMPONS</t>
  </si>
  <si>
    <t>DEPERNET</t>
  </si>
  <si>
    <t>Matthieu</t>
  </si>
  <si>
    <t>DESCOUBES</t>
  </si>
  <si>
    <t>Marie</t>
  </si>
  <si>
    <t>CAF EN TETE NANCY</t>
  </si>
  <si>
    <t>DURET</t>
  </si>
  <si>
    <t>Lucas</t>
  </si>
  <si>
    <t>GEORGE</t>
  </si>
  <si>
    <t>Tommy</t>
  </si>
  <si>
    <t>GICQUEL</t>
  </si>
  <si>
    <t>Thomas</t>
  </si>
  <si>
    <t>GRADECK</t>
  </si>
  <si>
    <t>Michel</t>
  </si>
  <si>
    <t>LAI</t>
  </si>
  <si>
    <t>Eric</t>
  </si>
  <si>
    <t>NECOL</t>
  </si>
  <si>
    <t>Coraline</t>
  </si>
  <si>
    <t>Paloma</t>
  </si>
  <si>
    <t>PAILLON</t>
  </si>
  <si>
    <t>Emma</t>
  </si>
  <si>
    <t>PARASECOLI</t>
  </si>
  <si>
    <t>Swann</t>
  </si>
  <si>
    <t>PFISTER</t>
  </si>
  <si>
    <t>Clotilde</t>
  </si>
  <si>
    <t>POTIER</t>
  </si>
  <si>
    <t>Victor</t>
  </si>
  <si>
    <t>SOYER</t>
  </si>
  <si>
    <t>Amélie</t>
  </si>
  <si>
    <t>STUDER</t>
  </si>
  <si>
    <t>Léa</t>
  </si>
  <si>
    <t>THIRIOT</t>
  </si>
  <si>
    <t>Jocelyn</t>
  </si>
  <si>
    <t>Niveau max</t>
  </si>
  <si>
    <t>7b</t>
  </si>
  <si>
    <t>7c</t>
  </si>
  <si>
    <t>7b+</t>
  </si>
  <si>
    <t>6c</t>
  </si>
  <si>
    <t>Thibault</t>
  </si>
  <si>
    <t>OBERLE</t>
  </si>
  <si>
    <t>FFME</t>
  </si>
  <si>
    <t>Niveau</t>
  </si>
  <si>
    <t>Zone</t>
  </si>
  <si>
    <t>Couleur prises</t>
  </si>
  <si>
    <t>Remarques</t>
  </si>
  <si>
    <t>½ FINALE</t>
  </si>
  <si>
    <t>FINALE</t>
  </si>
  <si>
    <t>PRESENTS</t>
  </si>
  <si>
    <t>CADET F</t>
  </si>
  <si>
    <t>JUNIOR F</t>
  </si>
  <si>
    <t>JUNIOR H</t>
  </si>
  <si>
    <t>MINIME F</t>
  </si>
  <si>
    <t>CADET H</t>
  </si>
  <si>
    <t>MINIME H</t>
  </si>
  <si>
    <t>MINIMEH</t>
  </si>
  <si>
    <t>SENIOR F</t>
  </si>
  <si>
    <t>SENIOR H</t>
  </si>
  <si>
    <t>VETERAN H</t>
  </si>
  <si>
    <r>
      <t>V</t>
    </r>
    <r>
      <rPr>
        <vertAlign val="subscript"/>
        <sz val="11"/>
        <color theme="1"/>
        <rFont val="Calibri"/>
        <family val="2"/>
        <scheme val="minor"/>
      </rPr>
      <t>F</t>
    </r>
  </si>
  <si>
    <t>Voie</t>
  </si>
  <si>
    <r>
      <t>C</t>
    </r>
    <r>
      <rPr>
        <vertAlign val="subscript"/>
        <sz val="11"/>
        <color theme="1"/>
        <rFont val="Calibri"/>
        <family val="2"/>
        <scheme val="minor"/>
      </rPr>
      <t>H</t>
    </r>
  </si>
  <si>
    <t>Nb</t>
  </si>
  <si>
    <t>Ouvreur</t>
  </si>
  <si>
    <t>Saumon</t>
  </si>
  <si>
    <t>Nico</t>
  </si>
  <si>
    <t>Verte et Rouge</t>
  </si>
  <si>
    <t>7c+</t>
  </si>
  <si>
    <t>Malabar</t>
  </si>
  <si>
    <t>4+/5</t>
  </si>
  <si>
    <t>8a</t>
  </si>
  <si>
    <t>Total</t>
  </si>
  <si>
    <t>Juges</t>
  </si>
  <si>
    <t>Voie sans ouvreurs :</t>
  </si>
  <si>
    <t>Nb voies sans juges :</t>
  </si>
  <si>
    <r>
      <t>M</t>
    </r>
    <r>
      <rPr>
        <vertAlign val="subscript"/>
        <sz val="22"/>
        <color theme="1"/>
        <rFont val="Calibri"/>
        <family val="2"/>
        <scheme val="minor"/>
      </rPr>
      <t>F</t>
    </r>
  </si>
  <si>
    <r>
      <t>M</t>
    </r>
    <r>
      <rPr>
        <vertAlign val="subscript"/>
        <sz val="22"/>
        <color theme="1"/>
        <rFont val="Calibri"/>
        <family val="2"/>
        <scheme val="minor"/>
      </rPr>
      <t>H</t>
    </r>
  </si>
  <si>
    <r>
      <t>C</t>
    </r>
    <r>
      <rPr>
        <vertAlign val="subscript"/>
        <sz val="22"/>
        <color theme="1"/>
        <rFont val="Calibri"/>
        <family val="2"/>
        <scheme val="minor"/>
      </rPr>
      <t>F</t>
    </r>
  </si>
  <si>
    <r>
      <t>C</t>
    </r>
    <r>
      <rPr>
        <vertAlign val="subscript"/>
        <sz val="22"/>
        <color theme="1"/>
        <rFont val="Calibri"/>
        <family val="2"/>
        <scheme val="minor"/>
      </rPr>
      <t>H</t>
    </r>
  </si>
  <si>
    <r>
      <t>J</t>
    </r>
    <r>
      <rPr>
        <vertAlign val="subscript"/>
        <sz val="22"/>
        <color theme="1"/>
        <rFont val="Calibri"/>
        <family val="2"/>
        <scheme val="minor"/>
      </rPr>
      <t>H</t>
    </r>
  </si>
  <si>
    <r>
      <t>S</t>
    </r>
    <r>
      <rPr>
        <vertAlign val="subscript"/>
        <sz val="22"/>
        <color theme="1"/>
        <rFont val="Calibri"/>
        <family val="2"/>
        <scheme val="minor"/>
      </rPr>
      <t>H</t>
    </r>
  </si>
  <si>
    <r>
      <t>J</t>
    </r>
    <r>
      <rPr>
        <vertAlign val="subscript"/>
        <sz val="22"/>
        <color theme="1"/>
        <rFont val="Calibri"/>
        <family val="2"/>
        <scheme val="minor"/>
      </rPr>
      <t>F</t>
    </r>
  </si>
  <si>
    <r>
      <t>S</t>
    </r>
    <r>
      <rPr>
        <vertAlign val="subscript"/>
        <sz val="22"/>
        <color theme="1"/>
        <rFont val="Calibri"/>
        <family val="2"/>
        <scheme val="minor"/>
      </rPr>
      <t>F</t>
    </r>
  </si>
  <si>
    <r>
      <t>V</t>
    </r>
    <r>
      <rPr>
        <vertAlign val="subscript"/>
        <sz val="22"/>
        <color theme="1"/>
        <rFont val="Calibri"/>
        <family val="2"/>
        <scheme val="minor"/>
      </rPr>
      <t>H</t>
    </r>
  </si>
  <si>
    <r>
      <t>V</t>
    </r>
    <r>
      <rPr>
        <vertAlign val="subscript"/>
        <sz val="22"/>
        <color theme="1"/>
        <rFont val="Calibri"/>
        <family val="2"/>
        <scheme val="minor"/>
      </rPr>
      <t>F</t>
    </r>
  </si>
  <si>
    <t>Total :</t>
  </si>
  <si>
    <t>VF</t>
  </si>
  <si>
    <t>JF</t>
  </si>
  <si>
    <t>SF</t>
  </si>
  <si>
    <t>Mise à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</si>
</sst>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vertAlign val="subscript"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0.3999755851924192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/>
      </left>
      <right style="thin">
        <color theme="4"/>
      </right>
      <top/>
      <bottom style="double">
        <color theme="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4" tint="0.39997558519241921"/>
      </bottom>
      <diagonal/>
    </border>
    <border>
      <left/>
      <right/>
      <top style="thin">
        <color theme="3" tint="0.39994506668294322"/>
      </top>
      <bottom style="medium">
        <color theme="4" tint="0.39997558519241921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4" tint="0.39997558519241921"/>
      </bottom>
      <diagonal/>
    </border>
    <border>
      <left style="thin">
        <color theme="3" tint="0.39994506668294322"/>
      </left>
      <right style="thin">
        <color theme="4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3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3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3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3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3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3" tint="0.39994506668294322"/>
      </bottom>
      <diagonal/>
    </border>
    <border>
      <left style="thin">
        <color theme="4" tint="0.39994506668294322"/>
      </left>
      <right style="thin">
        <color theme="3" tint="0.39994506668294322"/>
      </right>
      <top style="thin">
        <color theme="4" tint="0.39994506668294322"/>
      </top>
      <bottom style="thin">
        <color theme="3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/>
      <bottom style="double">
        <color theme="4"/>
      </bottom>
      <diagonal/>
    </border>
  </borders>
  <cellStyleXfs count="5">
    <xf numFmtId="0" fontId="0" fillId="0" borderId="0"/>
    <xf numFmtId="0" fontId="2" fillId="0" borderId="1" applyNumberFormat="0" applyFill="0" applyAlignment="0" applyProtection="0"/>
    <xf numFmtId="0" fontId="1" fillId="2" borderId="0" applyNumberFormat="0" applyBorder="0" applyAlignment="0" applyProtection="0"/>
    <xf numFmtId="0" fontId="4" fillId="0" borderId="5" applyNumberFormat="0" applyFill="0" applyAlignment="0" applyProtection="0"/>
    <xf numFmtId="0" fontId="1" fillId="3" borderId="0" applyNumberFormat="0" applyBorder="0" applyAlignment="0" applyProtection="0"/>
  </cellStyleXfs>
  <cellXfs count="78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2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4" xfId="1" applyBorder="1"/>
    <xf numFmtId="0" fontId="2" fillId="0" borderId="4" xfId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6" xfId="0" applyBorder="1" applyAlignment="1">
      <alignment horizontal="center" vertical="center"/>
    </xf>
    <xf numFmtId="0" fontId="1" fillId="2" borderId="7" xfId="2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2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7" xfId="4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0" fontId="0" fillId="0" borderId="6" xfId="0" applyBorder="1"/>
    <xf numFmtId="0" fontId="4" fillId="0" borderId="8" xfId="3" applyFill="1" applyBorder="1" applyAlignment="1">
      <alignment horizontal="center" vertical="center"/>
    </xf>
    <xf numFmtId="0" fontId="4" fillId="0" borderId="8" xfId="3" applyBorder="1"/>
    <xf numFmtId="0" fontId="4" fillId="0" borderId="8" xfId="3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2" borderId="14" xfId="2" applyBorder="1" applyAlignment="1">
      <alignment horizontal="center" vertical="center"/>
    </xf>
    <xf numFmtId="0" fontId="1" fillId="2" borderId="16" xfId="2" applyBorder="1" applyAlignment="1">
      <alignment horizontal="center" vertical="center"/>
    </xf>
    <xf numFmtId="0" fontId="1" fillId="2" borderId="17" xfId="2" applyBorder="1" applyAlignment="1">
      <alignment horizontal="center" vertical="center"/>
    </xf>
    <xf numFmtId="0" fontId="1" fillId="2" borderId="18" xfId="2" applyBorder="1"/>
    <xf numFmtId="0" fontId="2" fillId="0" borderId="11" xfId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2" applyFont="1" applyBorder="1" applyAlignment="1">
      <alignment horizontal="center" vertical="center"/>
    </xf>
    <xf numFmtId="0" fontId="1" fillId="2" borderId="15" xfId="2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2" applyFont="1" applyBorder="1" applyAlignment="1">
      <alignment horizontal="center" vertical="center"/>
    </xf>
    <xf numFmtId="0" fontId="1" fillId="2" borderId="18" xfId="2" applyBorder="1" applyAlignment="1">
      <alignment horizontal="center" vertical="center"/>
    </xf>
    <xf numFmtId="0" fontId="4" fillId="0" borderId="19" xfId="3" applyBorder="1" applyAlignment="1"/>
    <xf numFmtId="0" fontId="4" fillId="0" borderId="19" xfId="3" applyBorder="1" applyAlignment="1">
      <alignment horizontal="right"/>
    </xf>
    <xf numFmtId="0" fontId="4" fillId="0" borderId="19" xfId="3" applyBorder="1" applyAlignment="1">
      <alignment horizontal="center" vertical="center"/>
    </xf>
    <xf numFmtId="0" fontId="4" fillId="0" borderId="19" xfId="3" applyBorder="1" applyAlignment="1">
      <alignment horizontal="center"/>
    </xf>
    <xf numFmtId="0" fontId="2" fillId="0" borderId="9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1" xfId="1" applyBorder="1" applyAlignment="1">
      <alignment vertical="center"/>
    </xf>
    <xf numFmtId="0" fontId="1" fillId="3" borderId="15" xfId="4" applyBorder="1" applyAlignment="1">
      <alignment horizontal="center" vertical="center"/>
    </xf>
    <xf numFmtId="0" fontId="1" fillId="3" borderId="17" xfId="4" applyBorder="1" applyAlignment="1">
      <alignment horizontal="center" vertical="center"/>
    </xf>
    <xf numFmtId="0" fontId="1" fillId="3" borderId="18" xfId="4" applyBorder="1" applyAlignment="1">
      <alignment horizontal="center" vertical="center"/>
    </xf>
    <xf numFmtId="14" fontId="0" fillId="0" borderId="0" xfId="0" applyNumberFormat="1"/>
    <xf numFmtId="0" fontId="1" fillId="3" borderId="15" xfId="4" applyBorder="1" applyAlignment="1">
      <alignment horizontal="center" vertical="center"/>
    </xf>
    <xf numFmtId="0" fontId="1" fillId="2" borderId="15" xfId="2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9" xfId="3" applyBorder="1" applyAlignment="1"/>
    <xf numFmtId="0" fontId="1" fillId="2" borderId="7" xfId="2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3" borderId="7" xfId="4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0" fontId="1" fillId="2" borderId="7" xfId="2" applyNumberFormat="1" applyBorder="1" applyAlignment="1">
      <alignment horizontal="center" vertical="center"/>
    </xf>
    <xf numFmtId="0" fontId="2" fillId="0" borderId="10" xfId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0" fillId="0" borderId="13" xfId="0" applyBorder="1" applyAlignment="1"/>
    <xf numFmtId="0" fontId="0" fillId="0" borderId="15" xfId="0" applyBorder="1" applyAlignment="1"/>
    <xf numFmtId="0" fontId="1" fillId="2" borderId="15" xfId="2" applyBorder="1" applyAlignment="1"/>
  </cellXfs>
  <cellStyles count="5">
    <cellStyle name="20 % - Accent1" xfId="2" builtinId="30"/>
    <cellStyle name="40 % - Accent1" xfId="4" builtinId="31"/>
    <cellStyle name="Normal" xfId="0" builtinId="0"/>
    <cellStyle name="Titre 3" xfId="1" builtinId="18"/>
    <cellStyle name="Total" xfId="3" builtin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G100" totalsRowShown="0">
  <autoFilter ref="A1:G100"/>
  <sortState ref="A2:G20">
    <sortCondition ref="F1:F20"/>
  </sortState>
  <tableColumns count="7">
    <tableColumn id="1" name="N° Licence"/>
    <tableColumn id="2" name="Sexe"/>
    <tableColumn id="3" name="Nom"/>
    <tableColumn id="4" name="Prenom"/>
    <tableColumn id="5" name="Club"/>
    <tableColumn id="6" name="Catégorie"/>
    <tableColumn id="7" name="Niveau ma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03" totalsRowShown="0">
  <autoFilter ref="A1:C103"/>
  <tableColumns count="3">
    <tableColumn id="1" name="PRESENTS"/>
    <tableColumn id="2" name="½ FINALE"/>
    <tableColumn id="3" name="FINA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showGridLines="0" workbookViewId="0">
      <selection activeCell="J2" sqref="J2"/>
    </sheetView>
  </sheetViews>
  <sheetFormatPr baseColWidth="10" defaultRowHeight="15" x14ac:dyDescent="0.25"/>
  <cols>
    <col min="1" max="1" width="12.28515625" customWidth="1"/>
    <col min="2" max="2" width="8.85546875" customWidth="1"/>
    <col min="5" max="5" width="21.42578125" customWidth="1"/>
    <col min="6" max="6" width="11.7109375" customWidth="1"/>
    <col min="7" max="7" width="13.42578125" customWidth="1"/>
  </cols>
  <sheetData>
    <row r="1" spans="1:10" ht="15.75" thickBot="1" x14ac:dyDescent="0.3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59</v>
      </c>
      <c r="I1" s="10" t="s">
        <v>19</v>
      </c>
      <c r="J1" s="11" t="s">
        <v>87</v>
      </c>
    </row>
    <row r="2" spans="1:10" ht="18" x14ac:dyDescent="0.25">
      <c r="B2" t="s">
        <v>1</v>
      </c>
      <c r="C2" t="s">
        <v>29</v>
      </c>
      <c r="D2" t="s">
        <v>30</v>
      </c>
      <c r="E2" t="s">
        <v>31</v>
      </c>
      <c r="F2" t="s">
        <v>74</v>
      </c>
      <c r="I2" s="8" t="s">
        <v>11</v>
      </c>
      <c r="J2" s="9">
        <f>COUNTIF(Tableau1[Catégorie],"MINIME F")</f>
        <v>2</v>
      </c>
    </row>
    <row r="3" spans="1:10" ht="18" x14ac:dyDescent="0.25">
      <c r="B3" t="s">
        <v>1</v>
      </c>
      <c r="C3" t="s">
        <v>42</v>
      </c>
      <c r="D3" t="s">
        <v>44</v>
      </c>
      <c r="E3" t="s">
        <v>31</v>
      </c>
      <c r="F3" t="s">
        <v>74</v>
      </c>
      <c r="I3" s="19" t="s">
        <v>7</v>
      </c>
      <c r="J3" s="7">
        <f>COUNTIF(Tableau1[Catégorie],"MINIME H")</f>
        <v>1</v>
      </c>
    </row>
    <row r="4" spans="1:10" ht="18" x14ac:dyDescent="0.25">
      <c r="B4" t="s">
        <v>1</v>
      </c>
      <c r="C4" t="s">
        <v>45</v>
      </c>
      <c r="D4" t="s">
        <v>46</v>
      </c>
      <c r="E4" t="s">
        <v>31</v>
      </c>
      <c r="F4" t="s">
        <v>74</v>
      </c>
      <c r="I4" s="5" t="s">
        <v>12</v>
      </c>
      <c r="J4" s="6">
        <f>COUNTIF(Tableau1[Catégorie],"CADET F")</f>
        <v>4</v>
      </c>
    </row>
    <row r="5" spans="1:10" ht="18" x14ac:dyDescent="0.25">
      <c r="B5" t="s">
        <v>1</v>
      </c>
      <c r="C5" t="s">
        <v>49</v>
      </c>
      <c r="D5" t="s">
        <v>50</v>
      </c>
      <c r="E5" t="s">
        <v>31</v>
      </c>
      <c r="F5" t="s">
        <v>74</v>
      </c>
      <c r="I5" s="19" t="s">
        <v>2</v>
      </c>
      <c r="J5" s="7">
        <f>COUNTIF(Tableau1[Catégorie],"CADET H")</f>
        <v>3</v>
      </c>
    </row>
    <row r="6" spans="1:10" ht="18" x14ac:dyDescent="0.25">
      <c r="B6" t="s">
        <v>20</v>
      </c>
      <c r="C6" t="s">
        <v>34</v>
      </c>
      <c r="D6" t="s">
        <v>35</v>
      </c>
      <c r="E6" t="s">
        <v>26</v>
      </c>
      <c r="F6" t="s">
        <v>78</v>
      </c>
      <c r="I6" s="5" t="s">
        <v>8</v>
      </c>
      <c r="J6" s="6">
        <f>COUNTIF(Tableau1[Catégorie],"JUNIOR F")</f>
        <v>1</v>
      </c>
    </row>
    <row r="7" spans="1:10" ht="18" x14ac:dyDescent="0.25">
      <c r="B7" t="s">
        <v>20</v>
      </c>
      <c r="C7" t="s">
        <v>36</v>
      </c>
      <c r="D7" t="s">
        <v>37</v>
      </c>
      <c r="E7" t="s">
        <v>31</v>
      </c>
      <c r="F7" t="s">
        <v>78</v>
      </c>
      <c r="I7" s="19" t="s">
        <v>3</v>
      </c>
      <c r="J7" s="7">
        <f>COUNTIF(Tableau1[Catégorie],"JUNIOR H")</f>
        <v>1</v>
      </c>
    </row>
    <row r="8" spans="1:10" ht="18" x14ac:dyDescent="0.25">
      <c r="B8" t="s">
        <v>20</v>
      </c>
      <c r="C8" t="s">
        <v>51</v>
      </c>
      <c r="D8" t="s">
        <v>52</v>
      </c>
      <c r="E8" t="s">
        <v>31</v>
      </c>
      <c r="F8" t="s">
        <v>78</v>
      </c>
      <c r="I8" s="5" t="s">
        <v>10</v>
      </c>
      <c r="J8" s="6">
        <f>COUNTIF(Tableau1[Catégorie],"SENIOR F")</f>
        <v>1</v>
      </c>
    </row>
    <row r="9" spans="1:10" ht="18" x14ac:dyDescent="0.25">
      <c r="B9" t="s">
        <v>1</v>
      </c>
      <c r="C9" t="s">
        <v>47</v>
      </c>
      <c r="D9" t="s">
        <v>48</v>
      </c>
      <c r="E9" t="s">
        <v>31</v>
      </c>
      <c r="F9" t="s">
        <v>75</v>
      </c>
      <c r="G9" t="s">
        <v>63</v>
      </c>
      <c r="I9" s="19" t="s">
        <v>9</v>
      </c>
      <c r="J9" s="7">
        <f>COUNTIF(Tableau1[Catégorie],"SENIOR H")</f>
        <v>2</v>
      </c>
    </row>
    <row r="10" spans="1:10" ht="18" x14ac:dyDescent="0.25">
      <c r="B10" t="s">
        <v>20</v>
      </c>
      <c r="C10" t="s">
        <v>57</v>
      </c>
      <c r="D10" t="s">
        <v>58</v>
      </c>
      <c r="E10" t="s">
        <v>31</v>
      </c>
      <c r="F10" t="s">
        <v>76</v>
      </c>
      <c r="G10" t="s">
        <v>61</v>
      </c>
      <c r="I10" s="5" t="s">
        <v>84</v>
      </c>
      <c r="J10" s="6">
        <f>COUNTIF(Tableau1[Catégorie],"VETERAN F")</f>
        <v>0</v>
      </c>
    </row>
    <row r="11" spans="1:10" ht="18" x14ac:dyDescent="0.25">
      <c r="B11" t="s">
        <v>1</v>
      </c>
      <c r="C11" t="s">
        <v>42</v>
      </c>
      <c r="D11" t="s">
        <v>43</v>
      </c>
      <c r="E11" t="s">
        <v>31</v>
      </c>
      <c r="F11" t="s">
        <v>77</v>
      </c>
      <c r="I11" s="19" t="s">
        <v>4</v>
      </c>
      <c r="J11" s="7">
        <f>COUNTIF(Tableau1[Catégorie],"VETERAN H")</f>
        <v>3</v>
      </c>
    </row>
    <row r="12" spans="1:10" x14ac:dyDescent="0.25">
      <c r="B12" t="s">
        <v>1</v>
      </c>
      <c r="C12" t="s">
        <v>53</v>
      </c>
      <c r="D12" t="s">
        <v>54</v>
      </c>
      <c r="E12" t="s">
        <v>23</v>
      </c>
      <c r="F12" t="s">
        <v>77</v>
      </c>
    </row>
    <row r="13" spans="1:10" x14ac:dyDescent="0.25">
      <c r="B13" t="s">
        <v>20</v>
      </c>
      <c r="C13" t="s">
        <v>21</v>
      </c>
      <c r="D13" t="s">
        <v>22</v>
      </c>
      <c r="E13" t="s">
        <v>23</v>
      </c>
      <c r="F13" t="s">
        <v>79</v>
      </c>
    </row>
    <row r="14" spans="1:10" x14ac:dyDescent="0.25">
      <c r="B14" t="s">
        <v>20</v>
      </c>
      <c r="C14" t="s">
        <v>32</v>
      </c>
      <c r="D14" t="s">
        <v>33</v>
      </c>
      <c r="E14" t="s">
        <v>23</v>
      </c>
      <c r="F14" t="s">
        <v>80</v>
      </c>
      <c r="I14" t="s">
        <v>114</v>
      </c>
      <c r="J14" s="55">
        <f ca="1">TODAY()</f>
        <v>42476</v>
      </c>
    </row>
    <row r="15" spans="1:10" x14ac:dyDescent="0.25">
      <c r="B15" t="s">
        <v>1</v>
      </c>
      <c r="C15" t="s">
        <v>55</v>
      </c>
      <c r="D15" t="s">
        <v>56</v>
      </c>
      <c r="E15" t="s">
        <v>31</v>
      </c>
      <c r="F15" t="s">
        <v>81</v>
      </c>
    </row>
    <row r="16" spans="1:10" x14ac:dyDescent="0.25">
      <c r="B16" t="s">
        <v>20</v>
      </c>
      <c r="C16" t="s">
        <v>27</v>
      </c>
      <c r="D16" t="s">
        <v>28</v>
      </c>
      <c r="E16" t="s">
        <v>23</v>
      </c>
      <c r="F16" t="s">
        <v>82</v>
      </c>
    </row>
    <row r="17" spans="1:7" x14ac:dyDescent="0.25">
      <c r="A17" s="3"/>
      <c r="B17" s="3" t="s">
        <v>20</v>
      </c>
      <c r="C17" s="3" t="s">
        <v>65</v>
      </c>
      <c r="D17" s="3" t="s">
        <v>64</v>
      </c>
      <c r="E17" s="3" t="s">
        <v>66</v>
      </c>
      <c r="F17" s="3" t="s">
        <v>82</v>
      </c>
      <c r="G17" s="3" t="s">
        <v>62</v>
      </c>
    </row>
    <row r="18" spans="1:7" x14ac:dyDescent="0.25">
      <c r="B18" t="s">
        <v>20</v>
      </c>
      <c r="C18" t="s">
        <v>24</v>
      </c>
      <c r="D18" t="s">
        <v>25</v>
      </c>
      <c r="E18" t="s">
        <v>26</v>
      </c>
      <c r="F18" t="s">
        <v>83</v>
      </c>
      <c r="G18" t="s">
        <v>62</v>
      </c>
    </row>
    <row r="19" spans="1:7" x14ac:dyDescent="0.25">
      <c r="B19" t="s">
        <v>20</v>
      </c>
      <c r="C19" t="s">
        <v>38</v>
      </c>
      <c r="D19" t="s">
        <v>39</v>
      </c>
      <c r="E19" t="s">
        <v>23</v>
      </c>
      <c r="F19" t="s">
        <v>83</v>
      </c>
      <c r="G19" t="s">
        <v>61</v>
      </c>
    </row>
    <row r="20" spans="1:7" x14ac:dyDescent="0.25">
      <c r="B20" t="s">
        <v>20</v>
      </c>
      <c r="C20" t="s">
        <v>40</v>
      </c>
      <c r="D20" t="s">
        <v>41</v>
      </c>
      <c r="E20" t="s">
        <v>23</v>
      </c>
      <c r="F20" t="s">
        <v>83</v>
      </c>
      <c r="G20" t="s">
        <v>60</v>
      </c>
    </row>
    <row r="55" spans="1:7" x14ac:dyDescent="0.25">
      <c r="A55" s="3"/>
      <c r="B55" s="3"/>
      <c r="C55" s="3"/>
      <c r="D55" s="3"/>
      <c r="E55" s="3"/>
      <c r="F55" s="3"/>
      <c r="G55" s="3"/>
    </row>
    <row r="100" spans="1:7" x14ac:dyDescent="0.25">
      <c r="A100" s="3"/>
      <c r="B100" s="3"/>
      <c r="C100" s="3"/>
      <c r="D100" s="3"/>
      <c r="E100" s="3"/>
      <c r="F100" s="3"/>
      <c r="G100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1.85546875" customWidth="1"/>
  </cols>
  <sheetData>
    <row r="1" spans="1:3" x14ac:dyDescent="0.25">
      <c r="A1" t="s">
        <v>73</v>
      </c>
      <c r="B1" t="s">
        <v>71</v>
      </c>
      <c r="C1" t="s">
        <v>72</v>
      </c>
    </row>
    <row r="2" spans="1:3" x14ac:dyDescent="0.25">
      <c r="A2">
        <v>0</v>
      </c>
      <c r="B2">
        <v>0</v>
      </c>
      <c r="C2">
        <v>0</v>
      </c>
    </row>
    <row r="3" spans="1:3" x14ac:dyDescent="0.25">
      <c r="A3">
        <v>1</v>
      </c>
      <c r="B3">
        <v>1</v>
      </c>
      <c r="C3">
        <v>1</v>
      </c>
    </row>
    <row r="4" spans="1:3" x14ac:dyDescent="0.25">
      <c r="A4">
        <v>2</v>
      </c>
      <c r="B4">
        <v>2</v>
      </c>
      <c r="C4">
        <v>2</v>
      </c>
    </row>
    <row r="5" spans="1:3" x14ac:dyDescent="0.25">
      <c r="A5">
        <v>3</v>
      </c>
      <c r="B5">
        <v>3</v>
      </c>
      <c r="C5">
        <v>3</v>
      </c>
    </row>
    <row r="6" spans="1:3" x14ac:dyDescent="0.25">
      <c r="A6">
        <v>4</v>
      </c>
      <c r="B6">
        <v>4</v>
      </c>
      <c r="C6">
        <v>3</v>
      </c>
    </row>
    <row r="7" spans="1:3" x14ac:dyDescent="0.25">
      <c r="A7">
        <v>5</v>
      </c>
      <c r="B7">
        <v>4</v>
      </c>
      <c r="C7">
        <v>3</v>
      </c>
    </row>
    <row r="8" spans="1:3" x14ac:dyDescent="0.25">
      <c r="A8">
        <v>6</v>
      </c>
      <c r="B8">
        <v>5</v>
      </c>
      <c r="C8">
        <v>4</v>
      </c>
    </row>
    <row r="9" spans="1:3" x14ac:dyDescent="0.25">
      <c r="A9">
        <v>7</v>
      </c>
      <c r="B9">
        <v>6</v>
      </c>
      <c r="C9">
        <v>5</v>
      </c>
    </row>
    <row r="10" spans="1:3" x14ac:dyDescent="0.25">
      <c r="A10">
        <v>8</v>
      </c>
      <c r="B10">
        <v>6</v>
      </c>
      <c r="C10">
        <v>5</v>
      </c>
    </row>
    <row r="11" spans="1:3" x14ac:dyDescent="0.25">
      <c r="A11">
        <v>9</v>
      </c>
      <c r="B11">
        <v>7</v>
      </c>
      <c r="C11">
        <v>6</v>
      </c>
    </row>
    <row r="12" spans="1:3" x14ac:dyDescent="0.25">
      <c r="A12">
        <v>10</v>
      </c>
      <c r="B12">
        <v>8</v>
      </c>
      <c r="C12">
        <v>7</v>
      </c>
    </row>
    <row r="13" spans="1:3" x14ac:dyDescent="0.25">
      <c r="A13">
        <v>11</v>
      </c>
      <c r="B13">
        <v>9</v>
      </c>
      <c r="C13">
        <v>8</v>
      </c>
    </row>
    <row r="14" spans="1:3" x14ac:dyDescent="0.25">
      <c r="A14">
        <v>12</v>
      </c>
      <c r="B14">
        <v>10</v>
      </c>
      <c r="C14">
        <v>8</v>
      </c>
    </row>
    <row r="15" spans="1:3" x14ac:dyDescent="0.25">
      <c r="A15">
        <v>13</v>
      </c>
      <c r="B15">
        <v>11</v>
      </c>
      <c r="C15">
        <v>8</v>
      </c>
    </row>
    <row r="16" spans="1:3" x14ac:dyDescent="0.25">
      <c r="A16">
        <v>14</v>
      </c>
      <c r="B16">
        <v>12</v>
      </c>
      <c r="C16">
        <v>8</v>
      </c>
    </row>
    <row r="17" spans="1:3" x14ac:dyDescent="0.25">
      <c r="A17">
        <v>15</v>
      </c>
      <c r="B17">
        <v>12</v>
      </c>
      <c r="C17">
        <v>8</v>
      </c>
    </row>
    <row r="18" spans="1:3" x14ac:dyDescent="0.25">
      <c r="A18">
        <v>16</v>
      </c>
      <c r="B18">
        <v>13</v>
      </c>
      <c r="C18">
        <v>8</v>
      </c>
    </row>
    <row r="19" spans="1:3" x14ac:dyDescent="0.25">
      <c r="A19">
        <v>17</v>
      </c>
      <c r="B19">
        <v>14</v>
      </c>
      <c r="C19">
        <v>8</v>
      </c>
    </row>
    <row r="20" spans="1:3" x14ac:dyDescent="0.25">
      <c r="A20">
        <v>18</v>
      </c>
      <c r="B20">
        <v>15</v>
      </c>
      <c r="C20">
        <v>8</v>
      </c>
    </row>
    <row r="21" spans="1:3" x14ac:dyDescent="0.25">
      <c r="A21">
        <v>19</v>
      </c>
      <c r="B21">
        <v>16</v>
      </c>
      <c r="C21">
        <v>8</v>
      </c>
    </row>
    <row r="22" spans="1:3" x14ac:dyDescent="0.25">
      <c r="A22">
        <v>20</v>
      </c>
      <c r="B22">
        <v>16</v>
      </c>
      <c r="C22">
        <v>8</v>
      </c>
    </row>
    <row r="23" spans="1:3" x14ac:dyDescent="0.25">
      <c r="A23">
        <v>21</v>
      </c>
      <c r="B23">
        <v>17</v>
      </c>
      <c r="C23">
        <v>8</v>
      </c>
    </row>
    <row r="24" spans="1:3" x14ac:dyDescent="0.25">
      <c r="A24">
        <v>22</v>
      </c>
      <c r="B24">
        <v>18</v>
      </c>
      <c r="C24">
        <v>8</v>
      </c>
    </row>
    <row r="25" spans="1:3" x14ac:dyDescent="0.25">
      <c r="A25">
        <v>23</v>
      </c>
      <c r="B25">
        <v>19</v>
      </c>
      <c r="C25">
        <v>8</v>
      </c>
    </row>
    <row r="26" spans="1:3" x14ac:dyDescent="0.25">
      <c r="A26">
        <v>24</v>
      </c>
      <c r="B26">
        <v>20</v>
      </c>
      <c r="C26">
        <v>8</v>
      </c>
    </row>
    <row r="27" spans="1:3" x14ac:dyDescent="0.25">
      <c r="A27">
        <v>25</v>
      </c>
      <c r="B27">
        <v>21</v>
      </c>
      <c r="C27">
        <v>8</v>
      </c>
    </row>
    <row r="28" spans="1:3" x14ac:dyDescent="0.25">
      <c r="A28">
        <v>26</v>
      </c>
      <c r="B28">
        <v>22</v>
      </c>
      <c r="C28">
        <v>8</v>
      </c>
    </row>
    <row r="29" spans="1:3" x14ac:dyDescent="0.25">
      <c r="A29">
        <v>27</v>
      </c>
      <c r="B29">
        <v>23</v>
      </c>
      <c r="C29">
        <v>8</v>
      </c>
    </row>
    <row r="30" spans="1:3" x14ac:dyDescent="0.25">
      <c r="A30">
        <v>28</v>
      </c>
      <c r="B30">
        <v>24</v>
      </c>
      <c r="C30">
        <v>8</v>
      </c>
    </row>
    <row r="31" spans="1:3" x14ac:dyDescent="0.25">
      <c r="A31">
        <v>29</v>
      </c>
      <c r="B31">
        <v>25</v>
      </c>
      <c r="C31">
        <v>8</v>
      </c>
    </row>
    <row r="32" spans="1:3" x14ac:dyDescent="0.25">
      <c r="A32">
        <v>30</v>
      </c>
      <c r="B32">
        <v>26</v>
      </c>
      <c r="C32">
        <v>8</v>
      </c>
    </row>
    <row r="33" spans="1:3" x14ac:dyDescent="0.25">
      <c r="A33">
        <v>30</v>
      </c>
      <c r="B33">
        <v>26</v>
      </c>
      <c r="C33">
        <v>8</v>
      </c>
    </row>
    <row r="34" spans="1:3" x14ac:dyDescent="0.25">
      <c r="A34">
        <v>30</v>
      </c>
      <c r="B34">
        <v>26</v>
      </c>
      <c r="C34">
        <v>8</v>
      </c>
    </row>
    <row r="35" spans="1:3" x14ac:dyDescent="0.25">
      <c r="A35">
        <v>30</v>
      </c>
      <c r="B35">
        <v>26</v>
      </c>
      <c r="C35">
        <v>8</v>
      </c>
    </row>
    <row r="36" spans="1:3" x14ac:dyDescent="0.25">
      <c r="A36">
        <v>30</v>
      </c>
      <c r="B36">
        <v>26</v>
      </c>
      <c r="C36">
        <v>8</v>
      </c>
    </row>
    <row r="37" spans="1:3" x14ac:dyDescent="0.25">
      <c r="A37">
        <v>30</v>
      </c>
      <c r="B37">
        <v>26</v>
      </c>
      <c r="C37">
        <v>8</v>
      </c>
    </row>
    <row r="38" spans="1:3" x14ac:dyDescent="0.25">
      <c r="A38">
        <v>30</v>
      </c>
      <c r="B38">
        <v>26</v>
      </c>
      <c r="C38">
        <v>8</v>
      </c>
    </row>
    <row r="39" spans="1:3" x14ac:dyDescent="0.25">
      <c r="A39">
        <v>30</v>
      </c>
      <c r="B39">
        <v>26</v>
      </c>
      <c r="C39">
        <v>8</v>
      </c>
    </row>
    <row r="40" spans="1:3" x14ac:dyDescent="0.25">
      <c r="A40">
        <v>30</v>
      </c>
      <c r="B40">
        <v>26</v>
      </c>
      <c r="C40">
        <v>8</v>
      </c>
    </row>
    <row r="41" spans="1:3" x14ac:dyDescent="0.25">
      <c r="A41">
        <v>30</v>
      </c>
      <c r="B41">
        <v>26</v>
      </c>
      <c r="C41">
        <v>8</v>
      </c>
    </row>
    <row r="42" spans="1:3" x14ac:dyDescent="0.25">
      <c r="A42">
        <v>30</v>
      </c>
      <c r="B42">
        <v>26</v>
      </c>
      <c r="C42">
        <v>8</v>
      </c>
    </row>
    <row r="43" spans="1:3" x14ac:dyDescent="0.25">
      <c r="A43">
        <v>30</v>
      </c>
      <c r="B43">
        <v>26</v>
      </c>
      <c r="C43">
        <v>8</v>
      </c>
    </row>
    <row r="44" spans="1:3" x14ac:dyDescent="0.25">
      <c r="A44">
        <v>30</v>
      </c>
      <c r="B44">
        <v>26</v>
      </c>
      <c r="C44">
        <v>8</v>
      </c>
    </row>
    <row r="45" spans="1:3" x14ac:dyDescent="0.25">
      <c r="A45">
        <v>30</v>
      </c>
      <c r="B45">
        <v>26</v>
      </c>
      <c r="C45">
        <v>8</v>
      </c>
    </row>
    <row r="46" spans="1:3" x14ac:dyDescent="0.25">
      <c r="A46">
        <v>30</v>
      </c>
      <c r="B46">
        <v>26</v>
      </c>
      <c r="C46">
        <v>8</v>
      </c>
    </row>
    <row r="47" spans="1:3" x14ac:dyDescent="0.25">
      <c r="A47">
        <v>30</v>
      </c>
      <c r="B47">
        <v>26</v>
      </c>
      <c r="C47">
        <v>8</v>
      </c>
    </row>
    <row r="48" spans="1:3" x14ac:dyDescent="0.25">
      <c r="A48">
        <v>30</v>
      </c>
      <c r="B48">
        <v>26</v>
      </c>
      <c r="C48">
        <v>8</v>
      </c>
    </row>
    <row r="49" spans="1:3" x14ac:dyDescent="0.25">
      <c r="A49">
        <v>30</v>
      </c>
      <c r="B49">
        <v>26</v>
      </c>
      <c r="C49">
        <v>8</v>
      </c>
    </row>
    <row r="50" spans="1:3" x14ac:dyDescent="0.25">
      <c r="A50">
        <v>30</v>
      </c>
      <c r="B50">
        <v>26</v>
      </c>
      <c r="C50">
        <v>8</v>
      </c>
    </row>
    <row r="51" spans="1:3" x14ac:dyDescent="0.25">
      <c r="A51">
        <v>30</v>
      </c>
      <c r="B51">
        <v>26</v>
      </c>
      <c r="C51">
        <v>8</v>
      </c>
    </row>
    <row r="52" spans="1:3" x14ac:dyDescent="0.25">
      <c r="A52">
        <v>30</v>
      </c>
      <c r="B52">
        <v>26</v>
      </c>
      <c r="C52">
        <v>8</v>
      </c>
    </row>
    <row r="53" spans="1:3" x14ac:dyDescent="0.25">
      <c r="A53">
        <v>30</v>
      </c>
      <c r="B53">
        <v>26</v>
      </c>
      <c r="C53">
        <v>8</v>
      </c>
    </row>
    <row r="54" spans="1:3" x14ac:dyDescent="0.25">
      <c r="A54">
        <v>30</v>
      </c>
      <c r="B54">
        <v>26</v>
      </c>
      <c r="C54">
        <v>8</v>
      </c>
    </row>
    <row r="55" spans="1:3" x14ac:dyDescent="0.25">
      <c r="A55">
        <v>30</v>
      </c>
      <c r="B55">
        <v>26</v>
      </c>
      <c r="C55">
        <v>8</v>
      </c>
    </row>
    <row r="56" spans="1:3" x14ac:dyDescent="0.25">
      <c r="A56">
        <v>30</v>
      </c>
      <c r="B56">
        <v>26</v>
      </c>
      <c r="C56">
        <v>8</v>
      </c>
    </row>
    <row r="57" spans="1:3" x14ac:dyDescent="0.25">
      <c r="A57">
        <v>30</v>
      </c>
      <c r="B57">
        <v>26</v>
      </c>
      <c r="C57">
        <v>8</v>
      </c>
    </row>
    <row r="58" spans="1:3" x14ac:dyDescent="0.25">
      <c r="A58">
        <v>30</v>
      </c>
      <c r="B58">
        <v>26</v>
      </c>
      <c r="C58">
        <v>8</v>
      </c>
    </row>
    <row r="59" spans="1:3" x14ac:dyDescent="0.25">
      <c r="A59">
        <v>30</v>
      </c>
      <c r="B59">
        <v>26</v>
      </c>
      <c r="C59">
        <v>8</v>
      </c>
    </row>
    <row r="60" spans="1:3" x14ac:dyDescent="0.25">
      <c r="A60">
        <v>30</v>
      </c>
      <c r="B60">
        <v>26</v>
      </c>
      <c r="C60">
        <v>8</v>
      </c>
    </row>
    <row r="61" spans="1:3" x14ac:dyDescent="0.25">
      <c r="A61">
        <v>30</v>
      </c>
      <c r="B61">
        <v>26</v>
      </c>
      <c r="C61">
        <v>8</v>
      </c>
    </row>
    <row r="62" spans="1:3" x14ac:dyDescent="0.25">
      <c r="A62">
        <v>30</v>
      </c>
      <c r="B62">
        <v>26</v>
      </c>
      <c r="C62">
        <v>8</v>
      </c>
    </row>
    <row r="63" spans="1:3" x14ac:dyDescent="0.25">
      <c r="A63">
        <v>30</v>
      </c>
      <c r="B63">
        <v>26</v>
      </c>
      <c r="C63">
        <v>8</v>
      </c>
    </row>
    <row r="64" spans="1:3" x14ac:dyDescent="0.25">
      <c r="A64">
        <v>30</v>
      </c>
      <c r="B64">
        <v>26</v>
      </c>
      <c r="C64">
        <v>8</v>
      </c>
    </row>
    <row r="65" spans="1:3" x14ac:dyDescent="0.25">
      <c r="A65">
        <v>30</v>
      </c>
      <c r="B65">
        <v>26</v>
      </c>
      <c r="C65">
        <v>8</v>
      </c>
    </row>
    <row r="66" spans="1:3" x14ac:dyDescent="0.25">
      <c r="A66">
        <v>30</v>
      </c>
      <c r="B66">
        <v>26</v>
      </c>
      <c r="C66">
        <v>8</v>
      </c>
    </row>
    <row r="67" spans="1:3" x14ac:dyDescent="0.25">
      <c r="A67">
        <v>30</v>
      </c>
      <c r="B67">
        <v>26</v>
      </c>
      <c r="C67">
        <v>8</v>
      </c>
    </row>
    <row r="68" spans="1:3" x14ac:dyDescent="0.25">
      <c r="A68">
        <v>30</v>
      </c>
      <c r="B68">
        <v>26</v>
      </c>
      <c r="C68">
        <v>8</v>
      </c>
    </row>
    <row r="69" spans="1:3" x14ac:dyDescent="0.25">
      <c r="A69">
        <v>30</v>
      </c>
      <c r="B69">
        <v>26</v>
      </c>
      <c r="C69">
        <v>8</v>
      </c>
    </row>
    <row r="70" spans="1:3" x14ac:dyDescent="0.25">
      <c r="A70">
        <v>30</v>
      </c>
      <c r="B70">
        <v>26</v>
      </c>
      <c r="C70">
        <v>8</v>
      </c>
    </row>
    <row r="71" spans="1:3" x14ac:dyDescent="0.25">
      <c r="A71">
        <v>30</v>
      </c>
      <c r="B71">
        <v>26</v>
      </c>
      <c r="C71">
        <v>8</v>
      </c>
    </row>
    <row r="72" spans="1:3" x14ac:dyDescent="0.25">
      <c r="A72">
        <v>30</v>
      </c>
      <c r="B72">
        <v>26</v>
      </c>
      <c r="C72">
        <v>8</v>
      </c>
    </row>
    <row r="73" spans="1:3" x14ac:dyDescent="0.25">
      <c r="A73">
        <v>30</v>
      </c>
      <c r="B73">
        <v>26</v>
      </c>
      <c r="C73">
        <v>8</v>
      </c>
    </row>
    <row r="74" spans="1:3" x14ac:dyDescent="0.25">
      <c r="A74">
        <v>30</v>
      </c>
      <c r="B74">
        <v>26</v>
      </c>
      <c r="C74">
        <v>8</v>
      </c>
    </row>
    <row r="75" spans="1:3" x14ac:dyDescent="0.25">
      <c r="A75">
        <v>30</v>
      </c>
      <c r="B75">
        <v>26</v>
      </c>
      <c r="C75">
        <v>8</v>
      </c>
    </row>
    <row r="76" spans="1:3" x14ac:dyDescent="0.25">
      <c r="A76">
        <v>30</v>
      </c>
      <c r="B76">
        <v>26</v>
      </c>
      <c r="C76">
        <v>8</v>
      </c>
    </row>
    <row r="77" spans="1:3" x14ac:dyDescent="0.25">
      <c r="A77">
        <v>30</v>
      </c>
      <c r="B77">
        <v>26</v>
      </c>
      <c r="C77">
        <v>8</v>
      </c>
    </row>
    <row r="78" spans="1:3" x14ac:dyDescent="0.25">
      <c r="A78">
        <v>30</v>
      </c>
      <c r="B78">
        <v>26</v>
      </c>
      <c r="C78">
        <v>8</v>
      </c>
    </row>
    <row r="79" spans="1:3" x14ac:dyDescent="0.25">
      <c r="A79">
        <v>30</v>
      </c>
      <c r="B79">
        <v>26</v>
      </c>
      <c r="C79">
        <v>8</v>
      </c>
    </row>
    <row r="80" spans="1:3" x14ac:dyDescent="0.25">
      <c r="A80">
        <v>30</v>
      </c>
      <c r="B80">
        <v>26</v>
      </c>
      <c r="C80">
        <v>8</v>
      </c>
    </row>
    <row r="81" spans="1:3" x14ac:dyDescent="0.25">
      <c r="A81">
        <v>30</v>
      </c>
      <c r="B81">
        <v>26</v>
      </c>
      <c r="C81">
        <v>8</v>
      </c>
    </row>
    <row r="82" spans="1:3" x14ac:dyDescent="0.25">
      <c r="A82">
        <v>30</v>
      </c>
      <c r="B82">
        <v>26</v>
      </c>
      <c r="C82">
        <v>8</v>
      </c>
    </row>
    <row r="83" spans="1:3" x14ac:dyDescent="0.25">
      <c r="A83">
        <v>30</v>
      </c>
      <c r="B83">
        <v>26</v>
      </c>
      <c r="C83">
        <v>8</v>
      </c>
    </row>
    <row r="84" spans="1:3" x14ac:dyDescent="0.25">
      <c r="A84">
        <v>30</v>
      </c>
      <c r="B84">
        <v>26</v>
      </c>
      <c r="C84">
        <v>8</v>
      </c>
    </row>
    <row r="85" spans="1:3" x14ac:dyDescent="0.25">
      <c r="A85">
        <v>30</v>
      </c>
      <c r="B85">
        <v>26</v>
      </c>
      <c r="C85">
        <v>8</v>
      </c>
    </row>
    <row r="86" spans="1:3" x14ac:dyDescent="0.25">
      <c r="A86">
        <v>30</v>
      </c>
      <c r="B86">
        <v>26</v>
      </c>
      <c r="C86">
        <v>8</v>
      </c>
    </row>
    <row r="87" spans="1:3" x14ac:dyDescent="0.25">
      <c r="A87">
        <v>30</v>
      </c>
      <c r="B87">
        <v>26</v>
      </c>
      <c r="C87">
        <v>8</v>
      </c>
    </row>
    <row r="88" spans="1:3" x14ac:dyDescent="0.25">
      <c r="A88">
        <v>30</v>
      </c>
      <c r="B88">
        <v>26</v>
      </c>
      <c r="C88">
        <v>8</v>
      </c>
    </row>
    <row r="89" spans="1:3" x14ac:dyDescent="0.25">
      <c r="A89">
        <v>30</v>
      </c>
      <c r="B89">
        <v>26</v>
      </c>
      <c r="C89">
        <v>8</v>
      </c>
    </row>
    <row r="90" spans="1:3" x14ac:dyDescent="0.25">
      <c r="A90">
        <v>30</v>
      </c>
      <c r="B90">
        <v>26</v>
      </c>
      <c r="C90">
        <v>8</v>
      </c>
    </row>
    <row r="91" spans="1:3" x14ac:dyDescent="0.25">
      <c r="A91">
        <v>30</v>
      </c>
      <c r="B91">
        <v>26</v>
      </c>
      <c r="C91">
        <v>8</v>
      </c>
    </row>
    <row r="92" spans="1:3" x14ac:dyDescent="0.25">
      <c r="A92">
        <v>30</v>
      </c>
      <c r="B92">
        <v>26</v>
      </c>
      <c r="C92">
        <v>8</v>
      </c>
    </row>
    <row r="93" spans="1:3" x14ac:dyDescent="0.25">
      <c r="A93">
        <v>30</v>
      </c>
      <c r="B93">
        <v>26</v>
      </c>
      <c r="C93">
        <v>8</v>
      </c>
    </row>
    <row r="94" spans="1:3" x14ac:dyDescent="0.25">
      <c r="A94">
        <v>30</v>
      </c>
      <c r="B94">
        <v>26</v>
      </c>
      <c r="C94">
        <v>8</v>
      </c>
    </row>
    <row r="95" spans="1:3" x14ac:dyDescent="0.25">
      <c r="A95">
        <v>30</v>
      </c>
      <c r="B95">
        <v>26</v>
      </c>
      <c r="C95">
        <v>8</v>
      </c>
    </row>
    <row r="96" spans="1:3" x14ac:dyDescent="0.25">
      <c r="A96">
        <v>30</v>
      </c>
      <c r="B96">
        <v>26</v>
      </c>
      <c r="C96">
        <v>8</v>
      </c>
    </row>
    <row r="97" spans="1:3" x14ac:dyDescent="0.25">
      <c r="A97">
        <v>30</v>
      </c>
      <c r="B97">
        <v>26</v>
      </c>
      <c r="C97">
        <v>8</v>
      </c>
    </row>
    <row r="98" spans="1:3" x14ac:dyDescent="0.25">
      <c r="A98">
        <v>30</v>
      </c>
      <c r="B98">
        <v>26</v>
      </c>
      <c r="C98">
        <v>8</v>
      </c>
    </row>
    <row r="99" spans="1:3" x14ac:dyDescent="0.25">
      <c r="A99">
        <v>30</v>
      </c>
      <c r="B99">
        <v>26</v>
      </c>
      <c r="C99">
        <v>8</v>
      </c>
    </row>
    <row r="100" spans="1:3" x14ac:dyDescent="0.25">
      <c r="A100">
        <v>30</v>
      </c>
      <c r="B100">
        <v>26</v>
      </c>
      <c r="C100">
        <v>8</v>
      </c>
    </row>
    <row r="101" spans="1:3" x14ac:dyDescent="0.25">
      <c r="A101">
        <v>30</v>
      </c>
      <c r="B101">
        <v>26</v>
      </c>
      <c r="C101">
        <v>8</v>
      </c>
    </row>
    <row r="102" spans="1:3" x14ac:dyDescent="0.25">
      <c r="A102">
        <v>30</v>
      </c>
      <c r="B102">
        <v>26</v>
      </c>
      <c r="C102">
        <v>8</v>
      </c>
    </row>
    <row r="103" spans="1:3" x14ac:dyDescent="0.25">
      <c r="A103">
        <v>30</v>
      </c>
      <c r="B103">
        <v>26</v>
      </c>
      <c r="C103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:C4"/>
    </sheetView>
  </sheetViews>
  <sheetFormatPr baseColWidth="10" defaultRowHeight="15" x14ac:dyDescent="0.25"/>
  <cols>
    <col min="1" max="1" width="12.5703125" customWidth="1"/>
    <col min="2" max="3" width="7.85546875" customWidth="1"/>
    <col min="4" max="4" width="6.28515625" customWidth="1"/>
    <col min="5" max="5" width="7.85546875" customWidth="1"/>
    <col min="6" max="6" width="6.28515625" customWidth="1"/>
    <col min="7" max="7" width="20" customWidth="1"/>
    <col min="8" max="8" width="14.28515625" customWidth="1"/>
    <col min="9" max="9" width="25.7109375" customWidth="1"/>
    <col min="10" max="10" width="20" customWidth="1"/>
  </cols>
  <sheetData>
    <row r="1" spans="1:11" ht="15.75" thickBot="1" x14ac:dyDescent="0.3">
      <c r="A1" s="49" t="s">
        <v>0</v>
      </c>
      <c r="B1" s="66" t="s">
        <v>13</v>
      </c>
      <c r="C1" s="66"/>
      <c r="D1" s="50" t="s">
        <v>85</v>
      </c>
      <c r="E1" s="50" t="s">
        <v>67</v>
      </c>
      <c r="F1" s="50" t="s">
        <v>68</v>
      </c>
      <c r="G1" s="50" t="s">
        <v>69</v>
      </c>
      <c r="H1" s="50" t="s">
        <v>88</v>
      </c>
      <c r="I1" s="50" t="s">
        <v>70</v>
      </c>
      <c r="J1" s="51" t="s">
        <v>97</v>
      </c>
      <c r="K1" s="2"/>
    </row>
    <row r="2" spans="1:11" x14ac:dyDescent="0.25">
      <c r="A2" s="69" t="s">
        <v>100</v>
      </c>
      <c r="B2" s="67">
        <f>Participants!J2</f>
        <v>2</v>
      </c>
      <c r="C2" s="67"/>
      <c r="D2" s="16">
        <v>1</v>
      </c>
      <c r="E2" s="16">
        <v>5</v>
      </c>
      <c r="F2" s="16">
        <v>15</v>
      </c>
      <c r="G2" s="16"/>
      <c r="H2" s="16"/>
      <c r="I2" s="16"/>
      <c r="J2" s="38"/>
    </row>
    <row r="3" spans="1:11" x14ac:dyDescent="0.25">
      <c r="A3" s="70"/>
      <c r="B3" s="59"/>
      <c r="C3" s="59"/>
      <c r="D3" s="17">
        <v>2</v>
      </c>
      <c r="E3" s="17">
        <v>6</v>
      </c>
      <c r="F3" s="17">
        <v>28</v>
      </c>
      <c r="G3" s="17"/>
      <c r="H3" s="17"/>
      <c r="I3" s="17"/>
      <c r="J3" s="40"/>
    </row>
    <row r="4" spans="1:11" x14ac:dyDescent="0.25">
      <c r="A4" s="70"/>
      <c r="B4" s="59"/>
      <c r="C4" s="59"/>
      <c r="D4" s="21">
        <v>3</v>
      </c>
      <c r="E4" s="21">
        <v>7</v>
      </c>
      <c r="F4" s="21">
        <v>19</v>
      </c>
      <c r="G4" s="21"/>
      <c r="H4" s="21"/>
      <c r="I4" s="21"/>
      <c r="J4" s="52"/>
    </row>
    <row r="5" spans="1:11" x14ac:dyDescent="0.25">
      <c r="A5" s="70" t="s">
        <v>101</v>
      </c>
      <c r="B5" s="59">
        <f>Participants!J3</f>
        <v>1</v>
      </c>
      <c r="C5" s="59"/>
      <c r="D5" s="18">
        <v>1</v>
      </c>
      <c r="E5" s="18">
        <v>5</v>
      </c>
      <c r="F5" s="18">
        <v>30</v>
      </c>
      <c r="G5" s="18"/>
      <c r="H5" s="18"/>
      <c r="I5" s="18"/>
      <c r="J5" s="42"/>
    </row>
    <row r="6" spans="1:11" x14ac:dyDescent="0.25">
      <c r="A6" s="70"/>
      <c r="B6" s="59"/>
      <c r="C6" s="59"/>
      <c r="D6" s="17">
        <v>2</v>
      </c>
      <c r="E6" s="17">
        <v>6</v>
      </c>
      <c r="F6" s="17">
        <v>17</v>
      </c>
      <c r="G6" s="17"/>
      <c r="H6" s="17"/>
      <c r="I6" s="17"/>
      <c r="J6" s="40"/>
    </row>
    <row r="7" spans="1:11" x14ac:dyDescent="0.25">
      <c r="A7" s="70"/>
      <c r="B7" s="59"/>
      <c r="C7" s="59"/>
      <c r="D7" s="21">
        <v>3</v>
      </c>
      <c r="E7" s="21">
        <v>7</v>
      </c>
      <c r="F7" s="21">
        <v>29</v>
      </c>
      <c r="G7" s="21"/>
      <c r="H7" s="21" t="s">
        <v>90</v>
      </c>
      <c r="I7" s="21"/>
      <c r="J7" s="52"/>
    </row>
    <row r="8" spans="1:11" x14ac:dyDescent="0.25">
      <c r="A8" s="70" t="s">
        <v>102</v>
      </c>
      <c r="B8" s="59">
        <f>Participants!J4</f>
        <v>4</v>
      </c>
      <c r="C8" s="59"/>
      <c r="D8" s="18">
        <v>1</v>
      </c>
      <c r="E8" s="18">
        <v>5</v>
      </c>
      <c r="F8" s="18">
        <v>34</v>
      </c>
      <c r="G8" s="18"/>
      <c r="H8" s="18"/>
      <c r="I8" s="18"/>
      <c r="J8" s="42"/>
    </row>
    <row r="9" spans="1:11" x14ac:dyDescent="0.25">
      <c r="A9" s="70"/>
      <c r="B9" s="59"/>
      <c r="C9" s="59"/>
      <c r="D9" s="17">
        <v>2</v>
      </c>
      <c r="E9" s="17">
        <v>6</v>
      </c>
      <c r="F9" s="17">
        <v>37</v>
      </c>
      <c r="G9" s="17" t="s">
        <v>89</v>
      </c>
      <c r="H9" s="17"/>
      <c r="I9" s="17"/>
      <c r="J9" s="40"/>
    </row>
    <row r="10" spans="1:11" x14ac:dyDescent="0.25">
      <c r="A10" s="70"/>
      <c r="B10" s="59"/>
      <c r="C10" s="59"/>
      <c r="D10" s="21">
        <v>3</v>
      </c>
      <c r="E10" s="21">
        <v>7</v>
      </c>
      <c r="F10" s="21">
        <v>27</v>
      </c>
      <c r="G10" s="21"/>
      <c r="H10" s="21" t="s">
        <v>90</v>
      </c>
      <c r="I10" s="21"/>
      <c r="J10" s="52"/>
    </row>
    <row r="11" spans="1:11" x14ac:dyDescent="0.25">
      <c r="A11" s="68" t="s">
        <v>103</v>
      </c>
      <c r="B11" s="59">
        <f>Participants!J5</f>
        <v>3</v>
      </c>
      <c r="C11" s="59">
        <f>SUM(B11:B19)</f>
        <v>6</v>
      </c>
      <c r="D11" s="59">
        <v>1</v>
      </c>
      <c r="E11" s="59">
        <v>5</v>
      </c>
      <c r="F11" s="59">
        <v>13</v>
      </c>
      <c r="G11" s="62"/>
      <c r="H11" s="59"/>
      <c r="I11" s="59"/>
      <c r="J11" s="58"/>
    </row>
    <row r="12" spans="1:11" x14ac:dyDescent="0.25">
      <c r="A12" s="68"/>
      <c r="B12" s="59"/>
      <c r="C12" s="59"/>
      <c r="D12" s="59"/>
      <c r="E12" s="59"/>
      <c r="F12" s="59"/>
      <c r="G12" s="62"/>
      <c r="H12" s="59"/>
      <c r="I12" s="59"/>
      <c r="J12" s="58"/>
    </row>
    <row r="13" spans="1:11" x14ac:dyDescent="0.25">
      <c r="A13" s="68"/>
      <c r="B13" s="59"/>
      <c r="C13" s="59"/>
      <c r="D13" s="59"/>
      <c r="E13" s="59"/>
      <c r="F13" s="59"/>
      <c r="G13" s="62"/>
      <c r="H13" s="59"/>
      <c r="I13" s="59"/>
      <c r="J13" s="58"/>
    </row>
    <row r="14" spans="1:11" x14ac:dyDescent="0.25">
      <c r="A14" s="68" t="s">
        <v>104</v>
      </c>
      <c r="B14" s="59">
        <f>Participants!J7</f>
        <v>1</v>
      </c>
      <c r="C14" s="59"/>
      <c r="D14" s="61">
        <v>2</v>
      </c>
      <c r="E14" s="65">
        <v>6</v>
      </c>
      <c r="F14" s="61">
        <v>24</v>
      </c>
      <c r="G14" s="61"/>
      <c r="H14" s="61"/>
      <c r="I14" s="61"/>
      <c r="J14" s="57"/>
    </row>
    <row r="15" spans="1:11" x14ac:dyDescent="0.25">
      <c r="A15" s="68"/>
      <c r="B15" s="59"/>
      <c r="C15" s="59"/>
      <c r="D15" s="61"/>
      <c r="E15" s="65"/>
      <c r="F15" s="61"/>
      <c r="G15" s="61"/>
      <c r="H15" s="61"/>
      <c r="I15" s="61"/>
      <c r="J15" s="57"/>
    </row>
    <row r="16" spans="1:11" x14ac:dyDescent="0.25">
      <c r="A16" s="68"/>
      <c r="B16" s="59"/>
      <c r="C16" s="59"/>
      <c r="D16" s="61"/>
      <c r="E16" s="65"/>
      <c r="F16" s="61"/>
      <c r="G16" s="61"/>
      <c r="H16" s="61"/>
      <c r="I16" s="61"/>
      <c r="J16" s="57"/>
    </row>
    <row r="17" spans="1:10" x14ac:dyDescent="0.25">
      <c r="A17" s="68" t="s">
        <v>105</v>
      </c>
      <c r="B17" s="59">
        <f>Participants!J9</f>
        <v>2</v>
      </c>
      <c r="C17" s="59"/>
      <c r="D17" s="63">
        <v>3</v>
      </c>
      <c r="E17" s="63">
        <v>7</v>
      </c>
      <c r="F17" s="63">
        <v>31</v>
      </c>
      <c r="G17" s="63"/>
      <c r="H17" s="63" t="s">
        <v>37</v>
      </c>
      <c r="I17" s="63"/>
      <c r="J17" s="56"/>
    </row>
    <row r="18" spans="1:10" x14ac:dyDescent="0.25">
      <c r="A18" s="68"/>
      <c r="B18" s="59"/>
      <c r="C18" s="59"/>
      <c r="D18" s="63"/>
      <c r="E18" s="63"/>
      <c r="F18" s="63"/>
      <c r="G18" s="63"/>
      <c r="H18" s="63"/>
      <c r="I18" s="63"/>
      <c r="J18" s="56"/>
    </row>
    <row r="19" spans="1:10" x14ac:dyDescent="0.25">
      <c r="A19" s="68"/>
      <c r="B19" s="59"/>
      <c r="C19" s="59"/>
      <c r="D19" s="63"/>
      <c r="E19" s="63"/>
      <c r="F19" s="63"/>
      <c r="G19" s="63"/>
      <c r="H19" s="63"/>
      <c r="I19" s="63"/>
      <c r="J19" s="56"/>
    </row>
    <row r="20" spans="1:10" x14ac:dyDescent="0.25">
      <c r="A20" s="68" t="s">
        <v>106</v>
      </c>
      <c r="B20" s="59">
        <f>Participants!J6</f>
        <v>1</v>
      </c>
      <c r="C20" s="59">
        <f>SUM(B20:B28)</f>
        <v>5</v>
      </c>
      <c r="D20" s="59">
        <v>1</v>
      </c>
      <c r="E20" s="64" t="s">
        <v>94</v>
      </c>
      <c r="F20" s="59">
        <v>32</v>
      </c>
      <c r="G20" s="59"/>
      <c r="H20" s="59" t="s">
        <v>90</v>
      </c>
      <c r="I20" s="59"/>
      <c r="J20" s="58"/>
    </row>
    <row r="21" spans="1:10" x14ac:dyDescent="0.25">
      <c r="A21" s="68"/>
      <c r="B21" s="59"/>
      <c r="C21" s="59"/>
      <c r="D21" s="59"/>
      <c r="E21" s="59"/>
      <c r="F21" s="59"/>
      <c r="G21" s="59"/>
      <c r="H21" s="59"/>
      <c r="I21" s="59"/>
      <c r="J21" s="58"/>
    </row>
    <row r="22" spans="1:10" x14ac:dyDescent="0.25">
      <c r="A22" s="68"/>
      <c r="B22" s="59"/>
      <c r="C22" s="59"/>
      <c r="D22" s="59"/>
      <c r="E22" s="59"/>
      <c r="F22" s="59"/>
      <c r="G22" s="59"/>
      <c r="H22" s="59"/>
      <c r="I22" s="59"/>
      <c r="J22" s="58"/>
    </row>
    <row r="23" spans="1:10" x14ac:dyDescent="0.25">
      <c r="A23" s="68" t="s">
        <v>107</v>
      </c>
      <c r="B23" s="59">
        <f>Participants!J8</f>
        <v>1</v>
      </c>
      <c r="C23" s="59"/>
      <c r="D23" s="61">
        <v>2</v>
      </c>
      <c r="E23" s="61">
        <v>6</v>
      </c>
      <c r="F23" s="61">
        <v>35</v>
      </c>
      <c r="G23" s="61" t="s">
        <v>91</v>
      </c>
      <c r="H23" s="61" t="s">
        <v>37</v>
      </c>
      <c r="I23" s="61"/>
      <c r="J23" s="57"/>
    </row>
    <row r="24" spans="1:10" x14ac:dyDescent="0.25">
      <c r="A24" s="68"/>
      <c r="B24" s="59"/>
      <c r="C24" s="59"/>
      <c r="D24" s="61"/>
      <c r="E24" s="61"/>
      <c r="F24" s="61"/>
      <c r="G24" s="61"/>
      <c r="H24" s="61"/>
      <c r="I24" s="61"/>
      <c r="J24" s="57"/>
    </row>
    <row r="25" spans="1:10" x14ac:dyDescent="0.25">
      <c r="A25" s="68"/>
      <c r="B25" s="59"/>
      <c r="C25" s="59"/>
      <c r="D25" s="61"/>
      <c r="E25" s="61"/>
      <c r="F25" s="61"/>
      <c r="G25" s="61"/>
      <c r="H25" s="61"/>
      <c r="I25" s="61"/>
      <c r="J25" s="57"/>
    </row>
    <row r="26" spans="1:10" x14ac:dyDescent="0.25">
      <c r="A26" s="68" t="s">
        <v>108</v>
      </c>
      <c r="B26" s="59">
        <f>Participants!J11</f>
        <v>3</v>
      </c>
      <c r="C26" s="59"/>
      <c r="D26" s="63">
        <v>3</v>
      </c>
      <c r="E26" s="63" t="s">
        <v>63</v>
      </c>
      <c r="F26" s="63">
        <v>20</v>
      </c>
      <c r="G26" s="63"/>
      <c r="H26" s="63" t="s">
        <v>37</v>
      </c>
      <c r="I26" s="63"/>
      <c r="J26" s="56"/>
    </row>
    <row r="27" spans="1:10" x14ac:dyDescent="0.25">
      <c r="A27" s="68"/>
      <c r="B27" s="59"/>
      <c r="C27" s="59"/>
      <c r="D27" s="63"/>
      <c r="E27" s="63"/>
      <c r="F27" s="63"/>
      <c r="G27" s="63"/>
      <c r="H27" s="63"/>
      <c r="I27" s="63"/>
      <c r="J27" s="56"/>
    </row>
    <row r="28" spans="1:10" x14ac:dyDescent="0.25">
      <c r="A28" s="68"/>
      <c r="B28" s="59"/>
      <c r="C28" s="59"/>
      <c r="D28" s="63"/>
      <c r="E28" s="63"/>
      <c r="F28" s="63"/>
      <c r="G28" s="63"/>
      <c r="H28" s="63"/>
      <c r="I28" s="63"/>
      <c r="J28" s="56"/>
    </row>
    <row r="29" spans="1:10" x14ac:dyDescent="0.25">
      <c r="A29" s="68" t="s">
        <v>109</v>
      </c>
      <c r="B29" s="62">
        <f>Participants!J10</f>
        <v>0</v>
      </c>
      <c r="C29" s="59"/>
      <c r="D29" s="18">
        <v>1</v>
      </c>
      <c r="E29" s="22"/>
      <c r="F29" s="18"/>
      <c r="G29" s="18"/>
      <c r="H29" s="18"/>
      <c r="I29" s="18"/>
      <c r="J29" s="42"/>
    </row>
    <row r="30" spans="1:10" x14ac:dyDescent="0.25">
      <c r="A30" s="68"/>
      <c r="B30" s="62"/>
      <c r="C30" s="59"/>
      <c r="D30" s="17">
        <v>2</v>
      </c>
      <c r="E30" s="17"/>
      <c r="F30" s="17"/>
      <c r="G30" s="17"/>
      <c r="H30" s="17"/>
      <c r="I30" s="17"/>
      <c r="J30" s="40"/>
    </row>
    <row r="31" spans="1:10" x14ac:dyDescent="0.25">
      <c r="A31" s="71"/>
      <c r="B31" s="72"/>
      <c r="C31" s="73"/>
      <c r="D31" s="53">
        <v>3</v>
      </c>
      <c r="E31" s="53"/>
      <c r="F31" s="53"/>
      <c r="G31" s="53"/>
      <c r="H31" s="53"/>
      <c r="I31" s="53"/>
      <c r="J31" s="54"/>
    </row>
    <row r="32" spans="1:10" ht="15.75" thickBot="1" x14ac:dyDescent="0.3">
      <c r="A32" s="45" t="s">
        <v>96</v>
      </c>
      <c r="B32" s="60">
        <f>SUM(B2:C10,B11,B14,B17,B20,B23,B26,B29)</f>
        <v>18</v>
      </c>
      <c r="C32" s="60"/>
      <c r="G32" s="46" t="s">
        <v>98</v>
      </c>
      <c r="H32" s="47">
        <f>COUNTBLANK(H2:H28)-12</f>
        <v>9</v>
      </c>
      <c r="I32" s="46" t="s">
        <v>99</v>
      </c>
      <c r="J32" s="48">
        <f>COUNTBLANK(J2:J28)-12</f>
        <v>15</v>
      </c>
    </row>
    <row r="33" spans="1:1" ht="15.75" thickTop="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</sheetData>
  <mergeCells count="66">
    <mergeCell ref="B26:B28"/>
    <mergeCell ref="A17:A19"/>
    <mergeCell ref="A26:A28"/>
    <mergeCell ref="A29:A31"/>
    <mergeCell ref="B29:C31"/>
    <mergeCell ref="C20:C28"/>
    <mergeCell ref="B1:C1"/>
    <mergeCell ref="B2:C4"/>
    <mergeCell ref="B5:C7"/>
    <mergeCell ref="B8:C10"/>
    <mergeCell ref="A23:A25"/>
    <mergeCell ref="B11:B13"/>
    <mergeCell ref="B14:B16"/>
    <mergeCell ref="B17:B19"/>
    <mergeCell ref="B20:B22"/>
    <mergeCell ref="A2:A4"/>
    <mergeCell ref="A5:A7"/>
    <mergeCell ref="A8:A10"/>
    <mergeCell ref="A11:A13"/>
    <mergeCell ref="A20:A22"/>
    <mergeCell ref="A14:A16"/>
    <mergeCell ref="B23:B25"/>
    <mergeCell ref="J26:J28"/>
    <mergeCell ref="J23:J25"/>
    <mergeCell ref="J20:J22"/>
    <mergeCell ref="D26:D28"/>
    <mergeCell ref="E20:E22"/>
    <mergeCell ref="E23:E25"/>
    <mergeCell ref="E26:E28"/>
    <mergeCell ref="F20:F22"/>
    <mergeCell ref="F23:F25"/>
    <mergeCell ref="F26:F28"/>
    <mergeCell ref="D20:D22"/>
    <mergeCell ref="D23:D25"/>
    <mergeCell ref="G20:G22"/>
    <mergeCell ref="G23:G25"/>
    <mergeCell ref="C11:C19"/>
    <mergeCell ref="B32:C32"/>
    <mergeCell ref="I14:I16"/>
    <mergeCell ref="H11:H13"/>
    <mergeCell ref="I11:I13"/>
    <mergeCell ref="G11:G13"/>
    <mergeCell ref="E11:E13"/>
    <mergeCell ref="G26:G28"/>
    <mergeCell ref="H20:H22"/>
    <mergeCell ref="H23:H25"/>
    <mergeCell ref="H26:H28"/>
    <mergeCell ref="I20:I22"/>
    <mergeCell ref="I23:I25"/>
    <mergeCell ref="I26:I28"/>
    <mergeCell ref="D17:D19"/>
    <mergeCell ref="E17:E19"/>
    <mergeCell ref="J17:J19"/>
    <mergeCell ref="J14:J16"/>
    <mergeCell ref="J11:J13"/>
    <mergeCell ref="D11:D13"/>
    <mergeCell ref="F11:F13"/>
    <mergeCell ref="F17:F19"/>
    <mergeCell ref="G17:G19"/>
    <mergeCell ref="H17:H19"/>
    <mergeCell ref="I17:I19"/>
    <mergeCell ref="D14:D16"/>
    <mergeCell ref="E14:E16"/>
    <mergeCell ref="F14:F16"/>
    <mergeCell ref="G14:G16"/>
    <mergeCell ref="H14:H16"/>
  </mergeCells>
  <conditionalFormatting sqref="B2:C10 C11:C28 B29:C31">
    <cfRule type="dataBar" priority="2">
      <dataBar>
        <cfvo type="min"/>
        <cfvo type="max"/>
        <color rgb="FF638EC6"/>
      </dataBar>
    </cfRule>
  </conditionalFormatting>
  <conditionalFormatting sqref="H32 J32">
    <cfRule type="iconSet" priority="1">
      <iconSet iconSet="3Symbols2" reverse="1">
        <cfvo type="percent" val="0"/>
        <cfvo type="num" val="0" gte="0"/>
        <cfvo type="num" val="0" gte="0"/>
      </iconSet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6" sqref="D16"/>
    </sheetView>
  </sheetViews>
  <sheetFormatPr baseColWidth="10" defaultRowHeight="15" x14ac:dyDescent="0.25"/>
  <cols>
    <col min="2" max="3" width="6.28515625" customWidth="1"/>
    <col min="4" max="4" width="7.85546875" customWidth="1"/>
    <col min="5" max="5" width="6.28515625" customWidth="1"/>
    <col min="6" max="6" width="20" customWidth="1"/>
    <col min="7" max="7" width="14.28515625" customWidth="1"/>
    <col min="8" max="8" width="25.7109375" customWidth="1"/>
    <col min="9" max="9" width="20" customWidth="1"/>
  </cols>
  <sheetData>
    <row r="1" spans="1:9" ht="15.75" thickBot="1" x14ac:dyDescent="0.3">
      <c r="A1" s="27" t="s">
        <v>0</v>
      </c>
      <c r="B1" s="74" t="s">
        <v>13</v>
      </c>
      <c r="C1" s="74"/>
      <c r="D1" s="28" t="s">
        <v>67</v>
      </c>
      <c r="E1" s="28" t="s">
        <v>68</v>
      </c>
      <c r="F1" s="28" t="s">
        <v>69</v>
      </c>
      <c r="G1" s="28" t="s">
        <v>88</v>
      </c>
      <c r="H1" s="28" t="s">
        <v>70</v>
      </c>
      <c r="I1" s="36" t="s">
        <v>97</v>
      </c>
    </row>
    <row r="2" spans="1:9" ht="18.75" thickBot="1" x14ac:dyDescent="0.3">
      <c r="A2" s="37" t="s">
        <v>11</v>
      </c>
      <c r="B2" s="20">
        <f>SUMIFS(Quotas!$B$3:$B$103,Quotas!$A$3:$A$103,Participants!$J2)</f>
        <v>2</v>
      </c>
      <c r="C2" s="16">
        <f>B2</f>
        <v>2</v>
      </c>
      <c r="D2" s="16" t="s">
        <v>95</v>
      </c>
      <c r="E2" s="16">
        <v>4</v>
      </c>
      <c r="F2" s="16"/>
      <c r="G2" s="16" t="s">
        <v>90</v>
      </c>
      <c r="H2" s="16"/>
      <c r="I2" s="38"/>
    </row>
    <row r="3" spans="1:9" ht="18.75" thickBot="1" x14ac:dyDescent="0.3">
      <c r="A3" s="39" t="s">
        <v>7</v>
      </c>
      <c r="B3" s="20">
        <f>SUMIFS(Quotas!$B$3:$B$103,Quotas!$A$3:$A$103,Participants!$J3)</f>
        <v>1</v>
      </c>
      <c r="C3" s="17">
        <f>B3</f>
        <v>1</v>
      </c>
      <c r="D3" s="17" t="s">
        <v>60</v>
      </c>
      <c r="E3" s="17">
        <v>2</v>
      </c>
      <c r="F3" s="17"/>
      <c r="G3" s="17" t="s">
        <v>37</v>
      </c>
      <c r="H3" s="17"/>
      <c r="I3" s="40"/>
    </row>
    <row r="4" spans="1:9" ht="18.75" thickBot="1" x14ac:dyDescent="0.3">
      <c r="A4" s="41" t="s">
        <v>12</v>
      </c>
      <c r="B4" s="20">
        <f>SUMIFS(Quotas!$B$3:$B$103,Quotas!$A$3:$A$103,Participants!$J4)</f>
        <v>4</v>
      </c>
      <c r="C4" s="18">
        <f>B4</f>
        <v>4</v>
      </c>
      <c r="D4" s="18" t="s">
        <v>95</v>
      </c>
      <c r="E4" s="18">
        <v>5</v>
      </c>
      <c r="F4" s="18"/>
      <c r="G4" s="18" t="s">
        <v>37</v>
      </c>
      <c r="H4" s="18"/>
      <c r="I4" s="42"/>
    </row>
    <row r="5" spans="1:9" ht="18.75" thickBot="1" x14ac:dyDescent="0.3">
      <c r="A5" s="39" t="s">
        <v>86</v>
      </c>
      <c r="B5" s="20">
        <f>SUMIFS(Quotas!$B$3:$B$103,Quotas!$A$3:$A$103,Participants!$J5)</f>
        <v>3</v>
      </c>
      <c r="C5" s="61">
        <f>SUM(B5:B7)</f>
        <v>5</v>
      </c>
      <c r="D5" s="61" t="s">
        <v>61</v>
      </c>
      <c r="E5" s="61">
        <v>1</v>
      </c>
      <c r="F5" s="61"/>
      <c r="G5" s="61" t="s">
        <v>90</v>
      </c>
      <c r="H5" s="61"/>
      <c r="I5" s="57"/>
    </row>
    <row r="6" spans="1:9" ht="18.75" thickBot="1" x14ac:dyDescent="0.3">
      <c r="A6" s="39" t="s">
        <v>3</v>
      </c>
      <c r="B6" s="20">
        <f>SUMIFS(Quotas!$B$3:$B$103,Quotas!$A$3:$A$103,Participants!$J6)</f>
        <v>1</v>
      </c>
      <c r="C6" s="61"/>
      <c r="D6" s="61"/>
      <c r="E6" s="61"/>
      <c r="F6" s="61"/>
      <c r="G6" s="61"/>
      <c r="H6" s="61"/>
      <c r="I6" s="57"/>
    </row>
    <row r="7" spans="1:9" ht="18.75" thickBot="1" x14ac:dyDescent="0.3">
      <c r="A7" s="39" t="s">
        <v>9</v>
      </c>
      <c r="B7" s="20">
        <f>SUMIFS(Quotas!$B$3:$B$103,Quotas!$A$3:$A$103,Participants!$J7)</f>
        <v>1</v>
      </c>
      <c r="C7" s="61"/>
      <c r="D7" s="61"/>
      <c r="E7" s="61"/>
      <c r="F7" s="61"/>
      <c r="G7" s="61"/>
      <c r="H7" s="61"/>
      <c r="I7" s="57"/>
    </row>
    <row r="8" spans="1:9" ht="18.75" thickBot="1" x14ac:dyDescent="0.3">
      <c r="A8" s="31" t="s">
        <v>8</v>
      </c>
      <c r="B8" s="20">
        <f>SUMIFS(Quotas!$B$3:$B$103,Quotas!$A$3:$A$103,Participants!$J8)</f>
        <v>1</v>
      </c>
      <c r="C8" s="59">
        <f>SUM(B8:B10)</f>
        <v>3</v>
      </c>
      <c r="D8" s="59" t="s">
        <v>61</v>
      </c>
      <c r="E8" s="59">
        <v>3</v>
      </c>
      <c r="F8" s="59"/>
      <c r="G8" s="59"/>
      <c r="H8" s="59"/>
      <c r="I8" s="58"/>
    </row>
    <row r="9" spans="1:9" ht="18.75" thickBot="1" x14ac:dyDescent="0.3">
      <c r="A9" s="31" t="s">
        <v>10</v>
      </c>
      <c r="B9" s="20">
        <f>SUMIFS(Quotas!$B$3:$B$103,Quotas!$A$3:$A$103,Participants!$J9)</f>
        <v>2</v>
      </c>
      <c r="C9" s="59"/>
      <c r="D9" s="59"/>
      <c r="E9" s="59"/>
      <c r="F9" s="59"/>
      <c r="G9" s="59"/>
      <c r="H9" s="59"/>
      <c r="I9" s="58"/>
    </row>
    <row r="10" spans="1:9" ht="18.75" thickBot="1" x14ac:dyDescent="0.3">
      <c r="A10" s="31" t="s">
        <v>4</v>
      </c>
      <c r="B10" s="20">
        <f>SUMIFS(Quotas!$B$3:$B$103,Quotas!$A$3:$A$103,Participants!$J10)</f>
        <v>0</v>
      </c>
      <c r="C10" s="59"/>
      <c r="D10" s="59"/>
      <c r="E10" s="59"/>
      <c r="F10" s="59"/>
      <c r="G10" s="59"/>
      <c r="H10" s="59"/>
      <c r="I10" s="58"/>
    </row>
    <row r="11" spans="1:9" ht="18" x14ac:dyDescent="0.25">
      <c r="A11" s="43" t="s">
        <v>84</v>
      </c>
      <c r="B11" s="20">
        <f>SUMIFS(Quotas!$B$3:$B$103,Quotas!$A$3:$A$103,Participants!$J11)</f>
        <v>3</v>
      </c>
      <c r="C11" s="34">
        <f>B11</f>
        <v>3</v>
      </c>
      <c r="D11" s="34"/>
      <c r="E11" s="34"/>
      <c r="F11" s="34"/>
      <c r="G11" s="34"/>
      <c r="H11" s="34"/>
      <c r="I11" s="44"/>
    </row>
    <row r="12" spans="1:9" ht="15.75" thickBot="1" x14ac:dyDescent="0.3">
      <c r="A12" s="26" t="s">
        <v>110</v>
      </c>
      <c r="B12" s="26">
        <f>SUM(B2:B11)</f>
        <v>18</v>
      </c>
      <c r="D12" s="13"/>
      <c r="E12" s="13"/>
      <c r="F12" s="26" t="s">
        <v>98</v>
      </c>
      <c r="G12" s="26">
        <f>COUNTBLANK(G2:G10)-4</f>
        <v>1</v>
      </c>
      <c r="H12" s="26" t="s">
        <v>99</v>
      </c>
      <c r="I12" s="26">
        <f>COUNTBLANK(I2:I10)-4</f>
        <v>5</v>
      </c>
    </row>
    <row r="13" spans="1:9" ht="15.75" thickTop="1" x14ac:dyDescent="0.25">
      <c r="B13" s="1"/>
      <c r="C13" s="1"/>
      <c r="F13" s="4"/>
      <c r="G13" s="4"/>
      <c r="I13" s="13"/>
    </row>
    <row r="14" spans="1:9" x14ac:dyDescent="0.25">
      <c r="A14" s="12"/>
      <c r="B14" s="1"/>
      <c r="C14" s="1"/>
      <c r="F14" s="4"/>
      <c r="G14" s="4"/>
      <c r="I14" s="13"/>
    </row>
    <row r="15" spans="1:9" x14ac:dyDescent="0.25">
      <c r="A15" s="12"/>
      <c r="B15" s="1"/>
      <c r="C15" s="1"/>
      <c r="F15" s="4"/>
      <c r="G15" s="4"/>
      <c r="I15" s="13"/>
    </row>
    <row r="16" spans="1:9" x14ac:dyDescent="0.25">
      <c r="B16" s="1"/>
      <c r="C16" s="1"/>
      <c r="F16" s="4"/>
      <c r="G16" s="4"/>
      <c r="I16" s="13"/>
    </row>
    <row r="17" spans="1:9" x14ac:dyDescent="0.25">
      <c r="A17" s="12"/>
      <c r="B17" s="1"/>
      <c r="C17" s="1"/>
      <c r="F17" s="4"/>
      <c r="G17" s="4"/>
      <c r="I17" s="13"/>
    </row>
    <row r="18" spans="1:9" x14ac:dyDescent="0.25">
      <c r="A18" s="12"/>
      <c r="B18" s="1"/>
      <c r="C18" s="1"/>
      <c r="F18" s="4"/>
      <c r="G18" s="4"/>
      <c r="I18" s="13"/>
    </row>
    <row r="19" spans="1:9" x14ac:dyDescent="0.25">
      <c r="B19" s="1"/>
      <c r="C19" s="1"/>
      <c r="F19" s="4"/>
      <c r="G19" s="4"/>
      <c r="I19" s="13"/>
    </row>
    <row r="20" spans="1:9" x14ac:dyDescent="0.25">
      <c r="A20" s="12"/>
      <c r="B20" s="1"/>
      <c r="C20" s="1"/>
      <c r="I20" s="13"/>
    </row>
    <row r="21" spans="1:9" x14ac:dyDescent="0.25">
      <c r="A21" s="12"/>
      <c r="B21" s="1"/>
      <c r="C21" s="1"/>
      <c r="I21" s="13"/>
    </row>
    <row r="22" spans="1:9" x14ac:dyDescent="0.25">
      <c r="B22" s="1"/>
      <c r="C22" s="1"/>
      <c r="I22" s="13"/>
    </row>
    <row r="23" spans="1:9" x14ac:dyDescent="0.25">
      <c r="A23" s="12"/>
      <c r="B23" s="1"/>
      <c r="C23" s="1"/>
      <c r="I23" s="13"/>
    </row>
    <row r="24" spans="1:9" x14ac:dyDescent="0.25">
      <c r="A24" s="12"/>
      <c r="B24" s="1"/>
      <c r="C24" s="1"/>
      <c r="I24" s="13"/>
    </row>
    <row r="25" spans="1:9" x14ac:dyDescent="0.25">
      <c r="B25" s="1"/>
      <c r="C25" s="1"/>
      <c r="I25" s="13"/>
    </row>
    <row r="26" spans="1:9" x14ac:dyDescent="0.25">
      <c r="A26" s="12"/>
      <c r="B26" s="1"/>
      <c r="C26" s="1"/>
      <c r="I26" s="13"/>
    </row>
    <row r="27" spans="1:9" x14ac:dyDescent="0.25">
      <c r="A27" s="12"/>
      <c r="B27" s="1"/>
      <c r="C27" s="1"/>
      <c r="I27" s="13"/>
    </row>
    <row r="28" spans="1:9" x14ac:dyDescent="0.25">
      <c r="B28" s="1"/>
      <c r="C28" s="1"/>
      <c r="D28" s="1"/>
      <c r="I28" s="13"/>
    </row>
    <row r="29" spans="1:9" x14ac:dyDescent="0.25">
      <c r="A29" s="12"/>
      <c r="B29" s="1"/>
      <c r="C29" s="1"/>
      <c r="I29" s="13"/>
    </row>
    <row r="30" spans="1:9" x14ac:dyDescent="0.25">
      <c r="A30" s="12"/>
      <c r="B30" s="1"/>
      <c r="C30" s="1"/>
      <c r="I30" s="13"/>
    </row>
    <row r="31" spans="1:9" x14ac:dyDescent="0.25">
      <c r="A31" s="1"/>
      <c r="I31" s="13"/>
    </row>
    <row r="32" spans="1:9" x14ac:dyDescent="0.25">
      <c r="A32" s="1"/>
      <c r="I32" s="14"/>
    </row>
    <row r="33" spans="1:9" x14ac:dyDescent="0.25">
      <c r="A33" s="1"/>
      <c r="I33" s="15"/>
    </row>
    <row r="34" spans="1:9" x14ac:dyDescent="0.25">
      <c r="A34" s="1"/>
    </row>
    <row r="35" spans="1:9" x14ac:dyDescent="0.25">
      <c r="A35" s="1"/>
    </row>
    <row r="36" spans="1:9" x14ac:dyDescent="0.25">
      <c r="A36" s="1"/>
    </row>
    <row r="37" spans="1:9" x14ac:dyDescent="0.25">
      <c r="A37" s="1"/>
    </row>
    <row r="38" spans="1:9" x14ac:dyDescent="0.25">
      <c r="A38" s="1"/>
    </row>
    <row r="39" spans="1:9" x14ac:dyDescent="0.25">
      <c r="A39" s="1"/>
    </row>
    <row r="40" spans="1:9" x14ac:dyDescent="0.25">
      <c r="A40" s="1"/>
    </row>
    <row r="41" spans="1:9" x14ac:dyDescent="0.25">
      <c r="A41" s="1"/>
    </row>
    <row r="42" spans="1:9" x14ac:dyDescent="0.25">
      <c r="A42" s="1"/>
    </row>
    <row r="43" spans="1:9" x14ac:dyDescent="0.25">
      <c r="A43" s="1"/>
    </row>
    <row r="44" spans="1:9" x14ac:dyDescent="0.25">
      <c r="A44" s="1"/>
    </row>
    <row r="45" spans="1:9" x14ac:dyDescent="0.25">
      <c r="A45" s="1"/>
    </row>
    <row r="46" spans="1:9" x14ac:dyDescent="0.25">
      <c r="A46" s="1"/>
    </row>
    <row r="47" spans="1:9" x14ac:dyDescent="0.25">
      <c r="A47" s="1"/>
    </row>
  </sheetData>
  <mergeCells count="15">
    <mergeCell ref="B1:C1"/>
    <mergeCell ref="C5:C7"/>
    <mergeCell ref="C8:C10"/>
    <mergeCell ref="G5:G7"/>
    <mergeCell ref="G8:G10"/>
    <mergeCell ref="E5:E7"/>
    <mergeCell ref="E8:E10"/>
    <mergeCell ref="I5:I7"/>
    <mergeCell ref="I8:I10"/>
    <mergeCell ref="D8:D10"/>
    <mergeCell ref="D5:D7"/>
    <mergeCell ref="F5:F7"/>
    <mergeCell ref="F8:F10"/>
    <mergeCell ref="H5:H7"/>
    <mergeCell ref="H8:H10"/>
  </mergeCells>
  <conditionalFormatting sqref="C2:C11">
    <cfRule type="dataBar" priority="2">
      <dataBar>
        <cfvo type="min"/>
        <cfvo type="max"/>
        <color rgb="FF638EC6"/>
      </dataBar>
    </cfRule>
  </conditionalFormatting>
  <conditionalFormatting sqref="G12 I12">
    <cfRule type="iconSet" priority="1">
      <iconSet iconSet="3Symbols2" reverse="1">
        <cfvo type="percent" val="0"/>
        <cfvo type="num" val="0" gte="0"/>
        <cfvo type="num" val="0" gte="0"/>
      </iconSet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RowHeight="15" x14ac:dyDescent="0.25"/>
  <cols>
    <col min="2" max="3" width="6.28515625" customWidth="1"/>
    <col min="4" max="4" width="7.85546875" customWidth="1"/>
    <col min="5" max="5" width="6.28515625" customWidth="1"/>
    <col min="6" max="6" width="20" customWidth="1"/>
    <col min="7" max="7" width="14.28515625" customWidth="1"/>
    <col min="8" max="8" width="25.7109375" customWidth="1"/>
    <col min="9" max="9" width="20" customWidth="1"/>
  </cols>
  <sheetData>
    <row r="1" spans="1:9" ht="15.75" thickBot="1" x14ac:dyDescent="0.3">
      <c r="A1" s="27" t="s">
        <v>0</v>
      </c>
      <c r="B1" s="74" t="s">
        <v>13</v>
      </c>
      <c r="C1" s="74"/>
      <c r="D1" s="28" t="s">
        <v>67</v>
      </c>
      <c r="E1" s="28" t="s">
        <v>68</v>
      </c>
      <c r="F1" s="28" t="s">
        <v>69</v>
      </c>
      <c r="G1" s="28" t="s">
        <v>88</v>
      </c>
      <c r="H1" s="28" t="s">
        <v>70</v>
      </c>
      <c r="I1" s="29" t="s">
        <v>97</v>
      </c>
    </row>
    <row r="2" spans="1:9" ht="18.75" thickBot="1" x14ac:dyDescent="0.3">
      <c r="A2" s="30" t="s">
        <v>11</v>
      </c>
      <c r="B2" s="23">
        <f>SUMIFS(Quotas!$C$3:$C$103,Quotas!$A$3:$A$103,Participants!$J2)</f>
        <v>2</v>
      </c>
      <c r="C2" s="67">
        <f>SUM(B2:B3)</f>
        <v>3</v>
      </c>
      <c r="D2" s="67" t="s">
        <v>92</v>
      </c>
      <c r="E2" s="67">
        <v>1</v>
      </c>
      <c r="F2" s="67" t="s">
        <v>93</v>
      </c>
      <c r="G2" s="67" t="s">
        <v>37</v>
      </c>
      <c r="H2" s="67"/>
      <c r="I2" s="75"/>
    </row>
    <row r="3" spans="1:9" ht="18.75" thickBot="1" x14ac:dyDescent="0.3">
      <c r="A3" s="31" t="s">
        <v>12</v>
      </c>
      <c r="B3" s="23">
        <f>SUMIFS(Quotas!$C$3:$C$103,Quotas!$A$3:$A$103,Participants!$J3)</f>
        <v>1</v>
      </c>
      <c r="C3" s="59"/>
      <c r="D3" s="59"/>
      <c r="E3" s="59"/>
      <c r="F3" s="59"/>
      <c r="G3" s="59"/>
      <c r="H3" s="59"/>
      <c r="I3" s="76"/>
    </row>
    <row r="4" spans="1:9" ht="15.75" thickBot="1" x14ac:dyDescent="0.3">
      <c r="A4" s="32" t="s">
        <v>5</v>
      </c>
      <c r="B4" s="23">
        <f>SUMIFS(Quotas!$C$3:$C$103,Quotas!$A$3:$A$103,Participants!$J4)</f>
        <v>3</v>
      </c>
      <c r="C4" s="61">
        <f>SUM(B4:B7)</f>
        <v>8</v>
      </c>
      <c r="D4" s="61" t="s">
        <v>61</v>
      </c>
      <c r="E4" s="61">
        <v>2</v>
      </c>
      <c r="F4" s="61"/>
      <c r="G4" s="61"/>
      <c r="H4" s="61"/>
      <c r="I4" s="77"/>
    </row>
    <row r="5" spans="1:9" ht="15.75" thickBot="1" x14ac:dyDescent="0.3">
      <c r="A5" s="32" t="s">
        <v>112</v>
      </c>
      <c r="B5" s="23">
        <f>SUMIFS(Quotas!$C$3:$C$103,Quotas!$A$3:$A$103,Participants!$J5)</f>
        <v>3</v>
      </c>
      <c r="C5" s="61"/>
      <c r="D5" s="61"/>
      <c r="E5" s="61"/>
      <c r="F5" s="61"/>
      <c r="G5" s="61"/>
      <c r="H5" s="61"/>
      <c r="I5" s="77"/>
    </row>
    <row r="6" spans="1:9" ht="15.75" thickBot="1" x14ac:dyDescent="0.3">
      <c r="A6" s="32" t="s">
        <v>6</v>
      </c>
      <c r="B6" s="23">
        <f>SUMIFS(Quotas!$C$3:$C$103,Quotas!$A$3:$A$103,Participants!$J6)</f>
        <v>1</v>
      </c>
      <c r="C6" s="61"/>
      <c r="D6" s="61"/>
      <c r="E6" s="61"/>
      <c r="F6" s="61"/>
      <c r="G6" s="61"/>
      <c r="H6" s="61"/>
      <c r="I6" s="77"/>
    </row>
    <row r="7" spans="1:9" ht="15.75" thickBot="1" x14ac:dyDescent="0.3">
      <c r="A7" s="32" t="s">
        <v>113</v>
      </c>
      <c r="B7" s="23">
        <f>SUMIFS(Quotas!$C$3:$C$103,Quotas!$A$3:$A$103,Participants!$J7)</f>
        <v>1</v>
      </c>
      <c r="C7" s="61"/>
      <c r="D7" s="61"/>
      <c r="E7" s="61"/>
      <c r="F7" s="61"/>
      <c r="G7" s="61"/>
      <c r="H7" s="61"/>
      <c r="I7" s="77"/>
    </row>
    <row r="8" spans="1:9" ht="18.75" thickBot="1" x14ac:dyDescent="0.3">
      <c r="A8" s="31" t="s">
        <v>2</v>
      </c>
      <c r="B8" s="23">
        <f>SUMIFS(Quotas!$C$3:$C$103,Quotas!$A$3:$A$103,Participants!$J8)</f>
        <v>1</v>
      </c>
      <c r="C8" s="59">
        <f>SUM(B8:B10)</f>
        <v>3</v>
      </c>
      <c r="D8" s="59" t="s">
        <v>92</v>
      </c>
      <c r="E8" s="59">
        <v>3</v>
      </c>
      <c r="F8" s="59"/>
      <c r="G8" s="59" t="s">
        <v>90</v>
      </c>
      <c r="H8" s="59"/>
      <c r="I8" s="76"/>
    </row>
    <row r="9" spans="1:9" ht="18.75" thickBot="1" x14ac:dyDescent="0.3">
      <c r="A9" s="31" t="s">
        <v>3</v>
      </c>
      <c r="B9" s="23">
        <f>SUMIFS(Quotas!$C$3:$C$103,Quotas!$A$3:$A$103,Participants!$J9)</f>
        <v>2</v>
      </c>
      <c r="C9" s="59"/>
      <c r="D9" s="59"/>
      <c r="E9" s="59"/>
      <c r="F9" s="59"/>
      <c r="G9" s="59"/>
      <c r="H9" s="59"/>
      <c r="I9" s="76"/>
    </row>
    <row r="10" spans="1:9" ht="18.75" thickBot="1" x14ac:dyDescent="0.3">
      <c r="A10" s="31" t="s">
        <v>4</v>
      </c>
      <c r="B10" s="23">
        <f>SUMIFS(Quotas!$C$3:$C$103,Quotas!$A$3:$A$103,Participants!$J10)</f>
        <v>0</v>
      </c>
      <c r="C10" s="59"/>
      <c r="D10" s="59"/>
      <c r="E10" s="59"/>
      <c r="F10" s="59"/>
      <c r="G10" s="59"/>
      <c r="H10" s="59"/>
      <c r="I10" s="76"/>
    </row>
    <row r="11" spans="1:9" x14ac:dyDescent="0.25">
      <c r="A11" s="33" t="s">
        <v>111</v>
      </c>
      <c r="B11" s="23">
        <f>SUMIFS(Quotas!$C$3:$C$103,Quotas!$A$3:$A$103,Participants!$J11)</f>
        <v>3</v>
      </c>
      <c r="C11" s="34">
        <f>B11</f>
        <v>3</v>
      </c>
      <c r="D11" s="34"/>
      <c r="E11" s="34"/>
      <c r="F11" s="34"/>
      <c r="G11" s="34"/>
      <c r="H11" s="34"/>
      <c r="I11" s="35"/>
    </row>
    <row r="12" spans="1:9" ht="15.75" thickBot="1" x14ac:dyDescent="0.3">
      <c r="A12" s="24" t="s">
        <v>110</v>
      </c>
      <c r="B12" s="25">
        <f>SUM(B2:B11)</f>
        <v>17</v>
      </c>
      <c r="C12" s="3"/>
      <c r="D12" s="3"/>
      <c r="E12" s="3"/>
      <c r="F12" s="26" t="s">
        <v>98</v>
      </c>
      <c r="G12" s="25">
        <f>COUNTBLANK(G2:G10)-6</f>
        <v>1</v>
      </c>
      <c r="H12" s="26" t="s">
        <v>99</v>
      </c>
      <c r="I12" s="25">
        <f>COUNTBLANK(I2:I10)-6</f>
        <v>3</v>
      </c>
    </row>
    <row r="13" spans="1:9" ht="15.75" thickTop="1" x14ac:dyDescent="0.25"/>
  </sheetData>
  <mergeCells count="22">
    <mergeCell ref="G2:G3"/>
    <mergeCell ref="H2:H3"/>
    <mergeCell ref="F8:F10"/>
    <mergeCell ref="G8:G10"/>
    <mergeCell ref="H8:H10"/>
    <mergeCell ref="F4:F7"/>
    <mergeCell ref="I2:I3"/>
    <mergeCell ref="I4:I7"/>
    <mergeCell ref="I8:I10"/>
    <mergeCell ref="B1:C1"/>
    <mergeCell ref="C2:C3"/>
    <mergeCell ref="C4:C7"/>
    <mergeCell ref="C8:C10"/>
    <mergeCell ref="D2:D3"/>
    <mergeCell ref="D4:D7"/>
    <mergeCell ref="D8:D10"/>
    <mergeCell ref="G4:G7"/>
    <mergeCell ref="H4:H7"/>
    <mergeCell ref="E2:E3"/>
    <mergeCell ref="E4:E7"/>
    <mergeCell ref="E8:E10"/>
    <mergeCell ref="F2:F3"/>
  </mergeCells>
  <conditionalFormatting sqref="C2:C11">
    <cfRule type="dataBar" priority="2">
      <dataBar>
        <cfvo type="min"/>
        <cfvo type="max"/>
        <color rgb="FF638EC6"/>
      </dataBar>
    </cfRule>
  </conditionalFormatting>
  <conditionalFormatting sqref="G12 I12">
    <cfRule type="iconSet" priority="1">
      <iconSet iconSet="3Symbols2" reverse="1">
        <cfvo type="percent" val="0"/>
        <cfvo type="num" val="0" gte="0"/>
        <cfvo type="num" val="0" gte="0"/>
      </iconSet>
    </cfRule>
  </conditionalFormatting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Participants</vt:lpstr>
      <vt:lpstr>Quotas</vt:lpstr>
      <vt:lpstr>Qualifications</vt:lpstr>
      <vt:lpstr>Demi</vt:lpstr>
      <vt:lpstr>Finales</vt:lpstr>
      <vt:lpstr>Demi!Print_Area</vt:lpstr>
      <vt:lpstr>Finales!Print_Area</vt:lpstr>
      <vt:lpstr>Qualifications!Print_Area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ingalawaII</cp:lastModifiedBy>
  <cp:lastPrinted>2016-04-15T20:01:17Z</cp:lastPrinted>
  <dcterms:created xsi:type="dcterms:W3CDTF">2016-04-15T17:35:38Z</dcterms:created>
  <dcterms:modified xsi:type="dcterms:W3CDTF">2016-04-16T18:26:49Z</dcterms:modified>
</cp:coreProperties>
</file>