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.lech\Desktop\"/>
    </mc:Choice>
  </mc:AlternateContent>
  <bookViews>
    <workbookView xWindow="0" yWindow="0" windowWidth="28800" windowHeight="12435" tabRatio="912"/>
  </bookViews>
  <sheets>
    <sheet name="02-Gros oeuvre" sheetId="1" r:id="rId1"/>
    <sheet name="02-Gros oeuvre (3)" sheetId="22" r:id="rId2"/>
    <sheet name="recap" sheetId="2" r:id="rId3"/>
  </sheets>
  <definedNames>
    <definedName name="listeFactu" localSheetId="1">'02-Gros oeuvre (3)'!$K$10:$Q$47</definedName>
    <definedName name="listeFactu">'02-Gros oeuvre'!$K$10:$Q$47</definedName>
    <definedName name="listeOS" localSheetId="1">'02-Gros oeuvre (3)'!$F$10:$I$47</definedName>
    <definedName name="listeOS">'02-Gros oeuvre'!$F$10:$I$47</definedName>
    <definedName name="_xlnm.Print_Area" localSheetId="0">'02-Gros oeuvre'!$A$1:$Q$50</definedName>
    <definedName name="_xlnm.Print_Area" localSheetId="1">'02-Gros oeuvre (3)'!$A$1:$Q$50</definedName>
    <definedName name="_xlnm.Print_Area" localSheetId="2">recap!$A$1:$G$35</definedName>
  </definedNames>
  <calcPr calcId="152511"/>
</workbook>
</file>

<file path=xl/calcChain.xml><?xml version="1.0" encoding="utf-8"?>
<calcChain xmlns="http://schemas.openxmlformats.org/spreadsheetml/2006/main">
  <c r="O11" i="1" l="1"/>
  <c r="N14" i="1" l="1"/>
  <c r="N15" i="1"/>
  <c r="N11" i="22"/>
  <c r="N11" i="1" l="1"/>
  <c r="H53" i="22" l="1"/>
  <c r="C3" i="22" s="1"/>
  <c r="M49" i="22"/>
  <c r="I49" i="22"/>
  <c r="D49" i="22"/>
  <c r="P47" i="22"/>
  <c r="O47" i="22"/>
  <c r="N47" i="22"/>
  <c r="Q47" i="22" s="1"/>
  <c r="P46" i="22"/>
  <c r="O46" i="22"/>
  <c r="N46" i="22"/>
  <c r="Q46" i="22" s="1"/>
  <c r="P45" i="22"/>
  <c r="O45" i="22"/>
  <c r="N45" i="22"/>
  <c r="Q45" i="22" s="1"/>
  <c r="P44" i="22"/>
  <c r="O44" i="22"/>
  <c r="N44" i="22"/>
  <c r="Q44" i="22" s="1"/>
  <c r="P43" i="22"/>
  <c r="O43" i="22"/>
  <c r="N43" i="22"/>
  <c r="Q43" i="22" s="1"/>
  <c r="P42" i="22"/>
  <c r="O42" i="22"/>
  <c r="N42" i="22"/>
  <c r="Q42" i="22" s="1"/>
  <c r="P41" i="22"/>
  <c r="O41" i="22"/>
  <c r="N41" i="22"/>
  <c r="Q41" i="22" s="1"/>
  <c r="P40" i="22"/>
  <c r="O40" i="22"/>
  <c r="N40" i="22"/>
  <c r="Q40" i="22" s="1"/>
  <c r="O39" i="22"/>
  <c r="N39" i="22"/>
  <c r="Q39" i="22" s="1"/>
  <c r="O38" i="22"/>
  <c r="N38" i="22"/>
  <c r="Q38" i="22" s="1"/>
  <c r="P37" i="22"/>
  <c r="O37" i="22"/>
  <c r="N37" i="22"/>
  <c r="Q37" i="22" s="1"/>
  <c r="P36" i="22"/>
  <c r="O36" i="22"/>
  <c r="N36" i="22"/>
  <c r="Q36" i="22" s="1"/>
  <c r="P35" i="22"/>
  <c r="O35" i="22"/>
  <c r="N35" i="22"/>
  <c r="Q35" i="22" s="1"/>
  <c r="P34" i="22"/>
  <c r="O34" i="22"/>
  <c r="N34" i="22"/>
  <c r="Q34" i="22" s="1"/>
  <c r="P33" i="22"/>
  <c r="O33" i="22"/>
  <c r="N33" i="22"/>
  <c r="Q33" i="22" s="1"/>
  <c r="P32" i="22"/>
  <c r="O32" i="22"/>
  <c r="N32" i="22"/>
  <c r="Q32" i="22" s="1"/>
  <c r="P31" i="22"/>
  <c r="O31" i="22"/>
  <c r="N31" i="22"/>
  <c r="Q31" i="22" s="1"/>
  <c r="P30" i="22"/>
  <c r="O30" i="22"/>
  <c r="N30" i="22"/>
  <c r="Q30" i="22" s="1"/>
  <c r="P29" i="22"/>
  <c r="O29" i="22"/>
  <c r="N29" i="22"/>
  <c r="Q29" i="22" s="1"/>
  <c r="P28" i="22"/>
  <c r="O28" i="22"/>
  <c r="N28" i="22"/>
  <c r="Q28" i="22" s="1"/>
  <c r="P27" i="22"/>
  <c r="O27" i="22"/>
  <c r="N27" i="22"/>
  <c r="Q27" i="22" s="1"/>
  <c r="P26" i="22"/>
  <c r="O26" i="22"/>
  <c r="N26" i="22"/>
  <c r="Q26" i="22" s="1"/>
  <c r="P25" i="22"/>
  <c r="O25" i="22"/>
  <c r="N25" i="22"/>
  <c r="Q25" i="22" s="1"/>
  <c r="P24" i="22"/>
  <c r="O24" i="22"/>
  <c r="N24" i="22"/>
  <c r="Q24" i="22" s="1"/>
  <c r="P23" i="22"/>
  <c r="O23" i="22"/>
  <c r="N23" i="22"/>
  <c r="Q23" i="22" s="1"/>
  <c r="P22" i="22"/>
  <c r="O22" i="22"/>
  <c r="N22" i="22"/>
  <c r="Q22" i="22" s="1"/>
  <c r="P21" i="22"/>
  <c r="O21" i="22"/>
  <c r="N21" i="22"/>
  <c r="Q21" i="22" s="1"/>
  <c r="P20" i="22"/>
  <c r="O20" i="22"/>
  <c r="N20" i="22"/>
  <c r="Q20" i="22" s="1"/>
  <c r="P19" i="22"/>
  <c r="O19" i="22"/>
  <c r="N19" i="22"/>
  <c r="Q19" i="22" s="1"/>
  <c r="P18" i="22"/>
  <c r="O18" i="22"/>
  <c r="N18" i="22"/>
  <c r="Q18" i="22" s="1"/>
  <c r="P17" i="22"/>
  <c r="O17" i="22"/>
  <c r="N17" i="22"/>
  <c r="Q17" i="22" s="1"/>
  <c r="P16" i="22"/>
  <c r="O16" i="22"/>
  <c r="N16" i="22"/>
  <c r="Q16" i="22" s="1"/>
  <c r="P15" i="22"/>
  <c r="O15" i="22"/>
  <c r="N15" i="22"/>
  <c r="Q15" i="22" s="1"/>
  <c r="P14" i="22"/>
  <c r="O14" i="22"/>
  <c r="N14" i="22"/>
  <c r="Q14" i="22" s="1"/>
  <c r="P13" i="22"/>
  <c r="O13" i="22"/>
  <c r="N13" i="22"/>
  <c r="Q13" i="22" s="1"/>
  <c r="P12" i="22"/>
  <c r="O12" i="22"/>
  <c r="N12" i="22"/>
  <c r="Q12" i="22" s="1"/>
  <c r="O11" i="22"/>
  <c r="P11" i="22" s="1"/>
  <c r="P10" i="22"/>
  <c r="O10" i="22"/>
  <c r="N10" i="22"/>
  <c r="Q10" i="22" s="1"/>
  <c r="Q11" i="22" l="1"/>
  <c r="Q49" i="22" s="1"/>
  <c r="A10" i="2" l="1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9" i="2"/>
  <c r="B9" i="2"/>
  <c r="Q18" i="1" l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10" i="1"/>
  <c r="O12" i="1"/>
  <c r="Q12" i="1" s="1"/>
  <c r="O13" i="1"/>
  <c r="Q13" i="1" s="1"/>
  <c r="O14" i="1"/>
  <c r="Q14" i="1" s="1"/>
  <c r="O15" i="1"/>
  <c r="Q15" i="1" s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10" i="1"/>
  <c r="Q11" i="1"/>
  <c r="N12" i="1"/>
  <c r="N13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10" i="1"/>
  <c r="C12" i="2"/>
  <c r="E12" i="2"/>
  <c r="B12" i="2"/>
  <c r="F12" i="2"/>
  <c r="C10" i="2"/>
  <c r="C11" i="2"/>
  <c r="B10" i="2"/>
  <c r="E11" i="2"/>
  <c r="B11" i="2"/>
  <c r="F11" i="2"/>
  <c r="F10" i="2"/>
  <c r="O17" i="1" l="1"/>
  <c r="Q17" i="1" s="1"/>
  <c r="O16" i="1"/>
  <c r="Q16" i="1" s="1"/>
  <c r="D12" i="2"/>
  <c r="G12" i="2"/>
  <c r="D11" i="2"/>
  <c r="G11" i="2"/>
  <c r="B13" i="2"/>
  <c r="F13" i="2"/>
  <c r="B14" i="2"/>
  <c r="F14" i="2"/>
  <c r="B15" i="2"/>
  <c r="F15" i="2"/>
  <c r="B16" i="2"/>
  <c r="F16" i="2"/>
  <c r="B17" i="2"/>
  <c r="F17" i="2"/>
  <c r="B18" i="2"/>
  <c r="F18" i="2"/>
  <c r="B19" i="2"/>
  <c r="F19" i="2"/>
  <c r="B20" i="2"/>
  <c r="F20" i="2"/>
  <c r="B21" i="2"/>
  <c r="F21" i="2"/>
  <c r="B22" i="2"/>
  <c r="F22" i="2"/>
  <c r="B23" i="2"/>
  <c r="F23" i="2"/>
  <c r="B24" i="2"/>
  <c r="F24" i="2"/>
  <c r="B25" i="2"/>
  <c r="F25" i="2"/>
  <c r="B26" i="2"/>
  <c r="F26" i="2"/>
  <c r="B27" i="2"/>
  <c r="F27" i="2"/>
  <c r="B28" i="2"/>
  <c r="F28" i="2"/>
  <c r="B29" i="2"/>
  <c r="F29" i="2"/>
  <c r="B30" i="2"/>
  <c r="F30" i="2"/>
  <c r="B31" i="2"/>
  <c r="F31" i="2"/>
  <c r="B32" i="2"/>
  <c r="F32" i="2"/>
  <c r="C13" i="2"/>
  <c r="E13" i="2"/>
  <c r="C14" i="2"/>
  <c r="E14" i="2"/>
  <c r="C15" i="2"/>
  <c r="E15" i="2"/>
  <c r="C16" i="2"/>
  <c r="E16" i="2"/>
  <c r="C17" i="2"/>
  <c r="E17" i="2"/>
  <c r="C18" i="2"/>
  <c r="E18" i="2"/>
  <c r="C19" i="2"/>
  <c r="E19" i="2"/>
  <c r="C20" i="2"/>
  <c r="E20" i="2"/>
  <c r="C21" i="2"/>
  <c r="E21" i="2"/>
  <c r="C22" i="2"/>
  <c r="E22" i="2"/>
  <c r="C23" i="2"/>
  <c r="E23" i="2"/>
  <c r="C24" i="2"/>
  <c r="E24" i="2"/>
  <c r="C25" i="2"/>
  <c r="E25" i="2"/>
  <c r="C26" i="2"/>
  <c r="E26" i="2"/>
  <c r="C27" i="2"/>
  <c r="E27" i="2"/>
  <c r="C28" i="2"/>
  <c r="E28" i="2"/>
  <c r="C29" i="2"/>
  <c r="E29" i="2"/>
  <c r="C30" i="2"/>
  <c r="E30" i="2"/>
  <c r="C31" i="2"/>
  <c r="E31" i="2"/>
  <c r="C32" i="2"/>
  <c r="E32" i="2"/>
  <c r="D32" i="2" l="1"/>
  <c r="G32" i="2"/>
  <c r="D31" i="2"/>
  <c r="G31" i="2"/>
  <c r="D30" i="2"/>
  <c r="G30" i="2"/>
  <c r="D29" i="2"/>
  <c r="G29" i="2"/>
  <c r="D28" i="2"/>
  <c r="G28" i="2"/>
  <c r="D27" i="2"/>
  <c r="G27" i="2"/>
  <c r="D26" i="2"/>
  <c r="G26" i="2"/>
  <c r="D25" i="2"/>
  <c r="G25" i="2"/>
  <c r="D24" i="2"/>
  <c r="G24" i="2"/>
  <c r="D23" i="2"/>
  <c r="G23" i="2"/>
  <c r="D22" i="2"/>
  <c r="G22" i="2"/>
  <c r="D21" i="2"/>
  <c r="G21" i="2"/>
  <c r="D20" i="2"/>
  <c r="G20" i="2"/>
  <c r="D19" i="2"/>
  <c r="G19" i="2"/>
  <c r="D18" i="2"/>
  <c r="G18" i="2"/>
  <c r="D17" i="2"/>
  <c r="G17" i="2"/>
  <c r="D16" i="2"/>
  <c r="G16" i="2"/>
  <c r="D15" i="2"/>
  <c r="G15" i="2"/>
  <c r="D14" i="2"/>
  <c r="G14" i="2"/>
  <c r="D13" i="2"/>
  <c r="G13" i="2"/>
  <c r="E10" i="2"/>
  <c r="D10" i="2" l="1"/>
  <c r="G10" i="2" s="1"/>
  <c r="M49" i="1" l="1"/>
  <c r="P10" i="1"/>
  <c r="F9" i="2"/>
  <c r="F34" i="2" l="1"/>
  <c r="P11" i="1"/>
  <c r="H53" i="1"/>
  <c r="D49" i="1" l="1"/>
  <c r="P44" i="1"/>
  <c r="P37" i="1" l="1"/>
  <c r="P40" i="1"/>
  <c r="P41" i="1"/>
  <c r="P42" i="1"/>
  <c r="P43" i="1"/>
  <c r="P45" i="1"/>
  <c r="P46" i="1"/>
  <c r="P47" i="1"/>
  <c r="P32" i="1"/>
  <c r="P33" i="1"/>
  <c r="P34" i="1"/>
  <c r="P35" i="1"/>
  <c r="P36" i="1"/>
  <c r="C3" i="1" l="1"/>
  <c r="I49" i="1" l="1"/>
  <c r="Q50" i="1" s="1"/>
  <c r="C9" i="2"/>
  <c r="Q49" i="1" l="1"/>
  <c r="C34" i="2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16" i="1"/>
  <c r="P14" i="1"/>
  <c r="P15" i="1"/>
  <c r="P12" i="1"/>
  <c r="P13" i="1"/>
  <c r="E9" i="2"/>
  <c r="D9" i="2" l="1"/>
  <c r="G9" i="2" s="1"/>
  <c r="D34" i="2" l="1"/>
  <c r="E34" i="2" s="1"/>
  <c r="G34" i="2" l="1"/>
</calcChain>
</file>

<file path=xl/comments1.xml><?xml version="1.0" encoding="utf-8"?>
<comments xmlns="http://schemas.openxmlformats.org/spreadsheetml/2006/main">
  <authors>
    <author>Grégoire LECH</author>
  </authors>
  <commentList>
    <comment ref="I11" authorId="0" shapeId="0">
      <text>
        <r>
          <rPr>
            <b/>
            <sz val="9"/>
            <color indexed="81"/>
            <rFont val="Tahoma"/>
            <charset val="1"/>
          </rPr>
          <t>Le nouveau montant est de 90 000€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1" authorId="0" shapeId="0">
      <text>
        <r>
          <rPr>
            <b/>
            <sz val="9"/>
            <color indexed="81"/>
            <rFont val="Tahoma"/>
            <charset val="1"/>
          </rPr>
          <t>Je devrais avoir une situation à 33%
(30000/90000)</t>
        </r>
      </text>
    </comment>
    <comment ref="F18" authorId="0" shapeId="0">
      <text>
        <r>
          <rPr>
            <b/>
            <sz val="9"/>
            <color indexed="81"/>
            <rFont val="Tahoma"/>
            <charset val="1"/>
          </rPr>
          <t>numéro de devis des entreprises</t>
        </r>
        <r>
          <rPr>
            <sz val="9"/>
            <color indexed="81"/>
            <rFont val="Tahoma"/>
            <charset val="1"/>
          </rPr>
          <t xml:space="preserve">
Différents suivant dossier est entreprises</t>
        </r>
      </text>
    </comment>
  </commentList>
</comments>
</file>

<file path=xl/sharedStrings.xml><?xml version="1.0" encoding="utf-8"?>
<sst xmlns="http://schemas.openxmlformats.org/spreadsheetml/2006/main" count="84" uniqueCount="44">
  <si>
    <t>Numéro</t>
  </si>
  <si>
    <t>Montant</t>
  </si>
  <si>
    <t>Facturation</t>
  </si>
  <si>
    <t>Montant restant dû</t>
  </si>
  <si>
    <t>SUIVI FINANCIER DU CHANTIER</t>
  </si>
  <si>
    <t>Entreprise :</t>
  </si>
  <si>
    <t>Lot :</t>
  </si>
  <si>
    <t>O.S commande</t>
  </si>
  <si>
    <t>Objet</t>
  </si>
  <si>
    <t>Situation</t>
  </si>
  <si>
    <t>Total OS</t>
  </si>
  <si>
    <t>base</t>
  </si>
  <si>
    <t>Date OS</t>
  </si>
  <si>
    <r>
      <rPr>
        <sz val="10"/>
        <rFont val="Calibri"/>
        <family val="2"/>
      </rPr>
      <t>Σ</t>
    </r>
    <r>
      <rPr>
        <sz val="10"/>
        <rFont val="Arial"/>
        <family val="2"/>
      </rPr>
      <t xml:space="preserve"> Situation</t>
    </r>
  </si>
  <si>
    <t>Lot</t>
  </si>
  <si>
    <t>Entreprise</t>
  </si>
  <si>
    <t>Facturé</t>
  </si>
  <si>
    <t>Reste à facturer</t>
  </si>
  <si>
    <t>Situation global</t>
  </si>
  <si>
    <t>TOTAL</t>
  </si>
  <si>
    <t>RECAPITULATON FACTURATION</t>
  </si>
  <si>
    <t>Proposition de TS</t>
  </si>
  <si>
    <t>Date reception</t>
  </si>
  <si>
    <t>Validation</t>
  </si>
  <si>
    <t>Montant TS validé</t>
  </si>
  <si>
    <t>02-Gros oeuvre</t>
  </si>
  <si>
    <t>recap</t>
  </si>
  <si>
    <t>Date de facturation</t>
  </si>
  <si>
    <t>Montant demandé</t>
  </si>
  <si>
    <t>Montant Validé</t>
  </si>
  <si>
    <t>Retenu de garantie</t>
  </si>
  <si>
    <t>Montant à verser</t>
  </si>
  <si>
    <t>02-Gros oeuvre (3)</t>
  </si>
  <si>
    <t>Situation globale</t>
  </si>
  <si>
    <t>Client</t>
  </si>
  <si>
    <t>Adresse</t>
  </si>
  <si>
    <t>Maçonnerie</t>
  </si>
  <si>
    <t>TS1</t>
  </si>
  <si>
    <t>TS2</t>
  </si>
  <si>
    <t>TS3</t>
  </si>
  <si>
    <t>moins value sur marché de base</t>
  </si>
  <si>
    <t>marché de base</t>
  </si>
  <si>
    <t>Le calcul semble prendre uniquement le dernier montant associé au numéro</t>
  </si>
  <si>
    <t>Il me faudrait un calcul qui prenne en compte la somme des montants d'un même numéro,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</si>
</sst>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[$-40C]d\-mmm\-yy;@"/>
  </numFmts>
  <fonts count="1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1"/>
      <color rgb="FF303030"/>
      <name val="Verdan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5">
    <xf numFmtId="0" fontId="0" fillId="0" borderId="0" xfId="0"/>
    <xf numFmtId="0" fontId="8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22" xfId="0" applyBorder="1" applyAlignment="1" applyProtection="1">
      <alignment vertical="center"/>
      <protection locked="0"/>
    </xf>
    <xf numFmtId="165" fontId="0" fillId="0" borderId="17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44" fontId="0" fillId="0" borderId="1" xfId="1" applyFont="1" applyBorder="1" applyAlignment="1" applyProtection="1">
      <alignment vertical="center"/>
      <protection locked="0"/>
    </xf>
    <xf numFmtId="0" fontId="0" fillId="0" borderId="2" xfId="0" applyBorder="1" applyAlignment="1" applyProtection="1">
      <alignment vertical="center"/>
      <protection locked="0"/>
    </xf>
    <xf numFmtId="1" fontId="0" fillId="0" borderId="17" xfId="0" applyNumberFormat="1" applyBorder="1" applyAlignment="1" applyProtection="1">
      <alignment vertical="center"/>
      <protection locked="0"/>
    </xf>
    <xf numFmtId="165" fontId="0" fillId="0" borderId="1" xfId="0" applyNumberForma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44" fontId="0" fillId="0" borderId="2" xfId="1" applyFont="1" applyBorder="1" applyAlignment="1" applyProtection="1">
      <alignment vertical="center"/>
      <protection locked="0"/>
    </xf>
    <xf numFmtId="165" fontId="0" fillId="0" borderId="22" xfId="0" applyNumberFormat="1" applyBorder="1" applyAlignment="1" applyProtection="1">
      <alignment vertical="center"/>
      <protection locked="0"/>
    </xf>
    <xf numFmtId="1" fontId="1" fillId="0" borderId="17" xfId="0" applyNumberFormat="1" applyFont="1" applyBorder="1" applyAlignment="1" applyProtection="1">
      <alignment horizontal="center" vertical="center"/>
      <protection locked="0"/>
    </xf>
    <xf numFmtId="165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vertical="center"/>
      <protection locked="0"/>
    </xf>
    <xf numFmtId="164" fontId="4" fillId="0" borderId="2" xfId="0" applyNumberFormat="1" applyFont="1" applyBorder="1" applyAlignment="1" applyProtection="1">
      <alignment vertical="center"/>
      <protection locked="0"/>
    </xf>
    <xf numFmtId="165" fontId="0" fillId="0" borderId="22" xfId="0" applyNumberForma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1" fontId="0" fillId="0" borderId="17" xfId="0" applyNumberFormat="1" applyBorder="1" applyAlignment="1" applyProtection="1">
      <alignment horizontal="center" vertical="center"/>
      <protection locked="0"/>
    </xf>
    <xf numFmtId="164" fontId="0" fillId="0" borderId="2" xfId="0" applyNumberForma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0" fillId="0" borderId="7" xfId="0" applyBorder="1" applyAlignment="1" applyProtection="1">
      <alignment vertical="center"/>
      <protection locked="0"/>
    </xf>
    <xf numFmtId="0" fontId="0" fillId="0" borderId="21" xfId="0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14" xfId="0" applyBorder="1" applyAlignment="1" applyProtection="1">
      <alignment vertical="center"/>
      <protection locked="0"/>
    </xf>
    <xf numFmtId="164" fontId="0" fillId="0" borderId="18" xfId="0" applyNumberFormat="1" applyBorder="1" applyAlignment="1" applyProtection="1">
      <alignment vertical="center"/>
      <protection locked="0"/>
    </xf>
    <xf numFmtId="14" fontId="0" fillId="0" borderId="6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center"/>
      <protection locked="0"/>
    </xf>
    <xf numFmtId="14" fontId="4" fillId="0" borderId="16" xfId="0" applyNumberFormat="1" applyFont="1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vertical="center"/>
      <protection locked="0"/>
    </xf>
    <xf numFmtId="0" fontId="0" fillId="0" borderId="8" xfId="0" applyBorder="1" applyAlignment="1" applyProtection="1">
      <alignment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0" borderId="15" xfId="0" applyBorder="1" applyAlignment="1" applyProtection="1">
      <alignment vertical="center"/>
      <protection locked="0"/>
    </xf>
    <xf numFmtId="164" fontId="0" fillId="0" borderId="20" xfId="0" applyNumberFormat="1" applyBorder="1" applyAlignment="1" applyProtection="1">
      <alignment vertical="center"/>
      <protection locked="0"/>
    </xf>
    <xf numFmtId="14" fontId="0" fillId="0" borderId="10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0" fontId="10" fillId="0" borderId="0" xfId="0" applyFont="1" applyProtection="1">
      <protection locked="0"/>
    </xf>
    <xf numFmtId="9" fontId="0" fillId="0" borderId="12" xfId="2" applyFont="1" applyBorder="1" applyAlignment="1" applyProtection="1">
      <alignment vertical="center"/>
    </xf>
    <xf numFmtId="44" fontId="0" fillId="0" borderId="2" xfId="1" applyFont="1" applyBorder="1" applyAlignment="1" applyProtection="1">
      <alignment vertical="center"/>
    </xf>
    <xf numFmtId="0" fontId="0" fillId="0" borderId="14" xfId="0" applyBorder="1" applyAlignment="1" applyProtection="1">
      <alignment vertical="center"/>
    </xf>
    <xf numFmtId="164" fontId="0" fillId="0" borderId="5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64" fontId="1" fillId="0" borderId="2" xfId="0" quotePrefix="1" applyNumberFormat="1" applyFont="1" applyBorder="1" applyAlignment="1" applyProtection="1">
      <alignment vertical="center"/>
    </xf>
    <xf numFmtId="0" fontId="0" fillId="0" borderId="15" xfId="0" applyBorder="1" applyAlignment="1" applyProtection="1">
      <alignment vertical="center"/>
    </xf>
    <xf numFmtId="164" fontId="0" fillId="0" borderId="9" xfId="0" applyNumberFormat="1" applyBorder="1" applyAlignment="1" applyProtection="1">
      <alignment vertical="center"/>
    </xf>
    <xf numFmtId="164" fontId="0" fillId="0" borderId="19" xfId="0" applyNumberFormat="1" applyBorder="1" applyAlignment="1" applyProtection="1">
      <alignment vertical="center"/>
    </xf>
    <xf numFmtId="0" fontId="8" fillId="0" borderId="0" xfId="0" applyFont="1" applyAlignment="1" applyProtection="1">
      <alignment horizontal="center"/>
      <protection locked="0"/>
    </xf>
    <xf numFmtId="44" fontId="1" fillId="0" borderId="1" xfId="1" quotePrefix="1" applyFont="1" applyBorder="1" applyAlignment="1" applyProtection="1">
      <alignment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3" fillId="0" borderId="31" xfId="0" applyFont="1" applyBorder="1" applyAlignment="1" applyProtection="1">
      <alignment horizontal="center" vertical="center" wrapText="1"/>
      <protection locked="0"/>
    </xf>
    <xf numFmtId="0" fontId="3" fillId="0" borderId="32" xfId="0" applyFont="1" applyBorder="1" applyAlignment="1" applyProtection="1">
      <alignment horizontal="center" vertical="center" wrapText="1"/>
      <protection locked="0"/>
    </xf>
    <xf numFmtId="0" fontId="3" fillId="0" borderId="32" xfId="0" applyFont="1" applyFill="1" applyBorder="1" applyAlignment="1" applyProtection="1">
      <alignment horizontal="center" vertical="center" wrapText="1"/>
      <protection locked="0"/>
    </xf>
    <xf numFmtId="0" fontId="3" fillId="0" borderId="33" xfId="0" applyFont="1" applyBorder="1" applyAlignment="1" applyProtection="1">
      <alignment horizontal="center" vertical="center" wrapText="1"/>
      <protection locked="0"/>
    </xf>
    <xf numFmtId="0" fontId="4" fillId="0" borderId="0" xfId="0" applyFont="1" applyProtection="1">
      <protection locked="0"/>
    </xf>
    <xf numFmtId="0" fontId="1" fillId="0" borderId="30" xfId="0" quotePrefix="1" applyFont="1" applyBorder="1" applyProtection="1">
      <protection locked="0"/>
    </xf>
    <xf numFmtId="0" fontId="0" fillId="0" borderId="6" xfId="0" applyFill="1" applyBorder="1" applyAlignment="1" applyProtection="1">
      <protection locked="0"/>
    </xf>
    <xf numFmtId="0" fontId="0" fillId="0" borderId="7" xfId="0" applyFill="1" applyBorder="1" applyAlignment="1" applyProtection="1">
      <protection locked="0"/>
    </xf>
    <xf numFmtId="44" fontId="0" fillId="0" borderId="21" xfId="1" applyFont="1" applyFill="1" applyBorder="1" applyAlignment="1" applyProtection="1">
      <alignment horizontal="center"/>
      <protection locked="0"/>
    </xf>
    <xf numFmtId="10" fontId="0" fillId="0" borderId="5" xfId="2" applyNumberFormat="1" applyFont="1" applyFill="1" applyBorder="1" applyAlignment="1" applyProtection="1">
      <alignment horizontal="center"/>
      <protection locked="0"/>
    </xf>
    <xf numFmtId="0" fontId="3" fillId="0" borderId="10" xfId="0" applyFont="1" applyFill="1" applyBorder="1" applyAlignment="1" applyProtection="1">
      <protection locked="0"/>
    </xf>
    <xf numFmtId="0" fontId="3" fillId="0" borderId="11" xfId="0" applyFont="1" applyFill="1" applyBorder="1" applyAlignment="1" applyProtection="1">
      <protection locked="0"/>
    </xf>
    <xf numFmtId="44" fontId="3" fillId="0" borderId="8" xfId="1" applyFont="1" applyFill="1" applyBorder="1" applyAlignment="1" applyProtection="1">
      <alignment horizontal="center"/>
      <protection locked="0"/>
    </xf>
    <xf numFmtId="10" fontId="3" fillId="0" borderId="9" xfId="2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28" xfId="0" applyFill="1" applyBorder="1" applyProtection="1"/>
    <xf numFmtId="44" fontId="0" fillId="0" borderId="28" xfId="1" applyFont="1" applyFill="1" applyBorder="1" applyAlignment="1" applyProtection="1">
      <alignment horizontal="center"/>
    </xf>
    <xf numFmtId="10" fontId="0" fillId="0" borderId="29" xfId="2" applyNumberFormat="1" applyFont="1" applyFill="1" applyBorder="1" applyAlignment="1" applyProtection="1">
      <alignment horizontal="center"/>
    </xf>
    <xf numFmtId="44" fontId="3" fillId="0" borderId="1" xfId="1" applyFont="1" applyFill="1" applyBorder="1" applyAlignment="1" applyProtection="1">
      <alignment horizontal="center"/>
    </xf>
    <xf numFmtId="10" fontId="3" fillId="0" borderId="2" xfId="2" applyNumberFormat="1" applyFont="1" applyFill="1" applyBorder="1" applyAlignment="1" applyProtection="1">
      <alignment horizontal="center"/>
    </xf>
    <xf numFmtId="0" fontId="0" fillId="0" borderId="6" xfId="0" applyBorder="1" applyAlignment="1" applyProtection="1">
      <alignment vertical="center"/>
      <protection locked="0"/>
    </xf>
    <xf numFmtId="0" fontId="0" fillId="0" borderId="16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/>
      <protection locked="0"/>
    </xf>
    <xf numFmtId="14" fontId="0" fillId="0" borderId="16" xfId="0" applyNumberForma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0" fontId="1" fillId="0" borderId="23" xfId="0" applyFont="1" applyBorder="1" applyAlignment="1" applyProtection="1">
      <alignment horizontal="center" vertical="center" wrapText="1"/>
      <protection locked="0"/>
    </xf>
    <xf numFmtId="0" fontId="1" fillId="0" borderId="38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vertical="center"/>
      <protection locked="0"/>
    </xf>
    <xf numFmtId="44" fontId="0" fillId="0" borderId="12" xfId="1" applyFont="1" applyBorder="1" applyAlignment="1" applyProtection="1">
      <alignment vertical="center"/>
      <protection locked="0"/>
    </xf>
    <xf numFmtId="44" fontId="4" fillId="0" borderId="12" xfId="1" applyFont="1" applyBorder="1" applyAlignment="1" applyProtection="1">
      <alignment vertical="center"/>
      <protection locked="0"/>
    </xf>
    <xf numFmtId="9" fontId="0" fillId="0" borderId="12" xfId="2" quotePrefix="1" applyFont="1" applyBorder="1" applyAlignment="1" applyProtection="1">
      <alignment vertical="center"/>
      <protection locked="0"/>
    </xf>
    <xf numFmtId="44" fontId="4" fillId="0" borderId="1" xfId="0" applyNumberFormat="1" applyFont="1" applyBorder="1" applyAlignment="1" applyProtection="1">
      <alignment horizontal="right" vertical="center"/>
      <protection locked="0"/>
    </xf>
    <xf numFmtId="0" fontId="1" fillId="0" borderId="0" xfId="0" applyFont="1" applyBorder="1" applyAlignment="1" applyProtection="1">
      <alignment horizontal="right" vertical="center"/>
      <protection locked="0"/>
    </xf>
    <xf numFmtId="164" fontId="1" fillId="0" borderId="0" xfId="0" quotePrefix="1" applyNumberFormat="1" applyFont="1" applyProtection="1">
      <protection locked="0"/>
    </xf>
    <xf numFmtId="0" fontId="3" fillId="0" borderId="43" xfId="0" applyFont="1" applyBorder="1" applyAlignment="1" applyProtection="1">
      <alignment horizontal="center" vertical="center" wrapText="1"/>
      <protection locked="0"/>
    </xf>
    <xf numFmtId="44" fontId="0" fillId="0" borderId="44" xfId="1" applyFont="1" applyFill="1" applyBorder="1" applyAlignment="1" applyProtection="1">
      <alignment horizontal="center"/>
    </xf>
    <xf numFmtId="44" fontId="0" fillId="0" borderId="45" xfId="1" applyFont="1" applyFill="1" applyBorder="1" applyAlignment="1" applyProtection="1">
      <alignment horizontal="center"/>
      <protection locked="0"/>
    </xf>
    <xf numFmtId="44" fontId="3" fillId="0" borderId="12" xfId="1" applyFont="1" applyFill="1" applyBorder="1" applyAlignment="1" applyProtection="1">
      <alignment horizontal="center"/>
    </xf>
    <xf numFmtId="44" fontId="3" fillId="0" borderId="46" xfId="1" applyFont="1" applyFill="1" applyBorder="1" applyAlignment="1" applyProtection="1">
      <alignment horizontal="center"/>
      <protection locked="0"/>
    </xf>
    <xf numFmtId="44" fontId="0" fillId="0" borderId="0" xfId="0" applyNumberFormat="1" applyProtection="1">
      <protection locked="0"/>
    </xf>
    <xf numFmtId="0" fontId="1" fillId="0" borderId="0" xfId="0" quotePrefix="1" applyFont="1" applyProtection="1">
      <protection locked="0"/>
    </xf>
    <xf numFmtId="44" fontId="1" fillId="0" borderId="12" xfId="1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horizontal="right" vertical="center"/>
    </xf>
    <xf numFmtId="9" fontId="0" fillId="0" borderId="9" xfId="2" applyFont="1" applyBorder="1" applyAlignment="1" applyProtection="1">
      <alignment vertical="center"/>
    </xf>
    <xf numFmtId="164" fontId="4" fillId="2" borderId="2" xfId="0" applyNumberFormat="1" applyFont="1" applyFill="1" applyBorder="1" applyAlignment="1" applyProtection="1">
      <alignment vertical="center"/>
      <protection locked="0"/>
    </xf>
    <xf numFmtId="164" fontId="0" fillId="2" borderId="2" xfId="0" applyNumberFormat="1" applyFill="1" applyBorder="1" applyAlignment="1" applyProtection="1">
      <alignment vertical="center"/>
      <protection locked="0"/>
    </xf>
    <xf numFmtId="9" fontId="0" fillId="2" borderId="12" xfId="2" quotePrefix="1" applyFont="1" applyFill="1" applyBorder="1" applyAlignment="1" applyProtection="1">
      <alignment vertical="center"/>
      <protection locked="0"/>
    </xf>
    <xf numFmtId="9" fontId="0" fillId="2" borderId="12" xfId="2" applyFont="1" applyFill="1" applyBorder="1" applyAlignment="1" applyProtection="1">
      <alignment vertical="center"/>
    </xf>
    <xf numFmtId="44" fontId="0" fillId="2" borderId="2" xfId="1" applyFont="1" applyFill="1" applyBorder="1" applyAlignment="1" applyProtection="1">
      <alignment vertical="center"/>
    </xf>
    <xf numFmtId="0" fontId="8" fillId="0" borderId="37" xfId="0" applyFont="1" applyBorder="1" applyAlignment="1" applyProtection="1">
      <alignment horizontal="center" vertical="center"/>
      <protection locked="0"/>
    </xf>
    <xf numFmtId="0" fontId="8" fillId="0" borderId="25" xfId="0" applyFon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8" fillId="0" borderId="24" xfId="0" applyFont="1" applyBorder="1" applyAlignment="1" applyProtection="1">
      <alignment horizontal="center" vertical="center"/>
      <protection locked="0"/>
    </xf>
    <xf numFmtId="0" fontId="8" fillId="0" borderId="39" xfId="0" applyFont="1" applyBorder="1" applyAlignment="1" applyProtection="1">
      <alignment horizontal="center" vertical="center"/>
      <protection locked="0"/>
    </xf>
    <xf numFmtId="0" fontId="8" fillId="0" borderId="40" xfId="0" applyFont="1" applyBorder="1" applyAlignment="1" applyProtection="1">
      <alignment horizontal="center" vertical="center"/>
      <protection locked="0"/>
    </xf>
    <xf numFmtId="0" fontId="8" fillId="0" borderId="41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16" xfId="0" applyFont="1" applyFill="1" applyBorder="1" applyAlignment="1" applyProtection="1">
      <alignment horizontal="center"/>
      <protection locked="0"/>
    </xf>
    <xf numFmtId="0" fontId="3" fillId="0" borderId="17" xfId="0" applyFont="1" applyFill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6" fillId="0" borderId="34" xfId="0" applyFont="1" applyBorder="1" applyAlignment="1" applyProtection="1">
      <alignment horizontal="center" vertical="center"/>
      <protection locked="0"/>
    </xf>
    <xf numFmtId="0" fontId="6" fillId="0" borderId="35" xfId="0" applyFont="1" applyBorder="1" applyAlignment="1" applyProtection="1">
      <alignment horizontal="center" vertical="center"/>
      <protection locked="0"/>
    </xf>
    <xf numFmtId="0" fontId="6" fillId="0" borderId="42" xfId="0" applyFont="1" applyBorder="1" applyAlignment="1" applyProtection="1">
      <alignment horizontal="center" vertical="center"/>
      <protection locked="0"/>
    </xf>
    <xf numFmtId="0" fontId="6" fillId="0" borderId="36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/>
      <protection locked="0"/>
    </xf>
  </cellXfs>
  <cellStyles count="3">
    <cellStyle name="Monétaire" xfId="1" builtinId="4"/>
    <cellStyle name="Normal" xfId="0" builtinId="0"/>
    <cellStyle name="Pourcentage" xfId="2" builtinId="5"/>
  </cellStyles>
  <dxfs count="17">
    <dxf>
      <font>
        <color rgb="FF0070C0"/>
      </font>
    </dxf>
    <dxf>
      <font>
        <color rgb="FF00B05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70C0"/>
      </font>
    </dxf>
    <dxf>
      <font>
        <color rgb="FF00B05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609600</xdr:colOff>
      <xdr:row>5</xdr:row>
      <xdr:rowOff>0</xdr:rowOff>
    </xdr:from>
    <xdr:to>
      <xdr:col>11</xdr:col>
      <xdr:colOff>295275</xdr:colOff>
      <xdr:row>7</xdr:row>
      <xdr:rowOff>142875</xdr:rowOff>
    </xdr:to>
    <xdr:sp macro="[0]!macroliste" textlink="">
      <xdr:nvSpPr>
        <xdr:cNvPr id="4" name="Rectangle à coins arrondis 3"/>
        <xdr:cNvSpPr/>
      </xdr:nvSpPr>
      <xdr:spPr>
        <a:xfrm>
          <a:off x="10915650" y="914400"/>
          <a:ext cx="1209675" cy="657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 LISTE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02"/>
  <sheetViews>
    <sheetView showZeros="0" tabSelected="1" view="pageBreakPreview" topLeftCell="A7" zoomScaleNormal="100" zoomScaleSheetLayoutView="100" workbookViewId="0">
      <selection activeCell="I25" sqref="I25"/>
    </sheetView>
  </sheetViews>
  <sheetFormatPr baseColWidth="10" defaultRowHeight="12.75" x14ac:dyDescent="0.2"/>
  <cols>
    <col min="1" max="1" width="9.7109375" style="2" customWidth="1"/>
    <col min="2" max="2" width="13.28515625" style="2" customWidth="1"/>
    <col min="3" max="3" width="23.7109375" style="2" customWidth="1"/>
    <col min="4" max="4" width="16.5703125" style="2" customWidth="1"/>
    <col min="5" max="5" width="9.140625" style="2" bestFit="1" customWidth="1"/>
    <col min="6" max="6" width="9.7109375" style="2" customWidth="1"/>
    <col min="7" max="7" width="13.28515625" style="2" customWidth="1"/>
    <col min="8" max="8" width="23.7109375" style="2" customWidth="1"/>
    <col min="9" max="9" width="16.5703125" style="2" customWidth="1"/>
    <col min="10" max="10" width="13.28515625" style="2" customWidth="1"/>
    <col min="11" max="11" width="9.7109375" style="2" customWidth="1"/>
    <col min="12" max="14" width="16.5703125" style="2" customWidth="1"/>
    <col min="15" max="16" width="10.7109375" style="2" customWidth="1"/>
    <col min="17" max="17" width="16.5703125" style="2" customWidth="1"/>
    <col min="18" max="16384" width="11.42578125" style="2"/>
  </cols>
  <sheetData>
    <row r="1" spans="1:20" ht="15" customHeight="1" x14ac:dyDescent="0.25">
      <c r="A1" s="116" t="s">
        <v>34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</row>
    <row r="2" spans="1:20" ht="15" customHeight="1" x14ac:dyDescent="0.2">
      <c r="A2" s="1" t="s">
        <v>5</v>
      </c>
      <c r="B2" s="1"/>
      <c r="C2" s="1"/>
      <c r="D2" s="1"/>
      <c r="E2" s="1"/>
      <c r="F2" s="1"/>
      <c r="G2" s="1"/>
      <c r="H2" s="1"/>
      <c r="I2" s="1"/>
      <c r="J2" s="1"/>
      <c r="K2" s="1" t="s">
        <v>35</v>
      </c>
      <c r="L2" s="1"/>
      <c r="M2" s="1"/>
      <c r="N2" s="1"/>
      <c r="O2" s="1"/>
      <c r="P2" s="1"/>
      <c r="Q2" s="1"/>
    </row>
    <row r="3" spans="1:20" ht="15" customHeight="1" x14ac:dyDescent="0.2">
      <c r="A3" s="1" t="s">
        <v>6</v>
      </c>
      <c r="B3" s="1"/>
      <c r="C3" s="1" t="str">
        <f ca="1">H53</f>
        <v>02-Gros oeuvre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20" ht="1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T4" s="78"/>
    </row>
    <row r="5" spans="1:20" ht="15" customHeight="1" x14ac:dyDescent="0.2">
      <c r="A5" s="1" t="s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T5" s="78"/>
    </row>
    <row r="6" spans="1:20" ht="1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20" ht="15" customHeight="1" thickBot="1" x14ac:dyDescent="0.25">
      <c r="A7" s="1">
        <v>1</v>
      </c>
      <c r="B7" s="1">
        <v>2</v>
      </c>
      <c r="C7" s="1">
        <v>3</v>
      </c>
      <c r="D7" s="1">
        <v>4</v>
      </c>
      <c r="E7" s="1">
        <v>5</v>
      </c>
      <c r="F7" s="1">
        <v>1</v>
      </c>
      <c r="G7" s="1">
        <v>2</v>
      </c>
      <c r="H7" s="1">
        <v>3</v>
      </c>
      <c r="I7" s="1">
        <v>4</v>
      </c>
      <c r="J7" s="1">
        <v>1</v>
      </c>
      <c r="K7" s="1">
        <v>2</v>
      </c>
      <c r="L7" s="1">
        <v>3</v>
      </c>
      <c r="M7" s="1">
        <v>4</v>
      </c>
      <c r="N7" s="1">
        <v>5</v>
      </c>
      <c r="O7" s="1">
        <v>6</v>
      </c>
      <c r="P7" s="1">
        <v>7</v>
      </c>
      <c r="Q7" s="1">
        <v>8</v>
      </c>
    </row>
    <row r="8" spans="1:20" ht="15" customHeight="1" x14ac:dyDescent="0.2">
      <c r="A8" s="113" t="s">
        <v>21</v>
      </c>
      <c r="B8" s="114"/>
      <c r="C8" s="114"/>
      <c r="D8" s="114"/>
      <c r="E8" s="115"/>
      <c r="F8" s="108" t="s">
        <v>7</v>
      </c>
      <c r="G8" s="109"/>
      <c r="H8" s="110"/>
      <c r="I8" s="111"/>
      <c r="J8" s="112" t="s">
        <v>2</v>
      </c>
      <c r="K8" s="109"/>
      <c r="L8" s="110"/>
      <c r="M8" s="110"/>
      <c r="N8" s="110"/>
      <c r="O8" s="110"/>
      <c r="P8" s="110"/>
      <c r="Q8" s="111"/>
    </row>
    <row r="9" spans="1:20" ht="29.25" customHeight="1" thickBot="1" x14ac:dyDescent="0.25">
      <c r="A9" s="81" t="s">
        <v>0</v>
      </c>
      <c r="B9" s="82" t="s">
        <v>22</v>
      </c>
      <c r="C9" s="83" t="s">
        <v>8</v>
      </c>
      <c r="D9" s="84" t="s">
        <v>1</v>
      </c>
      <c r="E9" s="85" t="s">
        <v>23</v>
      </c>
      <c r="F9" s="82" t="s">
        <v>0</v>
      </c>
      <c r="G9" s="83" t="s">
        <v>12</v>
      </c>
      <c r="H9" s="84" t="s">
        <v>8</v>
      </c>
      <c r="I9" s="85" t="s">
        <v>1</v>
      </c>
      <c r="J9" s="81" t="s">
        <v>27</v>
      </c>
      <c r="K9" s="83" t="s">
        <v>0</v>
      </c>
      <c r="L9" s="84" t="s">
        <v>28</v>
      </c>
      <c r="M9" s="84" t="s">
        <v>30</v>
      </c>
      <c r="N9" s="84" t="s">
        <v>29</v>
      </c>
      <c r="O9" s="84" t="s">
        <v>9</v>
      </c>
      <c r="P9" s="84" t="s">
        <v>13</v>
      </c>
      <c r="Q9" s="85" t="s">
        <v>31</v>
      </c>
    </row>
    <row r="10" spans="1:20" ht="18.95" customHeight="1" x14ac:dyDescent="0.2">
      <c r="A10" s="3"/>
      <c r="B10" s="4"/>
      <c r="C10" s="5"/>
      <c r="D10" s="6"/>
      <c r="E10" s="7"/>
      <c r="F10" s="8"/>
      <c r="G10" s="9"/>
      <c r="H10" s="10"/>
      <c r="I10" s="11"/>
      <c r="J10" s="12"/>
      <c r="K10" s="5"/>
      <c r="L10" s="87"/>
      <c r="M10" s="87"/>
      <c r="N10" s="100" t="str">
        <f>IF(L10="","",L10)</f>
        <v/>
      </c>
      <c r="O10" s="89" t="str">
        <f t="shared" ref="O10:O47" si="0">IF(OR(K10="",L10=""),"",N10/(VLOOKUP(K10,listeOS,I$7)))</f>
        <v/>
      </c>
      <c r="P10" s="39">
        <f>SUMIF(K$10:K10,K10,O$10:O10)</f>
        <v>0</v>
      </c>
      <c r="Q10" s="40" t="str">
        <f t="shared" ref="Q10:Q47" si="1">IF(OR(K10=0,N10=""),"",(VLOOKUP(K10,listeOS,I$7,FALSE)*O10)-M10)</f>
        <v/>
      </c>
    </row>
    <row r="11" spans="1:20" ht="18.95" customHeight="1" x14ac:dyDescent="0.2">
      <c r="A11" s="3"/>
      <c r="B11" s="4"/>
      <c r="C11" s="5"/>
      <c r="D11" s="6"/>
      <c r="E11" s="7"/>
      <c r="F11" s="13" t="s">
        <v>11</v>
      </c>
      <c r="G11" s="14">
        <v>42440</v>
      </c>
      <c r="H11" s="79" t="s">
        <v>41</v>
      </c>
      <c r="I11" s="103">
        <v>100000</v>
      </c>
      <c r="J11" s="17"/>
      <c r="K11" s="86" t="s">
        <v>11</v>
      </c>
      <c r="L11" s="88">
        <v>30000</v>
      </c>
      <c r="M11" s="88"/>
      <c r="N11" s="100">
        <f t="shared" ref="N11:N47" si="2">IF(L11="","",L11)</f>
        <v>30000</v>
      </c>
      <c r="O11" s="105">
        <f>IF(OR(K11="",L11=""),"",N11/(VLOOKUP(K11,listeOS,I$7)))</f>
        <v>-3</v>
      </c>
      <c r="P11" s="106">
        <f>SUMIF(K$10:K11,K11,O$10:O11)</f>
        <v>-3</v>
      </c>
      <c r="Q11" s="107">
        <f>IF(OR(K11=0,N11=""),"",(VLOOKUP(K11,listeOS,I$7,FALSE)*O11)-M11)</f>
        <v>-300000</v>
      </c>
      <c r="S11" s="2" t="s">
        <v>42</v>
      </c>
    </row>
    <row r="12" spans="1:20" ht="18.95" customHeight="1" x14ac:dyDescent="0.2">
      <c r="A12" s="3"/>
      <c r="B12" s="4"/>
      <c r="C12" s="5"/>
      <c r="D12" s="6"/>
      <c r="E12" s="7"/>
      <c r="F12" s="19" t="s">
        <v>11</v>
      </c>
      <c r="G12" s="14">
        <v>42441</v>
      </c>
      <c r="H12" s="79" t="s">
        <v>40</v>
      </c>
      <c r="I12" s="104">
        <v>-10000</v>
      </c>
      <c r="J12" s="17"/>
      <c r="K12" s="86" t="s">
        <v>11</v>
      </c>
      <c r="L12" s="88">
        <v>50000</v>
      </c>
      <c r="M12" s="88"/>
      <c r="N12" s="100">
        <f t="shared" si="2"/>
        <v>50000</v>
      </c>
      <c r="O12" s="105">
        <f t="shared" si="0"/>
        <v>-5</v>
      </c>
      <c r="P12" s="106">
        <f>SUMIF(K$10:K12,K12,O$10:O12)</f>
        <v>-8</v>
      </c>
      <c r="Q12" s="107">
        <f t="shared" si="1"/>
        <v>-500000</v>
      </c>
      <c r="S12" s="2" t="s">
        <v>43</v>
      </c>
    </row>
    <row r="13" spans="1:20" ht="18.95" customHeight="1" x14ac:dyDescent="0.2">
      <c r="A13" s="3"/>
      <c r="B13" s="4"/>
      <c r="C13" s="5"/>
      <c r="D13" s="6"/>
      <c r="E13" s="7"/>
      <c r="F13" s="19"/>
      <c r="G13" s="9"/>
      <c r="H13" s="15"/>
      <c r="I13" s="20"/>
      <c r="J13" s="17"/>
      <c r="K13" s="5" t="s">
        <v>11</v>
      </c>
      <c r="L13" s="87">
        <v>15000</v>
      </c>
      <c r="M13" s="87"/>
      <c r="N13" s="100">
        <f t="shared" si="2"/>
        <v>15000</v>
      </c>
      <c r="O13" s="105">
        <f t="shared" si="0"/>
        <v>-1.5</v>
      </c>
      <c r="P13" s="106">
        <f>SUMIF(K$10:K13,K13,O$10:O13)</f>
        <v>-9.5</v>
      </c>
      <c r="Q13" s="107">
        <f t="shared" si="1"/>
        <v>-150000</v>
      </c>
    </row>
    <row r="14" spans="1:20" ht="18.95" customHeight="1" x14ac:dyDescent="0.2">
      <c r="A14" s="3"/>
      <c r="B14" s="4"/>
      <c r="C14" s="5"/>
      <c r="D14" s="6"/>
      <c r="E14" s="7"/>
      <c r="F14" s="19">
        <v>1</v>
      </c>
      <c r="G14" s="9"/>
      <c r="H14" s="79" t="s">
        <v>37</v>
      </c>
      <c r="I14" s="20">
        <v>1000</v>
      </c>
      <c r="J14" s="17"/>
      <c r="K14" s="5">
        <v>1</v>
      </c>
      <c r="L14" s="87">
        <v>1000</v>
      </c>
      <c r="M14" s="87"/>
      <c r="N14" s="100">
        <f t="shared" si="2"/>
        <v>1000</v>
      </c>
      <c r="O14" s="89">
        <f t="shared" si="0"/>
        <v>1</v>
      </c>
      <c r="P14" s="39">
        <f>SUMIF(K$10:K14,K14,O$10:O14)</f>
        <v>1</v>
      </c>
      <c r="Q14" s="40">
        <f t="shared" si="1"/>
        <v>1000</v>
      </c>
    </row>
    <row r="15" spans="1:20" ht="18.95" customHeight="1" x14ac:dyDescent="0.2">
      <c r="A15" s="3"/>
      <c r="B15" s="4"/>
      <c r="C15" s="5"/>
      <c r="D15" s="6"/>
      <c r="E15" s="7"/>
      <c r="F15" s="19">
        <v>2</v>
      </c>
      <c r="G15" s="9"/>
      <c r="H15" s="10" t="s">
        <v>38</v>
      </c>
      <c r="I15" s="20">
        <v>2000</v>
      </c>
      <c r="J15" s="17"/>
      <c r="K15" s="18">
        <v>2</v>
      </c>
      <c r="L15" s="88">
        <v>2000</v>
      </c>
      <c r="M15" s="88"/>
      <c r="N15" s="100">
        <f t="shared" si="2"/>
        <v>2000</v>
      </c>
      <c r="O15" s="89">
        <f t="shared" si="0"/>
        <v>1</v>
      </c>
      <c r="P15" s="39">
        <f>SUMIF(K$10:K15,K15,O$10:O15)</f>
        <v>1</v>
      </c>
      <c r="Q15" s="40">
        <f t="shared" si="1"/>
        <v>2000</v>
      </c>
    </row>
    <row r="16" spans="1:20" ht="18.95" customHeight="1" x14ac:dyDescent="0.2">
      <c r="A16" s="3"/>
      <c r="B16" s="4"/>
      <c r="C16" s="5"/>
      <c r="D16" s="6"/>
      <c r="E16" s="7"/>
      <c r="F16" s="19">
        <v>3</v>
      </c>
      <c r="G16" s="9"/>
      <c r="H16" s="10" t="s">
        <v>39</v>
      </c>
      <c r="I16" s="20">
        <v>6000</v>
      </c>
      <c r="J16" s="17"/>
      <c r="K16" s="18">
        <v>3</v>
      </c>
      <c r="L16" s="88">
        <v>3000</v>
      </c>
      <c r="M16" s="88"/>
      <c r="N16" s="100">
        <f t="shared" si="2"/>
        <v>3000</v>
      </c>
      <c r="O16" s="89">
        <f t="shared" si="0"/>
        <v>0.5</v>
      </c>
      <c r="P16" s="39">
        <f>SUMIF(K$10:K16,K16,O$10:O16)</f>
        <v>0.5</v>
      </c>
      <c r="Q16" s="40">
        <f t="shared" si="1"/>
        <v>3000</v>
      </c>
    </row>
    <row r="17" spans="1:17" ht="18.95" customHeight="1" x14ac:dyDescent="0.2">
      <c r="A17" s="3"/>
      <c r="B17" s="4"/>
      <c r="C17" s="5"/>
      <c r="D17" s="6"/>
      <c r="E17" s="7"/>
      <c r="F17" s="19"/>
      <c r="G17" s="9"/>
      <c r="H17" s="10"/>
      <c r="I17" s="20"/>
      <c r="J17" s="17"/>
      <c r="K17" s="5">
        <v>3</v>
      </c>
      <c r="L17" s="87">
        <v>3000</v>
      </c>
      <c r="M17" s="87"/>
      <c r="N17" s="100">
        <f t="shared" si="2"/>
        <v>3000</v>
      </c>
      <c r="O17" s="89">
        <f t="shared" si="0"/>
        <v>0.5</v>
      </c>
      <c r="P17" s="39">
        <f>SUMIF(K$10:K17,K17,O$10:O17)</f>
        <v>1</v>
      </c>
      <c r="Q17" s="40">
        <f t="shared" si="1"/>
        <v>3000</v>
      </c>
    </row>
    <row r="18" spans="1:17" ht="18.95" customHeight="1" x14ac:dyDescent="0.2">
      <c r="A18" s="3"/>
      <c r="B18" s="4"/>
      <c r="C18" s="5"/>
      <c r="D18" s="6"/>
      <c r="E18" s="7"/>
      <c r="F18" s="19"/>
      <c r="G18" s="9"/>
      <c r="H18" s="10"/>
      <c r="I18" s="20"/>
      <c r="J18" s="17"/>
      <c r="K18" s="5"/>
      <c r="L18" s="87"/>
      <c r="M18" s="87"/>
      <c r="N18" s="100" t="str">
        <f t="shared" si="2"/>
        <v/>
      </c>
      <c r="O18" s="89" t="str">
        <f t="shared" si="0"/>
        <v/>
      </c>
      <c r="P18" s="39">
        <f>SUMIF(K$10:K18,K18,O$10:O18)</f>
        <v>0</v>
      </c>
      <c r="Q18" s="40" t="str">
        <f t="shared" si="1"/>
        <v/>
      </c>
    </row>
    <row r="19" spans="1:17" ht="18.95" customHeight="1" x14ac:dyDescent="0.2">
      <c r="A19" s="3"/>
      <c r="B19" s="4"/>
      <c r="C19" s="5"/>
      <c r="D19" s="6"/>
      <c r="E19" s="7"/>
      <c r="F19" s="19"/>
      <c r="G19" s="9"/>
      <c r="H19" s="10"/>
      <c r="I19" s="20"/>
      <c r="J19" s="17"/>
      <c r="K19" s="5"/>
      <c r="L19" s="87"/>
      <c r="M19" s="87"/>
      <c r="N19" s="100" t="str">
        <f t="shared" si="2"/>
        <v/>
      </c>
      <c r="O19" s="89" t="str">
        <f t="shared" si="0"/>
        <v/>
      </c>
      <c r="P19" s="39">
        <f>SUMIF(K$10:K19,K19,O$10:O19)</f>
        <v>0</v>
      </c>
      <c r="Q19" s="40" t="str">
        <f t="shared" si="1"/>
        <v/>
      </c>
    </row>
    <row r="20" spans="1:17" ht="18.95" customHeight="1" x14ac:dyDescent="0.2">
      <c r="A20" s="3"/>
      <c r="B20" s="4"/>
      <c r="C20" s="5"/>
      <c r="D20" s="6"/>
      <c r="E20" s="21"/>
      <c r="F20" s="19"/>
      <c r="G20" s="9"/>
      <c r="H20" s="10"/>
      <c r="I20" s="20"/>
      <c r="J20" s="17"/>
      <c r="K20" s="5"/>
      <c r="L20" s="87"/>
      <c r="M20" s="87"/>
      <c r="N20" s="100" t="str">
        <f t="shared" si="2"/>
        <v/>
      </c>
      <c r="O20" s="89" t="str">
        <f t="shared" si="0"/>
        <v/>
      </c>
      <c r="P20" s="39">
        <f>SUMIF(K$10:K20,K20,O$10:O20)</f>
        <v>0</v>
      </c>
      <c r="Q20" s="40" t="str">
        <f t="shared" si="1"/>
        <v/>
      </c>
    </row>
    <row r="21" spans="1:17" ht="18.95" customHeight="1" x14ac:dyDescent="0.2">
      <c r="A21" s="3"/>
      <c r="B21" s="4"/>
      <c r="C21" s="5"/>
      <c r="D21" s="6"/>
      <c r="E21" s="21"/>
      <c r="F21" s="19"/>
      <c r="G21" s="9"/>
      <c r="H21" s="10"/>
      <c r="I21" s="20"/>
      <c r="J21" s="17"/>
      <c r="K21" s="18"/>
      <c r="L21" s="88"/>
      <c r="M21" s="88"/>
      <c r="N21" s="100" t="str">
        <f t="shared" si="2"/>
        <v/>
      </c>
      <c r="O21" s="89" t="str">
        <f t="shared" si="0"/>
        <v/>
      </c>
      <c r="P21" s="39">
        <f>SUMIF(K$10:K21,K21,O$10:O21)</f>
        <v>0</v>
      </c>
      <c r="Q21" s="40" t="str">
        <f t="shared" si="1"/>
        <v/>
      </c>
    </row>
    <row r="22" spans="1:17" ht="18.95" customHeight="1" x14ac:dyDescent="0.2">
      <c r="A22" s="3"/>
      <c r="B22" s="4"/>
      <c r="C22" s="5"/>
      <c r="D22" s="6"/>
      <c r="E22" s="7"/>
      <c r="F22" s="19"/>
      <c r="G22" s="9"/>
      <c r="H22" s="10"/>
      <c r="I22" s="20"/>
      <c r="J22" s="17"/>
      <c r="K22" s="5"/>
      <c r="L22" s="87"/>
      <c r="M22" s="87"/>
      <c r="N22" s="100" t="str">
        <f t="shared" si="2"/>
        <v/>
      </c>
      <c r="O22" s="89" t="str">
        <f t="shared" si="0"/>
        <v/>
      </c>
      <c r="P22" s="39">
        <f>SUMIF(K$10:K22,K22,O$10:O22)</f>
        <v>0</v>
      </c>
      <c r="Q22" s="40" t="str">
        <f t="shared" si="1"/>
        <v/>
      </c>
    </row>
    <row r="23" spans="1:17" ht="18.95" customHeight="1" x14ac:dyDescent="0.2">
      <c r="A23" s="3"/>
      <c r="B23" s="4"/>
      <c r="C23" s="5"/>
      <c r="D23" s="6"/>
      <c r="E23" s="7"/>
      <c r="F23" s="19"/>
      <c r="G23" s="9"/>
      <c r="H23" s="10"/>
      <c r="I23" s="20"/>
      <c r="J23" s="17"/>
      <c r="K23" s="5"/>
      <c r="L23" s="87"/>
      <c r="M23" s="87"/>
      <c r="N23" s="100" t="str">
        <f t="shared" si="2"/>
        <v/>
      </c>
      <c r="O23" s="89" t="str">
        <f t="shared" si="0"/>
        <v/>
      </c>
      <c r="P23" s="39">
        <f>SUMIF(K$10:K23,K23,O$10:O23)</f>
        <v>0</v>
      </c>
      <c r="Q23" s="40" t="str">
        <f t="shared" si="1"/>
        <v/>
      </c>
    </row>
    <row r="24" spans="1:17" ht="18.95" customHeight="1" x14ac:dyDescent="0.2">
      <c r="A24" s="3"/>
      <c r="B24" s="4"/>
      <c r="C24" s="5"/>
      <c r="D24" s="6"/>
      <c r="E24" s="7"/>
      <c r="F24" s="19"/>
      <c r="G24" s="9"/>
      <c r="H24" s="10"/>
      <c r="I24" s="20"/>
      <c r="J24" s="17"/>
      <c r="K24" s="5"/>
      <c r="L24" s="87"/>
      <c r="M24" s="87"/>
      <c r="N24" s="100" t="str">
        <f t="shared" si="2"/>
        <v/>
      </c>
      <c r="O24" s="89" t="str">
        <f t="shared" si="0"/>
        <v/>
      </c>
      <c r="P24" s="39">
        <f>SUMIF(K$10:K24,K24,O$10:O24)</f>
        <v>0</v>
      </c>
      <c r="Q24" s="40" t="str">
        <f t="shared" si="1"/>
        <v/>
      </c>
    </row>
    <row r="25" spans="1:17" ht="18.95" customHeight="1" x14ac:dyDescent="0.2">
      <c r="A25" s="3"/>
      <c r="B25" s="4"/>
      <c r="C25" s="5"/>
      <c r="D25" s="6"/>
      <c r="E25" s="7"/>
      <c r="F25" s="19"/>
      <c r="G25" s="9"/>
      <c r="H25" s="10"/>
      <c r="I25" s="20"/>
      <c r="J25" s="17"/>
      <c r="K25" s="5"/>
      <c r="L25" s="87"/>
      <c r="M25" s="87"/>
      <c r="N25" s="100" t="str">
        <f t="shared" si="2"/>
        <v/>
      </c>
      <c r="O25" s="89" t="str">
        <f t="shared" si="0"/>
        <v/>
      </c>
      <c r="P25" s="39">
        <f>SUMIF(K$10:K25,K25,O$10:O25)</f>
        <v>0</v>
      </c>
      <c r="Q25" s="40" t="str">
        <f t="shared" si="1"/>
        <v/>
      </c>
    </row>
    <row r="26" spans="1:17" ht="18.95" customHeight="1" x14ac:dyDescent="0.2">
      <c r="A26" s="3"/>
      <c r="B26" s="4"/>
      <c r="C26" s="5"/>
      <c r="D26" s="6"/>
      <c r="E26" s="7"/>
      <c r="F26" s="19"/>
      <c r="G26" s="9"/>
      <c r="H26" s="10"/>
      <c r="I26" s="20"/>
      <c r="J26" s="17"/>
      <c r="K26" s="18"/>
      <c r="L26" s="88"/>
      <c r="M26" s="88"/>
      <c r="N26" s="100" t="str">
        <f t="shared" si="2"/>
        <v/>
      </c>
      <c r="O26" s="89" t="str">
        <f t="shared" si="0"/>
        <v/>
      </c>
      <c r="P26" s="39">
        <f>SUMIF(K$10:K26,K26,O$10:O26)</f>
        <v>0</v>
      </c>
      <c r="Q26" s="40" t="str">
        <f t="shared" si="1"/>
        <v/>
      </c>
    </row>
    <row r="27" spans="1:17" ht="18.95" customHeight="1" x14ac:dyDescent="0.2">
      <c r="A27" s="3"/>
      <c r="B27" s="4"/>
      <c r="C27" s="5"/>
      <c r="D27" s="6"/>
      <c r="E27" s="7"/>
      <c r="F27" s="19"/>
      <c r="G27" s="9"/>
      <c r="H27" s="10"/>
      <c r="I27" s="20"/>
      <c r="J27" s="17"/>
      <c r="K27" s="5"/>
      <c r="L27" s="87"/>
      <c r="M27" s="87"/>
      <c r="N27" s="100" t="str">
        <f t="shared" si="2"/>
        <v/>
      </c>
      <c r="O27" s="89" t="str">
        <f t="shared" si="0"/>
        <v/>
      </c>
      <c r="P27" s="39">
        <f>SUMIF(K$10:K27,K27,O$10:O27)</f>
        <v>0</v>
      </c>
      <c r="Q27" s="40" t="str">
        <f t="shared" si="1"/>
        <v/>
      </c>
    </row>
    <row r="28" spans="1:17" ht="18.95" customHeight="1" x14ac:dyDescent="0.2">
      <c r="A28" s="3"/>
      <c r="B28" s="4"/>
      <c r="C28" s="5"/>
      <c r="D28" s="6"/>
      <c r="E28" s="7"/>
      <c r="F28" s="19"/>
      <c r="G28" s="9"/>
      <c r="H28" s="10"/>
      <c r="I28" s="20"/>
      <c r="J28" s="17"/>
      <c r="K28" s="5"/>
      <c r="L28" s="87"/>
      <c r="M28" s="87"/>
      <c r="N28" s="100" t="str">
        <f t="shared" si="2"/>
        <v/>
      </c>
      <c r="O28" s="89" t="str">
        <f t="shared" si="0"/>
        <v/>
      </c>
      <c r="P28" s="39">
        <f>SUMIF(K$10:K28,K28,O$10:O28)</f>
        <v>0</v>
      </c>
      <c r="Q28" s="40" t="str">
        <f t="shared" si="1"/>
        <v/>
      </c>
    </row>
    <row r="29" spans="1:17" ht="18.95" customHeight="1" x14ac:dyDescent="0.2">
      <c r="A29" s="3"/>
      <c r="B29" s="4"/>
      <c r="C29" s="5"/>
      <c r="D29" s="6"/>
      <c r="E29" s="7"/>
      <c r="F29" s="19"/>
      <c r="G29" s="9"/>
      <c r="H29" s="10"/>
      <c r="I29" s="20"/>
      <c r="J29" s="17"/>
      <c r="K29" s="5"/>
      <c r="L29" s="87"/>
      <c r="M29" s="87"/>
      <c r="N29" s="100" t="str">
        <f t="shared" si="2"/>
        <v/>
      </c>
      <c r="O29" s="89" t="str">
        <f t="shared" si="0"/>
        <v/>
      </c>
      <c r="P29" s="39">
        <f>SUMIF(K$10:K29,K29,O$10:O29)</f>
        <v>0</v>
      </c>
      <c r="Q29" s="40" t="str">
        <f t="shared" si="1"/>
        <v/>
      </c>
    </row>
    <row r="30" spans="1:17" ht="18.95" customHeight="1" x14ac:dyDescent="0.2">
      <c r="A30" s="3"/>
      <c r="B30" s="4"/>
      <c r="C30" s="5"/>
      <c r="D30" s="6"/>
      <c r="E30" s="7"/>
      <c r="F30" s="19"/>
      <c r="G30" s="9"/>
      <c r="H30" s="10"/>
      <c r="I30" s="20"/>
      <c r="J30" s="17"/>
      <c r="K30" s="5"/>
      <c r="L30" s="87"/>
      <c r="M30" s="87"/>
      <c r="N30" s="100" t="str">
        <f t="shared" si="2"/>
        <v/>
      </c>
      <c r="O30" s="89" t="str">
        <f t="shared" si="0"/>
        <v/>
      </c>
      <c r="P30" s="39">
        <f>SUMIF(K$10:K30,K30,O$10:O30)</f>
        <v>0</v>
      </c>
      <c r="Q30" s="40" t="str">
        <f t="shared" si="1"/>
        <v/>
      </c>
    </row>
    <row r="31" spans="1:17" ht="18.95" customHeight="1" x14ac:dyDescent="0.2">
      <c r="A31" s="3"/>
      <c r="B31" s="4"/>
      <c r="C31" s="5"/>
      <c r="D31" s="6"/>
      <c r="E31" s="7"/>
      <c r="F31" s="19"/>
      <c r="G31" s="9"/>
      <c r="H31" s="10"/>
      <c r="I31" s="20"/>
      <c r="J31" s="17"/>
      <c r="K31" s="18"/>
      <c r="L31" s="88"/>
      <c r="M31" s="88"/>
      <c r="N31" s="100" t="str">
        <f t="shared" si="2"/>
        <v/>
      </c>
      <c r="O31" s="89" t="str">
        <f t="shared" si="0"/>
        <v/>
      </c>
      <c r="P31" s="39">
        <f>SUMIF(K$10:K31,K31,O$10:O31)</f>
        <v>0</v>
      </c>
      <c r="Q31" s="40" t="str">
        <f t="shared" si="1"/>
        <v/>
      </c>
    </row>
    <row r="32" spans="1:17" ht="18.95" customHeight="1" x14ac:dyDescent="0.2">
      <c r="A32" s="3"/>
      <c r="B32" s="4"/>
      <c r="C32" s="5"/>
      <c r="D32" s="6"/>
      <c r="E32" s="7"/>
      <c r="F32" s="19"/>
      <c r="G32" s="9"/>
      <c r="H32" s="10"/>
      <c r="I32" s="20"/>
      <c r="J32" s="17"/>
      <c r="K32" s="18"/>
      <c r="L32" s="88"/>
      <c r="M32" s="88"/>
      <c r="N32" s="100" t="str">
        <f t="shared" si="2"/>
        <v/>
      </c>
      <c r="O32" s="89" t="str">
        <f t="shared" si="0"/>
        <v/>
      </c>
      <c r="P32" s="39">
        <f>SUMIF(K$10:K32,K32,O$10:O32)</f>
        <v>0</v>
      </c>
      <c r="Q32" s="40" t="str">
        <f t="shared" si="1"/>
        <v/>
      </c>
    </row>
    <row r="33" spans="1:17" ht="18.95" customHeight="1" x14ac:dyDescent="0.2">
      <c r="A33" s="3"/>
      <c r="B33" s="4"/>
      <c r="C33" s="5"/>
      <c r="D33" s="6"/>
      <c r="E33" s="21"/>
      <c r="F33" s="19"/>
      <c r="G33" s="9"/>
      <c r="H33" s="10"/>
      <c r="I33" s="20"/>
      <c r="J33" s="17"/>
      <c r="K33" s="5"/>
      <c r="L33" s="87"/>
      <c r="M33" s="87"/>
      <c r="N33" s="100" t="str">
        <f t="shared" si="2"/>
        <v/>
      </c>
      <c r="O33" s="89" t="str">
        <f t="shared" si="0"/>
        <v/>
      </c>
      <c r="P33" s="39">
        <f>SUMIF(K$10:K33,K33,O$10:O33)</f>
        <v>0</v>
      </c>
      <c r="Q33" s="40" t="str">
        <f t="shared" si="1"/>
        <v/>
      </c>
    </row>
    <row r="34" spans="1:17" ht="18.95" customHeight="1" x14ac:dyDescent="0.2">
      <c r="A34" s="3"/>
      <c r="B34" s="4"/>
      <c r="C34" s="5"/>
      <c r="D34" s="6"/>
      <c r="E34" s="7"/>
      <c r="F34" s="19"/>
      <c r="G34" s="9"/>
      <c r="H34" s="10"/>
      <c r="I34" s="20"/>
      <c r="J34" s="17"/>
      <c r="K34" s="5"/>
      <c r="L34" s="87"/>
      <c r="M34" s="87"/>
      <c r="N34" s="100" t="str">
        <f t="shared" si="2"/>
        <v/>
      </c>
      <c r="O34" s="89" t="str">
        <f t="shared" si="0"/>
        <v/>
      </c>
      <c r="P34" s="39">
        <f>SUMIF(K$10:K34,K34,O$10:O34)</f>
        <v>0</v>
      </c>
      <c r="Q34" s="40" t="str">
        <f t="shared" si="1"/>
        <v/>
      </c>
    </row>
    <row r="35" spans="1:17" ht="18.95" customHeight="1" x14ac:dyDescent="0.2">
      <c r="A35" s="3"/>
      <c r="B35" s="4"/>
      <c r="C35" s="5"/>
      <c r="D35" s="6"/>
      <c r="E35" s="7"/>
      <c r="F35" s="19"/>
      <c r="G35" s="9"/>
      <c r="H35" s="10"/>
      <c r="I35" s="20"/>
      <c r="J35" s="17"/>
      <c r="K35" s="5"/>
      <c r="L35" s="87"/>
      <c r="M35" s="87"/>
      <c r="N35" s="100" t="str">
        <f t="shared" si="2"/>
        <v/>
      </c>
      <c r="O35" s="89" t="str">
        <f t="shared" si="0"/>
        <v/>
      </c>
      <c r="P35" s="39">
        <f>SUMIF(K$10:K35,K35,O$10:O35)</f>
        <v>0</v>
      </c>
      <c r="Q35" s="40" t="str">
        <f t="shared" si="1"/>
        <v/>
      </c>
    </row>
    <row r="36" spans="1:17" ht="18.95" customHeight="1" x14ac:dyDescent="0.2">
      <c r="A36" s="3"/>
      <c r="B36" s="4"/>
      <c r="C36" s="5"/>
      <c r="D36" s="6"/>
      <c r="E36" s="7"/>
      <c r="F36" s="19"/>
      <c r="G36" s="9"/>
      <c r="H36" s="10"/>
      <c r="I36" s="20"/>
      <c r="J36" s="17"/>
      <c r="K36" s="5"/>
      <c r="L36" s="87"/>
      <c r="M36" s="87"/>
      <c r="N36" s="100" t="str">
        <f t="shared" si="2"/>
        <v/>
      </c>
      <c r="O36" s="89" t="str">
        <f t="shared" si="0"/>
        <v/>
      </c>
      <c r="P36" s="39">
        <f>SUMIF(K$10:K36,K36,O$10:O36)</f>
        <v>0</v>
      </c>
      <c r="Q36" s="40" t="str">
        <f t="shared" si="1"/>
        <v/>
      </c>
    </row>
    <row r="37" spans="1:17" ht="18.95" customHeight="1" x14ac:dyDescent="0.2">
      <c r="A37" s="3"/>
      <c r="B37" s="4"/>
      <c r="C37" s="5"/>
      <c r="D37" s="6"/>
      <c r="E37" s="7"/>
      <c r="F37" s="19"/>
      <c r="G37" s="9"/>
      <c r="H37" s="10"/>
      <c r="I37" s="20"/>
      <c r="J37" s="17"/>
      <c r="K37" s="5"/>
      <c r="L37" s="87"/>
      <c r="M37" s="87"/>
      <c r="N37" s="100" t="str">
        <f t="shared" si="2"/>
        <v/>
      </c>
      <c r="O37" s="89" t="str">
        <f t="shared" si="0"/>
        <v/>
      </c>
      <c r="P37" s="39">
        <f>SUMIF(K$10:K37,K37,O$10:O37)</f>
        <v>0</v>
      </c>
      <c r="Q37" s="40" t="str">
        <f t="shared" si="1"/>
        <v/>
      </c>
    </row>
    <row r="38" spans="1:17" ht="18.95" customHeight="1" x14ac:dyDescent="0.2">
      <c r="A38" s="3"/>
      <c r="B38" s="4"/>
      <c r="C38" s="5"/>
      <c r="D38" s="6"/>
      <c r="E38" s="7"/>
      <c r="F38" s="19"/>
      <c r="G38" s="9"/>
      <c r="H38" s="10"/>
      <c r="I38" s="20"/>
      <c r="J38" s="17"/>
      <c r="K38" s="5"/>
      <c r="L38" s="87"/>
      <c r="M38" s="87"/>
      <c r="N38" s="100" t="str">
        <f t="shared" si="2"/>
        <v/>
      </c>
      <c r="O38" s="89" t="str">
        <f t="shared" si="0"/>
        <v/>
      </c>
      <c r="P38" s="39"/>
      <c r="Q38" s="40" t="str">
        <f t="shared" si="1"/>
        <v/>
      </c>
    </row>
    <row r="39" spans="1:17" ht="18.95" customHeight="1" x14ac:dyDescent="0.2">
      <c r="A39" s="3"/>
      <c r="B39" s="4"/>
      <c r="C39" s="5"/>
      <c r="D39" s="6"/>
      <c r="E39" s="7"/>
      <c r="F39" s="19"/>
      <c r="G39" s="9"/>
      <c r="H39" s="10"/>
      <c r="I39" s="20"/>
      <c r="J39" s="17"/>
      <c r="K39" s="5"/>
      <c r="L39" s="87"/>
      <c r="M39" s="87"/>
      <c r="N39" s="100" t="str">
        <f t="shared" si="2"/>
        <v/>
      </c>
      <c r="O39" s="89" t="str">
        <f t="shared" si="0"/>
        <v/>
      </c>
      <c r="P39" s="39"/>
      <c r="Q39" s="40" t="str">
        <f t="shared" si="1"/>
        <v/>
      </c>
    </row>
    <row r="40" spans="1:17" ht="18.95" customHeight="1" x14ac:dyDescent="0.2">
      <c r="A40" s="3"/>
      <c r="B40" s="4"/>
      <c r="C40" s="5"/>
      <c r="D40" s="6"/>
      <c r="E40" s="7"/>
      <c r="F40" s="19"/>
      <c r="G40" s="9"/>
      <c r="H40" s="10"/>
      <c r="I40" s="20"/>
      <c r="J40" s="17"/>
      <c r="K40" s="5"/>
      <c r="L40" s="87"/>
      <c r="M40" s="87"/>
      <c r="N40" s="100" t="str">
        <f t="shared" si="2"/>
        <v/>
      </c>
      <c r="O40" s="89" t="str">
        <f t="shared" si="0"/>
        <v/>
      </c>
      <c r="P40" s="39">
        <f>SUMIF(K$10:K40,K40,O$10:O40)</f>
        <v>0</v>
      </c>
      <c r="Q40" s="40" t="str">
        <f t="shared" si="1"/>
        <v/>
      </c>
    </row>
    <row r="41" spans="1:17" ht="18.95" customHeight="1" x14ac:dyDescent="0.2">
      <c r="A41" s="3"/>
      <c r="B41" s="4"/>
      <c r="C41" s="5"/>
      <c r="D41" s="6"/>
      <c r="E41" s="7"/>
      <c r="F41" s="19"/>
      <c r="G41" s="9"/>
      <c r="H41" s="10"/>
      <c r="I41" s="20"/>
      <c r="J41" s="17"/>
      <c r="K41" s="5"/>
      <c r="L41" s="87"/>
      <c r="M41" s="87"/>
      <c r="N41" s="100" t="str">
        <f t="shared" si="2"/>
        <v/>
      </c>
      <c r="O41" s="89" t="str">
        <f t="shared" si="0"/>
        <v/>
      </c>
      <c r="P41" s="39">
        <f>SUMIF(K$10:K41,K41,O$10:O41)</f>
        <v>0</v>
      </c>
      <c r="Q41" s="40" t="str">
        <f t="shared" si="1"/>
        <v/>
      </c>
    </row>
    <row r="42" spans="1:17" ht="18.95" customHeight="1" x14ac:dyDescent="0.2">
      <c r="A42" s="3"/>
      <c r="B42" s="4"/>
      <c r="C42" s="5"/>
      <c r="D42" s="6"/>
      <c r="E42" s="7"/>
      <c r="F42" s="19"/>
      <c r="G42" s="9"/>
      <c r="H42" s="10"/>
      <c r="I42" s="20"/>
      <c r="J42" s="17"/>
      <c r="K42" s="5"/>
      <c r="L42" s="87"/>
      <c r="M42" s="87"/>
      <c r="N42" s="100" t="str">
        <f t="shared" si="2"/>
        <v/>
      </c>
      <c r="O42" s="89" t="str">
        <f t="shared" si="0"/>
        <v/>
      </c>
      <c r="P42" s="39">
        <f>SUMIF(K$10:K42,K42,O$10:O42)</f>
        <v>0</v>
      </c>
      <c r="Q42" s="40" t="str">
        <f t="shared" si="1"/>
        <v/>
      </c>
    </row>
    <row r="43" spans="1:17" ht="18.95" customHeight="1" x14ac:dyDescent="0.2">
      <c r="A43" s="3"/>
      <c r="B43" s="4"/>
      <c r="C43" s="5"/>
      <c r="D43" s="6"/>
      <c r="E43" s="7"/>
      <c r="F43" s="19"/>
      <c r="G43" s="9"/>
      <c r="H43" s="10"/>
      <c r="I43" s="20"/>
      <c r="J43" s="17"/>
      <c r="K43" s="5"/>
      <c r="L43" s="87"/>
      <c r="M43" s="87"/>
      <c r="N43" s="100" t="str">
        <f t="shared" si="2"/>
        <v/>
      </c>
      <c r="O43" s="89" t="str">
        <f t="shared" si="0"/>
        <v/>
      </c>
      <c r="P43" s="39">
        <f>SUMIF(K$10:K43,K43,O$10:O43)</f>
        <v>0</v>
      </c>
      <c r="Q43" s="40" t="str">
        <f t="shared" si="1"/>
        <v/>
      </c>
    </row>
    <row r="44" spans="1:17" ht="18.95" customHeight="1" x14ac:dyDescent="0.2">
      <c r="A44" s="3"/>
      <c r="B44" s="4"/>
      <c r="C44" s="5"/>
      <c r="D44" s="6"/>
      <c r="E44" s="7"/>
      <c r="F44" s="19"/>
      <c r="G44" s="9"/>
      <c r="H44" s="10"/>
      <c r="I44" s="20"/>
      <c r="J44" s="17"/>
      <c r="K44" s="5"/>
      <c r="L44" s="87"/>
      <c r="M44" s="87"/>
      <c r="N44" s="100" t="str">
        <f t="shared" si="2"/>
        <v/>
      </c>
      <c r="O44" s="89" t="str">
        <f t="shared" si="0"/>
        <v/>
      </c>
      <c r="P44" s="39">
        <f>SUMIF(K$10:K44,K44,O$10:O44)</f>
        <v>0</v>
      </c>
      <c r="Q44" s="40" t="str">
        <f t="shared" si="1"/>
        <v/>
      </c>
    </row>
    <row r="45" spans="1:17" ht="18.95" customHeight="1" x14ac:dyDescent="0.2">
      <c r="A45" s="3"/>
      <c r="B45" s="4"/>
      <c r="C45" s="5"/>
      <c r="D45" s="6"/>
      <c r="E45" s="7"/>
      <c r="F45" s="19"/>
      <c r="G45" s="9"/>
      <c r="H45" s="10"/>
      <c r="I45" s="20"/>
      <c r="J45" s="17"/>
      <c r="K45" s="5"/>
      <c r="L45" s="87"/>
      <c r="M45" s="87"/>
      <c r="N45" s="100" t="str">
        <f t="shared" si="2"/>
        <v/>
      </c>
      <c r="O45" s="89" t="str">
        <f t="shared" si="0"/>
        <v/>
      </c>
      <c r="P45" s="39">
        <f>SUMIF(K$10:K45,K45,O$10:O45)</f>
        <v>0</v>
      </c>
      <c r="Q45" s="40" t="str">
        <f t="shared" si="1"/>
        <v/>
      </c>
    </row>
    <row r="46" spans="1:17" ht="18.95" customHeight="1" x14ac:dyDescent="0.2">
      <c r="A46" s="3"/>
      <c r="B46" s="4"/>
      <c r="C46" s="5"/>
      <c r="D46" s="6"/>
      <c r="E46" s="7"/>
      <c r="F46" s="19"/>
      <c r="G46" s="9"/>
      <c r="H46" s="10"/>
      <c r="I46" s="20"/>
      <c r="J46" s="17"/>
      <c r="K46" s="5"/>
      <c r="L46" s="87"/>
      <c r="M46" s="87"/>
      <c r="N46" s="100" t="str">
        <f t="shared" si="2"/>
        <v/>
      </c>
      <c r="O46" s="89" t="str">
        <f t="shared" si="0"/>
        <v/>
      </c>
      <c r="P46" s="39">
        <f>SUMIF(K$10:K46,K46,O$10:O46)</f>
        <v>0</v>
      </c>
      <c r="Q46" s="40" t="str">
        <f t="shared" si="1"/>
        <v/>
      </c>
    </row>
    <row r="47" spans="1:17" ht="18.95" customHeight="1" thickBot="1" x14ac:dyDescent="0.25">
      <c r="A47" s="3"/>
      <c r="B47" s="4"/>
      <c r="C47" s="5"/>
      <c r="D47" s="6"/>
      <c r="E47" s="7"/>
      <c r="F47" s="19"/>
      <c r="G47" s="9"/>
      <c r="H47" s="10"/>
      <c r="I47" s="20"/>
      <c r="J47" s="17"/>
      <c r="K47" s="5"/>
      <c r="L47" s="87"/>
      <c r="M47" s="87"/>
      <c r="N47" s="100" t="str">
        <f t="shared" si="2"/>
        <v/>
      </c>
      <c r="O47" s="89" t="str">
        <f t="shared" si="0"/>
        <v/>
      </c>
      <c r="P47" s="39">
        <f>SUMIF(K$10:K47,K47,O$10:O47)</f>
        <v>0</v>
      </c>
      <c r="Q47" s="40" t="str">
        <f t="shared" si="1"/>
        <v/>
      </c>
    </row>
    <row r="48" spans="1:17" ht="18.95" customHeight="1" x14ac:dyDescent="0.2">
      <c r="A48" s="72"/>
      <c r="B48" s="25"/>
      <c r="C48" s="22"/>
      <c r="D48" s="23"/>
      <c r="E48" s="24"/>
      <c r="F48" s="27"/>
      <c r="G48" s="25"/>
      <c r="H48" s="22"/>
      <c r="I48" s="26"/>
      <c r="J48" s="27"/>
      <c r="K48" s="25"/>
      <c r="L48" s="25"/>
      <c r="M48" s="23"/>
      <c r="N48" s="25"/>
      <c r="O48" s="41"/>
      <c r="P48" s="41"/>
      <c r="Q48" s="42"/>
    </row>
    <row r="49" spans="1:17" ht="18.95" customHeight="1" x14ac:dyDescent="0.2">
      <c r="A49" s="73"/>
      <c r="B49" s="28"/>
      <c r="C49" s="75" t="s">
        <v>24</v>
      </c>
      <c r="D49" s="49">
        <f>SUMIFS(D10:D47,E10:E47,"oui")</f>
        <v>0</v>
      </c>
      <c r="E49" s="7"/>
      <c r="F49" s="76"/>
      <c r="G49" s="28"/>
      <c r="H49" s="77" t="s">
        <v>10</v>
      </c>
      <c r="I49" s="47">
        <f>SUM(I10:I48)</f>
        <v>99000</v>
      </c>
      <c r="J49" s="29"/>
      <c r="K49" s="91" t="s">
        <v>30</v>
      </c>
      <c r="L49" s="80"/>
      <c r="M49" s="90">
        <f>SUM(M10:M47)</f>
        <v>0</v>
      </c>
      <c r="N49" s="80"/>
      <c r="O49" s="80" t="s">
        <v>3</v>
      </c>
      <c r="P49" s="43"/>
      <c r="Q49" s="44">
        <f>IF(I49="","",IF((I49-SUM(Q10:Q48)-M49)&lt;0,"ERREUR",IF(AND((I49-SUM(Q10:Q48)-M49)=0,I49&lt;&gt;0),"SOLDE",(I49-SUM(Q10:Q48)-M49))))</f>
        <v>1040000</v>
      </c>
    </row>
    <row r="50" spans="1:17" ht="18.95" customHeight="1" thickBot="1" x14ac:dyDescent="0.25">
      <c r="A50" s="74"/>
      <c r="B50" s="33"/>
      <c r="C50" s="30"/>
      <c r="D50" s="31"/>
      <c r="E50" s="32"/>
      <c r="F50" s="35"/>
      <c r="G50" s="33"/>
      <c r="H50" s="30"/>
      <c r="I50" s="34"/>
      <c r="J50" s="35"/>
      <c r="K50" s="33"/>
      <c r="L50" s="33"/>
      <c r="M50" s="31"/>
      <c r="N50" s="33"/>
      <c r="O50" s="101" t="s">
        <v>33</v>
      </c>
      <c r="P50" s="45"/>
      <c r="Q50" s="102">
        <f>(SUM(Q10:Q47)+M49)/I49</f>
        <v>-9.5050505050505052</v>
      </c>
    </row>
    <row r="51" spans="1:17" x14ac:dyDescent="0.2">
      <c r="F51" s="36"/>
      <c r="I51" s="37"/>
      <c r="J51" s="36"/>
      <c r="Q51" s="37"/>
    </row>
    <row r="52" spans="1:17" x14ac:dyDescent="0.2">
      <c r="F52" s="36"/>
      <c r="I52" s="37"/>
      <c r="J52" s="36"/>
      <c r="Q52" s="37"/>
    </row>
    <row r="53" spans="1:17" ht="14.25" x14ac:dyDescent="0.2">
      <c r="F53" s="36"/>
      <c r="H53" s="38" t="str">
        <f ca="1">RIGHT(CELL("nomfichier",A1),LEN(CELL("nomfichier",A1))-FIND("]",CELL("nomfichier",A1)))</f>
        <v>02-Gros oeuvre</v>
      </c>
      <c r="I53" s="37"/>
      <c r="J53" s="36"/>
      <c r="Q53" s="37"/>
    </row>
    <row r="54" spans="1:17" x14ac:dyDescent="0.2">
      <c r="F54" s="36"/>
      <c r="I54" s="37"/>
      <c r="J54" s="36"/>
      <c r="Q54" s="37"/>
    </row>
    <row r="55" spans="1:17" x14ac:dyDescent="0.2">
      <c r="F55" s="36"/>
      <c r="I55" s="37"/>
      <c r="J55" s="36"/>
      <c r="Q55" s="92"/>
    </row>
    <row r="56" spans="1:17" x14ac:dyDescent="0.2">
      <c r="F56" s="36"/>
      <c r="I56" s="37"/>
      <c r="J56" s="36"/>
      <c r="Q56" s="37"/>
    </row>
    <row r="57" spans="1:17" x14ac:dyDescent="0.2">
      <c r="F57" s="36"/>
      <c r="I57" s="37"/>
      <c r="J57" s="36"/>
      <c r="Q57" s="92"/>
    </row>
    <row r="58" spans="1:17" x14ac:dyDescent="0.2">
      <c r="F58" s="36"/>
      <c r="I58" s="37"/>
      <c r="J58" s="36"/>
      <c r="Q58" s="37"/>
    </row>
    <row r="59" spans="1:17" x14ac:dyDescent="0.2">
      <c r="F59" s="36"/>
      <c r="I59" s="37"/>
      <c r="J59" s="36"/>
      <c r="Q59" s="37"/>
    </row>
    <row r="60" spans="1:17" x14ac:dyDescent="0.2">
      <c r="F60" s="36"/>
      <c r="I60" s="37"/>
      <c r="J60" s="36"/>
      <c r="Q60" s="92"/>
    </row>
    <row r="61" spans="1:17" x14ac:dyDescent="0.2">
      <c r="F61" s="36"/>
      <c r="I61" s="37"/>
      <c r="J61" s="36"/>
      <c r="Q61" s="37"/>
    </row>
    <row r="62" spans="1:17" x14ac:dyDescent="0.2">
      <c r="F62" s="36"/>
      <c r="I62" s="37"/>
      <c r="J62" s="36"/>
      <c r="Q62" s="37"/>
    </row>
    <row r="63" spans="1:17" x14ac:dyDescent="0.2">
      <c r="F63" s="36"/>
      <c r="I63" s="37"/>
      <c r="J63" s="36"/>
      <c r="Q63" s="37"/>
    </row>
    <row r="64" spans="1:17" x14ac:dyDescent="0.2">
      <c r="F64" s="36"/>
      <c r="I64" s="37"/>
      <c r="J64" s="36"/>
      <c r="Q64" s="37"/>
    </row>
    <row r="65" spans="6:17" x14ac:dyDescent="0.2">
      <c r="F65" s="36"/>
      <c r="I65" s="37"/>
      <c r="J65" s="36"/>
      <c r="Q65" s="37"/>
    </row>
    <row r="66" spans="6:17" x14ac:dyDescent="0.2">
      <c r="F66" s="36"/>
      <c r="I66" s="37"/>
      <c r="J66" s="36"/>
      <c r="Q66" s="37"/>
    </row>
    <row r="67" spans="6:17" x14ac:dyDescent="0.2">
      <c r="F67" s="36"/>
      <c r="I67" s="37"/>
      <c r="J67" s="36"/>
      <c r="Q67" s="37"/>
    </row>
    <row r="68" spans="6:17" x14ac:dyDescent="0.2">
      <c r="F68" s="36"/>
      <c r="I68" s="37"/>
      <c r="J68" s="36"/>
      <c r="Q68" s="37"/>
    </row>
    <row r="69" spans="6:17" x14ac:dyDescent="0.2">
      <c r="F69" s="36"/>
      <c r="I69" s="37"/>
      <c r="J69" s="36"/>
      <c r="Q69" s="37"/>
    </row>
    <row r="70" spans="6:17" x14ac:dyDescent="0.2">
      <c r="F70" s="36"/>
      <c r="I70" s="37"/>
      <c r="J70" s="36"/>
      <c r="Q70" s="37"/>
    </row>
    <row r="71" spans="6:17" x14ac:dyDescent="0.2">
      <c r="F71" s="36"/>
      <c r="I71" s="37"/>
      <c r="J71" s="36"/>
      <c r="Q71" s="37"/>
    </row>
    <row r="72" spans="6:17" x14ac:dyDescent="0.2">
      <c r="F72" s="36"/>
      <c r="I72" s="37"/>
      <c r="J72" s="36"/>
      <c r="Q72" s="37"/>
    </row>
    <row r="73" spans="6:17" x14ac:dyDescent="0.2">
      <c r="F73" s="36"/>
      <c r="I73" s="37"/>
      <c r="J73" s="36"/>
      <c r="Q73" s="37"/>
    </row>
    <row r="74" spans="6:17" x14ac:dyDescent="0.2">
      <c r="F74" s="36"/>
      <c r="I74" s="37"/>
      <c r="J74" s="36"/>
      <c r="Q74" s="37"/>
    </row>
    <row r="75" spans="6:17" x14ac:dyDescent="0.2">
      <c r="F75" s="36"/>
      <c r="I75" s="37"/>
      <c r="J75" s="36"/>
      <c r="Q75" s="37"/>
    </row>
    <row r="76" spans="6:17" x14ac:dyDescent="0.2">
      <c r="F76" s="36"/>
      <c r="I76" s="37"/>
      <c r="J76" s="36"/>
      <c r="Q76" s="37"/>
    </row>
    <row r="77" spans="6:17" x14ac:dyDescent="0.2">
      <c r="F77" s="36"/>
      <c r="I77" s="37"/>
      <c r="J77" s="36"/>
      <c r="Q77" s="37"/>
    </row>
    <row r="78" spans="6:17" x14ac:dyDescent="0.2">
      <c r="F78" s="36"/>
      <c r="I78" s="37"/>
      <c r="J78" s="36"/>
      <c r="Q78" s="37"/>
    </row>
    <row r="79" spans="6:17" x14ac:dyDescent="0.2">
      <c r="F79" s="36"/>
      <c r="I79" s="37"/>
      <c r="J79" s="36"/>
      <c r="Q79" s="37"/>
    </row>
    <row r="80" spans="6:17" x14ac:dyDescent="0.2">
      <c r="F80" s="36"/>
      <c r="I80" s="37"/>
      <c r="J80" s="36"/>
      <c r="Q80" s="37"/>
    </row>
    <row r="81" spans="6:17" x14ac:dyDescent="0.2">
      <c r="F81" s="36"/>
      <c r="I81" s="37"/>
      <c r="J81" s="36"/>
      <c r="Q81" s="37"/>
    </row>
    <row r="82" spans="6:17" x14ac:dyDescent="0.2">
      <c r="F82" s="36"/>
      <c r="I82" s="37"/>
      <c r="J82" s="36"/>
      <c r="Q82" s="37"/>
    </row>
    <row r="83" spans="6:17" x14ac:dyDescent="0.2">
      <c r="F83" s="36"/>
      <c r="I83" s="37"/>
      <c r="J83" s="36"/>
      <c r="Q83" s="37"/>
    </row>
    <row r="84" spans="6:17" x14ac:dyDescent="0.2">
      <c r="F84" s="36"/>
      <c r="I84" s="37"/>
      <c r="J84" s="36"/>
      <c r="Q84" s="37"/>
    </row>
    <row r="85" spans="6:17" x14ac:dyDescent="0.2">
      <c r="F85" s="36"/>
      <c r="I85" s="37"/>
      <c r="J85" s="36"/>
      <c r="Q85" s="37"/>
    </row>
    <row r="86" spans="6:17" x14ac:dyDescent="0.2">
      <c r="F86" s="36"/>
      <c r="I86" s="37"/>
      <c r="J86" s="36"/>
      <c r="Q86" s="37"/>
    </row>
    <row r="87" spans="6:17" x14ac:dyDescent="0.2">
      <c r="F87" s="36"/>
      <c r="I87" s="37"/>
      <c r="J87" s="36"/>
      <c r="Q87" s="37"/>
    </row>
    <row r="88" spans="6:17" x14ac:dyDescent="0.2">
      <c r="F88" s="36"/>
      <c r="I88" s="37"/>
      <c r="J88" s="36"/>
      <c r="Q88" s="37"/>
    </row>
    <row r="89" spans="6:17" x14ac:dyDescent="0.2">
      <c r="F89" s="36"/>
      <c r="I89" s="37"/>
      <c r="J89" s="36"/>
      <c r="Q89" s="37"/>
    </row>
    <row r="90" spans="6:17" x14ac:dyDescent="0.2">
      <c r="F90" s="36"/>
      <c r="I90" s="37"/>
      <c r="J90" s="36"/>
      <c r="Q90" s="37"/>
    </row>
    <row r="91" spans="6:17" x14ac:dyDescent="0.2">
      <c r="F91" s="36"/>
      <c r="I91" s="37"/>
      <c r="J91" s="36"/>
      <c r="Q91" s="37"/>
    </row>
    <row r="92" spans="6:17" x14ac:dyDescent="0.2">
      <c r="F92" s="36"/>
      <c r="I92" s="37"/>
      <c r="J92" s="36"/>
      <c r="Q92" s="37"/>
    </row>
    <row r="93" spans="6:17" x14ac:dyDescent="0.2">
      <c r="F93" s="36"/>
      <c r="I93" s="37"/>
      <c r="J93" s="36"/>
      <c r="Q93" s="37"/>
    </row>
    <row r="94" spans="6:17" x14ac:dyDescent="0.2">
      <c r="F94" s="36"/>
      <c r="I94" s="37"/>
      <c r="J94" s="36"/>
      <c r="Q94" s="37"/>
    </row>
    <row r="95" spans="6:17" x14ac:dyDescent="0.2">
      <c r="F95" s="36"/>
      <c r="I95" s="37"/>
      <c r="J95" s="36"/>
      <c r="Q95" s="37"/>
    </row>
    <row r="96" spans="6:17" x14ac:dyDescent="0.2">
      <c r="F96" s="36"/>
      <c r="I96" s="37"/>
      <c r="J96" s="36"/>
      <c r="Q96" s="37"/>
    </row>
    <row r="97" spans="6:17" x14ac:dyDescent="0.2">
      <c r="F97" s="36"/>
      <c r="I97" s="37"/>
      <c r="J97" s="36"/>
      <c r="Q97" s="37"/>
    </row>
    <row r="98" spans="6:17" x14ac:dyDescent="0.2">
      <c r="F98" s="36"/>
      <c r="I98" s="37"/>
      <c r="J98" s="36"/>
      <c r="Q98" s="37"/>
    </row>
    <row r="99" spans="6:17" x14ac:dyDescent="0.2">
      <c r="F99" s="36"/>
      <c r="I99" s="37"/>
      <c r="J99" s="36"/>
      <c r="Q99" s="37"/>
    </row>
    <row r="100" spans="6:17" x14ac:dyDescent="0.2">
      <c r="F100" s="36"/>
      <c r="I100" s="37"/>
      <c r="J100" s="36"/>
      <c r="Q100" s="37"/>
    </row>
    <row r="101" spans="6:17" x14ac:dyDescent="0.2">
      <c r="F101" s="36"/>
      <c r="I101" s="37"/>
      <c r="J101" s="36"/>
      <c r="Q101" s="37"/>
    </row>
    <row r="102" spans="6:17" x14ac:dyDescent="0.2">
      <c r="F102" s="36"/>
      <c r="I102" s="37"/>
      <c r="J102" s="36"/>
      <c r="Q102" s="37"/>
    </row>
  </sheetData>
  <mergeCells count="4">
    <mergeCell ref="F8:I8"/>
    <mergeCell ref="J8:Q8"/>
    <mergeCell ref="A8:E8"/>
    <mergeCell ref="A1:Q1"/>
  </mergeCells>
  <phoneticPr fontId="2" type="noConversion"/>
  <conditionalFormatting sqref="P15:P16">
    <cfRule type="expression" dxfId="16" priority="11" stopIfTrue="1">
      <formula>$P$15&gt;1</formula>
    </cfRule>
  </conditionalFormatting>
  <conditionalFormatting sqref="P10:P47">
    <cfRule type="cellIs" dxfId="15" priority="7" stopIfTrue="1" operator="equal">
      <formula>1</formula>
    </cfRule>
    <cfRule type="cellIs" dxfId="14" priority="10" stopIfTrue="1" operator="greaterThan">
      <formula>1</formula>
    </cfRule>
  </conditionalFormatting>
  <conditionalFormatting sqref="Q49">
    <cfRule type="containsText" dxfId="13" priority="5" stopIfTrue="1" operator="containsText" text="SOLDE">
      <formula>NOT(ISERROR(SEARCH("SOLDE",Q49)))</formula>
    </cfRule>
    <cfRule type="containsText" dxfId="12" priority="6" stopIfTrue="1" operator="containsText" text="ERREUR">
      <formula>NOT(ISERROR(SEARCH("ERREUR",Q49)))</formula>
    </cfRule>
  </conditionalFormatting>
  <conditionalFormatting sqref="E10:E47">
    <cfRule type="containsText" dxfId="11" priority="3" operator="containsText" text="non">
      <formula>NOT(ISERROR(SEARCH("non",E10)))</formula>
    </cfRule>
    <cfRule type="containsText" dxfId="10" priority="4" operator="containsText" text="oui">
      <formula>NOT(ISERROR(SEARCH("oui",E10)))</formula>
    </cfRule>
  </conditionalFormatting>
  <conditionalFormatting sqref="D10:D47 I10:I47">
    <cfRule type="cellIs" dxfId="9" priority="2" operator="lessThan">
      <formula>0</formula>
    </cfRule>
  </conditionalFormatting>
  <conditionalFormatting sqref="Q50">
    <cfRule type="cellIs" dxfId="8" priority="1" operator="equal">
      <formula>1</formula>
    </cfRule>
  </conditionalFormatting>
  <printOptions horizontalCentered="1"/>
  <pageMargins left="0.78740157480314965" right="0.78740157480314965" top="0.78740157480314965" bottom="0.98425196850393704" header="0.51181102362204722" footer="0.51181102362204722"/>
  <pageSetup paperSize="8" scale="79" orientation="landscape" r:id="rId1"/>
  <headerFooter alignWithMargins="0">
    <oddFooter>&amp;LDEMETER ETICC&amp;C&amp;A&amp;R&amp;P/&amp;N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102"/>
  <sheetViews>
    <sheetView showZeros="0" view="pageBreakPreview" zoomScaleNormal="100" zoomScaleSheetLayoutView="100" workbookViewId="0">
      <selection activeCell="F12" sqref="F12:I12"/>
    </sheetView>
  </sheetViews>
  <sheetFormatPr baseColWidth="10" defaultRowHeight="12.75" x14ac:dyDescent="0.2"/>
  <cols>
    <col min="1" max="1" width="9.7109375" style="2" customWidth="1"/>
    <col min="2" max="2" width="13.28515625" style="2" customWidth="1"/>
    <col min="3" max="3" width="23.7109375" style="2" customWidth="1"/>
    <col min="4" max="4" width="16.5703125" style="2" customWidth="1"/>
    <col min="5" max="5" width="9.140625" style="2" bestFit="1" customWidth="1"/>
    <col min="6" max="6" width="9.7109375" style="2" customWidth="1"/>
    <col min="7" max="7" width="13.28515625" style="2" customWidth="1"/>
    <col min="8" max="8" width="23.7109375" style="2" customWidth="1"/>
    <col min="9" max="9" width="16.5703125" style="2" customWidth="1"/>
    <col min="10" max="10" width="13.28515625" style="2" customWidth="1"/>
    <col min="11" max="11" width="9.7109375" style="2" customWidth="1"/>
    <col min="12" max="14" width="16.5703125" style="2" customWidth="1"/>
    <col min="15" max="16" width="10.7109375" style="2" customWidth="1"/>
    <col min="17" max="17" width="16.5703125" style="2" customWidth="1"/>
    <col min="18" max="16384" width="11.42578125" style="2"/>
  </cols>
  <sheetData>
    <row r="1" spans="1:20" ht="15" customHeight="1" x14ac:dyDescent="0.25">
      <c r="A1" s="116"/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</row>
    <row r="2" spans="1:20" ht="15" customHeight="1" x14ac:dyDescent="0.2">
      <c r="A2" s="1" t="s">
        <v>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20" ht="15" customHeight="1" x14ac:dyDescent="0.2">
      <c r="A3" s="1" t="s">
        <v>6</v>
      </c>
      <c r="B3" s="1"/>
      <c r="C3" s="1" t="str">
        <f ca="1">H53</f>
        <v>02-Gros oeuvre (3)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20" ht="1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T4" s="78"/>
    </row>
    <row r="5" spans="1:20" ht="15" customHeight="1" x14ac:dyDescent="0.2">
      <c r="A5" s="1" t="s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T5" s="78"/>
    </row>
    <row r="6" spans="1:20" ht="1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20" ht="15" customHeight="1" thickBot="1" x14ac:dyDescent="0.25">
      <c r="A7" s="1">
        <v>1</v>
      </c>
      <c r="B7" s="1">
        <v>2</v>
      </c>
      <c r="C7" s="1">
        <v>3</v>
      </c>
      <c r="D7" s="1">
        <v>4</v>
      </c>
      <c r="E7" s="1">
        <v>5</v>
      </c>
      <c r="F7" s="1">
        <v>1</v>
      </c>
      <c r="G7" s="1">
        <v>2</v>
      </c>
      <c r="H7" s="1">
        <v>3</v>
      </c>
      <c r="I7" s="1">
        <v>4</v>
      </c>
      <c r="J7" s="1">
        <v>1</v>
      </c>
      <c r="K7" s="1">
        <v>2</v>
      </c>
      <c r="L7" s="1">
        <v>3</v>
      </c>
      <c r="M7" s="1">
        <v>4</v>
      </c>
      <c r="N7" s="1">
        <v>5</v>
      </c>
      <c r="O7" s="1">
        <v>6</v>
      </c>
      <c r="P7" s="1">
        <v>7</v>
      </c>
      <c r="Q7" s="1">
        <v>8</v>
      </c>
    </row>
    <row r="8" spans="1:20" ht="15" customHeight="1" x14ac:dyDescent="0.2">
      <c r="A8" s="113" t="s">
        <v>21</v>
      </c>
      <c r="B8" s="114"/>
      <c r="C8" s="114"/>
      <c r="D8" s="114"/>
      <c r="E8" s="115"/>
      <c r="F8" s="108" t="s">
        <v>7</v>
      </c>
      <c r="G8" s="109"/>
      <c r="H8" s="110"/>
      <c r="I8" s="111"/>
      <c r="J8" s="112" t="s">
        <v>2</v>
      </c>
      <c r="K8" s="109"/>
      <c r="L8" s="110"/>
      <c r="M8" s="110"/>
      <c r="N8" s="110"/>
      <c r="O8" s="110"/>
      <c r="P8" s="110"/>
      <c r="Q8" s="111"/>
    </row>
    <row r="9" spans="1:20" ht="29.25" customHeight="1" thickBot="1" x14ac:dyDescent="0.25">
      <c r="A9" s="81" t="s">
        <v>0</v>
      </c>
      <c r="B9" s="82" t="s">
        <v>22</v>
      </c>
      <c r="C9" s="83" t="s">
        <v>8</v>
      </c>
      <c r="D9" s="84" t="s">
        <v>1</v>
      </c>
      <c r="E9" s="85" t="s">
        <v>23</v>
      </c>
      <c r="F9" s="82" t="s">
        <v>0</v>
      </c>
      <c r="G9" s="83" t="s">
        <v>12</v>
      </c>
      <c r="H9" s="84" t="s">
        <v>8</v>
      </c>
      <c r="I9" s="85" t="s">
        <v>1</v>
      </c>
      <c r="J9" s="81" t="s">
        <v>27</v>
      </c>
      <c r="K9" s="83" t="s">
        <v>0</v>
      </c>
      <c r="L9" s="84" t="s">
        <v>28</v>
      </c>
      <c r="M9" s="84" t="s">
        <v>30</v>
      </c>
      <c r="N9" s="84" t="s">
        <v>29</v>
      </c>
      <c r="O9" s="84" t="s">
        <v>9</v>
      </c>
      <c r="P9" s="84" t="s">
        <v>13</v>
      </c>
      <c r="Q9" s="85" t="s">
        <v>31</v>
      </c>
    </row>
    <row r="10" spans="1:20" ht="18.95" customHeight="1" x14ac:dyDescent="0.2">
      <c r="A10" s="3"/>
      <c r="B10" s="4"/>
      <c r="C10" s="5"/>
      <c r="D10" s="6"/>
      <c r="E10" s="7"/>
      <c r="F10" s="8"/>
      <c r="G10" s="9"/>
      <c r="H10" s="10"/>
      <c r="I10" s="11"/>
      <c r="J10" s="12"/>
      <c r="K10" s="5"/>
      <c r="L10" s="87"/>
      <c r="M10" s="87"/>
      <c r="N10" s="100" t="str">
        <f>IF(L10="","",L10)</f>
        <v/>
      </c>
      <c r="O10" s="89" t="str">
        <f t="shared" ref="O10:O47" si="0">IF(OR(K10="",L10=""),"",N10/(VLOOKUP(K10,listeOS,I$7)))</f>
        <v/>
      </c>
      <c r="P10" s="39">
        <f>SUMIF(K$10:K10,K10,O$10:O10)</f>
        <v>0</v>
      </c>
      <c r="Q10" s="40" t="str">
        <f t="shared" ref="Q10:Q47" si="1">IF(OR(K10=0,N10=""),"",(VLOOKUP(K10,listeOS,I$7,FALSE)*O10)-M10)</f>
        <v/>
      </c>
    </row>
    <row r="11" spans="1:20" ht="18.95" customHeight="1" x14ac:dyDescent="0.2">
      <c r="A11" s="3"/>
      <c r="B11" s="4"/>
      <c r="C11" s="5"/>
      <c r="D11" s="6"/>
      <c r="E11" s="7"/>
      <c r="F11" s="13" t="s">
        <v>11</v>
      </c>
      <c r="G11" s="14">
        <v>42440</v>
      </c>
      <c r="H11" s="79" t="s">
        <v>36</v>
      </c>
      <c r="I11" s="16">
        <v>100000</v>
      </c>
      <c r="J11" s="17"/>
      <c r="K11" s="86" t="s">
        <v>11</v>
      </c>
      <c r="L11" s="88">
        <v>100000</v>
      </c>
      <c r="M11" s="88">
        <v>10000</v>
      </c>
      <c r="N11" s="100">
        <f t="shared" ref="N11:N47" si="2">IF(L11="","",L11)</f>
        <v>100000</v>
      </c>
      <c r="O11" s="89">
        <f t="shared" si="0"/>
        <v>1</v>
      </c>
      <c r="P11" s="39">
        <f>SUMIF(K$10:K11,K11,O$10:O11)</f>
        <v>1</v>
      </c>
      <c r="Q11" s="40">
        <f t="shared" si="1"/>
        <v>90000</v>
      </c>
    </row>
    <row r="12" spans="1:20" ht="18.95" customHeight="1" x14ac:dyDescent="0.2">
      <c r="A12" s="3"/>
      <c r="B12" s="4"/>
      <c r="C12" s="5"/>
      <c r="D12" s="6"/>
      <c r="E12" s="7"/>
      <c r="F12" s="19"/>
      <c r="G12" s="9"/>
      <c r="H12" s="79"/>
      <c r="I12" s="20"/>
      <c r="J12" s="17"/>
      <c r="K12" s="86"/>
      <c r="L12" s="88"/>
      <c r="M12" s="88"/>
      <c r="N12" s="100" t="str">
        <f t="shared" si="2"/>
        <v/>
      </c>
      <c r="O12" s="89" t="str">
        <f t="shared" si="0"/>
        <v/>
      </c>
      <c r="P12" s="39">
        <f>SUMIF(K$10:K12,K12,O$10:O12)</f>
        <v>0</v>
      </c>
      <c r="Q12" s="40" t="str">
        <f t="shared" si="1"/>
        <v/>
      </c>
    </row>
    <row r="13" spans="1:20" ht="18.95" customHeight="1" x14ac:dyDescent="0.2">
      <c r="A13" s="3"/>
      <c r="B13" s="4"/>
      <c r="C13" s="5"/>
      <c r="D13" s="6"/>
      <c r="E13" s="7"/>
      <c r="F13" s="19"/>
      <c r="G13" s="9"/>
      <c r="H13" s="15"/>
      <c r="I13" s="20"/>
      <c r="J13" s="17"/>
      <c r="K13" s="5"/>
      <c r="L13" s="87"/>
      <c r="M13" s="87"/>
      <c r="N13" s="100" t="str">
        <f t="shared" si="2"/>
        <v/>
      </c>
      <c r="O13" s="89" t="str">
        <f t="shared" si="0"/>
        <v/>
      </c>
      <c r="P13" s="39">
        <f>SUMIF(K$10:K13,K13,O$10:O13)</f>
        <v>0</v>
      </c>
      <c r="Q13" s="40" t="str">
        <f t="shared" si="1"/>
        <v/>
      </c>
    </row>
    <row r="14" spans="1:20" ht="18.95" customHeight="1" x14ac:dyDescent="0.2">
      <c r="A14" s="3"/>
      <c r="B14" s="4"/>
      <c r="C14" s="5"/>
      <c r="D14" s="6"/>
      <c r="E14" s="7"/>
      <c r="F14" s="19"/>
      <c r="G14" s="9"/>
      <c r="H14" s="15"/>
      <c r="I14" s="20"/>
      <c r="J14" s="17"/>
      <c r="K14" s="5"/>
      <c r="L14" s="87"/>
      <c r="M14" s="87"/>
      <c r="N14" s="100" t="str">
        <f t="shared" si="2"/>
        <v/>
      </c>
      <c r="O14" s="89" t="str">
        <f t="shared" si="0"/>
        <v/>
      </c>
      <c r="P14" s="39">
        <f>SUMIF(K$10:K14,K14,O$10:O14)</f>
        <v>0</v>
      </c>
      <c r="Q14" s="40" t="str">
        <f t="shared" si="1"/>
        <v/>
      </c>
    </row>
    <row r="15" spans="1:20" ht="18.95" customHeight="1" x14ac:dyDescent="0.2">
      <c r="A15" s="3"/>
      <c r="B15" s="4"/>
      <c r="C15" s="5"/>
      <c r="D15" s="6"/>
      <c r="E15" s="7"/>
      <c r="F15" s="19"/>
      <c r="G15" s="9"/>
      <c r="H15" s="10"/>
      <c r="I15" s="20"/>
      <c r="J15" s="17"/>
      <c r="K15" s="18"/>
      <c r="L15" s="88"/>
      <c r="M15" s="88"/>
      <c r="N15" s="100" t="str">
        <f t="shared" si="2"/>
        <v/>
      </c>
      <c r="O15" s="89" t="str">
        <f t="shared" si="0"/>
        <v/>
      </c>
      <c r="P15" s="39">
        <f>SUMIF(K$10:K15,K15,O$10:O15)</f>
        <v>0</v>
      </c>
      <c r="Q15" s="40" t="str">
        <f t="shared" si="1"/>
        <v/>
      </c>
    </row>
    <row r="16" spans="1:20" ht="18.95" customHeight="1" x14ac:dyDescent="0.2">
      <c r="A16" s="3"/>
      <c r="B16" s="4"/>
      <c r="C16" s="5"/>
      <c r="D16" s="6"/>
      <c r="E16" s="7"/>
      <c r="F16" s="19"/>
      <c r="G16" s="9"/>
      <c r="H16" s="10"/>
      <c r="I16" s="20"/>
      <c r="J16" s="17"/>
      <c r="K16" s="18"/>
      <c r="L16" s="88"/>
      <c r="M16" s="88"/>
      <c r="N16" s="100" t="str">
        <f t="shared" si="2"/>
        <v/>
      </c>
      <c r="O16" s="89" t="str">
        <f t="shared" si="0"/>
        <v/>
      </c>
      <c r="P16" s="39">
        <f>SUMIF(K$10:K16,K16,O$10:O16)</f>
        <v>0</v>
      </c>
      <c r="Q16" s="40" t="str">
        <f t="shared" si="1"/>
        <v/>
      </c>
    </row>
    <row r="17" spans="1:17" ht="18.95" customHeight="1" x14ac:dyDescent="0.2">
      <c r="A17" s="3"/>
      <c r="B17" s="4"/>
      <c r="C17" s="5"/>
      <c r="D17" s="6"/>
      <c r="E17" s="7"/>
      <c r="F17" s="19"/>
      <c r="G17" s="9"/>
      <c r="H17" s="10"/>
      <c r="I17" s="20"/>
      <c r="J17" s="17"/>
      <c r="K17" s="5"/>
      <c r="L17" s="87"/>
      <c r="M17" s="87"/>
      <c r="N17" s="100" t="str">
        <f t="shared" si="2"/>
        <v/>
      </c>
      <c r="O17" s="89" t="str">
        <f t="shared" si="0"/>
        <v/>
      </c>
      <c r="P17" s="39">
        <f>SUMIF(K$10:K17,K17,O$10:O17)</f>
        <v>0</v>
      </c>
      <c r="Q17" s="40" t="str">
        <f t="shared" si="1"/>
        <v/>
      </c>
    </row>
    <row r="18" spans="1:17" ht="18.95" customHeight="1" x14ac:dyDescent="0.2">
      <c r="A18" s="3"/>
      <c r="B18" s="4"/>
      <c r="C18" s="5"/>
      <c r="D18" s="6"/>
      <c r="E18" s="7"/>
      <c r="F18" s="19"/>
      <c r="G18" s="9"/>
      <c r="H18" s="10"/>
      <c r="I18" s="20"/>
      <c r="J18" s="17"/>
      <c r="K18" s="5"/>
      <c r="L18" s="87"/>
      <c r="M18" s="87"/>
      <c r="N18" s="100" t="str">
        <f t="shared" si="2"/>
        <v/>
      </c>
      <c r="O18" s="89" t="str">
        <f t="shared" si="0"/>
        <v/>
      </c>
      <c r="P18" s="39">
        <f>SUMIF(K$10:K18,K18,O$10:O18)</f>
        <v>0</v>
      </c>
      <c r="Q18" s="40" t="str">
        <f t="shared" si="1"/>
        <v/>
      </c>
    </row>
    <row r="19" spans="1:17" ht="18.95" customHeight="1" x14ac:dyDescent="0.2">
      <c r="A19" s="3"/>
      <c r="B19" s="4"/>
      <c r="C19" s="5"/>
      <c r="D19" s="6"/>
      <c r="E19" s="7"/>
      <c r="F19" s="19"/>
      <c r="G19" s="9"/>
      <c r="H19" s="10"/>
      <c r="I19" s="20"/>
      <c r="J19" s="17"/>
      <c r="K19" s="5"/>
      <c r="L19" s="87"/>
      <c r="M19" s="87"/>
      <c r="N19" s="100" t="str">
        <f t="shared" si="2"/>
        <v/>
      </c>
      <c r="O19" s="89" t="str">
        <f t="shared" si="0"/>
        <v/>
      </c>
      <c r="P19" s="39">
        <f>SUMIF(K$10:K19,K19,O$10:O19)</f>
        <v>0</v>
      </c>
      <c r="Q19" s="40" t="str">
        <f t="shared" si="1"/>
        <v/>
      </c>
    </row>
    <row r="20" spans="1:17" ht="18.95" customHeight="1" x14ac:dyDescent="0.2">
      <c r="A20" s="3"/>
      <c r="B20" s="4"/>
      <c r="C20" s="5"/>
      <c r="D20" s="6"/>
      <c r="E20" s="21"/>
      <c r="F20" s="19"/>
      <c r="G20" s="9"/>
      <c r="H20" s="10"/>
      <c r="I20" s="20"/>
      <c r="J20" s="17"/>
      <c r="K20" s="5"/>
      <c r="L20" s="87"/>
      <c r="M20" s="87"/>
      <c r="N20" s="100" t="str">
        <f t="shared" si="2"/>
        <v/>
      </c>
      <c r="O20" s="89" t="str">
        <f t="shared" si="0"/>
        <v/>
      </c>
      <c r="P20" s="39">
        <f>SUMIF(K$10:K20,K20,O$10:O20)</f>
        <v>0</v>
      </c>
      <c r="Q20" s="40" t="str">
        <f t="shared" si="1"/>
        <v/>
      </c>
    </row>
    <row r="21" spans="1:17" ht="18.95" customHeight="1" x14ac:dyDescent="0.2">
      <c r="A21" s="3"/>
      <c r="B21" s="4"/>
      <c r="C21" s="5"/>
      <c r="D21" s="6"/>
      <c r="E21" s="21"/>
      <c r="F21" s="19"/>
      <c r="G21" s="9"/>
      <c r="H21" s="10"/>
      <c r="I21" s="20"/>
      <c r="J21" s="17"/>
      <c r="K21" s="18"/>
      <c r="L21" s="88"/>
      <c r="M21" s="88"/>
      <c r="N21" s="100" t="str">
        <f t="shared" si="2"/>
        <v/>
      </c>
      <c r="O21" s="89" t="str">
        <f t="shared" si="0"/>
        <v/>
      </c>
      <c r="P21" s="39">
        <f>SUMIF(K$10:K21,K21,O$10:O21)</f>
        <v>0</v>
      </c>
      <c r="Q21" s="40" t="str">
        <f t="shared" si="1"/>
        <v/>
      </c>
    </row>
    <row r="22" spans="1:17" ht="18.95" customHeight="1" x14ac:dyDescent="0.2">
      <c r="A22" s="3"/>
      <c r="B22" s="4"/>
      <c r="C22" s="5"/>
      <c r="D22" s="6"/>
      <c r="E22" s="7"/>
      <c r="F22" s="19"/>
      <c r="G22" s="9"/>
      <c r="H22" s="10"/>
      <c r="I22" s="20"/>
      <c r="J22" s="17"/>
      <c r="K22" s="5"/>
      <c r="L22" s="87"/>
      <c r="M22" s="87"/>
      <c r="N22" s="100" t="str">
        <f t="shared" si="2"/>
        <v/>
      </c>
      <c r="O22" s="89" t="str">
        <f t="shared" si="0"/>
        <v/>
      </c>
      <c r="P22" s="39">
        <f>SUMIF(K$10:K22,K22,O$10:O22)</f>
        <v>0</v>
      </c>
      <c r="Q22" s="40" t="str">
        <f t="shared" si="1"/>
        <v/>
      </c>
    </row>
    <row r="23" spans="1:17" ht="18.95" customHeight="1" x14ac:dyDescent="0.2">
      <c r="A23" s="3"/>
      <c r="B23" s="4"/>
      <c r="C23" s="5"/>
      <c r="D23" s="6"/>
      <c r="E23" s="7"/>
      <c r="F23" s="19"/>
      <c r="G23" s="9"/>
      <c r="H23" s="10"/>
      <c r="I23" s="20"/>
      <c r="J23" s="17"/>
      <c r="K23" s="5"/>
      <c r="L23" s="87"/>
      <c r="M23" s="87"/>
      <c r="N23" s="100" t="str">
        <f t="shared" si="2"/>
        <v/>
      </c>
      <c r="O23" s="89" t="str">
        <f t="shared" si="0"/>
        <v/>
      </c>
      <c r="P23" s="39">
        <f>SUMIF(K$10:K23,K23,O$10:O23)</f>
        <v>0</v>
      </c>
      <c r="Q23" s="40" t="str">
        <f t="shared" si="1"/>
        <v/>
      </c>
    </row>
    <row r="24" spans="1:17" ht="18.95" customHeight="1" x14ac:dyDescent="0.2">
      <c r="A24" s="3"/>
      <c r="B24" s="4"/>
      <c r="C24" s="5"/>
      <c r="D24" s="6"/>
      <c r="E24" s="7"/>
      <c r="F24" s="19"/>
      <c r="G24" s="9"/>
      <c r="H24" s="10"/>
      <c r="I24" s="20"/>
      <c r="J24" s="17"/>
      <c r="K24" s="5"/>
      <c r="L24" s="87"/>
      <c r="M24" s="87"/>
      <c r="N24" s="100" t="str">
        <f t="shared" si="2"/>
        <v/>
      </c>
      <c r="O24" s="89" t="str">
        <f t="shared" si="0"/>
        <v/>
      </c>
      <c r="P24" s="39">
        <f>SUMIF(K$10:K24,K24,O$10:O24)</f>
        <v>0</v>
      </c>
      <c r="Q24" s="40" t="str">
        <f t="shared" si="1"/>
        <v/>
      </c>
    </row>
    <row r="25" spans="1:17" ht="18.95" customHeight="1" x14ac:dyDescent="0.2">
      <c r="A25" s="3"/>
      <c r="B25" s="4"/>
      <c r="C25" s="5"/>
      <c r="D25" s="6"/>
      <c r="E25" s="7"/>
      <c r="F25" s="19"/>
      <c r="G25" s="9"/>
      <c r="H25" s="10"/>
      <c r="I25" s="20"/>
      <c r="J25" s="17"/>
      <c r="K25" s="5"/>
      <c r="L25" s="87"/>
      <c r="M25" s="87"/>
      <c r="N25" s="100" t="str">
        <f t="shared" si="2"/>
        <v/>
      </c>
      <c r="O25" s="89" t="str">
        <f t="shared" si="0"/>
        <v/>
      </c>
      <c r="P25" s="39">
        <f>SUMIF(K$10:K25,K25,O$10:O25)</f>
        <v>0</v>
      </c>
      <c r="Q25" s="40" t="str">
        <f t="shared" si="1"/>
        <v/>
      </c>
    </row>
    <row r="26" spans="1:17" ht="18.95" customHeight="1" x14ac:dyDescent="0.2">
      <c r="A26" s="3"/>
      <c r="B26" s="4"/>
      <c r="C26" s="5"/>
      <c r="D26" s="6"/>
      <c r="E26" s="7"/>
      <c r="F26" s="19"/>
      <c r="G26" s="9"/>
      <c r="H26" s="10"/>
      <c r="I26" s="20"/>
      <c r="J26" s="17"/>
      <c r="K26" s="18"/>
      <c r="L26" s="88"/>
      <c r="M26" s="88"/>
      <c r="N26" s="100" t="str">
        <f t="shared" si="2"/>
        <v/>
      </c>
      <c r="O26" s="89" t="str">
        <f t="shared" si="0"/>
        <v/>
      </c>
      <c r="P26" s="39">
        <f>SUMIF(K$10:K26,K26,O$10:O26)</f>
        <v>0</v>
      </c>
      <c r="Q26" s="40" t="str">
        <f t="shared" si="1"/>
        <v/>
      </c>
    </row>
    <row r="27" spans="1:17" ht="18.95" customHeight="1" x14ac:dyDescent="0.2">
      <c r="A27" s="3"/>
      <c r="B27" s="4"/>
      <c r="C27" s="5"/>
      <c r="D27" s="6"/>
      <c r="E27" s="7"/>
      <c r="F27" s="19"/>
      <c r="G27" s="9"/>
      <c r="H27" s="10"/>
      <c r="I27" s="20"/>
      <c r="J27" s="17"/>
      <c r="K27" s="5"/>
      <c r="L27" s="87"/>
      <c r="M27" s="87"/>
      <c r="N27" s="100" t="str">
        <f t="shared" si="2"/>
        <v/>
      </c>
      <c r="O27" s="89" t="str">
        <f t="shared" si="0"/>
        <v/>
      </c>
      <c r="P27" s="39">
        <f>SUMIF(K$10:K27,K27,O$10:O27)</f>
        <v>0</v>
      </c>
      <c r="Q27" s="40" t="str">
        <f t="shared" si="1"/>
        <v/>
      </c>
    </row>
    <row r="28" spans="1:17" ht="18.95" customHeight="1" x14ac:dyDescent="0.2">
      <c r="A28" s="3"/>
      <c r="B28" s="4"/>
      <c r="C28" s="5"/>
      <c r="D28" s="6"/>
      <c r="E28" s="7"/>
      <c r="F28" s="19"/>
      <c r="G28" s="9"/>
      <c r="H28" s="10"/>
      <c r="I28" s="20"/>
      <c r="J28" s="17"/>
      <c r="K28" s="5"/>
      <c r="L28" s="87"/>
      <c r="M28" s="87"/>
      <c r="N28" s="100" t="str">
        <f t="shared" si="2"/>
        <v/>
      </c>
      <c r="O28" s="89" t="str">
        <f t="shared" si="0"/>
        <v/>
      </c>
      <c r="P28" s="39">
        <f>SUMIF(K$10:K28,K28,O$10:O28)</f>
        <v>0</v>
      </c>
      <c r="Q28" s="40" t="str">
        <f t="shared" si="1"/>
        <v/>
      </c>
    </row>
    <row r="29" spans="1:17" ht="18.95" customHeight="1" x14ac:dyDescent="0.2">
      <c r="A29" s="3"/>
      <c r="B29" s="4"/>
      <c r="C29" s="5"/>
      <c r="D29" s="6"/>
      <c r="E29" s="7"/>
      <c r="F29" s="19"/>
      <c r="G29" s="9"/>
      <c r="H29" s="10"/>
      <c r="I29" s="20"/>
      <c r="J29" s="17"/>
      <c r="K29" s="5"/>
      <c r="L29" s="87"/>
      <c r="M29" s="87"/>
      <c r="N29" s="100" t="str">
        <f t="shared" si="2"/>
        <v/>
      </c>
      <c r="O29" s="89" t="str">
        <f t="shared" si="0"/>
        <v/>
      </c>
      <c r="P29" s="39">
        <f>SUMIF(K$10:K29,K29,O$10:O29)</f>
        <v>0</v>
      </c>
      <c r="Q29" s="40" t="str">
        <f t="shared" si="1"/>
        <v/>
      </c>
    </row>
    <row r="30" spans="1:17" ht="18.95" customHeight="1" x14ac:dyDescent="0.2">
      <c r="A30" s="3"/>
      <c r="B30" s="4"/>
      <c r="C30" s="5"/>
      <c r="D30" s="6"/>
      <c r="E30" s="7"/>
      <c r="F30" s="19"/>
      <c r="G30" s="9"/>
      <c r="H30" s="10"/>
      <c r="I30" s="20"/>
      <c r="J30" s="17"/>
      <c r="K30" s="5"/>
      <c r="L30" s="87"/>
      <c r="M30" s="87"/>
      <c r="N30" s="100" t="str">
        <f t="shared" si="2"/>
        <v/>
      </c>
      <c r="O30" s="89" t="str">
        <f t="shared" si="0"/>
        <v/>
      </c>
      <c r="P30" s="39">
        <f>SUMIF(K$10:K30,K30,O$10:O30)</f>
        <v>0</v>
      </c>
      <c r="Q30" s="40" t="str">
        <f t="shared" si="1"/>
        <v/>
      </c>
    </row>
    <row r="31" spans="1:17" ht="18.95" customHeight="1" x14ac:dyDescent="0.2">
      <c r="A31" s="3"/>
      <c r="B31" s="4"/>
      <c r="C31" s="5"/>
      <c r="D31" s="6"/>
      <c r="E31" s="7"/>
      <c r="F31" s="19"/>
      <c r="G31" s="9"/>
      <c r="H31" s="10"/>
      <c r="I31" s="20"/>
      <c r="J31" s="17"/>
      <c r="K31" s="18"/>
      <c r="L31" s="88"/>
      <c r="M31" s="88"/>
      <c r="N31" s="100" t="str">
        <f t="shared" si="2"/>
        <v/>
      </c>
      <c r="O31" s="89" t="str">
        <f t="shared" si="0"/>
        <v/>
      </c>
      <c r="P31" s="39">
        <f>SUMIF(K$10:K31,K31,O$10:O31)</f>
        <v>0</v>
      </c>
      <c r="Q31" s="40" t="str">
        <f t="shared" si="1"/>
        <v/>
      </c>
    </row>
    <row r="32" spans="1:17" ht="18.95" customHeight="1" x14ac:dyDescent="0.2">
      <c r="A32" s="3"/>
      <c r="B32" s="4"/>
      <c r="C32" s="5"/>
      <c r="D32" s="6"/>
      <c r="E32" s="7"/>
      <c r="F32" s="19"/>
      <c r="G32" s="9"/>
      <c r="H32" s="10"/>
      <c r="I32" s="20"/>
      <c r="J32" s="17"/>
      <c r="K32" s="18"/>
      <c r="L32" s="88"/>
      <c r="M32" s="88"/>
      <c r="N32" s="100" t="str">
        <f t="shared" si="2"/>
        <v/>
      </c>
      <c r="O32" s="89" t="str">
        <f t="shared" si="0"/>
        <v/>
      </c>
      <c r="P32" s="39">
        <f>SUMIF(K$10:K32,K32,O$10:O32)</f>
        <v>0</v>
      </c>
      <c r="Q32" s="40" t="str">
        <f t="shared" si="1"/>
        <v/>
      </c>
    </row>
    <row r="33" spans="1:17" ht="18.95" customHeight="1" x14ac:dyDescent="0.2">
      <c r="A33" s="3"/>
      <c r="B33" s="4"/>
      <c r="C33" s="5"/>
      <c r="D33" s="6"/>
      <c r="E33" s="21"/>
      <c r="F33" s="19"/>
      <c r="G33" s="9"/>
      <c r="H33" s="10"/>
      <c r="I33" s="20"/>
      <c r="J33" s="17"/>
      <c r="K33" s="5"/>
      <c r="L33" s="87"/>
      <c r="M33" s="87"/>
      <c r="N33" s="100" t="str">
        <f t="shared" si="2"/>
        <v/>
      </c>
      <c r="O33" s="89" t="str">
        <f t="shared" si="0"/>
        <v/>
      </c>
      <c r="P33" s="39">
        <f>SUMIF(K$10:K33,K33,O$10:O33)</f>
        <v>0</v>
      </c>
      <c r="Q33" s="40" t="str">
        <f t="shared" si="1"/>
        <v/>
      </c>
    </row>
    <row r="34" spans="1:17" ht="18.95" customHeight="1" x14ac:dyDescent="0.2">
      <c r="A34" s="3"/>
      <c r="B34" s="4"/>
      <c r="C34" s="5"/>
      <c r="D34" s="6"/>
      <c r="E34" s="7"/>
      <c r="F34" s="19"/>
      <c r="G34" s="9"/>
      <c r="H34" s="10"/>
      <c r="I34" s="20"/>
      <c r="J34" s="17"/>
      <c r="K34" s="5"/>
      <c r="L34" s="87"/>
      <c r="M34" s="87"/>
      <c r="N34" s="100" t="str">
        <f t="shared" si="2"/>
        <v/>
      </c>
      <c r="O34" s="89" t="str">
        <f t="shared" si="0"/>
        <v/>
      </c>
      <c r="P34" s="39">
        <f>SUMIF(K$10:K34,K34,O$10:O34)</f>
        <v>0</v>
      </c>
      <c r="Q34" s="40" t="str">
        <f t="shared" si="1"/>
        <v/>
      </c>
    </row>
    <row r="35" spans="1:17" ht="18.95" customHeight="1" x14ac:dyDescent="0.2">
      <c r="A35" s="3"/>
      <c r="B35" s="4"/>
      <c r="C35" s="5"/>
      <c r="D35" s="6"/>
      <c r="E35" s="7"/>
      <c r="F35" s="19"/>
      <c r="G35" s="9"/>
      <c r="H35" s="10"/>
      <c r="I35" s="20"/>
      <c r="J35" s="17"/>
      <c r="K35" s="5"/>
      <c r="L35" s="87"/>
      <c r="M35" s="87"/>
      <c r="N35" s="100" t="str">
        <f t="shared" si="2"/>
        <v/>
      </c>
      <c r="O35" s="89" t="str">
        <f t="shared" si="0"/>
        <v/>
      </c>
      <c r="P35" s="39">
        <f>SUMIF(K$10:K35,K35,O$10:O35)</f>
        <v>0</v>
      </c>
      <c r="Q35" s="40" t="str">
        <f t="shared" si="1"/>
        <v/>
      </c>
    </row>
    <row r="36" spans="1:17" ht="18.95" customHeight="1" x14ac:dyDescent="0.2">
      <c r="A36" s="3"/>
      <c r="B36" s="4"/>
      <c r="C36" s="5"/>
      <c r="D36" s="6"/>
      <c r="E36" s="7"/>
      <c r="F36" s="19"/>
      <c r="G36" s="9"/>
      <c r="H36" s="10"/>
      <c r="I36" s="20"/>
      <c r="J36" s="17"/>
      <c r="K36" s="5"/>
      <c r="L36" s="87"/>
      <c r="M36" s="87"/>
      <c r="N36" s="100" t="str">
        <f t="shared" si="2"/>
        <v/>
      </c>
      <c r="O36" s="89" t="str">
        <f t="shared" si="0"/>
        <v/>
      </c>
      <c r="P36" s="39">
        <f>SUMIF(K$10:K36,K36,O$10:O36)</f>
        <v>0</v>
      </c>
      <c r="Q36" s="40" t="str">
        <f t="shared" si="1"/>
        <v/>
      </c>
    </row>
    <row r="37" spans="1:17" ht="18.95" customHeight="1" x14ac:dyDescent="0.2">
      <c r="A37" s="3"/>
      <c r="B37" s="4"/>
      <c r="C37" s="5"/>
      <c r="D37" s="6"/>
      <c r="E37" s="7"/>
      <c r="F37" s="19"/>
      <c r="G37" s="9"/>
      <c r="H37" s="10"/>
      <c r="I37" s="20"/>
      <c r="J37" s="17"/>
      <c r="K37" s="5"/>
      <c r="L37" s="87"/>
      <c r="M37" s="87"/>
      <c r="N37" s="100" t="str">
        <f t="shared" si="2"/>
        <v/>
      </c>
      <c r="O37" s="89" t="str">
        <f t="shared" si="0"/>
        <v/>
      </c>
      <c r="P37" s="39">
        <f>SUMIF(K$10:K37,K37,O$10:O37)</f>
        <v>0</v>
      </c>
      <c r="Q37" s="40" t="str">
        <f t="shared" si="1"/>
        <v/>
      </c>
    </row>
    <row r="38" spans="1:17" ht="18.95" customHeight="1" x14ac:dyDescent="0.2">
      <c r="A38" s="3"/>
      <c r="B38" s="4"/>
      <c r="C38" s="5"/>
      <c r="D38" s="6"/>
      <c r="E38" s="7"/>
      <c r="F38" s="19"/>
      <c r="G38" s="9"/>
      <c r="H38" s="10"/>
      <c r="I38" s="20"/>
      <c r="J38" s="17"/>
      <c r="K38" s="5"/>
      <c r="L38" s="87"/>
      <c r="M38" s="87"/>
      <c r="N38" s="100" t="str">
        <f t="shared" si="2"/>
        <v/>
      </c>
      <c r="O38" s="89" t="str">
        <f t="shared" si="0"/>
        <v/>
      </c>
      <c r="P38" s="39"/>
      <c r="Q38" s="40" t="str">
        <f t="shared" si="1"/>
        <v/>
      </c>
    </row>
    <row r="39" spans="1:17" ht="18.95" customHeight="1" x14ac:dyDescent="0.2">
      <c r="A39" s="3"/>
      <c r="B39" s="4"/>
      <c r="C39" s="5"/>
      <c r="D39" s="6"/>
      <c r="E39" s="7"/>
      <c r="F39" s="19"/>
      <c r="G39" s="9"/>
      <c r="H39" s="10"/>
      <c r="I39" s="20"/>
      <c r="J39" s="17"/>
      <c r="K39" s="5"/>
      <c r="L39" s="87"/>
      <c r="M39" s="87"/>
      <c r="N39" s="100" t="str">
        <f t="shared" si="2"/>
        <v/>
      </c>
      <c r="O39" s="89" t="str">
        <f t="shared" si="0"/>
        <v/>
      </c>
      <c r="P39" s="39"/>
      <c r="Q39" s="40" t="str">
        <f t="shared" si="1"/>
        <v/>
      </c>
    </row>
    <row r="40" spans="1:17" ht="18.95" customHeight="1" x14ac:dyDescent="0.2">
      <c r="A40" s="3"/>
      <c r="B40" s="4"/>
      <c r="C40" s="5"/>
      <c r="D40" s="6"/>
      <c r="E40" s="7"/>
      <c r="F40" s="19"/>
      <c r="G40" s="9"/>
      <c r="H40" s="10"/>
      <c r="I40" s="20"/>
      <c r="J40" s="17"/>
      <c r="K40" s="5"/>
      <c r="L40" s="87"/>
      <c r="M40" s="87"/>
      <c r="N40" s="100" t="str">
        <f t="shared" si="2"/>
        <v/>
      </c>
      <c r="O40" s="89" t="str">
        <f t="shared" si="0"/>
        <v/>
      </c>
      <c r="P40" s="39">
        <f>SUMIF(K$10:K40,K40,O$10:O40)</f>
        <v>0</v>
      </c>
      <c r="Q40" s="40" t="str">
        <f t="shared" si="1"/>
        <v/>
      </c>
    </row>
    <row r="41" spans="1:17" ht="18.95" customHeight="1" x14ac:dyDescent="0.2">
      <c r="A41" s="3"/>
      <c r="B41" s="4"/>
      <c r="C41" s="5"/>
      <c r="D41" s="6"/>
      <c r="E41" s="7"/>
      <c r="F41" s="19"/>
      <c r="G41" s="9"/>
      <c r="H41" s="10"/>
      <c r="I41" s="20"/>
      <c r="J41" s="17"/>
      <c r="K41" s="5"/>
      <c r="L41" s="87"/>
      <c r="M41" s="87"/>
      <c r="N41" s="100" t="str">
        <f t="shared" si="2"/>
        <v/>
      </c>
      <c r="O41" s="89" t="str">
        <f t="shared" si="0"/>
        <v/>
      </c>
      <c r="P41" s="39">
        <f>SUMIF(K$10:K41,K41,O$10:O41)</f>
        <v>0</v>
      </c>
      <c r="Q41" s="40" t="str">
        <f t="shared" si="1"/>
        <v/>
      </c>
    </row>
    <row r="42" spans="1:17" ht="18.95" customHeight="1" x14ac:dyDescent="0.2">
      <c r="A42" s="3"/>
      <c r="B42" s="4"/>
      <c r="C42" s="5"/>
      <c r="D42" s="6"/>
      <c r="E42" s="7"/>
      <c r="F42" s="19"/>
      <c r="G42" s="9"/>
      <c r="H42" s="10"/>
      <c r="I42" s="20"/>
      <c r="J42" s="17"/>
      <c r="K42" s="5"/>
      <c r="L42" s="87"/>
      <c r="M42" s="87"/>
      <c r="N42" s="100" t="str">
        <f t="shared" si="2"/>
        <v/>
      </c>
      <c r="O42" s="89" t="str">
        <f t="shared" si="0"/>
        <v/>
      </c>
      <c r="P42" s="39">
        <f>SUMIF(K$10:K42,K42,O$10:O42)</f>
        <v>0</v>
      </c>
      <c r="Q42" s="40" t="str">
        <f t="shared" si="1"/>
        <v/>
      </c>
    </row>
    <row r="43" spans="1:17" ht="18.95" customHeight="1" x14ac:dyDescent="0.2">
      <c r="A43" s="3"/>
      <c r="B43" s="4"/>
      <c r="C43" s="5"/>
      <c r="D43" s="6"/>
      <c r="E43" s="7"/>
      <c r="F43" s="19"/>
      <c r="G43" s="9"/>
      <c r="H43" s="10"/>
      <c r="I43" s="20"/>
      <c r="J43" s="17"/>
      <c r="K43" s="5"/>
      <c r="L43" s="87"/>
      <c r="M43" s="87"/>
      <c r="N43" s="100" t="str">
        <f t="shared" si="2"/>
        <v/>
      </c>
      <c r="O43" s="89" t="str">
        <f t="shared" si="0"/>
        <v/>
      </c>
      <c r="P43" s="39">
        <f>SUMIF(K$10:K43,K43,O$10:O43)</f>
        <v>0</v>
      </c>
      <c r="Q43" s="40" t="str">
        <f t="shared" si="1"/>
        <v/>
      </c>
    </row>
    <row r="44" spans="1:17" ht="18.95" customHeight="1" x14ac:dyDescent="0.2">
      <c r="A44" s="3"/>
      <c r="B44" s="4"/>
      <c r="C44" s="5"/>
      <c r="D44" s="6"/>
      <c r="E44" s="7"/>
      <c r="F44" s="19"/>
      <c r="G44" s="9"/>
      <c r="H44" s="10"/>
      <c r="I44" s="20"/>
      <c r="J44" s="17"/>
      <c r="K44" s="5"/>
      <c r="L44" s="87"/>
      <c r="M44" s="87"/>
      <c r="N44" s="100" t="str">
        <f t="shared" si="2"/>
        <v/>
      </c>
      <c r="O44" s="89" t="str">
        <f t="shared" si="0"/>
        <v/>
      </c>
      <c r="P44" s="39">
        <f>SUMIF(K$10:K44,K44,O$10:O44)</f>
        <v>0</v>
      </c>
      <c r="Q44" s="40" t="str">
        <f t="shared" si="1"/>
        <v/>
      </c>
    </row>
    <row r="45" spans="1:17" ht="18.95" customHeight="1" x14ac:dyDescent="0.2">
      <c r="A45" s="3"/>
      <c r="B45" s="4"/>
      <c r="C45" s="5"/>
      <c r="D45" s="6"/>
      <c r="E45" s="7"/>
      <c r="F45" s="19"/>
      <c r="G45" s="9"/>
      <c r="H45" s="10"/>
      <c r="I45" s="20"/>
      <c r="J45" s="17"/>
      <c r="K45" s="5"/>
      <c r="L45" s="87"/>
      <c r="M45" s="87"/>
      <c r="N45" s="100" t="str">
        <f t="shared" si="2"/>
        <v/>
      </c>
      <c r="O45" s="89" t="str">
        <f t="shared" si="0"/>
        <v/>
      </c>
      <c r="P45" s="39">
        <f>SUMIF(K$10:K45,K45,O$10:O45)</f>
        <v>0</v>
      </c>
      <c r="Q45" s="40" t="str">
        <f t="shared" si="1"/>
        <v/>
      </c>
    </row>
    <row r="46" spans="1:17" ht="18.95" customHeight="1" x14ac:dyDescent="0.2">
      <c r="A46" s="3"/>
      <c r="B46" s="4"/>
      <c r="C46" s="5"/>
      <c r="D46" s="6"/>
      <c r="E46" s="7"/>
      <c r="F46" s="19"/>
      <c r="G46" s="9"/>
      <c r="H46" s="10"/>
      <c r="I46" s="20"/>
      <c r="J46" s="17"/>
      <c r="K46" s="5"/>
      <c r="L46" s="87"/>
      <c r="M46" s="87"/>
      <c r="N46" s="100" t="str">
        <f t="shared" si="2"/>
        <v/>
      </c>
      <c r="O46" s="89" t="str">
        <f t="shared" si="0"/>
        <v/>
      </c>
      <c r="P46" s="39">
        <f>SUMIF(K$10:K46,K46,O$10:O46)</f>
        <v>0</v>
      </c>
      <c r="Q46" s="40" t="str">
        <f t="shared" si="1"/>
        <v/>
      </c>
    </row>
    <row r="47" spans="1:17" ht="18.95" customHeight="1" thickBot="1" x14ac:dyDescent="0.25">
      <c r="A47" s="3"/>
      <c r="B47" s="4"/>
      <c r="C47" s="5"/>
      <c r="D47" s="6"/>
      <c r="E47" s="7"/>
      <c r="F47" s="19"/>
      <c r="G47" s="9"/>
      <c r="H47" s="10"/>
      <c r="I47" s="20"/>
      <c r="J47" s="17"/>
      <c r="K47" s="5"/>
      <c r="L47" s="87"/>
      <c r="M47" s="87"/>
      <c r="N47" s="100" t="str">
        <f t="shared" si="2"/>
        <v/>
      </c>
      <c r="O47" s="89" t="str">
        <f t="shared" si="0"/>
        <v/>
      </c>
      <c r="P47" s="39">
        <f>SUMIF(K$10:K47,K47,O$10:O47)</f>
        <v>0</v>
      </c>
      <c r="Q47" s="40" t="str">
        <f t="shared" si="1"/>
        <v/>
      </c>
    </row>
    <row r="48" spans="1:17" ht="18.95" customHeight="1" x14ac:dyDescent="0.2">
      <c r="A48" s="72"/>
      <c r="B48" s="25"/>
      <c r="C48" s="22"/>
      <c r="D48" s="23"/>
      <c r="E48" s="24"/>
      <c r="F48" s="27"/>
      <c r="G48" s="25"/>
      <c r="H48" s="22"/>
      <c r="I48" s="26"/>
      <c r="J48" s="27"/>
      <c r="K48" s="25"/>
      <c r="L48" s="25"/>
      <c r="M48" s="23"/>
      <c r="N48" s="25"/>
      <c r="O48" s="41"/>
      <c r="P48" s="41"/>
      <c r="Q48" s="42"/>
    </row>
    <row r="49" spans="1:17" ht="18.95" customHeight="1" x14ac:dyDescent="0.2">
      <c r="A49" s="73"/>
      <c r="B49" s="28"/>
      <c r="C49" s="75" t="s">
        <v>24</v>
      </c>
      <c r="D49" s="49">
        <f>SUMIFS(D10:D47,E10:E47,"oui")</f>
        <v>0</v>
      </c>
      <c r="E49" s="7"/>
      <c r="F49" s="76"/>
      <c r="G49" s="28"/>
      <c r="H49" s="77" t="s">
        <v>10</v>
      </c>
      <c r="I49" s="47">
        <f>SUM(I10:I48)</f>
        <v>100000</v>
      </c>
      <c r="J49" s="29"/>
      <c r="K49" s="91" t="s">
        <v>30</v>
      </c>
      <c r="L49" s="80"/>
      <c r="M49" s="90">
        <f>SUM(M10:M47)</f>
        <v>10000</v>
      </c>
      <c r="N49" s="80"/>
      <c r="O49" s="80" t="s">
        <v>3</v>
      </c>
      <c r="P49" s="43"/>
      <c r="Q49" s="44" t="str">
        <f>IF(I49="","",IF((I49-SUM(Q10:Q48)-M49)&lt;0,"ERREUR",IF(AND((I49-SUM(Q10:Q48)-M49)=0,I49&lt;&gt;0),"SOLDE",(I49-SUM(Q10:Q48)-M49))))</f>
        <v>SOLDE</v>
      </c>
    </row>
    <row r="50" spans="1:17" ht="18.95" customHeight="1" thickBot="1" x14ac:dyDescent="0.25">
      <c r="A50" s="74"/>
      <c r="B50" s="33"/>
      <c r="C50" s="30"/>
      <c r="D50" s="31"/>
      <c r="E50" s="32"/>
      <c r="F50" s="35"/>
      <c r="G50" s="33"/>
      <c r="H50" s="30"/>
      <c r="I50" s="34"/>
      <c r="J50" s="35"/>
      <c r="K50" s="33"/>
      <c r="L50" s="33"/>
      <c r="M50" s="31"/>
      <c r="N50" s="33"/>
      <c r="O50" s="45"/>
      <c r="P50" s="45"/>
      <c r="Q50" s="46"/>
    </row>
    <row r="51" spans="1:17" x14ac:dyDescent="0.2">
      <c r="F51" s="36"/>
      <c r="I51" s="37"/>
      <c r="J51" s="36"/>
      <c r="Q51" s="37"/>
    </row>
    <row r="52" spans="1:17" x14ac:dyDescent="0.2">
      <c r="F52" s="36"/>
      <c r="I52" s="37"/>
      <c r="J52" s="36"/>
      <c r="Q52" s="37"/>
    </row>
    <row r="53" spans="1:17" ht="14.25" x14ac:dyDescent="0.2">
      <c r="F53" s="36"/>
      <c r="H53" s="38" t="str">
        <f ca="1">RIGHT(CELL("nomfichier",A1),LEN(CELL("nomfichier",A1))-FIND("]",CELL("nomfichier",A1)))</f>
        <v>02-Gros oeuvre (3)</v>
      </c>
      <c r="I53" s="37"/>
      <c r="J53" s="36"/>
      <c r="Q53" s="37"/>
    </row>
    <row r="54" spans="1:17" x14ac:dyDescent="0.2">
      <c r="F54" s="36"/>
      <c r="I54" s="37"/>
      <c r="J54" s="36"/>
      <c r="Q54" s="37"/>
    </row>
    <row r="55" spans="1:17" x14ac:dyDescent="0.2">
      <c r="F55" s="36"/>
      <c r="I55" s="37"/>
      <c r="J55" s="36"/>
      <c r="Q55" s="92"/>
    </row>
    <row r="56" spans="1:17" x14ac:dyDescent="0.2">
      <c r="F56" s="36"/>
      <c r="I56" s="37"/>
      <c r="J56" s="36"/>
      <c r="Q56" s="37"/>
    </row>
    <row r="57" spans="1:17" x14ac:dyDescent="0.2">
      <c r="F57" s="36"/>
      <c r="I57" s="37"/>
      <c r="J57" s="36"/>
      <c r="Q57" s="92"/>
    </row>
    <row r="58" spans="1:17" x14ac:dyDescent="0.2">
      <c r="F58" s="36"/>
      <c r="I58" s="37"/>
      <c r="J58" s="36"/>
      <c r="Q58" s="37"/>
    </row>
    <row r="59" spans="1:17" x14ac:dyDescent="0.2">
      <c r="F59" s="36"/>
      <c r="I59" s="37"/>
      <c r="J59" s="36"/>
      <c r="Q59" s="37"/>
    </row>
    <row r="60" spans="1:17" x14ac:dyDescent="0.2">
      <c r="F60" s="36"/>
      <c r="I60" s="37"/>
      <c r="J60" s="36"/>
      <c r="Q60" s="92"/>
    </row>
    <row r="61" spans="1:17" x14ac:dyDescent="0.2">
      <c r="F61" s="36"/>
      <c r="I61" s="37"/>
      <c r="J61" s="36"/>
      <c r="Q61" s="37"/>
    </row>
    <row r="62" spans="1:17" x14ac:dyDescent="0.2">
      <c r="F62" s="36"/>
      <c r="I62" s="37"/>
      <c r="J62" s="36"/>
      <c r="Q62" s="37"/>
    </row>
    <row r="63" spans="1:17" x14ac:dyDescent="0.2">
      <c r="F63" s="36"/>
      <c r="I63" s="37"/>
      <c r="J63" s="36"/>
      <c r="Q63" s="37"/>
    </row>
    <row r="64" spans="1:17" x14ac:dyDescent="0.2">
      <c r="F64" s="36"/>
      <c r="I64" s="37"/>
      <c r="J64" s="36"/>
      <c r="Q64" s="37"/>
    </row>
    <row r="65" spans="6:17" x14ac:dyDescent="0.2">
      <c r="F65" s="36"/>
      <c r="I65" s="37"/>
      <c r="J65" s="36"/>
      <c r="Q65" s="37"/>
    </row>
    <row r="66" spans="6:17" x14ac:dyDescent="0.2">
      <c r="F66" s="36"/>
      <c r="I66" s="37"/>
      <c r="J66" s="36"/>
      <c r="Q66" s="37"/>
    </row>
    <row r="67" spans="6:17" x14ac:dyDescent="0.2">
      <c r="F67" s="36"/>
      <c r="I67" s="37"/>
      <c r="J67" s="36"/>
      <c r="Q67" s="37"/>
    </row>
    <row r="68" spans="6:17" x14ac:dyDescent="0.2">
      <c r="F68" s="36"/>
      <c r="I68" s="37"/>
      <c r="J68" s="36"/>
      <c r="Q68" s="37"/>
    </row>
    <row r="69" spans="6:17" x14ac:dyDescent="0.2">
      <c r="F69" s="36"/>
      <c r="I69" s="37"/>
      <c r="J69" s="36"/>
      <c r="Q69" s="37"/>
    </row>
    <row r="70" spans="6:17" x14ac:dyDescent="0.2">
      <c r="F70" s="36"/>
      <c r="I70" s="37"/>
      <c r="J70" s="36"/>
      <c r="Q70" s="37"/>
    </row>
    <row r="71" spans="6:17" x14ac:dyDescent="0.2">
      <c r="F71" s="36"/>
      <c r="I71" s="37"/>
      <c r="J71" s="36"/>
      <c r="Q71" s="37"/>
    </row>
    <row r="72" spans="6:17" x14ac:dyDescent="0.2">
      <c r="F72" s="36"/>
      <c r="I72" s="37"/>
      <c r="J72" s="36"/>
      <c r="Q72" s="37"/>
    </row>
    <row r="73" spans="6:17" x14ac:dyDescent="0.2">
      <c r="F73" s="36"/>
      <c r="I73" s="37"/>
      <c r="J73" s="36"/>
      <c r="Q73" s="37"/>
    </row>
    <row r="74" spans="6:17" x14ac:dyDescent="0.2">
      <c r="F74" s="36"/>
      <c r="I74" s="37"/>
      <c r="J74" s="36"/>
      <c r="Q74" s="37"/>
    </row>
    <row r="75" spans="6:17" x14ac:dyDescent="0.2">
      <c r="F75" s="36"/>
      <c r="I75" s="37"/>
      <c r="J75" s="36"/>
      <c r="Q75" s="37"/>
    </row>
    <row r="76" spans="6:17" x14ac:dyDescent="0.2">
      <c r="F76" s="36"/>
      <c r="I76" s="37"/>
      <c r="J76" s="36"/>
      <c r="Q76" s="37"/>
    </row>
    <row r="77" spans="6:17" x14ac:dyDescent="0.2">
      <c r="F77" s="36"/>
      <c r="I77" s="37"/>
      <c r="J77" s="36"/>
      <c r="Q77" s="37"/>
    </row>
    <row r="78" spans="6:17" x14ac:dyDescent="0.2">
      <c r="F78" s="36"/>
      <c r="I78" s="37"/>
      <c r="J78" s="36"/>
      <c r="Q78" s="37"/>
    </row>
    <row r="79" spans="6:17" x14ac:dyDescent="0.2">
      <c r="F79" s="36"/>
      <c r="I79" s="37"/>
      <c r="J79" s="36"/>
      <c r="Q79" s="37"/>
    </row>
    <row r="80" spans="6:17" x14ac:dyDescent="0.2">
      <c r="F80" s="36"/>
      <c r="I80" s="37"/>
      <c r="J80" s="36"/>
      <c r="Q80" s="37"/>
    </row>
    <row r="81" spans="6:17" x14ac:dyDescent="0.2">
      <c r="F81" s="36"/>
      <c r="I81" s="37"/>
      <c r="J81" s="36"/>
      <c r="Q81" s="37"/>
    </row>
    <row r="82" spans="6:17" x14ac:dyDescent="0.2">
      <c r="F82" s="36"/>
      <c r="I82" s="37"/>
      <c r="J82" s="36"/>
      <c r="Q82" s="37"/>
    </row>
    <row r="83" spans="6:17" x14ac:dyDescent="0.2">
      <c r="F83" s="36"/>
      <c r="I83" s="37"/>
      <c r="J83" s="36"/>
      <c r="Q83" s="37"/>
    </row>
    <row r="84" spans="6:17" x14ac:dyDescent="0.2">
      <c r="F84" s="36"/>
      <c r="I84" s="37"/>
      <c r="J84" s="36"/>
      <c r="Q84" s="37"/>
    </row>
    <row r="85" spans="6:17" x14ac:dyDescent="0.2">
      <c r="F85" s="36"/>
      <c r="I85" s="37"/>
      <c r="J85" s="36"/>
      <c r="Q85" s="37"/>
    </row>
    <row r="86" spans="6:17" x14ac:dyDescent="0.2">
      <c r="F86" s="36"/>
      <c r="I86" s="37"/>
      <c r="J86" s="36"/>
      <c r="Q86" s="37"/>
    </row>
    <row r="87" spans="6:17" x14ac:dyDescent="0.2">
      <c r="F87" s="36"/>
      <c r="I87" s="37"/>
      <c r="J87" s="36"/>
      <c r="Q87" s="37"/>
    </row>
    <row r="88" spans="6:17" x14ac:dyDescent="0.2">
      <c r="F88" s="36"/>
      <c r="I88" s="37"/>
      <c r="J88" s="36"/>
      <c r="Q88" s="37"/>
    </row>
    <row r="89" spans="6:17" x14ac:dyDescent="0.2">
      <c r="F89" s="36"/>
      <c r="I89" s="37"/>
      <c r="J89" s="36"/>
      <c r="Q89" s="37"/>
    </row>
    <row r="90" spans="6:17" x14ac:dyDescent="0.2">
      <c r="F90" s="36"/>
      <c r="I90" s="37"/>
      <c r="J90" s="36"/>
      <c r="Q90" s="37"/>
    </row>
    <row r="91" spans="6:17" x14ac:dyDescent="0.2">
      <c r="F91" s="36"/>
      <c r="I91" s="37"/>
      <c r="J91" s="36"/>
      <c r="Q91" s="37"/>
    </row>
    <row r="92" spans="6:17" x14ac:dyDescent="0.2">
      <c r="F92" s="36"/>
      <c r="I92" s="37"/>
      <c r="J92" s="36"/>
      <c r="Q92" s="37"/>
    </row>
    <row r="93" spans="6:17" x14ac:dyDescent="0.2">
      <c r="F93" s="36"/>
      <c r="I93" s="37"/>
      <c r="J93" s="36"/>
      <c r="Q93" s="37"/>
    </row>
    <row r="94" spans="6:17" x14ac:dyDescent="0.2">
      <c r="F94" s="36"/>
      <c r="I94" s="37"/>
      <c r="J94" s="36"/>
      <c r="Q94" s="37"/>
    </row>
    <row r="95" spans="6:17" x14ac:dyDescent="0.2">
      <c r="F95" s="36"/>
      <c r="I95" s="37"/>
      <c r="J95" s="36"/>
      <c r="Q95" s="37"/>
    </row>
    <row r="96" spans="6:17" x14ac:dyDescent="0.2">
      <c r="F96" s="36"/>
      <c r="I96" s="37"/>
      <c r="J96" s="36"/>
      <c r="Q96" s="37"/>
    </row>
    <row r="97" spans="6:17" x14ac:dyDescent="0.2">
      <c r="F97" s="36"/>
      <c r="I97" s="37"/>
      <c r="J97" s="36"/>
      <c r="Q97" s="37"/>
    </row>
    <row r="98" spans="6:17" x14ac:dyDescent="0.2">
      <c r="F98" s="36"/>
      <c r="I98" s="37"/>
      <c r="J98" s="36"/>
      <c r="Q98" s="37"/>
    </row>
    <row r="99" spans="6:17" x14ac:dyDescent="0.2">
      <c r="F99" s="36"/>
      <c r="I99" s="37"/>
      <c r="J99" s="36"/>
      <c r="Q99" s="37"/>
    </row>
    <row r="100" spans="6:17" x14ac:dyDescent="0.2">
      <c r="F100" s="36"/>
      <c r="I100" s="37"/>
      <c r="J100" s="36"/>
      <c r="Q100" s="37"/>
    </row>
    <row r="101" spans="6:17" x14ac:dyDescent="0.2">
      <c r="F101" s="36"/>
      <c r="I101" s="37"/>
      <c r="J101" s="36"/>
      <c r="Q101" s="37"/>
    </row>
    <row r="102" spans="6:17" x14ac:dyDescent="0.2">
      <c r="F102" s="36"/>
      <c r="I102" s="37"/>
      <c r="J102" s="36"/>
      <c r="Q102" s="37"/>
    </row>
  </sheetData>
  <mergeCells count="4">
    <mergeCell ref="A1:Q1"/>
    <mergeCell ref="A8:E8"/>
    <mergeCell ref="F8:I8"/>
    <mergeCell ref="J8:Q8"/>
  </mergeCells>
  <conditionalFormatting sqref="P15:P16">
    <cfRule type="expression" dxfId="7" priority="8" stopIfTrue="1">
      <formula>$P$15&gt;1</formula>
    </cfRule>
  </conditionalFormatting>
  <conditionalFormatting sqref="P10:P47">
    <cfRule type="cellIs" dxfId="6" priority="6" stopIfTrue="1" operator="equal">
      <formula>1</formula>
    </cfRule>
    <cfRule type="cellIs" dxfId="5" priority="7" stopIfTrue="1" operator="greaterThan">
      <formula>1</formula>
    </cfRule>
  </conditionalFormatting>
  <conditionalFormatting sqref="Q49">
    <cfRule type="containsText" dxfId="4" priority="4" stopIfTrue="1" operator="containsText" text="SOLDE">
      <formula>NOT(ISERROR(SEARCH("SOLDE",Q49)))</formula>
    </cfRule>
    <cfRule type="containsText" dxfId="3" priority="5" stopIfTrue="1" operator="containsText" text="ERREUR">
      <formula>NOT(ISERROR(SEARCH("ERREUR",Q49)))</formula>
    </cfRule>
  </conditionalFormatting>
  <conditionalFormatting sqref="E10:E47">
    <cfRule type="containsText" dxfId="2" priority="2" operator="containsText" text="non">
      <formula>NOT(ISERROR(SEARCH("non",E10)))</formula>
    </cfRule>
    <cfRule type="containsText" dxfId="1" priority="3" operator="containsText" text="oui">
      <formula>NOT(ISERROR(SEARCH("oui",E10)))</formula>
    </cfRule>
  </conditionalFormatting>
  <conditionalFormatting sqref="D10:D47 I10:I47">
    <cfRule type="cellIs" dxfId="0" priority="1" operator="lessThan">
      <formula>0</formula>
    </cfRule>
  </conditionalFormatting>
  <printOptions horizontalCentered="1"/>
  <pageMargins left="0.78740157480314965" right="0.78740157480314965" top="0.78740157480314965" bottom="0.98425196850393704" header="0.51181102362204722" footer="0.51181102362204722"/>
  <pageSetup paperSize="8" scale="79" orientation="landscape" r:id="rId1"/>
  <headerFooter alignWithMargins="0">
    <oddFooter>&amp;LDEMETER ETICC&amp;C&amp;A&amp;R&amp;P/&amp;N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38"/>
  <sheetViews>
    <sheetView showZeros="0" view="pageBreakPreview" zoomScaleNormal="100" zoomScaleSheetLayoutView="100" workbookViewId="0">
      <selection activeCell="K12" sqref="K12"/>
    </sheetView>
  </sheetViews>
  <sheetFormatPr baseColWidth="10" defaultRowHeight="12.75" x14ac:dyDescent="0.2"/>
  <cols>
    <col min="1" max="2" width="20.7109375" style="2" customWidth="1"/>
    <col min="3" max="6" width="18.7109375" style="2" customWidth="1"/>
    <col min="7" max="7" width="15.42578125" style="66" bestFit="1" customWidth="1"/>
    <col min="8" max="16384" width="11.42578125" style="2"/>
  </cols>
  <sheetData>
    <row r="1" spans="1:11" ht="15" x14ac:dyDescent="0.25">
      <c r="A1" s="119"/>
      <c r="B1" s="119"/>
      <c r="C1" s="119"/>
      <c r="D1" s="119"/>
      <c r="E1" s="119"/>
      <c r="F1" s="119"/>
      <c r="G1" s="119"/>
    </row>
    <row r="2" spans="1:11" ht="14.25" x14ac:dyDescent="0.2">
      <c r="A2" s="1"/>
      <c r="B2" s="1"/>
      <c r="C2" s="1"/>
      <c r="D2" s="1"/>
      <c r="E2" s="1"/>
      <c r="F2" s="1"/>
      <c r="G2" s="48"/>
    </row>
    <row r="3" spans="1:11" ht="14.25" x14ac:dyDescent="0.2">
      <c r="A3" s="124"/>
      <c r="B3" s="124"/>
      <c r="C3" s="124"/>
      <c r="D3" s="124"/>
      <c r="E3" s="124"/>
      <c r="F3" s="124"/>
      <c r="G3" s="124"/>
    </row>
    <row r="4" spans="1:11" ht="14.25" x14ac:dyDescent="0.2">
      <c r="A4" s="124"/>
      <c r="B4" s="124"/>
      <c r="C4" s="124"/>
      <c r="D4" s="124"/>
      <c r="E4" s="124"/>
      <c r="F4" s="124"/>
      <c r="G4" s="124"/>
    </row>
    <row r="5" spans="1:11" ht="14.25" x14ac:dyDescent="0.2">
      <c r="A5" s="124"/>
      <c r="B5" s="124"/>
      <c r="C5" s="124"/>
      <c r="D5" s="124"/>
      <c r="E5" s="124"/>
      <c r="F5" s="124"/>
      <c r="G5" s="124"/>
    </row>
    <row r="6" spans="1:11" ht="15.75" thickBot="1" x14ac:dyDescent="0.25">
      <c r="A6" s="50"/>
      <c r="B6" s="50"/>
      <c r="C6" s="50"/>
      <c r="D6" s="50"/>
      <c r="E6" s="50"/>
      <c r="F6" s="50"/>
      <c r="G6" s="51"/>
    </row>
    <row r="7" spans="1:11" ht="24.75" customHeight="1" thickBot="1" x14ac:dyDescent="0.25">
      <c r="A7" s="120" t="s">
        <v>20</v>
      </c>
      <c r="B7" s="121"/>
      <c r="C7" s="121"/>
      <c r="D7" s="121"/>
      <c r="E7" s="121"/>
      <c r="F7" s="122"/>
      <c r="G7" s="123"/>
    </row>
    <row r="8" spans="1:11" ht="32.25" customHeight="1" x14ac:dyDescent="0.2">
      <c r="A8" s="52" t="s">
        <v>14</v>
      </c>
      <c r="B8" s="53" t="s">
        <v>15</v>
      </c>
      <c r="C8" s="53" t="s">
        <v>10</v>
      </c>
      <c r="D8" s="54" t="s">
        <v>16</v>
      </c>
      <c r="E8" s="53" t="s">
        <v>17</v>
      </c>
      <c r="F8" s="93" t="s">
        <v>30</v>
      </c>
      <c r="G8" s="55" t="s">
        <v>18</v>
      </c>
      <c r="I8" s="56"/>
    </row>
    <row r="9" spans="1:11" x14ac:dyDescent="0.2">
      <c r="A9" s="57" t="str">
        <f>IF(K9="","",K9)</f>
        <v>02-Gros oeuvre</v>
      </c>
      <c r="B9" s="67">
        <f ca="1">IF(A9="","",INDIRECT("'"&amp;$A9&amp;"'!c2"))</f>
        <v>0</v>
      </c>
      <c r="C9" s="68">
        <f ca="1">IF(A9="","",INDIRECT("'"&amp;$A9&amp;"'!I49"))</f>
        <v>99000</v>
      </c>
      <c r="D9" s="68">
        <f ca="1">IF(A9="","",IF(E9="solde",C9-F9,C9-E9-F9))</f>
        <v>-941000</v>
      </c>
      <c r="E9" s="68">
        <f ca="1">IF(A9="","",INDIRECT("'"&amp;$A9&amp;"'!$Q$49"))</f>
        <v>1040000</v>
      </c>
      <c r="F9" s="94">
        <f ca="1">IF(A9="","",INDIRECT("'"&amp;$A9&amp;"'!$M$49"))</f>
        <v>0</v>
      </c>
      <c r="G9" s="69">
        <f ca="1">IF(A9="","",IF(C9&lt;&gt;0,(D9+F9)/C9,""))</f>
        <v>-9.5050505050505052</v>
      </c>
      <c r="I9" s="56"/>
      <c r="K9" s="2" t="s">
        <v>25</v>
      </c>
    </row>
    <row r="10" spans="1:11" x14ac:dyDescent="0.2">
      <c r="A10" s="57" t="str">
        <f t="shared" ref="A10:A32" si="0">IF(K10="","",K10)</f>
        <v>02-Gros oeuvre (3)</v>
      </c>
      <c r="B10" s="67">
        <f t="shared" ref="B10:B12" ca="1" si="1">IF(A10="","",INDIRECT("'"&amp;$A10&amp;"'!c2"))</f>
        <v>0</v>
      </c>
      <c r="C10" s="68">
        <f t="shared" ref="C10:C12" ca="1" si="2">IF(A10="","",INDIRECT("'"&amp;$A10&amp;"'!I49"))</f>
        <v>100000</v>
      </c>
      <c r="D10" s="68">
        <f t="shared" ref="D10:D12" ca="1" si="3">IF(A10="","",IF(E10="solde",C10-F10,C10-E10-F10))</f>
        <v>90000</v>
      </c>
      <c r="E10" s="68" t="str">
        <f t="shared" ref="E10:E12" ca="1" si="4">IF(A10="","",INDIRECT("'"&amp;$A10&amp;"'!$Q$49"))</f>
        <v>SOLDE</v>
      </c>
      <c r="F10" s="94">
        <f t="shared" ref="F10:F12" ca="1" si="5">IF(A10="","",INDIRECT("'"&amp;$A10&amp;"'!$M$49"))</f>
        <v>10000</v>
      </c>
      <c r="G10" s="69">
        <f t="shared" ref="G10:G12" ca="1" si="6">IF(A10="","",IF(C10&lt;&gt;0,(D10+F10)/C10,""))</f>
        <v>1</v>
      </c>
      <c r="I10" s="56"/>
      <c r="K10" s="2" t="s">
        <v>32</v>
      </c>
    </row>
    <row r="11" spans="1:11" x14ac:dyDescent="0.2">
      <c r="A11" s="57" t="str">
        <f t="shared" si="0"/>
        <v>recap</v>
      </c>
      <c r="B11" s="67">
        <f t="shared" ca="1" si="1"/>
        <v>0</v>
      </c>
      <c r="C11" s="68">
        <f t="shared" ca="1" si="2"/>
        <v>0</v>
      </c>
      <c r="D11" s="68">
        <f t="shared" ca="1" si="3"/>
        <v>0</v>
      </c>
      <c r="E11" s="68">
        <f t="shared" ca="1" si="4"/>
        <v>0</v>
      </c>
      <c r="F11" s="94">
        <f t="shared" ca="1" si="5"/>
        <v>0</v>
      </c>
      <c r="G11" s="69" t="str">
        <f t="shared" ca="1" si="6"/>
        <v/>
      </c>
      <c r="I11" s="56"/>
      <c r="K11" s="2" t="s">
        <v>26</v>
      </c>
    </row>
    <row r="12" spans="1:11" x14ac:dyDescent="0.2">
      <c r="A12" s="57" t="str">
        <f t="shared" si="0"/>
        <v/>
      </c>
      <c r="B12" s="67" t="str">
        <f t="shared" ca="1" si="1"/>
        <v/>
      </c>
      <c r="C12" s="68" t="str">
        <f t="shared" ca="1" si="2"/>
        <v/>
      </c>
      <c r="D12" s="68" t="str">
        <f t="shared" si="3"/>
        <v/>
      </c>
      <c r="E12" s="68" t="str">
        <f t="shared" ca="1" si="4"/>
        <v/>
      </c>
      <c r="F12" s="94" t="str">
        <f t="shared" ca="1" si="5"/>
        <v/>
      </c>
      <c r="G12" s="69" t="str">
        <f t="shared" si="6"/>
        <v/>
      </c>
      <c r="I12" s="56"/>
    </row>
    <row r="13" spans="1:11" x14ac:dyDescent="0.2">
      <c r="A13" s="57" t="str">
        <f t="shared" si="0"/>
        <v/>
      </c>
      <c r="B13" s="67" t="str">
        <f t="shared" ref="B13:B32" ca="1" si="7">IF(A13="","",INDIRECT("'"&amp;$A13&amp;"'!c2"))</f>
        <v/>
      </c>
      <c r="C13" s="68" t="str">
        <f t="shared" ref="C13:C32" ca="1" si="8">IF(A13="","",INDIRECT("'"&amp;$A13&amp;"'!I49"))</f>
        <v/>
      </c>
      <c r="D13" s="68" t="str">
        <f t="shared" ref="D13:D32" si="9">IF(A13="","",IF(E13="solde",C13-F13,C13-E13-F13))</f>
        <v/>
      </c>
      <c r="E13" s="68" t="str">
        <f t="shared" ref="E13:E32" ca="1" si="10">IF(A13="","",INDIRECT("'"&amp;$A13&amp;"'!$N$49"))</f>
        <v/>
      </c>
      <c r="F13" s="94" t="str">
        <f t="shared" ref="F13:F32" ca="1" si="11">IF(A13="","",INDIRECT("'"&amp;$A13&amp;"'!$M$49"))</f>
        <v/>
      </c>
      <c r="G13" s="69" t="str">
        <f t="shared" ref="G13:G32" si="12">IF(A13="","",IF(C13&lt;&gt;0,(D13+F13)/C13,""))</f>
        <v/>
      </c>
      <c r="I13" s="56"/>
    </row>
    <row r="14" spans="1:11" x14ac:dyDescent="0.2">
      <c r="A14" s="57" t="str">
        <f t="shared" si="0"/>
        <v/>
      </c>
      <c r="B14" s="67" t="str">
        <f t="shared" ca="1" si="7"/>
        <v/>
      </c>
      <c r="C14" s="68" t="str">
        <f t="shared" ca="1" si="8"/>
        <v/>
      </c>
      <c r="D14" s="68" t="str">
        <f t="shared" si="9"/>
        <v/>
      </c>
      <c r="E14" s="68" t="str">
        <f t="shared" ca="1" si="10"/>
        <v/>
      </c>
      <c r="F14" s="94" t="str">
        <f t="shared" ca="1" si="11"/>
        <v/>
      </c>
      <c r="G14" s="69" t="str">
        <f t="shared" si="12"/>
        <v/>
      </c>
      <c r="I14" s="56"/>
    </row>
    <row r="15" spans="1:11" x14ac:dyDescent="0.2">
      <c r="A15" s="57" t="str">
        <f t="shared" si="0"/>
        <v/>
      </c>
      <c r="B15" s="67" t="str">
        <f t="shared" ca="1" si="7"/>
        <v/>
      </c>
      <c r="C15" s="68" t="str">
        <f t="shared" ca="1" si="8"/>
        <v/>
      </c>
      <c r="D15" s="68" t="str">
        <f t="shared" si="9"/>
        <v/>
      </c>
      <c r="E15" s="68" t="str">
        <f t="shared" ca="1" si="10"/>
        <v/>
      </c>
      <c r="F15" s="94" t="str">
        <f t="shared" ca="1" si="11"/>
        <v/>
      </c>
      <c r="G15" s="69" t="str">
        <f t="shared" si="12"/>
        <v/>
      </c>
      <c r="I15" s="56"/>
    </row>
    <row r="16" spans="1:11" x14ac:dyDescent="0.2">
      <c r="A16" s="57" t="str">
        <f t="shared" si="0"/>
        <v/>
      </c>
      <c r="B16" s="67" t="str">
        <f t="shared" ca="1" si="7"/>
        <v/>
      </c>
      <c r="C16" s="68" t="str">
        <f t="shared" ca="1" si="8"/>
        <v/>
      </c>
      <c r="D16" s="68" t="str">
        <f t="shared" si="9"/>
        <v/>
      </c>
      <c r="E16" s="68" t="str">
        <f t="shared" ca="1" si="10"/>
        <v/>
      </c>
      <c r="F16" s="94" t="str">
        <f t="shared" ca="1" si="11"/>
        <v/>
      </c>
      <c r="G16" s="69" t="str">
        <f t="shared" si="12"/>
        <v/>
      </c>
      <c r="I16" s="56"/>
    </row>
    <row r="17" spans="1:12" x14ac:dyDescent="0.2">
      <c r="A17" s="57" t="str">
        <f t="shared" si="0"/>
        <v/>
      </c>
      <c r="B17" s="67" t="str">
        <f t="shared" ca="1" si="7"/>
        <v/>
      </c>
      <c r="C17" s="68" t="str">
        <f t="shared" ca="1" si="8"/>
        <v/>
      </c>
      <c r="D17" s="68" t="str">
        <f t="shared" si="9"/>
        <v/>
      </c>
      <c r="E17" s="68" t="str">
        <f t="shared" ca="1" si="10"/>
        <v/>
      </c>
      <c r="F17" s="94" t="str">
        <f t="shared" ca="1" si="11"/>
        <v/>
      </c>
      <c r="G17" s="69" t="str">
        <f t="shared" si="12"/>
        <v/>
      </c>
      <c r="I17" s="56"/>
    </row>
    <row r="18" spans="1:12" x14ac:dyDescent="0.2">
      <c r="A18" s="57" t="str">
        <f t="shared" si="0"/>
        <v/>
      </c>
      <c r="B18" s="67" t="str">
        <f t="shared" ca="1" si="7"/>
        <v/>
      </c>
      <c r="C18" s="68" t="str">
        <f t="shared" ca="1" si="8"/>
        <v/>
      </c>
      <c r="D18" s="68" t="str">
        <f t="shared" si="9"/>
        <v/>
      </c>
      <c r="E18" s="68" t="str">
        <f t="shared" ca="1" si="10"/>
        <v/>
      </c>
      <c r="F18" s="94" t="str">
        <f t="shared" ca="1" si="11"/>
        <v/>
      </c>
      <c r="G18" s="69" t="str">
        <f t="shared" si="12"/>
        <v/>
      </c>
      <c r="I18" s="56"/>
    </row>
    <row r="19" spans="1:12" x14ac:dyDescent="0.2">
      <c r="A19" s="57" t="str">
        <f t="shared" si="0"/>
        <v/>
      </c>
      <c r="B19" s="67" t="str">
        <f t="shared" ca="1" si="7"/>
        <v/>
      </c>
      <c r="C19" s="68" t="str">
        <f t="shared" ca="1" si="8"/>
        <v/>
      </c>
      <c r="D19" s="68" t="str">
        <f t="shared" si="9"/>
        <v/>
      </c>
      <c r="E19" s="68" t="str">
        <f t="shared" ca="1" si="10"/>
        <v/>
      </c>
      <c r="F19" s="94" t="str">
        <f t="shared" ca="1" si="11"/>
        <v/>
      </c>
      <c r="G19" s="69" t="str">
        <f t="shared" si="12"/>
        <v/>
      </c>
      <c r="I19" s="56"/>
    </row>
    <row r="20" spans="1:12" x14ac:dyDescent="0.2">
      <c r="A20" s="57" t="str">
        <f t="shared" si="0"/>
        <v/>
      </c>
      <c r="B20" s="67" t="str">
        <f t="shared" ca="1" si="7"/>
        <v/>
      </c>
      <c r="C20" s="68" t="str">
        <f t="shared" ca="1" si="8"/>
        <v/>
      </c>
      <c r="D20" s="68" t="str">
        <f t="shared" si="9"/>
        <v/>
      </c>
      <c r="E20" s="68" t="str">
        <f t="shared" ca="1" si="10"/>
        <v/>
      </c>
      <c r="F20" s="94" t="str">
        <f t="shared" ca="1" si="11"/>
        <v/>
      </c>
      <c r="G20" s="69" t="str">
        <f t="shared" si="12"/>
        <v/>
      </c>
      <c r="I20" s="56"/>
    </row>
    <row r="21" spans="1:12" x14ac:dyDescent="0.2">
      <c r="A21" s="57" t="str">
        <f t="shared" si="0"/>
        <v/>
      </c>
      <c r="B21" s="67" t="str">
        <f t="shared" ca="1" si="7"/>
        <v/>
      </c>
      <c r="C21" s="68" t="str">
        <f t="shared" ca="1" si="8"/>
        <v/>
      </c>
      <c r="D21" s="68" t="str">
        <f t="shared" si="9"/>
        <v/>
      </c>
      <c r="E21" s="68" t="str">
        <f t="shared" ca="1" si="10"/>
        <v/>
      </c>
      <c r="F21" s="94" t="str">
        <f t="shared" ca="1" si="11"/>
        <v/>
      </c>
      <c r="G21" s="69" t="str">
        <f t="shared" si="12"/>
        <v/>
      </c>
      <c r="I21" s="56"/>
    </row>
    <row r="22" spans="1:12" x14ac:dyDescent="0.2">
      <c r="A22" s="57" t="str">
        <f t="shared" si="0"/>
        <v/>
      </c>
      <c r="B22" s="67" t="str">
        <f t="shared" ca="1" si="7"/>
        <v/>
      </c>
      <c r="C22" s="68" t="str">
        <f t="shared" ca="1" si="8"/>
        <v/>
      </c>
      <c r="D22" s="68" t="str">
        <f t="shared" si="9"/>
        <v/>
      </c>
      <c r="E22" s="68" t="str">
        <f t="shared" ca="1" si="10"/>
        <v/>
      </c>
      <c r="F22" s="94" t="str">
        <f t="shared" ca="1" si="11"/>
        <v/>
      </c>
      <c r="G22" s="69" t="str">
        <f t="shared" si="12"/>
        <v/>
      </c>
      <c r="I22" s="56"/>
    </row>
    <row r="23" spans="1:12" x14ac:dyDescent="0.2">
      <c r="A23" s="57" t="str">
        <f t="shared" si="0"/>
        <v/>
      </c>
      <c r="B23" s="67" t="str">
        <f t="shared" ca="1" si="7"/>
        <v/>
      </c>
      <c r="C23" s="68" t="str">
        <f t="shared" ca="1" si="8"/>
        <v/>
      </c>
      <c r="D23" s="68" t="str">
        <f t="shared" si="9"/>
        <v/>
      </c>
      <c r="E23" s="68" t="str">
        <f t="shared" ca="1" si="10"/>
        <v/>
      </c>
      <c r="F23" s="94" t="str">
        <f t="shared" ca="1" si="11"/>
        <v/>
      </c>
      <c r="G23" s="69" t="str">
        <f t="shared" si="12"/>
        <v/>
      </c>
      <c r="I23" s="56"/>
    </row>
    <row r="24" spans="1:12" x14ac:dyDescent="0.2">
      <c r="A24" s="57" t="str">
        <f t="shared" si="0"/>
        <v/>
      </c>
      <c r="B24" s="67" t="str">
        <f t="shared" ca="1" si="7"/>
        <v/>
      </c>
      <c r="C24" s="68" t="str">
        <f t="shared" ca="1" si="8"/>
        <v/>
      </c>
      <c r="D24" s="68" t="str">
        <f t="shared" si="9"/>
        <v/>
      </c>
      <c r="E24" s="68" t="str">
        <f t="shared" ca="1" si="10"/>
        <v/>
      </c>
      <c r="F24" s="94" t="str">
        <f t="shared" ca="1" si="11"/>
        <v/>
      </c>
      <c r="G24" s="69" t="str">
        <f t="shared" si="12"/>
        <v/>
      </c>
      <c r="I24" s="56"/>
    </row>
    <row r="25" spans="1:12" x14ac:dyDescent="0.2">
      <c r="A25" s="57" t="str">
        <f t="shared" si="0"/>
        <v/>
      </c>
      <c r="B25" s="67" t="str">
        <f t="shared" ca="1" si="7"/>
        <v/>
      </c>
      <c r="C25" s="68" t="str">
        <f t="shared" ca="1" si="8"/>
        <v/>
      </c>
      <c r="D25" s="68" t="str">
        <f t="shared" si="9"/>
        <v/>
      </c>
      <c r="E25" s="68" t="str">
        <f t="shared" ca="1" si="10"/>
        <v/>
      </c>
      <c r="F25" s="94" t="str">
        <f t="shared" ca="1" si="11"/>
        <v/>
      </c>
      <c r="G25" s="69" t="str">
        <f t="shared" si="12"/>
        <v/>
      </c>
      <c r="I25" s="56"/>
    </row>
    <row r="26" spans="1:12" x14ac:dyDescent="0.2">
      <c r="A26" s="57" t="str">
        <f t="shared" si="0"/>
        <v/>
      </c>
      <c r="B26" s="67" t="str">
        <f t="shared" ca="1" si="7"/>
        <v/>
      </c>
      <c r="C26" s="68" t="str">
        <f t="shared" ca="1" si="8"/>
        <v/>
      </c>
      <c r="D26" s="68" t="str">
        <f t="shared" si="9"/>
        <v/>
      </c>
      <c r="E26" s="68" t="str">
        <f t="shared" ca="1" si="10"/>
        <v/>
      </c>
      <c r="F26" s="94" t="str">
        <f t="shared" ca="1" si="11"/>
        <v/>
      </c>
      <c r="G26" s="69" t="str">
        <f t="shared" si="12"/>
        <v/>
      </c>
      <c r="I26" s="56"/>
    </row>
    <row r="27" spans="1:12" x14ac:dyDescent="0.2">
      <c r="A27" s="57" t="str">
        <f t="shared" si="0"/>
        <v/>
      </c>
      <c r="B27" s="67" t="str">
        <f t="shared" ca="1" si="7"/>
        <v/>
      </c>
      <c r="C27" s="68" t="str">
        <f t="shared" ca="1" si="8"/>
        <v/>
      </c>
      <c r="D27" s="68" t="str">
        <f t="shared" si="9"/>
        <v/>
      </c>
      <c r="E27" s="68" t="str">
        <f t="shared" ca="1" si="10"/>
        <v/>
      </c>
      <c r="F27" s="94" t="str">
        <f t="shared" ca="1" si="11"/>
        <v/>
      </c>
      <c r="G27" s="69" t="str">
        <f t="shared" si="12"/>
        <v/>
      </c>
      <c r="I27" s="56"/>
      <c r="L27" s="99"/>
    </row>
    <row r="28" spans="1:12" x14ac:dyDescent="0.2">
      <c r="A28" s="57" t="str">
        <f t="shared" si="0"/>
        <v/>
      </c>
      <c r="B28" s="67" t="str">
        <f t="shared" ca="1" si="7"/>
        <v/>
      </c>
      <c r="C28" s="68" t="str">
        <f t="shared" ca="1" si="8"/>
        <v/>
      </c>
      <c r="D28" s="68" t="str">
        <f t="shared" si="9"/>
        <v/>
      </c>
      <c r="E28" s="68" t="str">
        <f t="shared" ca="1" si="10"/>
        <v/>
      </c>
      <c r="F28" s="94" t="str">
        <f t="shared" ca="1" si="11"/>
        <v/>
      </c>
      <c r="G28" s="69" t="str">
        <f t="shared" si="12"/>
        <v/>
      </c>
      <c r="I28" s="56"/>
      <c r="L28" s="99"/>
    </row>
    <row r="29" spans="1:12" x14ac:dyDescent="0.2">
      <c r="A29" s="57" t="str">
        <f t="shared" si="0"/>
        <v/>
      </c>
      <c r="B29" s="67" t="str">
        <f t="shared" ca="1" si="7"/>
        <v/>
      </c>
      <c r="C29" s="68" t="str">
        <f t="shared" ca="1" si="8"/>
        <v/>
      </c>
      <c r="D29" s="68" t="str">
        <f t="shared" si="9"/>
        <v/>
      </c>
      <c r="E29" s="68" t="str">
        <f t="shared" ca="1" si="10"/>
        <v/>
      </c>
      <c r="F29" s="94" t="str">
        <f t="shared" ca="1" si="11"/>
        <v/>
      </c>
      <c r="G29" s="69" t="str">
        <f t="shared" si="12"/>
        <v/>
      </c>
      <c r="I29" s="56"/>
    </row>
    <row r="30" spans="1:12" x14ac:dyDescent="0.2">
      <c r="A30" s="57" t="str">
        <f t="shared" si="0"/>
        <v/>
      </c>
      <c r="B30" s="67" t="str">
        <f t="shared" ca="1" si="7"/>
        <v/>
      </c>
      <c r="C30" s="68" t="str">
        <f t="shared" ca="1" si="8"/>
        <v/>
      </c>
      <c r="D30" s="68" t="str">
        <f t="shared" si="9"/>
        <v/>
      </c>
      <c r="E30" s="68" t="str">
        <f t="shared" ca="1" si="10"/>
        <v/>
      </c>
      <c r="F30" s="94" t="str">
        <f t="shared" ca="1" si="11"/>
        <v/>
      </c>
      <c r="G30" s="69" t="str">
        <f t="shared" si="12"/>
        <v/>
      </c>
      <c r="I30" s="56"/>
    </row>
    <row r="31" spans="1:12" x14ac:dyDescent="0.2">
      <c r="A31" s="57" t="str">
        <f t="shared" si="0"/>
        <v/>
      </c>
      <c r="B31" s="67" t="str">
        <f t="shared" ca="1" si="7"/>
        <v/>
      </c>
      <c r="C31" s="68" t="str">
        <f t="shared" ca="1" si="8"/>
        <v/>
      </c>
      <c r="D31" s="68" t="str">
        <f t="shared" si="9"/>
        <v/>
      </c>
      <c r="E31" s="68" t="str">
        <f t="shared" ca="1" si="10"/>
        <v/>
      </c>
      <c r="F31" s="94" t="str">
        <f t="shared" ca="1" si="11"/>
        <v/>
      </c>
      <c r="G31" s="69" t="str">
        <f t="shared" si="12"/>
        <v/>
      </c>
      <c r="I31" s="56"/>
    </row>
    <row r="32" spans="1:12" ht="13.5" thickBot="1" x14ac:dyDescent="0.25">
      <c r="A32" s="57" t="str">
        <f t="shared" si="0"/>
        <v/>
      </c>
      <c r="B32" s="67" t="str">
        <f t="shared" ca="1" si="7"/>
        <v/>
      </c>
      <c r="C32" s="68" t="str">
        <f t="shared" ca="1" si="8"/>
        <v/>
      </c>
      <c r="D32" s="68" t="str">
        <f t="shared" si="9"/>
        <v/>
      </c>
      <c r="E32" s="68" t="str">
        <f t="shared" ca="1" si="10"/>
        <v/>
      </c>
      <c r="F32" s="94" t="str">
        <f t="shared" ca="1" si="11"/>
        <v/>
      </c>
      <c r="G32" s="69" t="str">
        <f t="shared" si="12"/>
        <v/>
      </c>
      <c r="I32" s="56"/>
    </row>
    <row r="33" spans="1:9" x14ac:dyDescent="0.2">
      <c r="A33" s="58"/>
      <c r="B33" s="59"/>
      <c r="C33" s="60"/>
      <c r="D33" s="60"/>
      <c r="E33" s="60"/>
      <c r="F33" s="95"/>
      <c r="G33" s="61"/>
      <c r="I33" s="56"/>
    </row>
    <row r="34" spans="1:9" x14ac:dyDescent="0.2">
      <c r="A34" s="117" t="s">
        <v>19</v>
      </c>
      <c r="B34" s="118"/>
      <c r="C34" s="70">
        <f ca="1">SUM(C9:C33)</f>
        <v>199000</v>
      </c>
      <c r="D34" s="70">
        <f ca="1">SUM(D9:D33)</f>
        <v>-851000</v>
      </c>
      <c r="E34" s="70">
        <f ca="1">IF(AND(C34-D34-F34=0,C34&lt;&gt;0,D34&lt;&gt;0),"SOLDE",C34-D34-F34)</f>
        <v>1040000</v>
      </c>
      <c r="F34" s="96">
        <f ca="1">SUM(F9:F33)</f>
        <v>10000</v>
      </c>
      <c r="G34" s="71">
        <f ca="1">IF(C34=0,"",(D34+F34)/C34)</f>
        <v>-4.2261306532663321</v>
      </c>
      <c r="I34" s="56"/>
    </row>
    <row r="35" spans="1:9" ht="13.5" thickBot="1" x14ac:dyDescent="0.25">
      <c r="A35" s="62"/>
      <c r="B35" s="63"/>
      <c r="C35" s="64"/>
      <c r="D35" s="64"/>
      <c r="E35" s="64"/>
      <c r="F35" s="97"/>
      <c r="G35" s="65"/>
    </row>
    <row r="38" spans="1:9" x14ac:dyDescent="0.2">
      <c r="E38" s="98"/>
    </row>
  </sheetData>
  <mergeCells count="6">
    <mergeCell ref="A34:B34"/>
    <mergeCell ref="A1:G1"/>
    <mergeCell ref="A7:G7"/>
    <mergeCell ref="A5:G5"/>
    <mergeCell ref="A4:G4"/>
    <mergeCell ref="A3:G3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&amp;LDEMETER ETICC&amp;CRECAPITULATION&amp;R&amp;P/&amp;N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02-Gros oeuvre</vt:lpstr>
      <vt:lpstr>02-Gros oeuvre (3)</vt:lpstr>
      <vt:lpstr>recap</vt:lpstr>
      <vt:lpstr>'02-Gros oeuvre (3)'!listeFactu</vt:lpstr>
      <vt:lpstr>listeFactu</vt:lpstr>
      <vt:lpstr>'02-Gros oeuvre (3)'!listeOS</vt:lpstr>
      <vt:lpstr>listeOS</vt:lpstr>
      <vt:lpstr>'02-Gros oeuvre'!Zone_d_impression</vt:lpstr>
      <vt:lpstr>'02-Gros oeuvre (3)'!Zone_d_impression</vt:lpstr>
      <vt:lpstr>recap!Zone_d_impression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Grégoire LECH</dc:creator>
  <cp:lastModifiedBy>Grégoire LECH</cp:lastModifiedBy>
  <cp:lastPrinted>2016-05-18T07:03:36Z</cp:lastPrinted>
  <dcterms:created xsi:type="dcterms:W3CDTF">2013-01-16T06:52:12Z</dcterms:created>
  <dcterms:modified xsi:type="dcterms:W3CDTF">2016-07-18T08:36:32Z</dcterms:modified>
</cp:coreProperties>
</file>