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N:\PROJETS EN COURS\Projets génériques clients\LEAR\JLR\Suivi des projets LEAR JLR\"/>
    </mc:Choice>
  </mc:AlternateContent>
  <bookViews>
    <workbookView xWindow="0" yWindow="0" windowWidth="24000" windowHeight="9735" tabRatio="733"/>
  </bookViews>
  <sheets>
    <sheet name="Tableau récapitulatif action" sheetId="1" r:id="rId1"/>
    <sheet name="Choix" sheetId="2" r:id="rId2"/>
  </sheets>
  <definedNames>
    <definedName name="_xlnm._FilterDatabase" localSheetId="0" hidden="1">'Tableau récapitulatif action'!#REF!</definedName>
    <definedName name="Acteur">Choix!$B$1:$B$3</definedName>
    <definedName name="Avanc.">'Tableau récapitulatif action'!$M$6:$M$19</definedName>
    <definedName name="Cathégorie">Choix!$D$1:$D$8</definedName>
    <definedName name="Date_de_fin">'Tableau récapitulatif action'!$K$6:$K$19</definedName>
    <definedName name="Etat">'Tableau récapitulatif action'!$P$6:$P$19</definedName>
    <definedName name="Etats_action">Tableau1[Etats action]</definedName>
    <definedName name="Etats_Choix">Choix!$C$1:$C$6</definedName>
    <definedName name="GrpAction">Choix!$A$1:$A$8</definedName>
    <definedName name="GrpTache">'Tableau récapitulatif action'!$B$6:$B$19</definedName>
    <definedName name="N°">'Tableau récapitulatif action'!$C$6:$C$19</definedName>
    <definedName name="Print_Titles" localSheetId="0">'Tableau récapitulatif action'!$4:$5</definedName>
    <definedName name="QUI">'Tableau récapitulatif action'!$H$6:$H$19</definedName>
    <definedName name="QUOI">'Tableau récapitulatif action'!$E$6:$E$19</definedName>
    <definedName name="Retard">'Tableau récapitulatif action'!$N$6:$N$19</definedName>
    <definedName name="Synthèse">#REF!</definedName>
    <definedName name="TableauRécap">'Tableau récapitulatif action'!$A$6:$P$19</definedName>
    <definedName name="TableauSynthès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9" i="1" l="1"/>
  <c r="K19" i="1"/>
  <c r="M19" i="1"/>
  <c r="N19" i="1" s="1"/>
  <c r="O19" i="1" s="1"/>
  <c r="A18" i="1"/>
  <c r="K18" i="1"/>
  <c r="M18" i="1" s="1"/>
  <c r="N18" i="1" s="1"/>
  <c r="O18" i="1" s="1"/>
  <c r="A17" i="1"/>
  <c r="K17" i="1"/>
  <c r="M17" i="1" s="1"/>
  <c r="N17" i="1" s="1"/>
  <c r="O17" i="1" s="1"/>
  <c r="A16" i="1"/>
  <c r="K16" i="1"/>
  <c r="M16" i="1" s="1"/>
  <c r="N16" i="1" s="1"/>
  <c r="O16" i="1" s="1"/>
  <c r="A15" i="1"/>
  <c r="K15" i="1"/>
  <c r="M15" i="1" s="1"/>
  <c r="N15" i="1" s="1"/>
  <c r="O15" i="1" s="1"/>
  <c r="A14" i="1" l="1"/>
  <c r="K14" i="1"/>
  <c r="M14" i="1" s="1"/>
  <c r="N14" i="1" s="1"/>
  <c r="O14" i="1" s="1"/>
  <c r="T12" i="1"/>
  <c r="K13" i="1" l="1"/>
  <c r="M13" i="1" s="1"/>
  <c r="N13" i="1" s="1"/>
  <c r="O13" i="1" s="1"/>
  <c r="K12" i="1"/>
  <c r="M12" i="1" s="1"/>
  <c r="N12" i="1" s="1"/>
  <c r="O12" i="1" s="1"/>
  <c r="K11" i="1"/>
  <c r="M11" i="1" s="1"/>
  <c r="N11" i="1" s="1"/>
  <c r="O11" i="1" s="1"/>
  <c r="K6" i="1"/>
  <c r="K7" i="1"/>
  <c r="K8" i="1"/>
  <c r="M8" i="1" s="1"/>
  <c r="K9" i="1"/>
  <c r="K10" i="1"/>
  <c r="H2" i="1" l="1"/>
  <c r="F3" i="1"/>
  <c r="F2" i="1"/>
  <c r="C3" i="1"/>
  <c r="C2" i="1"/>
  <c r="M6" i="1" l="1"/>
  <c r="M10" i="1" l="1"/>
  <c r="N10" i="1" s="1"/>
  <c r="O10" i="1" s="1"/>
  <c r="M9" i="1"/>
  <c r="N9" i="1" s="1"/>
  <c r="O9" i="1" s="1"/>
  <c r="M7" i="1"/>
  <c r="N7" i="1" s="1"/>
  <c r="O7" i="1" s="1"/>
  <c r="N8" i="1" l="1"/>
  <c r="O8" i="1" s="1"/>
  <c r="N6" i="1"/>
  <c r="O6" i="1" l="1"/>
</calcChain>
</file>

<file path=xl/sharedStrings.xml><?xml version="1.0" encoding="utf-8"?>
<sst xmlns="http://schemas.openxmlformats.org/spreadsheetml/2006/main" count="62" uniqueCount="48">
  <si>
    <t>QUOI</t>
  </si>
  <si>
    <t>QUI</t>
  </si>
  <si>
    <t>Date de début</t>
  </si>
  <si>
    <t>Date de fin</t>
  </si>
  <si>
    <t>C1</t>
  </si>
  <si>
    <t>E. GERY</t>
  </si>
  <si>
    <t>T. LOPEZ</t>
  </si>
  <si>
    <t>Comment</t>
  </si>
  <si>
    <t>Pourquoi</t>
  </si>
  <si>
    <t>Groupe</t>
  </si>
  <si>
    <t>Etat</t>
  </si>
  <si>
    <t>S</t>
  </si>
  <si>
    <t>E</t>
  </si>
  <si>
    <t>A</t>
  </si>
  <si>
    <t>Délai</t>
  </si>
  <si>
    <t>N°</t>
  </si>
  <si>
    <t>Avanc. action</t>
  </si>
  <si>
    <t>Retard action</t>
  </si>
  <si>
    <t>Cathégorie</t>
  </si>
  <si>
    <t>R</t>
  </si>
  <si>
    <t>Date soldée/
Annulée</t>
  </si>
  <si>
    <t>Etats action</t>
  </si>
  <si>
    <t>Nbrs d'actions en retard:</t>
  </si>
  <si>
    <t>SB</t>
  </si>
  <si>
    <t>Nbrs d'actions en Stand-By:</t>
  </si>
  <si>
    <t>C</t>
  </si>
  <si>
    <t>B. BOUTIN</t>
  </si>
  <si>
    <r>
      <rPr>
        <b/>
        <u/>
        <sz val="11"/>
        <color theme="1"/>
        <rFont val="Calibri"/>
        <family val="2"/>
        <scheme val="minor"/>
      </rPr>
      <t>Diffusion:</t>
    </r>
    <r>
      <rPr>
        <sz val="11"/>
        <color theme="1"/>
        <rFont val="Calibri"/>
        <family val="2"/>
        <scheme val="minor"/>
      </rPr>
      <t xml:space="preserve"> Eric GERY; Bertrand BOUTIN; Thierry LOPEZ</t>
    </r>
  </si>
  <si>
    <t>Nbrs d'actions soldées:</t>
  </si>
  <si>
    <t>Nbrs d'actions annulées:</t>
  </si>
  <si>
    <t>Nbrs d'actions en cours:</t>
  </si>
  <si>
    <r>
      <rPr>
        <b/>
        <sz val="11"/>
        <color theme="1"/>
        <rFont val="Calibri"/>
        <family val="2"/>
        <scheme val="minor"/>
      </rPr>
      <t xml:space="preserve">S: </t>
    </r>
    <r>
      <rPr>
        <i/>
        <sz val="11"/>
        <color theme="1"/>
        <rFont val="Calibri"/>
        <family val="2"/>
        <scheme val="minor"/>
      </rPr>
      <t xml:space="preserve">Action soldée </t>
    </r>
    <r>
      <rPr>
        <sz val="11"/>
        <color theme="1"/>
        <rFont val="Calibri"/>
        <family val="2"/>
        <scheme val="minor"/>
      </rPr>
      <t>;</t>
    </r>
    <r>
      <rPr>
        <b/>
        <sz val="11"/>
        <color theme="1"/>
        <rFont val="Calibri"/>
        <family val="2"/>
        <scheme val="minor"/>
      </rPr>
      <t xml:space="preserve"> R: </t>
    </r>
    <r>
      <rPr>
        <i/>
        <sz val="11"/>
        <color theme="1"/>
        <rFont val="Calibri"/>
        <family val="2"/>
        <scheme val="minor"/>
      </rPr>
      <t>Action en retard</t>
    </r>
    <r>
      <rPr>
        <sz val="11"/>
        <color theme="1"/>
        <rFont val="Calibri"/>
        <family val="2"/>
        <scheme val="minor"/>
      </rPr>
      <t>;</t>
    </r>
    <r>
      <rPr>
        <i/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: Action</t>
    </r>
    <r>
      <rPr>
        <i/>
        <sz val="11"/>
        <color theme="1"/>
        <rFont val="Calibri"/>
        <family val="2"/>
        <scheme val="minor"/>
      </rPr>
      <t xml:space="preserve"> Annulée</t>
    </r>
    <r>
      <rPr>
        <sz val="11"/>
        <color theme="1"/>
        <rFont val="Calibri"/>
        <family val="2"/>
        <scheme val="minor"/>
      </rPr>
      <t xml:space="preserve">; </t>
    </r>
    <r>
      <rPr>
        <b/>
        <sz val="11"/>
        <color theme="1"/>
        <rFont val="Calibri"/>
        <family val="2"/>
        <scheme val="minor"/>
      </rPr>
      <t xml:space="preserve">SB: </t>
    </r>
    <r>
      <rPr>
        <i/>
        <sz val="11"/>
        <color theme="1"/>
        <rFont val="Calibri"/>
        <family val="2"/>
        <scheme val="minor"/>
      </rPr>
      <t xml:space="preserve">Action en Stand-By.     </t>
    </r>
    <r>
      <rPr>
        <sz val="11"/>
        <color theme="1"/>
        <rFont val="Calibri"/>
        <family val="2"/>
        <scheme val="minor"/>
      </rPr>
      <t>(</t>
    </r>
    <r>
      <rPr>
        <b/>
        <u/>
        <sz val="11"/>
        <color theme="1"/>
        <rFont val="Calibri"/>
        <family val="2"/>
        <scheme val="minor"/>
      </rPr>
      <t>Pour info: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Les actions soldées ou annulées vieilles de 2 mois ont été filtrer</t>
    </r>
    <r>
      <rPr>
        <sz val="11"/>
        <color theme="1"/>
        <rFont val="Calibri"/>
        <family val="2"/>
        <scheme val="minor"/>
      </rPr>
      <t>)</t>
    </r>
  </si>
  <si>
    <t>A0</t>
  </si>
  <si>
    <t>ACTIONS COMMUNES SUR LES PIECES MC1637897 ET MC1637898</t>
  </si>
  <si>
    <t>ACTIONS SUR LES COMMUNICATIONS AVEC LES CLIENTS</t>
  </si>
  <si>
    <t>ACTIONS SUR LA PIECE MC1637897</t>
  </si>
  <si>
    <t>ACTIONS SUR LA PIECE MC1637898</t>
  </si>
  <si>
    <t>ACTIONS SUR LA PIECE MC1637899</t>
  </si>
  <si>
    <t>Cases à renseigner</t>
  </si>
  <si>
    <t>ACTIONS SUR LA PIECE MC1637884</t>
  </si>
  <si>
    <t>ACTIONS SUR LA PIECE MC1537862</t>
  </si>
  <si>
    <t>B1</t>
  </si>
  <si>
    <t>D1</t>
  </si>
  <si>
    <t>D2</t>
  </si>
  <si>
    <t>D3</t>
  </si>
  <si>
    <t>D4</t>
  </si>
  <si>
    <t>D5</t>
  </si>
  <si>
    <t>N°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</si>
</sst>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444444"/>
      <name val="Arial"/>
      <family val="2"/>
    </font>
    <font>
      <sz val="10"/>
      <color theme="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10" fontId="0" fillId="0" borderId="0" xfId="0" applyNumberFormat="1"/>
    <xf numFmtId="0" fontId="0" fillId="0" borderId="0" xfId="0" applyNumberFormat="1"/>
    <xf numFmtId="14" fontId="0" fillId="0" borderId="0" xfId="0" applyNumberFormat="1"/>
    <xf numFmtId="0" fontId="0" fillId="0" borderId="2" xfId="0" applyBorder="1"/>
    <xf numFmtId="0" fontId="0" fillId="0" borderId="0" xfId="0" applyFill="1"/>
    <xf numFmtId="0" fontId="0" fillId="0" borderId="0" xfId="0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horizontal="center" vertical="center" wrapText="1"/>
    </xf>
    <xf numFmtId="1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10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/>
    <xf numFmtId="0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NumberFormat="1" applyAlignment="1">
      <alignment horizontal="left" vertical="center"/>
    </xf>
    <xf numFmtId="0" fontId="1" fillId="0" borderId="0" xfId="0" applyNumberFormat="1" applyFont="1" applyAlignment="1">
      <alignment horizontal="left" vertical="center"/>
    </xf>
    <xf numFmtId="0" fontId="0" fillId="0" borderId="6" xfId="0" applyBorder="1"/>
    <xf numFmtId="0" fontId="0" fillId="0" borderId="1" xfId="0" applyFill="1" applyBorder="1"/>
    <xf numFmtId="0" fontId="0" fillId="0" borderId="7" xfId="0" applyBorder="1"/>
    <xf numFmtId="1" fontId="0" fillId="0" borderId="0" xfId="0" applyNumberFormat="1" applyFont="1" applyFill="1" applyBorder="1" applyAlignment="1">
      <alignment horizontal="center" vertical="center" wrapText="1"/>
    </xf>
    <xf numFmtId="14" fontId="0" fillId="2" borderId="1" xfId="0" applyNumberFormat="1" applyFill="1" applyBorder="1"/>
    <xf numFmtId="0" fontId="5" fillId="0" borderId="0" xfId="0" applyFont="1"/>
    <xf numFmtId="0" fontId="6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1" fontId="7" fillId="0" borderId="0" xfId="0" applyNumberFormat="1" applyFont="1" applyFill="1" applyBorder="1" applyAlignment="1">
      <alignment horizontal="center" vertical="center" wrapText="1"/>
    </xf>
    <xf numFmtId="14" fontId="7" fillId="0" borderId="0" xfId="0" applyNumberFormat="1" applyFont="1" applyFill="1" applyBorder="1" applyAlignment="1">
      <alignment horizontal="center" vertical="center" wrapText="1"/>
    </xf>
    <xf numFmtId="10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</cellXfs>
  <cellStyles count="1">
    <cellStyle name="Normal" xfId="0" builtinId="0"/>
  </cellStyles>
  <dxfs count="37"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theme="0" tint="-0.34998626667073579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8000C0"/>
      <color rgb="FFFE8602"/>
      <color rgb="FFA0A0FF"/>
      <color rgb="FFA080FF"/>
      <color rgb="FFFF6600"/>
      <color rgb="FFA040E0"/>
      <color rgb="FF008000"/>
      <color rgb="FF00CC00"/>
      <color rgb="FFDF5C0B"/>
      <color rgb="FFC0FF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id="1" name="Tableau1" displayName="Tableau1" ref="A5:P19" totalsRowShown="0" headerRowDxfId="36" dataDxfId="35">
  <autoFilter ref="A5:P19"/>
  <sortState ref="A6:O15">
    <sortCondition ref="A5:A15"/>
  </sortState>
  <tableColumns count="16">
    <tableColumn id="20" name="Cathégorie" dataDxfId="34">
      <calculatedColumnFormula>VLOOKUP(Tableau1[[#This Row],[Groupe]],Choix!$A$1:$E$14,4,FALSE)</calculatedColumnFormula>
    </tableColumn>
    <tableColumn id="2" name="Groupe" dataDxfId="33"/>
    <tableColumn id="3" name="N°" dataDxfId="32">
      <calculatedColumnFormula>COUNTIFS(GrpTache,"A0",GrpTache,"B1",GrpTache,"C1",GrpTache,"D1",GrpTache,"D2",GrpTache,"D3",GrpTache,"D4",GrpTache,"D5")</calculatedColumnFormula>
    </tableColumn>
    <tableColumn id="5" name="N° actions" dataDxfId="31"/>
    <tableColumn id="6" name="QUOI" dataDxfId="30"/>
    <tableColumn id="7" name="Comment" dataDxfId="29"/>
    <tableColumn id="8" name="Pourquoi" dataDxfId="28"/>
    <tableColumn id="9" name="QUI" dataDxfId="27"/>
    <tableColumn id="10" name="Délai" dataDxfId="26"/>
    <tableColumn id="11" name="Date de début" dataDxfId="25"/>
    <tableColumn id="12" name="Date de fin" dataDxfId="24">
      <calculatedColumnFormula>IF(OR(Etat="C",Tableau1[[#This Row],[Délai]]=""),"",WORKDAY(Tableau1[[#This Row],[Date de début]],Tableau1[[#This Row],[Délai]]))</calculatedColumnFormula>
    </tableColumn>
    <tableColumn id="19" name="Date soldée/_x000a_Annulée" dataDxfId="23"/>
    <tableColumn id="13" name="Avanc. action" dataDxfId="22">
      <calculatedColumnFormula>IF(OR(Tableau1[[#This Row],[Etat]]="S",Tableau1[[#This Row],[Etat]]="SB",Tableau1[[#This Row],[Etat]]="C",ISBLANK(Tableau1[[#This Row],[Date de début]]),ISBLANK(Tableau1[[#This Row],[Date de fin]]),Tableau1[[#This Row],[Etat]]="A"),"",((NETWORKDAYS(Tableau1[[#This Row],[Date de début]],TODAY())/(NETWORKDAYS(Tableau1[[#This Row],[Date de début]],Tableau1[[#This Row],[Date de fin]])))))</calculatedColumnFormula>
    </tableColumn>
    <tableColumn id="14" name="Retard action" dataDxfId="21">
      <calculatedColumnFormula>IF(OR(Tableau1[[#This Row],[Avanc. action]]="",ISBLANK(Tableau1[[#This Row],[Date de début]]),(TODAY()&lt;=Tableau1[[#This Row],[Date de fin]])),"",-1-(NETWORKDAYS(TODAY(),Tableau1[[#This Row],[Date de fin]])))</calculatedColumnFormula>
    </tableColumn>
    <tableColumn id="21" name="Etats action" dataDxfId="20">
      <calculatedColumnFormula>IF(Tableau1[[#This Row],[Retard action]]="","","R")</calculatedColumnFormula>
    </tableColumn>
    <tableColumn id="18" name="Etat" dataDxfId="19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T26"/>
  <sheetViews>
    <sheetView tabSelected="1" zoomScale="95" zoomScaleNormal="95" workbookViewId="0">
      <selection activeCell="D19" sqref="D19"/>
    </sheetView>
  </sheetViews>
  <sheetFormatPr baseColWidth="10" defaultRowHeight="15" x14ac:dyDescent="0.25"/>
  <cols>
    <col min="1" max="1" width="10.5703125" customWidth="1"/>
    <col min="2" max="2" width="12.5703125" customWidth="1"/>
    <col min="3" max="4" width="14.5703125" customWidth="1"/>
    <col min="5" max="5" width="33.140625" customWidth="1"/>
    <col min="6" max="6" width="30.85546875" customWidth="1"/>
    <col min="7" max="7" width="26.7109375" style="2" customWidth="1"/>
    <col min="8" max="8" width="14.5703125" style="3" customWidth="1"/>
    <col min="9" max="9" width="11.140625" style="4" customWidth="1"/>
    <col min="10" max="10" width="11.28515625" customWidth="1"/>
    <col min="11" max="11" width="11.5703125" customWidth="1"/>
    <col min="12" max="12" width="10.85546875" customWidth="1"/>
    <col min="13" max="13" width="9.28515625" style="6" customWidth="1"/>
    <col min="14" max="14" width="6.5703125" customWidth="1"/>
    <col min="15" max="15" width="6.42578125" customWidth="1"/>
    <col min="16" max="16" width="4.7109375" customWidth="1"/>
  </cols>
  <sheetData>
    <row r="1" spans="1:20" ht="27" customHeight="1" x14ac:dyDescent="0.25">
      <c r="A1" s="16" t="s">
        <v>27</v>
      </c>
      <c r="B1" s="7"/>
      <c r="C1" s="7"/>
      <c r="D1" s="7"/>
      <c r="E1" s="7"/>
      <c r="F1" s="7"/>
      <c r="G1" s="7"/>
      <c r="H1" s="7"/>
      <c r="I1" s="7"/>
      <c r="K1" s="7"/>
      <c r="L1" s="7"/>
      <c r="M1" s="7"/>
      <c r="N1" s="7"/>
      <c r="O1" s="7"/>
      <c r="P1" s="7"/>
    </row>
    <row r="2" spans="1:20" x14ac:dyDescent="0.25">
      <c r="A2" s="19" t="s">
        <v>28</v>
      </c>
      <c r="C2" s="26">
        <f>COUNTIF(Etat,"S")</f>
        <v>0</v>
      </c>
      <c r="D2" s="26"/>
      <c r="E2" s="27" t="s">
        <v>22</v>
      </c>
      <c r="F2" s="18">
        <f>COUNTIF(Etat,"R")</f>
        <v>0</v>
      </c>
      <c r="G2" s="27" t="s">
        <v>30</v>
      </c>
      <c r="H2" s="18">
        <f>COUNTIF(Etat,"E")</f>
        <v>0</v>
      </c>
    </row>
    <row r="3" spans="1:20" ht="18" customHeight="1" x14ac:dyDescent="0.25">
      <c r="A3" s="19" t="s">
        <v>29</v>
      </c>
      <c r="C3" s="26">
        <f>COUNTIF(Etat,"A")</f>
        <v>0</v>
      </c>
      <c r="D3" s="26"/>
      <c r="E3" s="27" t="s">
        <v>24</v>
      </c>
      <c r="F3" s="18">
        <f>COUNTIF(Etat,"SB")</f>
        <v>0</v>
      </c>
      <c r="G3" s="26"/>
      <c r="H3" s="17"/>
      <c r="I3" s="32"/>
      <c r="J3" s="33" t="s">
        <v>38</v>
      </c>
    </row>
    <row r="4" spans="1:20" x14ac:dyDescent="0.25">
      <c r="A4" s="16" t="s">
        <v>31</v>
      </c>
      <c r="B4" s="16"/>
      <c r="C4" s="16"/>
      <c r="D4" s="16"/>
      <c r="E4" s="16"/>
    </row>
    <row r="5" spans="1:20" ht="45" x14ac:dyDescent="0.25">
      <c r="A5" s="8" t="s">
        <v>18</v>
      </c>
      <c r="B5" s="8" t="s">
        <v>9</v>
      </c>
      <c r="C5" s="8" t="s">
        <v>15</v>
      </c>
      <c r="D5" s="8" t="s">
        <v>47</v>
      </c>
      <c r="E5" s="8" t="s">
        <v>0</v>
      </c>
      <c r="F5" s="8" t="s">
        <v>7</v>
      </c>
      <c r="G5" s="8" t="s">
        <v>8</v>
      </c>
      <c r="H5" s="8" t="s">
        <v>1</v>
      </c>
      <c r="I5" s="8" t="s">
        <v>14</v>
      </c>
      <c r="J5" s="8" t="s">
        <v>2</v>
      </c>
      <c r="K5" s="9" t="s">
        <v>3</v>
      </c>
      <c r="L5" s="9" t="s">
        <v>20</v>
      </c>
      <c r="M5" s="10" t="s">
        <v>16</v>
      </c>
      <c r="N5" s="11" t="s">
        <v>17</v>
      </c>
      <c r="O5" s="11" t="s">
        <v>21</v>
      </c>
      <c r="P5" s="8" t="s">
        <v>10</v>
      </c>
    </row>
    <row r="6" spans="1:20" ht="45" x14ac:dyDescent="0.25">
      <c r="A6" s="20">
        <v>1</v>
      </c>
      <c r="B6" s="12"/>
      <c r="C6" s="12"/>
      <c r="D6" s="12"/>
      <c r="E6" s="12" t="s">
        <v>34</v>
      </c>
      <c r="F6" s="12"/>
      <c r="G6" s="12"/>
      <c r="H6" s="12"/>
      <c r="I6" s="31"/>
      <c r="J6" s="13"/>
      <c r="K6" s="13" t="str">
        <f>IF(OR(Etat="C",Tableau1[[#This Row],[Délai]]=""),"",WORKDAY(Tableau1[[#This Row],[Date de début]],Tableau1[[#This Row],[Délai]]))</f>
        <v/>
      </c>
      <c r="L6" s="13"/>
      <c r="M6" s="14" t="str">
        <f ca="1">IF(OR(Tableau1[[#This Row],[Etat]]="S",Tableau1[[#This Row],[Etat]]="SB",Tableau1[[#This Row],[Etat]]="C",ISBLANK(Tableau1[[#This Row],[Date de début]]),ISBLANK(Tableau1[[#This Row],[Date de fin]]),Tableau1[[#This Row],[Etat]]="A"),"",((NETWORKDAYS(Tableau1[[#This Row],[Date de début]],TODAY())/(NETWORKDAYS(Tableau1[[#This Row],[Date de début]],Tableau1[[#This Row],[Date de fin]])))))</f>
        <v/>
      </c>
      <c r="N6" s="15" t="str">
        <f ca="1">IF(OR(Tableau1[[#This Row],[Avanc. action]]="",ISBLANK(Tableau1[[#This Row],[Date de début]]),(TODAY()&lt;=Tableau1[[#This Row],[Date de fin]])),"",-1-(NETWORKDAYS(TODAY(),Tableau1[[#This Row],[Date de fin]])))</f>
        <v/>
      </c>
      <c r="O6" s="15" t="str">
        <f ca="1">IF(Tableau1[[#This Row],[Retard action]]="","","R")</f>
        <v/>
      </c>
      <c r="P6" s="12" t="s">
        <v>25</v>
      </c>
    </row>
    <row r="7" spans="1:20" ht="31.5" x14ac:dyDescent="0.25">
      <c r="A7" s="20">
        <v>2</v>
      </c>
      <c r="B7" s="12"/>
      <c r="C7" s="12"/>
      <c r="D7" s="12"/>
      <c r="E7" s="12"/>
      <c r="F7" s="12"/>
      <c r="G7" s="12"/>
      <c r="H7" s="12"/>
      <c r="I7" s="31"/>
      <c r="J7" s="13"/>
      <c r="K7" s="13" t="str">
        <f>IF(OR(Etat="C",Tableau1[[#This Row],[Délai]]=""),"",WORKDAY(Tableau1[[#This Row],[Date de début]],Tableau1[[#This Row],[Délai]]))</f>
        <v/>
      </c>
      <c r="L7" s="13"/>
      <c r="M7" s="14" t="str">
        <f ca="1">IF(OR(Tableau1[[#This Row],[Etat]]="S",Tableau1[[#This Row],[Etat]]="SB",Tableau1[[#This Row],[Etat]]="C",ISBLANK(Tableau1[[#This Row],[Date de début]]),ISBLANK(Tableau1[[#This Row],[Date de fin]]),Tableau1[[#This Row],[Etat]]="A"),"",((NETWORKDAYS(Tableau1[[#This Row],[Date de début]],TODAY())/(NETWORKDAYS(Tableau1[[#This Row],[Date de début]],Tableau1[[#This Row],[Date de fin]])))))</f>
        <v/>
      </c>
      <c r="N7" s="15" t="str">
        <f ca="1">IF(OR(Tableau1[[#This Row],[Avanc. action]]="",ISBLANK(Tableau1[[#This Row],[Date de début]]),(TODAY()&lt;=Tableau1[[#This Row],[Date de fin]])),"",-1-(NETWORKDAYS(TODAY(),Tableau1[[#This Row],[Date de fin]])))</f>
        <v/>
      </c>
      <c r="O7" s="15" t="str">
        <f ca="1">IF(Tableau1[[#This Row],[Retard action]]="","","R")</f>
        <v/>
      </c>
      <c r="P7" s="12" t="s">
        <v>25</v>
      </c>
    </row>
    <row r="8" spans="1:20" ht="39" customHeight="1" x14ac:dyDescent="0.25">
      <c r="A8" s="20">
        <v>3</v>
      </c>
      <c r="B8" s="12"/>
      <c r="C8" s="12"/>
      <c r="D8" s="12"/>
      <c r="E8" s="12" t="s">
        <v>39</v>
      </c>
      <c r="F8" s="12"/>
      <c r="G8" s="12"/>
      <c r="H8" s="12"/>
      <c r="I8" s="31"/>
      <c r="J8" s="13"/>
      <c r="K8" s="13" t="str">
        <f>IF(OR(Etat="C",Tableau1[[#This Row],[Délai]]=""),"",WORKDAY(Tableau1[[#This Row],[Date de début]],Tableau1[[#This Row],[Délai]]))</f>
        <v/>
      </c>
      <c r="L8" s="13"/>
      <c r="M8" s="14" t="str">
        <f ca="1">IF(OR(Tableau1[[#This Row],[Etat]]="S",Tableau1[[#This Row],[Etat]]="SB",Tableau1[[#This Row],[Etat]]="C",ISBLANK(Tableau1[[#This Row],[Date de début]]),ISBLANK(Tableau1[[#This Row],[Date de fin]]),Tableau1[[#This Row],[Etat]]="A"),"",((NETWORKDAYS(Tableau1[[#This Row],[Date de début]],TODAY())/(NETWORKDAYS(Tableau1[[#This Row],[Date de début]],Tableau1[[#This Row],[Date de fin]])))))</f>
        <v/>
      </c>
      <c r="N8" s="15" t="str">
        <f ca="1">IF(OR(Tableau1[[#This Row],[Avanc. action]]="",ISBLANK(Tableau1[[#This Row],[Date de début]]),(TODAY()&lt;=Tableau1[[#This Row],[Date de fin]])),"",-1-(NETWORKDAYS(TODAY(),Tableau1[[#This Row],[Date de fin]])))</f>
        <v/>
      </c>
      <c r="O8" s="15" t="str">
        <f ca="1">IF(Tableau1[[#This Row],[Retard action]]="","","R")</f>
        <v/>
      </c>
      <c r="P8" s="12" t="s">
        <v>25</v>
      </c>
    </row>
    <row r="9" spans="1:20" ht="31.5" x14ac:dyDescent="0.25">
      <c r="A9" s="20">
        <v>4</v>
      </c>
      <c r="B9" s="12"/>
      <c r="C9" s="12"/>
      <c r="D9" s="12"/>
      <c r="E9" s="12" t="s">
        <v>40</v>
      </c>
      <c r="F9" s="12"/>
      <c r="G9" s="12"/>
      <c r="H9" s="12"/>
      <c r="I9" s="31"/>
      <c r="J9" s="13"/>
      <c r="K9" s="13" t="str">
        <f>IF(OR(Etat="C",Tableau1[[#This Row],[Délai]]=""),"",WORKDAY(Tableau1[[#This Row],[Date de début]],Tableau1[[#This Row],[Délai]]))</f>
        <v/>
      </c>
      <c r="L9" s="13"/>
      <c r="M9" s="14" t="str">
        <f ca="1">IF(OR(Tableau1[[#This Row],[Etat]]="S",Tableau1[[#This Row],[Etat]]="SB",Tableau1[[#This Row],[Etat]]="C",ISBLANK(Tableau1[[#This Row],[Date de début]]),ISBLANK(Tableau1[[#This Row],[Date de fin]]),Tableau1[[#This Row],[Etat]]="A"),"",((NETWORKDAYS(Tableau1[[#This Row],[Date de début]],TODAY())/(NETWORKDAYS(Tableau1[[#This Row],[Date de début]],Tableau1[[#This Row],[Date de fin]])))))</f>
        <v/>
      </c>
      <c r="N9" s="15" t="str">
        <f ca="1">IF(OR(Tableau1[[#This Row],[Avanc. action]]="",ISBLANK(Tableau1[[#This Row],[Date de début]]),(TODAY()&lt;=Tableau1[[#This Row],[Date de fin]])),"",-1-(NETWORKDAYS(TODAY(),Tableau1[[#This Row],[Date de fin]])))</f>
        <v/>
      </c>
      <c r="O9" s="15" t="str">
        <f ca="1">IF(Tableau1[[#This Row],[Retard action]]="","","R")</f>
        <v/>
      </c>
      <c r="P9" s="12" t="s">
        <v>25</v>
      </c>
    </row>
    <row r="10" spans="1:20" ht="31.5" x14ac:dyDescent="0.25">
      <c r="A10" s="20">
        <v>5</v>
      </c>
      <c r="B10" s="12"/>
      <c r="C10" s="12"/>
      <c r="D10" s="12"/>
      <c r="E10" s="12" t="s">
        <v>33</v>
      </c>
      <c r="F10" s="12"/>
      <c r="G10" s="12"/>
      <c r="H10" s="12"/>
      <c r="I10" s="31"/>
      <c r="J10" s="13"/>
      <c r="K10" s="13" t="str">
        <f>IF(OR(Etat="C",Tableau1[[#This Row],[Délai]]=""),"",WORKDAY(Tableau1[[#This Row],[Date de début]],Tableau1[[#This Row],[Délai]]))</f>
        <v/>
      </c>
      <c r="L10" s="13"/>
      <c r="M10" s="14" t="str">
        <f ca="1">IF(OR(Tableau1[[#This Row],[Etat]]="S",Tableau1[[#This Row],[Etat]]="SB",Tableau1[[#This Row],[Etat]]="C",ISBLANK(Tableau1[[#This Row],[Date de début]]),ISBLANK(Tableau1[[#This Row],[Date de fin]]),Tableau1[[#This Row],[Etat]]="A"),"",((NETWORKDAYS(Tableau1[[#This Row],[Date de début]],TODAY())/(NETWORKDAYS(Tableau1[[#This Row],[Date de début]],Tableau1[[#This Row],[Date de fin]])))))</f>
        <v/>
      </c>
      <c r="N10" s="15" t="str">
        <f ca="1">IF(OR(Tableau1[[#This Row],[Avanc. action]]="",ISBLANK(Tableau1[[#This Row],[Date de début]]),(TODAY()&lt;=Tableau1[[#This Row],[Date de fin]])),"",-1-(NETWORKDAYS(TODAY(),Tableau1[[#This Row],[Date de fin]])))</f>
        <v/>
      </c>
      <c r="O10" s="15" t="str">
        <f ca="1">IF(Tableau1[[#This Row],[Retard action]]="","","R")</f>
        <v/>
      </c>
      <c r="P10" s="12" t="s">
        <v>25</v>
      </c>
    </row>
    <row r="11" spans="1:20" ht="31.5" x14ac:dyDescent="0.25">
      <c r="A11" s="20">
        <v>6</v>
      </c>
      <c r="B11" s="12"/>
      <c r="C11" s="12"/>
      <c r="D11" s="12"/>
      <c r="E11" s="12" t="s">
        <v>35</v>
      </c>
      <c r="F11" s="12"/>
      <c r="G11" s="12"/>
      <c r="H11" s="12"/>
      <c r="I11" s="31"/>
      <c r="J11" s="13"/>
      <c r="K11" s="13" t="str">
        <f>IF(OR(Etat="C",Tableau1[[#This Row],[Délai]]=""),"",WORKDAY(Tableau1[[#This Row],[Date de début]],Tableau1[[#This Row],[Délai]]))</f>
        <v/>
      </c>
      <c r="L11" s="13"/>
      <c r="M11" s="14" t="str">
        <f ca="1">IF(OR(Tableau1[[#This Row],[Etat]]="S",Tableau1[[#This Row],[Etat]]="SB",Tableau1[[#This Row],[Etat]]="C",ISBLANK(Tableau1[[#This Row],[Date de début]]),ISBLANK(Tableau1[[#This Row],[Date de fin]]),Tableau1[[#This Row],[Etat]]="A"),"",((NETWORKDAYS(Tableau1[[#This Row],[Date de début]],TODAY())/(NETWORKDAYS(Tableau1[[#This Row],[Date de début]],Tableau1[[#This Row],[Date de fin]])))))</f>
        <v/>
      </c>
      <c r="N11" s="15" t="str">
        <f ca="1">IF(OR(Tableau1[[#This Row],[Avanc. action]]="",ISBLANK(Tableau1[[#This Row],[Date de début]]),(TODAY()&lt;=Tableau1[[#This Row],[Date de fin]])),"",-1-(NETWORKDAYS(TODAY(),Tableau1[[#This Row],[Date de fin]])))</f>
        <v/>
      </c>
      <c r="O11" s="15" t="str">
        <f ca="1">IF(Tableau1[[#This Row],[Retard action]]="","","R")</f>
        <v/>
      </c>
      <c r="P11" s="12" t="s">
        <v>25</v>
      </c>
    </row>
    <row r="12" spans="1:20" ht="31.5" x14ac:dyDescent="0.25">
      <c r="A12" s="20">
        <v>7</v>
      </c>
      <c r="B12" s="12"/>
      <c r="C12" s="12"/>
      <c r="D12" s="12"/>
      <c r="E12" s="12" t="s">
        <v>36</v>
      </c>
      <c r="F12" s="12"/>
      <c r="G12" s="12"/>
      <c r="H12" s="12"/>
      <c r="I12" s="31"/>
      <c r="J12" s="13"/>
      <c r="K12" s="13" t="str">
        <f>IF(OR(Etat="C",Tableau1[[#This Row],[Délai]]=""),"",WORKDAY(Tableau1[[#This Row],[Date de début]],Tableau1[[#This Row],[Délai]]))</f>
        <v/>
      </c>
      <c r="L12" s="13"/>
      <c r="M12" s="14" t="str">
        <f ca="1">IF(OR(Tableau1[[#This Row],[Etat]]="S",Tableau1[[#This Row],[Etat]]="SB",Tableau1[[#This Row],[Etat]]="C",ISBLANK(Tableau1[[#This Row],[Date de début]]),ISBLANK(Tableau1[[#This Row],[Date de fin]]),Tableau1[[#This Row],[Etat]]="A"),"",((NETWORKDAYS(Tableau1[[#This Row],[Date de début]],TODAY())/(NETWORKDAYS(Tableau1[[#This Row],[Date de début]],Tableau1[[#This Row],[Date de fin]])))))</f>
        <v/>
      </c>
      <c r="N12" s="15" t="str">
        <f ca="1">IF(OR(Tableau1[[#This Row],[Avanc. action]]="",ISBLANK(Tableau1[[#This Row],[Date de début]]),(TODAY()&lt;=Tableau1[[#This Row],[Date de fin]])),"",-1-(NETWORKDAYS(TODAY(),Tableau1[[#This Row],[Date de fin]])))</f>
        <v/>
      </c>
      <c r="O12" s="15" t="str">
        <f ca="1">IF(Tableau1[[#This Row],[Retard action]]="","","R")</f>
        <v/>
      </c>
      <c r="P12" s="12" t="s">
        <v>25</v>
      </c>
      <c r="R12" s="40"/>
      <c r="T12" s="41">
        <f ca="1">IF(CELL("adresse")=CELL("adresse",D1),C1,D1 )</f>
        <v>0</v>
      </c>
    </row>
    <row r="13" spans="1:20" ht="31.5" x14ac:dyDescent="0.25">
      <c r="A13" s="20">
        <v>8</v>
      </c>
      <c r="B13" s="12"/>
      <c r="C13" s="12"/>
      <c r="D13" s="12"/>
      <c r="E13" s="12" t="s">
        <v>37</v>
      </c>
      <c r="F13" s="12"/>
      <c r="G13" s="12"/>
      <c r="H13" s="12"/>
      <c r="I13" s="31"/>
      <c r="J13" s="13"/>
      <c r="K13" s="13" t="str">
        <f>IF(OR(Etat="C",Tableau1[[#This Row],[Délai]]=""),"",WORKDAY(Tableau1[[#This Row],[Date de début]],Tableau1[[#This Row],[Délai]]))</f>
        <v/>
      </c>
      <c r="L13" s="13"/>
      <c r="M13" s="14" t="str">
        <f ca="1">IF(OR(Tableau1[[#This Row],[Etat]]="S",Tableau1[[#This Row],[Etat]]="SB",Tableau1[[#This Row],[Etat]]="C",ISBLANK(Tableau1[[#This Row],[Date de début]]),ISBLANK(Tableau1[[#This Row],[Date de fin]]),Tableau1[[#This Row],[Etat]]="A"),"",((NETWORKDAYS(Tableau1[[#This Row],[Date de début]],TODAY())/(NETWORKDAYS(Tableau1[[#This Row],[Date de début]],Tableau1[[#This Row],[Date de fin]])))))</f>
        <v/>
      </c>
      <c r="N13" s="15" t="str">
        <f ca="1">IF(OR(Tableau1[[#This Row],[Avanc. action]]="",ISBLANK(Tableau1[[#This Row],[Date de début]]),(TODAY()&lt;=Tableau1[[#This Row],[Date de fin]])),"",-1-(NETWORKDAYS(TODAY(),Tableau1[[#This Row],[Date de fin]])))</f>
        <v/>
      </c>
      <c r="O13" s="15" t="str">
        <f ca="1">IF(Tableau1[[#This Row],[Retard action]]="","","R")</f>
        <v/>
      </c>
      <c r="P13" s="12" t="s">
        <v>25</v>
      </c>
      <c r="R13" s="40"/>
    </row>
    <row r="14" spans="1:20" ht="31.5" x14ac:dyDescent="0.25">
      <c r="A14" s="34">
        <f>VLOOKUP(Tableau1[[#This Row],[Groupe]],Choix!$A$1:$E$14,4,FALSE)</f>
        <v>1</v>
      </c>
      <c r="B14" s="35" t="s">
        <v>32</v>
      </c>
      <c r="C14" s="12">
        <v>1</v>
      </c>
      <c r="D14" s="12"/>
      <c r="E14" s="35"/>
      <c r="F14" s="35"/>
      <c r="G14" s="35"/>
      <c r="H14" s="35"/>
      <c r="I14" s="36"/>
      <c r="J14" s="37"/>
      <c r="K14" s="37" t="str">
        <f>IF(OR(Etat="C",Tableau1[[#This Row],[Délai]]=""),"",WORKDAY(Tableau1[[#This Row],[Date de début]],Tableau1[[#This Row],[Délai]]))</f>
        <v/>
      </c>
      <c r="L14" s="37"/>
      <c r="M14" s="38" t="str">
        <f ca="1">IF(OR(Tableau1[[#This Row],[Etat]]="S",Tableau1[[#This Row],[Etat]]="SB",Tableau1[[#This Row],[Etat]]="C",ISBLANK(Tableau1[[#This Row],[Date de début]]),ISBLANK(Tableau1[[#This Row],[Date de fin]]),Tableau1[[#This Row],[Etat]]="A"),"",((NETWORKDAYS(Tableau1[[#This Row],[Date de début]],TODAY())/(NETWORKDAYS(Tableau1[[#This Row],[Date de début]],Tableau1[[#This Row],[Date de fin]])))))</f>
        <v/>
      </c>
      <c r="N14" s="39" t="str">
        <f ca="1">IF(OR(Tableau1[[#This Row],[Avanc. action]]="",ISBLANK(Tableau1[[#This Row],[Date de début]]),(TODAY()&lt;=Tableau1[[#This Row],[Date de fin]])),"",-1-(NETWORKDAYS(TODAY(),Tableau1[[#This Row],[Date de fin]])))</f>
        <v/>
      </c>
      <c r="O14" s="39" t="str">
        <f ca="1">IF(Tableau1[[#This Row],[Retard action]]="","","R")</f>
        <v/>
      </c>
      <c r="P14" s="35"/>
    </row>
    <row r="15" spans="1:20" ht="31.5" x14ac:dyDescent="0.25">
      <c r="A15" s="20">
        <f>VLOOKUP(Tableau1[[#This Row],[Groupe]],Choix!$A$1:$E$14,4,FALSE)</f>
        <v>1</v>
      </c>
      <c r="B15" s="12" t="s">
        <v>32</v>
      </c>
      <c r="C15" s="12">
        <v>2</v>
      </c>
      <c r="D15" s="12"/>
      <c r="E15" s="12"/>
      <c r="F15" s="12"/>
      <c r="G15" s="12"/>
      <c r="H15" s="12"/>
      <c r="I15" s="31"/>
      <c r="J15" s="13"/>
      <c r="K15" s="13" t="str">
        <f>IF(OR(Etat="C",Tableau1[[#This Row],[Délai]]=""),"",WORKDAY(Tableau1[[#This Row],[Date de début]],Tableau1[[#This Row],[Délai]]))</f>
        <v/>
      </c>
      <c r="L15" s="13"/>
      <c r="M15" s="14" t="str">
        <f ca="1">IF(OR(Tableau1[[#This Row],[Etat]]="S",Tableau1[[#This Row],[Etat]]="SB",Tableau1[[#This Row],[Etat]]="C",ISBLANK(Tableau1[[#This Row],[Date de début]]),ISBLANK(Tableau1[[#This Row],[Date de fin]]),Tableau1[[#This Row],[Etat]]="A"),"",((NETWORKDAYS(Tableau1[[#This Row],[Date de début]],TODAY())/(NETWORKDAYS(Tableau1[[#This Row],[Date de début]],Tableau1[[#This Row],[Date de fin]])))))</f>
        <v/>
      </c>
      <c r="N15" s="15" t="str">
        <f ca="1">IF(OR(Tableau1[[#This Row],[Avanc. action]]="",ISBLANK(Tableau1[[#This Row],[Date de début]]),(TODAY()&lt;=Tableau1[[#This Row],[Date de fin]])),"",-1-(NETWORKDAYS(TODAY(),Tableau1[[#This Row],[Date de fin]])))</f>
        <v/>
      </c>
      <c r="O15" s="15" t="str">
        <f ca="1">IF(Tableau1[[#This Row],[Retard action]]="","","R")</f>
        <v/>
      </c>
      <c r="P15" s="12"/>
    </row>
    <row r="16" spans="1:20" ht="31.5" x14ac:dyDescent="0.25">
      <c r="A16" s="20">
        <f>VLOOKUP(Tableau1[[#This Row],[Groupe]],Choix!$A$1:$E$14,4,FALSE)</f>
        <v>2</v>
      </c>
      <c r="B16" s="12" t="s">
        <v>41</v>
      </c>
      <c r="C16" s="12">
        <v>1</v>
      </c>
      <c r="D16" s="12"/>
      <c r="E16" s="12"/>
      <c r="F16" s="12"/>
      <c r="G16" s="12"/>
      <c r="H16" s="12"/>
      <c r="I16" s="31"/>
      <c r="J16" s="13"/>
      <c r="K16" s="13" t="str">
        <f>IF(OR(Etat="C",Tableau1[[#This Row],[Délai]]=""),"",WORKDAY(Tableau1[[#This Row],[Date de début]],Tableau1[[#This Row],[Délai]]))</f>
        <v/>
      </c>
      <c r="L16" s="13"/>
      <c r="M16" s="14" t="str">
        <f ca="1">IF(OR(Tableau1[[#This Row],[Etat]]="S",Tableau1[[#This Row],[Etat]]="SB",Tableau1[[#This Row],[Etat]]="C",ISBLANK(Tableau1[[#This Row],[Date de début]]),ISBLANK(Tableau1[[#This Row],[Date de fin]]),Tableau1[[#This Row],[Etat]]="A"),"",((NETWORKDAYS(Tableau1[[#This Row],[Date de début]],TODAY())/(NETWORKDAYS(Tableau1[[#This Row],[Date de début]],Tableau1[[#This Row],[Date de fin]])))))</f>
        <v/>
      </c>
      <c r="N16" s="15" t="str">
        <f ca="1">IF(OR(Tableau1[[#This Row],[Avanc. action]]="",ISBLANK(Tableau1[[#This Row],[Date de début]]),(TODAY()&lt;=Tableau1[[#This Row],[Date de fin]])),"",-1-(NETWORKDAYS(TODAY(),Tableau1[[#This Row],[Date de fin]])))</f>
        <v/>
      </c>
      <c r="O16" s="15" t="str">
        <f ca="1">IF(Tableau1[[#This Row],[Retard action]]="","","R")</f>
        <v/>
      </c>
      <c r="P16" s="12"/>
    </row>
    <row r="17" spans="1:16" ht="31.5" x14ac:dyDescent="0.25">
      <c r="A17" s="20">
        <f>VLOOKUP(Tableau1[[#This Row],[Groupe]],Choix!$A$1:$E$14,4,FALSE)</f>
        <v>3</v>
      </c>
      <c r="B17" s="12" t="s">
        <v>4</v>
      </c>
      <c r="C17" s="15">
        <v>1</v>
      </c>
      <c r="D17" s="12"/>
      <c r="E17" s="12"/>
      <c r="F17" s="12"/>
      <c r="G17" s="12"/>
      <c r="H17" s="12"/>
      <c r="I17" s="31"/>
      <c r="J17" s="13"/>
      <c r="K17" s="13" t="str">
        <f>IF(OR(Etat="C",Tableau1[[#This Row],[Délai]]=""),"",WORKDAY(Tableau1[[#This Row],[Date de début]],Tableau1[[#This Row],[Délai]]))</f>
        <v/>
      </c>
      <c r="L17" s="13"/>
      <c r="M17" s="14" t="str">
        <f ca="1">IF(OR(Tableau1[[#This Row],[Etat]]="S",Tableau1[[#This Row],[Etat]]="SB",Tableau1[[#This Row],[Etat]]="C",ISBLANK(Tableau1[[#This Row],[Date de début]]),ISBLANK(Tableau1[[#This Row],[Date de fin]]),Tableau1[[#This Row],[Etat]]="A"),"",((NETWORKDAYS(Tableau1[[#This Row],[Date de début]],TODAY())/(NETWORKDAYS(Tableau1[[#This Row],[Date de début]],Tableau1[[#This Row],[Date de fin]])))))</f>
        <v/>
      </c>
      <c r="N17" s="15" t="str">
        <f ca="1">IF(OR(Tableau1[[#This Row],[Avanc. action]]="",ISBLANK(Tableau1[[#This Row],[Date de début]]),(TODAY()&lt;=Tableau1[[#This Row],[Date de fin]])),"",-1-(NETWORKDAYS(TODAY(),Tableau1[[#This Row],[Date de fin]])))</f>
        <v/>
      </c>
      <c r="O17" s="15" t="str">
        <f ca="1">IF(Tableau1[[#This Row],[Retard action]]="","","R")</f>
        <v/>
      </c>
      <c r="P17" s="12"/>
    </row>
    <row r="18" spans="1:16" ht="31.5" x14ac:dyDescent="0.25">
      <c r="A18" s="20">
        <f>VLOOKUP(Tableau1[[#This Row],[Groupe]],Choix!$A$1:$E$14,4,FALSE)</f>
        <v>4</v>
      </c>
      <c r="B18" s="12" t="s">
        <v>42</v>
      </c>
      <c r="C18" s="15">
        <v>1</v>
      </c>
      <c r="D18" s="12"/>
      <c r="E18" s="12"/>
      <c r="F18" s="12"/>
      <c r="G18" s="12"/>
      <c r="H18" s="12"/>
      <c r="I18" s="31"/>
      <c r="J18" s="13"/>
      <c r="K18" s="13" t="str">
        <f>IF(OR(Etat="C",Tableau1[[#This Row],[Délai]]=""),"",WORKDAY(Tableau1[[#This Row],[Date de début]],Tableau1[[#This Row],[Délai]]))</f>
        <v/>
      </c>
      <c r="L18" s="13"/>
      <c r="M18" s="14" t="str">
        <f ca="1">IF(OR(Tableau1[[#This Row],[Etat]]="S",Tableau1[[#This Row],[Etat]]="SB",Tableau1[[#This Row],[Etat]]="C",ISBLANK(Tableau1[[#This Row],[Date de début]]),ISBLANK(Tableau1[[#This Row],[Date de fin]]),Tableau1[[#This Row],[Etat]]="A"),"",((NETWORKDAYS(Tableau1[[#This Row],[Date de début]],TODAY())/(NETWORKDAYS(Tableau1[[#This Row],[Date de début]],Tableau1[[#This Row],[Date de fin]])))))</f>
        <v/>
      </c>
      <c r="N18" s="15" t="str">
        <f ca="1">IF(OR(Tableau1[[#This Row],[Avanc. action]]="",ISBLANK(Tableau1[[#This Row],[Date de début]]),(TODAY()&lt;=Tableau1[[#This Row],[Date de fin]])),"",-1-(NETWORKDAYS(TODAY(),Tableau1[[#This Row],[Date de fin]])))</f>
        <v/>
      </c>
      <c r="O18" s="15" t="str">
        <f ca="1">IF(Tableau1[[#This Row],[Retard action]]="","","R")</f>
        <v/>
      </c>
      <c r="P18" s="12"/>
    </row>
    <row r="19" spans="1:16" ht="31.5" x14ac:dyDescent="0.25">
      <c r="A19" s="20">
        <f>VLOOKUP(Tableau1[[#This Row],[Groupe]],Choix!$A$1:$E$14,4,FALSE)</f>
        <v>2</v>
      </c>
      <c r="B19" s="12" t="s">
        <v>41</v>
      </c>
      <c r="C19" s="15">
        <v>2</v>
      </c>
      <c r="D19" s="12"/>
      <c r="E19" s="12"/>
      <c r="F19" s="12"/>
      <c r="G19" s="12"/>
      <c r="H19" s="12"/>
      <c r="I19" s="31"/>
      <c r="J19" s="13"/>
      <c r="K19" s="13" t="str">
        <f>IF(OR(Etat="C",Tableau1[[#This Row],[Délai]]=""),"",WORKDAY(Tableau1[[#This Row],[Date de début]],Tableau1[[#This Row],[Délai]]))</f>
        <v/>
      </c>
      <c r="L19" s="13"/>
      <c r="M19" s="14" t="str">
        <f ca="1">IF(OR(Tableau1[[#This Row],[Etat]]="S",Tableau1[[#This Row],[Etat]]="SB",Tableau1[[#This Row],[Etat]]="C",ISBLANK(Tableau1[[#This Row],[Date de début]]),ISBLANK(Tableau1[[#This Row],[Date de fin]]),Tableau1[[#This Row],[Etat]]="A"),"",((NETWORKDAYS(Tableau1[[#This Row],[Date de début]],TODAY())/(NETWORKDAYS(Tableau1[[#This Row],[Date de début]],Tableau1[[#This Row],[Date de fin]])))))</f>
        <v/>
      </c>
      <c r="N19" s="15" t="str">
        <f ca="1">IF(OR(Tableau1[[#This Row],[Avanc. action]]="",ISBLANK(Tableau1[[#This Row],[Date de début]]),(TODAY()&lt;=Tableau1[[#This Row],[Date de fin]])),"",-1-(NETWORKDAYS(TODAY(),Tableau1[[#This Row],[Date de fin]])))</f>
        <v/>
      </c>
      <c r="O19" s="15" t="str">
        <f ca="1">IF(Tableau1[[#This Row],[Retard action]]="","","R")</f>
        <v/>
      </c>
      <c r="P19" s="12"/>
    </row>
    <row r="26" spans="1:16" x14ac:dyDescent="0.25">
      <c r="K26" s="4"/>
    </row>
  </sheetData>
  <sheetProtection selectLockedCells="1" selectUnlockedCells="1"/>
  <conditionalFormatting sqref="M6:M19">
    <cfRule type="cellIs" dxfId="11" priority="4" operator="greaterThan">
      <formula>1</formula>
    </cfRule>
    <cfRule type="cellIs" dxfId="10" priority="19" operator="greaterThanOrEqual">
      <formula>0.5</formula>
    </cfRule>
    <cfRule type="cellIs" dxfId="9" priority="39" operator="lessThan">
      <formula>0.5</formula>
    </cfRule>
  </conditionalFormatting>
  <conditionalFormatting sqref="N6:O19">
    <cfRule type="cellIs" dxfId="8" priority="2" operator="notEqual">
      <formula>0</formula>
    </cfRule>
  </conditionalFormatting>
  <conditionalFormatting sqref="M6:O19">
    <cfRule type="containsBlanks" dxfId="7" priority="1">
      <formula>LEN(TRIM(M6))=0</formula>
    </cfRule>
  </conditionalFormatting>
  <conditionalFormatting sqref="L6:L19 P6:P19 B6:J19">
    <cfRule type="containsBlanks" dxfId="6" priority="75">
      <formula>LEN(TRIM(B6))=0</formula>
    </cfRule>
    <cfRule type="notContainsBlanks" dxfId="5" priority="76">
      <formula>LEN(TRIM(B6))&gt;0</formula>
    </cfRule>
  </conditionalFormatting>
  <conditionalFormatting sqref="A6:P19">
    <cfRule type="expression" dxfId="4" priority="66">
      <formula>$P6="C"</formula>
    </cfRule>
    <cfRule type="expression" dxfId="3" priority="67">
      <formula>$P6="A"</formula>
    </cfRule>
    <cfRule type="expression" dxfId="2" priority="72">
      <formula>$P6="S"</formula>
    </cfRule>
    <cfRule type="expression" dxfId="1" priority="73">
      <formula>$P6="SB"</formula>
    </cfRule>
    <cfRule type="expression" dxfId="0" priority="74">
      <formula>$P6="R"</formula>
    </cfRule>
  </conditionalFormatting>
  <dataValidations count="4">
    <dataValidation type="list" allowBlank="1" showInputMessage="1" showErrorMessage="1" sqref="I20:I1048576 P5:P19">
      <formula1>Etats_Choix</formula1>
    </dataValidation>
    <dataValidation type="list" allowBlank="1" showInputMessage="1" showErrorMessage="1" sqref="H20:H1048576">
      <formula1>Etat</formula1>
    </dataValidation>
    <dataValidation type="list" allowBlank="1" showInputMessage="1" showErrorMessage="1" sqref="H6:H19">
      <formula1>Acteur</formula1>
    </dataValidation>
    <dataValidation type="list" allowBlank="1" showInputMessage="1" showErrorMessage="1" sqref="B6:B19">
      <formula1>GrpAction</formula1>
    </dataValidation>
  </dataValidations>
  <pageMargins left="0.19685039370078741" right="0.19685039370078741" top="0.72041666666666671" bottom="0.19685039370078741" header="0.11811023622047245" footer="0"/>
  <pageSetup paperSize="9" scale="40" fitToHeight="0" orientation="landscape" r:id="rId1"/>
  <headerFooter>
    <oddHeader>&amp;L&amp;G&amp;R&amp;"-,Gras"&amp;URéférence: &amp;"-,Normal"&amp;UTableau_des_actions_1637896
&amp;"-,Gras"&amp;UDate de l'édition:&amp;"-,Normal"&amp;U &amp;D
&amp;"-,Gras"&amp;URédacteur:&amp;"-,Normal"&amp;U DECORME Damien
&amp;"-,Gras"&amp;UN° de page:&amp;"-,Normal"&amp;U &amp;P/&amp;N</oddHeader>
  </headerFooter>
  <legacyDrawingHF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8"/>
  <sheetViews>
    <sheetView workbookViewId="0">
      <selection activeCell="A9" sqref="A9"/>
    </sheetView>
  </sheetViews>
  <sheetFormatPr baseColWidth="10" defaultRowHeight="15" x14ac:dyDescent="0.25"/>
  <cols>
    <col min="2" max="2" width="16.140625" customWidth="1"/>
  </cols>
  <sheetData>
    <row r="1" spans="1:5" x14ac:dyDescent="0.25">
      <c r="A1" s="1" t="s">
        <v>32</v>
      </c>
      <c r="B1" s="5" t="s">
        <v>5</v>
      </c>
      <c r="C1" s="24" t="s">
        <v>11</v>
      </c>
      <c r="D1" s="1">
        <v>1</v>
      </c>
      <c r="E1" s="21"/>
    </row>
    <row r="2" spans="1:5" x14ac:dyDescent="0.25">
      <c r="A2" s="1" t="s">
        <v>41</v>
      </c>
      <c r="B2" s="5" t="s">
        <v>6</v>
      </c>
      <c r="C2" s="24" t="s">
        <v>12</v>
      </c>
      <c r="D2" s="1">
        <v>2</v>
      </c>
      <c r="E2" s="21"/>
    </row>
    <row r="3" spans="1:5" x14ac:dyDescent="0.25">
      <c r="A3" s="1" t="s">
        <v>4</v>
      </c>
      <c r="B3" s="25" t="s">
        <v>26</v>
      </c>
      <c r="C3" s="24" t="s">
        <v>13</v>
      </c>
      <c r="D3" s="1">
        <v>3</v>
      </c>
      <c r="E3" s="21"/>
    </row>
    <row r="4" spans="1:5" x14ac:dyDescent="0.25">
      <c r="A4" s="1" t="s">
        <v>42</v>
      </c>
      <c r="B4" s="25"/>
      <c r="C4" s="28" t="s">
        <v>23</v>
      </c>
      <c r="D4" s="1">
        <v>4</v>
      </c>
      <c r="E4" s="21"/>
    </row>
    <row r="5" spans="1:5" x14ac:dyDescent="0.25">
      <c r="A5" s="1" t="s">
        <v>43</v>
      </c>
      <c r="B5" s="30"/>
      <c r="C5" s="23" t="s">
        <v>25</v>
      </c>
      <c r="D5" s="1">
        <v>5</v>
      </c>
      <c r="E5" s="21"/>
    </row>
    <row r="6" spans="1:5" x14ac:dyDescent="0.25">
      <c r="A6" s="1" t="s">
        <v>44</v>
      </c>
      <c r="B6" s="21"/>
      <c r="C6" s="24" t="s">
        <v>19</v>
      </c>
      <c r="D6" s="1">
        <v>6</v>
      </c>
      <c r="E6" s="21"/>
    </row>
    <row r="7" spans="1:5" x14ac:dyDescent="0.25">
      <c r="A7" s="29" t="s">
        <v>45</v>
      </c>
      <c r="B7" s="21"/>
      <c r="C7" s="21"/>
      <c r="D7" s="29">
        <v>7</v>
      </c>
      <c r="E7" s="21"/>
    </row>
    <row r="8" spans="1:5" x14ac:dyDescent="0.25">
      <c r="A8" s="29" t="s">
        <v>46</v>
      </c>
      <c r="B8" s="21"/>
      <c r="C8" s="21"/>
      <c r="D8" s="29">
        <v>8</v>
      </c>
      <c r="E8" s="21"/>
    </row>
    <row r="9" spans="1:5" x14ac:dyDescent="0.25">
      <c r="A9" s="21"/>
      <c r="B9" s="21"/>
      <c r="C9" s="21"/>
      <c r="D9" s="21"/>
      <c r="E9" s="21"/>
    </row>
    <row r="10" spans="1:5" x14ac:dyDescent="0.25">
      <c r="A10" s="21"/>
      <c r="B10" s="21"/>
      <c r="C10" s="21"/>
      <c r="D10" s="21"/>
      <c r="E10" s="21"/>
    </row>
    <row r="11" spans="1:5" x14ac:dyDescent="0.25">
      <c r="A11" s="21"/>
      <c r="B11" s="21"/>
      <c r="C11" s="21"/>
      <c r="D11" s="21"/>
      <c r="E11" s="21"/>
    </row>
    <row r="12" spans="1:5" x14ac:dyDescent="0.25">
      <c r="A12" s="21"/>
      <c r="B12" s="21"/>
      <c r="C12" s="21"/>
      <c r="D12" s="21"/>
      <c r="E12" s="21"/>
    </row>
    <row r="13" spans="1:5" x14ac:dyDescent="0.25">
      <c r="A13" s="22"/>
      <c r="B13" s="21"/>
      <c r="C13" s="21"/>
      <c r="D13" s="21"/>
      <c r="E13" s="21"/>
    </row>
    <row r="14" spans="1:5" x14ac:dyDescent="0.25">
      <c r="A14" s="22"/>
      <c r="B14" s="21"/>
      <c r="C14" s="21"/>
      <c r="D14" s="21"/>
      <c r="E14" s="21"/>
    </row>
    <row r="15" spans="1:5" x14ac:dyDescent="0.25">
      <c r="A15" s="21"/>
      <c r="B15" s="21"/>
      <c r="C15" s="21"/>
      <c r="D15" s="21"/>
      <c r="E15" s="21"/>
    </row>
    <row r="16" spans="1:5" x14ac:dyDescent="0.25">
      <c r="A16" s="21"/>
      <c r="B16" s="22"/>
      <c r="C16" s="21"/>
      <c r="D16" s="21"/>
      <c r="E16" s="21"/>
    </row>
    <row r="17" spans="1:5" x14ac:dyDescent="0.25">
      <c r="A17" s="21"/>
      <c r="B17" s="21"/>
      <c r="C17" s="21"/>
      <c r="D17" s="21"/>
      <c r="E17" s="21"/>
    </row>
    <row r="18" spans="1:5" x14ac:dyDescent="0.25">
      <c r="A18" s="21"/>
      <c r="B18" s="22"/>
      <c r="C18" s="21"/>
      <c r="D18" s="21"/>
      <c r="E18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15</vt:i4>
      </vt:variant>
    </vt:vector>
  </HeadingPairs>
  <TitlesOfParts>
    <vt:vector size="17" baseType="lpstr">
      <vt:lpstr>Tableau récapitulatif action</vt:lpstr>
      <vt:lpstr>Choix</vt:lpstr>
      <vt:lpstr>Acteur</vt:lpstr>
      <vt:lpstr>Avanc.</vt:lpstr>
      <vt:lpstr>Cathégorie</vt:lpstr>
      <vt:lpstr>Date_de_fin</vt:lpstr>
      <vt:lpstr>Etat</vt:lpstr>
      <vt:lpstr>Etats_action</vt:lpstr>
      <vt:lpstr>Etats_Choix</vt:lpstr>
      <vt:lpstr>GrpAction</vt:lpstr>
      <vt:lpstr>GrpTache</vt:lpstr>
      <vt:lpstr>N°</vt:lpstr>
      <vt:lpstr>'Tableau récapitulatif action'!Print_Titles</vt:lpstr>
      <vt:lpstr>QUI</vt:lpstr>
      <vt:lpstr>QUOI</vt:lpstr>
      <vt:lpstr>Retard</vt:lpstr>
      <vt:lpstr>TableauRécap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DECDA</dc:creator>
  <cp:lastModifiedBy>Damien DECORME</cp:lastModifiedBy>
  <cp:lastPrinted>2016-03-31T09:06:13Z</cp:lastPrinted>
  <dcterms:created xsi:type="dcterms:W3CDTF">2015-02-11T08:32:58Z</dcterms:created>
  <dcterms:modified xsi:type="dcterms:W3CDTF">2016-04-04T12:09:42Z</dcterms:modified>
</cp:coreProperties>
</file>