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oline\Desktop\"/>
    </mc:Choice>
  </mc:AlternateContent>
  <bookViews>
    <workbookView xWindow="0" yWindow="0" windowWidth="28800" windowHeight="13935" tabRatio="627"/>
  </bookViews>
  <sheets>
    <sheet name="Fiche new client" sheetId="2" r:id="rId1"/>
    <sheet name="Base de données Clients" sheetId="3" r:id="rId2"/>
    <sheet name="Catalogue Produits" sheetId="4" r:id="rId3"/>
    <sheet name="Devis" sheetId="5" r:id="rId4"/>
    <sheet name="Historique devis" sheetId="9" r:id="rId5"/>
    <sheet name="Facture" sheetId="8" r:id="rId6"/>
    <sheet name="Historique Factures" sheetId="11" r:id="rId7"/>
  </sheets>
  <definedNames>
    <definedName name="Z_FD594AF1_2C0B_440E_BA31_A91580B14512_.wvu.PrintArea" localSheetId="0" hidden="1">'Fiche new client'!$A$1:$G$37</definedName>
    <definedName name="_xlnm.Print_Area" localSheetId="3">Devis!$A$1:$G$43</definedName>
    <definedName name="_xlnm.Print_Area" localSheetId="5">Facture!$A$1:$G$42</definedName>
    <definedName name="_xlnm.Print_Area" localSheetId="0">'Fiche new client'!$A$1:$G$37</definedName>
  </definedNames>
  <calcPr calcId="152511"/>
  <customWorkbookViews>
    <customWorkbookView name="fiche client" guid="{FD594AF1-2C0B-440E-BA31-A91580B14512}" maximized="1" xWindow="-8" yWindow="-8" windowWidth="1936" windowHeight="1176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8" l="1"/>
  <c r="G29" i="8" s="1"/>
  <c r="G17" i="8"/>
  <c r="G18" i="8"/>
  <c r="G19" i="8"/>
  <c r="G20" i="8"/>
  <c r="G21" i="8"/>
  <c r="G22" i="8"/>
  <c r="G23" i="8"/>
  <c r="G24" i="8"/>
  <c r="G25" i="8"/>
  <c r="G16" i="8"/>
  <c r="G28" i="5"/>
  <c r="G30" i="5" s="1"/>
  <c r="G17" i="5"/>
  <c r="G18" i="5"/>
  <c r="G19" i="5"/>
  <c r="G20" i="5"/>
  <c r="G21" i="5"/>
  <c r="G22" i="5"/>
  <c r="G23" i="5"/>
  <c r="G24" i="5"/>
  <c r="G25" i="5"/>
  <c r="G26" i="5"/>
  <c r="G16" i="5"/>
  <c r="G29" i="5" l="1"/>
  <c r="G28" i="8"/>
  <c r="F1" i="5"/>
  <c r="F24" i="8" l="1"/>
  <c r="F22" i="8"/>
  <c r="F20" i="8"/>
  <c r="F18" i="8"/>
  <c r="F16" i="8"/>
  <c r="F16" i="5"/>
  <c r="L1" i="8"/>
  <c r="F8" i="8" s="1"/>
  <c r="F5" i="8"/>
  <c r="F6" i="8" s="1"/>
  <c r="F7" i="5"/>
  <c r="F1" i="8"/>
  <c r="F5" i="5"/>
  <c r="G3" i="8"/>
  <c r="B12" i="8"/>
  <c r="B11" i="8"/>
  <c r="B12" i="5"/>
  <c r="B11" i="5"/>
  <c r="F8" i="5"/>
  <c r="F18" i="5"/>
  <c r="F20" i="5"/>
  <c r="F22" i="5"/>
  <c r="F24" i="5"/>
  <c r="F26" i="5"/>
  <c r="F11" i="8"/>
  <c r="F11" i="5"/>
  <c r="F6" i="5" l="1"/>
  <c r="F28" i="8"/>
  <c r="F29" i="5"/>
  <c r="F7" i="8"/>
  <c r="A40" i="5"/>
</calcChain>
</file>

<file path=xl/comments1.xml><?xml version="1.0" encoding="utf-8"?>
<comments xmlns="http://schemas.openxmlformats.org/spreadsheetml/2006/main">
  <authors>
    <author>caroline</author>
  </authors>
  <commentList>
    <comment ref="B7" authorId="0" shapeId="0">
      <text>
        <r>
          <rPr>
            <b/>
            <sz val="14"/>
            <color indexed="81"/>
            <rFont val="Tahoma"/>
            <family val="2"/>
          </rPr>
          <t>choisir</t>
        </r>
      </text>
    </comment>
    <comment ref="D7" authorId="0" shapeId="0">
      <text>
        <r>
          <rPr>
            <b/>
            <sz val="14"/>
            <color indexed="81"/>
            <rFont val="Tahoma"/>
            <family val="2"/>
          </rPr>
          <t>Nom de la société</t>
        </r>
      </text>
    </comment>
    <comment ref="B9" authorId="0" shapeId="0">
      <text>
        <r>
          <rPr>
            <b/>
            <sz val="12"/>
            <color indexed="81"/>
            <rFont val="Tahoma"/>
            <family val="2"/>
          </rPr>
          <t>choisir</t>
        </r>
      </text>
    </comment>
    <comment ref="D9" authorId="0" shapeId="0">
      <text>
        <r>
          <rPr>
            <b/>
            <sz val="14"/>
            <color indexed="81"/>
            <rFont val="Tahoma"/>
            <family val="2"/>
          </rPr>
          <t>Nom</t>
        </r>
      </text>
    </comment>
    <comment ref="F9" authorId="0" shapeId="0">
      <text>
        <r>
          <rPr>
            <b/>
            <sz val="14"/>
            <color indexed="81"/>
            <rFont val="Tahoma"/>
            <family val="2"/>
          </rPr>
          <t>Prénom</t>
        </r>
      </text>
    </comment>
    <comment ref="D13" authorId="0" shapeId="0">
      <text>
        <r>
          <rPr>
            <b/>
            <sz val="14"/>
            <color indexed="81"/>
            <rFont val="Tahoma"/>
            <family val="2"/>
          </rPr>
          <t>rue</t>
        </r>
      </text>
    </comment>
    <comment ref="F13" authorId="0" shapeId="0">
      <text>
        <r>
          <rPr>
            <b/>
            <sz val="12"/>
            <color indexed="81"/>
            <rFont val="Tahoma"/>
            <family val="2"/>
          </rPr>
          <t>CP + ville</t>
        </r>
      </text>
    </comment>
    <comment ref="D22" authorId="0" shapeId="0">
      <text>
        <r>
          <rPr>
            <b/>
            <sz val="12"/>
            <color indexed="81"/>
            <rFont val="Tahoma"/>
            <family val="2"/>
          </rPr>
          <t>choisir</t>
        </r>
      </text>
    </comment>
  </commentList>
</comments>
</file>

<file path=xl/comments2.xml><?xml version="1.0" encoding="utf-8"?>
<comments xmlns="http://schemas.openxmlformats.org/spreadsheetml/2006/main">
  <authors>
    <author>caroline</author>
  </authors>
  <commentList>
    <comment ref="A28" authorId="0" shapeId="0">
      <text>
        <r>
          <rPr>
            <b/>
            <sz val="10"/>
            <color indexed="81"/>
            <rFont val="Tahoma"/>
            <family val="2"/>
          </rPr>
          <t>adresse de la prestation /
personne à contacter /
spécificité à prendre en compte ...</t>
        </r>
      </text>
    </comment>
  </commentList>
</comments>
</file>

<file path=xl/comments3.xml><?xml version="1.0" encoding="utf-8"?>
<comments xmlns="http://schemas.openxmlformats.org/spreadsheetml/2006/main">
  <authors>
    <author>caroline</author>
  </authors>
  <commentList>
    <comment ref="A27" authorId="0" shapeId="0">
      <text>
        <r>
          <rPr>
            <b/>
            <sz val="10"/>
            <color indexed="81"/>
            <rFont val="Tahoma"/>
            <family val="2"/>
          </rPr>
          <t>adresse de la prestation /
personne à contacter /
spécificité à prendre en compte ...</t>
        </r>
      </text>
    </comment>
  </commentList>
</comments>
</file>

<file path=xl/sharedStrings.xml><?xml version="1.0" encoding="utf-8"?>
<sst xmlns="http://schemas.openxmlformats.org/spreadsheetml/2006/main" count="188" uniqueCount="87">
  <si>
    <t>Fiche Client</t>
  </si>
  <si>
    <t>Société</t>
  </si>
  <si>
    <t>Coordonnées</t>
  </si>
  <si>
    <t>Adresse :</t>
  </si>
  <si>
    <t>Téléphone Fixe</t>
  </si>
  <si>
    <t>Téléphone Portable</t>
  </si>
  <si>
    <t>Mail</t>
  </si>
  <si>
    <t>Identité</t>
  </si>
  <si>
    <t>Nom</t>
  </si>
  <si>
    <t>Prénom</t>
  </si>
  <si>
    <t>Informations complémentaires</t>
  </si>
  <si>
    <t>La demande concerne :</t>
  </si>
  <si>
    <t>Nom société</t>
  </si>
  <si>
    <t>Genre</t>
  </si>
  <si>
    <t>Adresse (2)</t>
  </si>
  <si>
    <t>Tél Fixe</t>
  </si>
  <si>
    <t>Tel Portable</t>
  </si>
  <si>
    <t>Catégorie</t>
  </si>
  <si>
    <t>Informations complémtentaires</t>
  </si>
  <si>
    <t>Dénomination</t>
  </si>
  <si>
    <t>Tarif HT</t>
  </si>
  <si>
    <t>Durée</t>
  </si>
  <si>
    <t xml:space="preserve">Objet : </t>
  </si>
  <si>
    <t>Désignation</t>
  </si>
  <si>
    <t>Quantité</t>
  </si>
  <si>
    <r>
      <t xml:space="preserve">Prix unitaire
</t>
    </r>
    <r>
      <rPr>
        <b/>
        <i/>
        <sz val="11"/>
        <color theme="1"/>
        <rFont val="Trebuchet MS"/>
        <family val="2"/>
        <scheme val="minor"/>
      </rPr>
      <t>Hors Taxe</t>
    </r>
  </si>
  <si>
    <r>
      <t xml:space="preserve">Prix total
</t>
    </r>
    <r>
      <rPr>
        <b/>
        <i/>
        <sz val="11"/>
        <color theme="1"/>
        <rFont val="Trebuchet MS"/>
        <family val="2"/>
        <scheme val="minor"/>
      </rPr>
      <t>Hors taxe</t>
    </r>
  </si>
  <si>
    <t>DEVIS :</t>
  </si>
  <si>
    <t>adresse (1)</t>
  </si>
  <si>
    <t>Total Hors Taxe</t>
  </si>
  <si>
    <t>TOTAL TTC</t>
  </si>
  <si>
    <r>
      <rPr>
        <b/>
        <u/>
        <sz val="11"/>
        <color theme="1"/>
        <rFont val="Trebuchet MS"/>
        <family val="2"/>
        <scheme val="minor"/>
      </rPr>
      <t>Informations complémentaires</t>
    </r>
    <r>
      <rPr>
        <sz val="11"/>
        <color theme="1"/>
        <rFont val="Trebuchet MS"/>
        <family val="2"/>
        <scheme val="minor"/>
      </rPr>
      <t xml:space="preserve"> :</t>
    </r>
  </si>
  <si>
    <t>Nous restons à votre disposition pour toute information complémentaire.</t>
  </si>
  <si>
    <t xml:space="preserve">Cordialement, </t>
  </si>
  <si>
    <t>Référent :</t>
  </si>
  <si>
    <t>Caroline</t>
  </si>
  <si>
    <t>Si ce devis vous convient, veuillez nous le retourner signé précédé de la mention :</t>
  </si>
  <si>
    <t>Date :</t>
  </si>
  <si>
    <t>Validité du devis : 2 mois</t>
  </si>
  <si>
    <t>Pour toute annulation …</t>
  </si>
  <si>
    <t>Condition de règlement : 40 % à la commande, le solde à la fin de la prestation.
Taux d'escompte : Pas d'escompte pour paiement anticipé
Taux de pénalité : En cas de retard de paiement, application d'intérêts de 3 fois le taux légal selon la loi n°2008-776 du 4 août 2008.
Pour tout professionnel, en cas de retard de paiement, application d'une indemnité forfaitaire de 40 € due au titre des frais de recouvrement (Art. L441-6 du code du commerce).</t>
  </si>
  <si>
    <t>Téléphone :</t>
  </si>
  <si>
    <t>Email :</t>
  </si>
  <si>
    <t>"BON POUR ACCORD"</t>
  </si>
  <si>
    <t>Signature du client :</t>
  </si>
  <si>
    <t>FACTURE :</t>
  </si>
  <si>
    <t xml:space="preserve">Suite à validation du devis : </t>
  </si>
  <si>
    <t>En votre aimable règlement,</t>
  </si>
  <si>
    <t>Conditios de paiement : paiement à réception de facture, à 30 jours …
Aucun escompte consenti pour règlement anticipé</t>
  </si>
  <si>
    <t>N° Devis</t>
  </si>
  <si>
    <t>Référent</t>
  </si>
  <si>
    <t>Total HT</t>
  </si>
  <si>
    <t>Date de création</t>
  </si>
  <si>
    <t>N° Facture</t>
  </si>
  <si>
    <t>2 jours</t>
  </si>
  <si>
    <t>1 jours</t>
  </si>
  <si>
    <t>Mr</t>
  </si>
  <si>
    <t>test 1</t>
  </si>
  <si>
    <t>1/2 journées</t>
  </si>
  <si>
    <t>Cat A</t>
  </si>
  <si>
    <t>Cat B</t>
  </si>
  <si>
    <t>test 2</t>
  </si>
  <si>
    <t>test 3</t>
  </si>
  <si>
    <t>test 4</t>
  </si>
  <si>
    <t>notre rue</t>
  </si>
  <si>
    <t>notre ville</t>
  </si>
  <si>
    <t>notre futur site</t>
  </si>
  <si>
    <t>abc</t>
  </si>
  <si>
    <t>bidul@paris.fr</t>
  </si>
  <si>
    <t>machin</t>
  </si>
  <si>
    <t>Bi</t>
  </si>
  <si>
    <t>Dul</t>
  </si>
  <si>
    <t>rue du chemin</t>
  </si>
  <si>
    <t>75000 PARIS</t>
  </si>
  <si>
    <t>bi</t>
  </si>
  <si>
    <t>LOGO</t>
  </si>
  <si>
    <t>dul</t>
  </si>
  <si>
    <t>F16/331#1</t>
  </si>
  <si>
    <t>gef</t>
  </si>
  <si>
    <t>Melle</t>
  </si>
  <si>
    <t>geq</t>
  </si>
  <si>
    <t>heh</t>
  </si>
  <si>
    <t>jhr</t>
  </si>
  <si>
    <t>h</t>
  </si>
  <si>
    <t>grehe@ge.fr</t>
  </si>
  <si>
    <t>Conseil</t>
  </si>
  <si>
    <t>blavlbla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</si>
</sst>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* #,##0\ &quot;€&quot;_-;\-* #,##0\ &quot;€&quot;_-;_-* &quot;-&quot;\ &quot;€&quot;_-;_-@_-"/>
    <numFmt numFmtId="43" formatCode="_-* #,##0.00\ _€_-;\-* #,##0.00\ _€_-;_-* &quot;-&quot;??\ _€_-;_-@_-"/>
    <numFmt numFmtId="164" formatCode="0#&quot; &quot;##&quot; &quot;##&quot; &quot;##&quot; &quot;##"/>
    <numFmt numFmtId="165" formatCode="General&quot; €&quot;"/>
    <numFmt numFmtId="166" formatCode="General&quot; € HT&quot;"/>
    <numFmt numFmtId="167" formatCode="[$-40C]d\ mmmm\ yyyy;@"/>
    <numFmt numFmtId="168" formatCode="_-* #,##0\ [$€-40C]_-;\-* #,##0\ [$€-40C]_-;_-* &quot;-&quot;\ [$€-40C]_-;_-@_-"/>
  </numFmts>
  <fonts count="21" x14ac:knownFonts="1">
    <font>
      <sz val="11"/>
      <color theme="1"/>
      <name val="Trebuchet MS"/>
      <family val="2"/>
      <scheme val="minor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sz val="11"/>
      <name val="Trebuchet MS"/>
      <family val="2"/>
      <scheme val="minor"/>
    </font>
    <font>
      <b/>
      <u/>
      <sz val="16"/>
      <color rgb="FF0051BA"/>
      <name val="Trebuchet MS"/>
      <family val="2"/>
      <scheme val="minor"/>
    </font>
    <font>
      <b/>
      <u/>
      <sz val="26"/>
      <color rgb="FF0051BA"/>
      <name val="Comic Sans MS"/>
      <family val="4"/>
    </font>
    <font>
      <b/>
      <sz val="12"/>
      <color theme="1"/>
      <name val="Trebuchet MS"/>
      <family val="2"/>
      <scheme val="minor"/>
    </font>
    <font>
      <u/>
      <sz val="11"/>
      <color theme="10"/>
      <name val="Trebuchet MS"/>
      <family val="2"/>
      <scheme val="minor"/>
    </font>
    <font>
      <b/>
      <sz val="12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i/>
      <sz val="11"/>
      <color theme="1"/>
      <name val="Trebuchet MS"/>
      <family val="2"/>
      <scheme val="minor"/>
    </font>
    <font>
      <b/>
      <i/>
      <sz val="11"/>
      <color theme="1"/>
      <name val="Trebuchet MS"/>
      <family val="2"/>
      <scheme val="minor"/>
    </font>
    <font>
      <b/>
      <sz val="14"/>
      <color theme="1"/>
      <name val="Trebuchet MS"/>
      <family val="2"/>
      <scheme val="minor"/>
    </font>
    <font>
      <b/>
      <u/>
      <sz val="11"/>
      <color theme="1"/>
      <name val="Trebuchet MS"/>
      <family val="2"/>
      <scheme val="minor"/>
    </font>
    <font>
      <b/>
      <sz val="10"/>
      <color indexed="81"/>
      <name val="Tahoma"/>
      <family val="2"/>
    </font>
    <font>
      <sz val="10"/>
      <color theme="1"/>
      <name val="Trebuchet MS"/>
      <family val="2"/>
      <scheme val="minor"/>
    </font>
    <font>
      <sz val="8"/>
      <color theme="1"/>
      <name val="Trebuchet MS"/>
      <family val="2"/>
      <scheme val="minor"/>
    </font>
    <font>
      <b/>
      <sz val="10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b/>
      <sz val="1"/>
      <color theme="0"/>
      <name val="Trebuchet MS"/>
      <family val="2"/>
      <scheme val="minor"/>
    </font>
    <font>
      <sz val="11"/>
      <color theme="0" tint="-0.249977111117893"/>
      <name val="Trebuchet MS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5F0FF"/>
        <bgColor indexed="64"/>
      </patternFill>
    </fill>
    <fill>
      <patternFill patternType="solid">
        <fgColor rgb="FFF8D1B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9" fontId="7" fillId="2" borderId="0" applyNumberFormat="0" applyFont="0">
      <alignment horizontal="left" vertical="center"/>
    </xf>
    <xf numFmtId="49" fontId="8" fillId="2" borderId="0" applyNumberFormat="0" applyFont="0" applyBorder="0">
      <alignment horizontal="left" vertical="center"/>
    </xf>
    <xf numFmtId="43" fontId="18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02">
    <xf numFmtId="0" fontId="0" fillId="0" borderId="0" xfId="0"/>
    <xf numFmtId="0" fontId="0" fillId="2" borderId="0" xfId="0" applyFill="1" applyBorder="1" applyProtection="1">
      <protection locked="0"/>
    </xf>
    <xf numFmtId="0" fontId="0" fillId="3" borderId="0" xfId="0" applyFill="1" applyBorder="1" applyProtection="1">
      <protection locked="0"/>
    </xf>
    <xf numFmtId="0" fontId="6" fillId="3" borderId="0" xfId="0" applyFont="1" applyFill="1" applyBorder="1" applyProtection="1">
      <protection locked="0"/>
    </xf>
    <xf numFmtId="164" fontId="6" fillId="3" borderId="0" xfId="0" applyNumberFormat="1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Protection="1">
      <protection locked="0"/>
    </xf>
    <xf numFmtId="22" fontId="3" fillId="2" borderId="16" xfId="0" applyNumberFormat="1" applyFont="1" applyFill="1" applyBorder="1" applyProtection="1"/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0" xfId="0" applyFill="1" applyBorder="1" applyProtection="1"/>
    <xf numFmtId="0" fontId="0" fillId="2" borderId="4" xfId="0" applyFill="1" applyBorder="1" applyProtection="1"/>
    <xf numFmtId="0" fontId="4" fillId="2" borderId="0" xfId="0" applyFont="1" applyFill="1" applyBorder="1" applyProtection="1"/>
    <xf numFmtId="0" fontId="0" fillId="2" borderId="5" xfId="0" applyFill="1" applyBorder="1" applyProtection="1"/>
    <xf numFmtId="0" fontId="0" fillId="3" borderId="0" xfId="0" applyFill="1" applyBorder="1" applyProtection="1"/>
    <xf numFmtId="0" fontId="0" fillId="2" borderId="7" xfId="0" applyFill="1" applyBorder="1" applyProtection="1"/>
    <xf numFmtId="0" fontId="0" fillId="2" borderId="0" xfId="0" applyFill="1" applyBorder="1" applyAlignment="1" applyProtection="1">
      <alignment horizontal="left" vertical="center"/>
    </xf>
    <xf numFmtId="0" fontId="0" fillId="2" borderId="6" xfId="0" applyFill="1" applyBorder="1" applyProtection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right" vertical="center"/>
      <protection locked="0"/>
    </xf>
    <xf numFmtId="166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</xf>
    <xf numFmtId="0" fontId="9" fillId="4" borderId="6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0" fillId="0" borderId="0" xfId="0" applyBorder="1"/>
    <xf numFmtId="0" fontId="9" fillId="4" borderId="0" xfId="0" applyFont="1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5" borderId="6" xfId="0" applyFont="1" applyFill="1" applyBorder="1" applyAlignment="1" applyProtection="1">
      <alignment horizontal="center" vertical="center" wrapText="1"/>
      <protection locked="0"/>
    </xf>
    <xf numFmtId="0" fontId="9" fillId="5" borderId="0" xfId="0" applyFont="1" applyFill="1" applyBorder="1" applyAlignment="1" applyProtection="1">
      <alignment horizontal="left" vertical="center"/>
      <protection locked="0"/>
    </xf>
    <xf numFmtId="0" fontId="0" fillId="5" borderId="0" xfId="0" applyFill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right" vertical="center"/>
      <protection locked="0"/>
    </xf>
    <xf numFmtId="167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right"/>
      <protection locked="0"/>
    </xf>
    <xf numFmtId="0" fontId="3" fillId="0" borderId="0" xfId="0" applyFont="1"/>
    <xf numFmtId="0" fontId="0" fillId="3" borderId="0" xfId="0" quotePrefix="1" applyFill="1" applyBorder="1" applyProtection="1">
      <protection locked="0"/>
    </xf>
    <xf numFmtId="167" fontId="0" fillId="0" borderId="0" xfId="0" applyNumberFormat="1" applyAlignment="1" applyProtection="1">
      <protection locked="0"/>
    </xf>
    <xf numFmtId="0" fontId="10" fillId="0" borderId="0" xfId="0" applyFont="1" applyAlignment="1" applyProtection="1">
      <alignment horizontal="right"/>
      <protection locked="0"/>
    </xf>
    <xf numFmtId="164" fontId="0" fillId="0" borderId="0" xfId="0" applyNumberFormat="1"/>
    <xf numFmtId="0" fontId="7" fillId="0" borderId="0" xfId="4"/>
    <xf numFmtId="0" fontId="0" fillId="6" borderId="0" xfId="0" applyFill="1"/>
    <xf numFmtId="0" fontId="0" fillId="7" borderId="0" xfId="0" applyFill="1"/>
    <xf numFmtId="0" fontId="0" fillId="7" borderId="0" xfId="0" applyFill="1" applyAlignment="1">
      <alignment vertical="center"/>
    </xf>
    <xf numFmtId="0" fontId="0" fillId="7" borderId="0" xfId="0" applyFill="1" applyProtection="1">
      <protection locked="0"/>
    </xf>
    <xf numFmtId="0" fontId="0" fillId="3" borderId="17" xfId="0" applyFill="1" applyBorder="1" applyAlignment="1" applyProtection="1">
      <protection locked="0"/>
    </xf>
    <xf numFmtId="0" fontId="9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left"/>
    </xf>
    <xf numFmtId="0" fontId="12" fillId="6" borderId="0" xfId="0" applyFont="1" applyFill="1" applyAlignment="1"/>
    <xf numFmtId="0" fontId="0" fillId="6" borderId="0" xfId="0" applyFill="1" applyAlignment="1"/>
    <xf numFmtId="168" fontId="0" fillId="0" borderId="0" xfId="0" applyNumberFormat="1"/>
    <xf numFmtId="0" fontId="19" fillId="0" borderId="0" xfId="0" applyFont="1" applyFill="1" applyAlignment="1">
      <alignment horizontal="left"/>
    </xf>
    <xf numFmtId="0" fontId="12" fillId="0" borderId="0" xfId="0" applyFont="1" applyAlignment="1" applyProtection="1">
      <alignment horizontal="center"/>
    </xf>
    <xf numFmtId="0" fontId="19" fillId="0" borderId="0" xfId="0" applyFont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20" fillId="7" borderId="0" xfId="0" applyFont="1" applyFill="1"/>
    <xf numFmtId="43" fontId="0" fillId="0" borderId="0" xfId="3" applyFont="1"/>
    <xf numFmtId="42" fontId="9" fillId="5" borderId="0" xfId="3" applyNumberFormat="1" applyFont="1" applyFill="1" applyBorder="1" applyAlignment="1" applyProtection="1">
      <alignment horizontal="right" vertical="center"/>
      <protection locked="0"/>
    </xf>
    <xf numFmtId="42" fontId="0" fillId="5" borderId="0" xfId="3" applyNumberFormat="1" applyFont="1" applyFill="1" applyBorder="1" applyAlignment="1" applyProtection="1">
      <alignment horizontal="right" vertical="center"/>
    </xf>
    <xf numFmtId="42" fontId="0" fillId="0" borderId="0" xfId="3" applyNumberFormat="1" applyFont="1" applyAlignment="1" applyProtection="1">
      <alignment horizontal="right" vertical="center"/>
      <protection locked="0"/>
    </xf>
    <xf numFmtId="42" fontId="0" fillId="0" borderId="0" xfId="3" applyNumberFormat="1" applyFont="1" applyAlignment="1" applyProtection="1">
      <alignment horizontal="right" vertical="center"/>
    </xf>
    <xf numFmtId="42" fontId="9" fillId="4" borderId="0" xfId="3" applyNumberFormat="1" applyFont="1" applyFill="1" applyBorder="1" applyAlignment="1" applyProtection="1">
      <alignment horizontal="right" vertical="center"/>
      <protection locked="0"/>
    </xf>
    <xf numFmtId="42" fontId="0" fillId="4" borderId="0" xfId="3" applyNumberFormat="1" applyFont="1" applyFill="1" applyBorder="1" applyAlignment="1" applyProtection="1">
      <alignment horizontal="right" vertical="center"/>
      <protection locked="0"/>
    </xf>
    <xf numFmtId="22" fontId="0" fillId="7" borderId="0" xfId="0" applyNumberFormat="1" applyFill="1"/>
    <xf numFmtId="49" fontId="7" fillId="2" borderId="0" xfId="4" applyNumberFormat="1" applyFill="1" applyAlignment="1" applyProtection="1">
      <alignment horizontal="left" vertical="center"/>
      <protection locked="0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left" vertical="top"/>
      <protection locked="0"/>
    </xf>
    <xf numFmtId="0" fontId="6" fillId="0" borderId="9" xfId="0" applyFont="1" applyFill="1" applyBorder="1" applyAlignment="1" applyProtection="1">
      <alignment horizontal="left" vertical="top"/>
      <protection locked="0"/>
    </xf>
    <xf numFmtId="0" fontId="6" fillId="0" borderId="10" xfId="0" applyFont="1" applyFill="1" applyBorder="1" applyAlignment="1" applyProtection="1">
      <alignment horizontal="left" vertical="top"/>
      <protection locked="0"/>
    </xf>
    <xf numFmtId="0" fontId="6" fillId="0" borderId="11" xfId="0" applyFont="1" applyFill="1" applyBorder="1" applyAlignment="1" applyProtection="1">
      <alignment horizontal="left" vertical="top"/>
      <protection locked="0"/>
    </xf>
    <xf numFmtId="0" fontId="6" fillId="0" borderId="0" xfId="0" applyFont="1" applyFill="1" applyBorder="1" applyAlignment="1" applyProtection="1">
      <alignment horizontal="left" vertical="top"/>
      <protection locked="0"/>
    </xf>
    <xf numFmtId="0" fontId="6" fillId="0" borderId="12" xfId="0" applyFont="1" applyFill="1" applyBorder="1" applyAlignment="1" applyProtection="1">
      <alignment horizontal="left" vertical="top"/>
      <protection locked="0"/>
    </xf>
    <xf numFmtId="0" fontId="6" fillId="0" borderId="13" xfId="0" applyFont="1" applyFill="1" applyBorder="1" applyAlignment="1" applyProtection="1">
      <alignment horizontal="left" vertical="top"/>
      <protection locked="0"/>
    </xf>
    <xf numFmtId="0" fontId="6" fillId="0" borderId="14" xfId="0" applyFont="1" applyFill="1" applyBorder="1" applyAlignment="1" applyProtection="1">
      <alignment horizontal="left" vertical="top"/>
      <protection locked="0"/>
    </xf>
    <xf numFmtId="0" fontId="6" fillId="0" borderId="15" xfId="0" applyFont="1" applyFill="1" applyBorder="1" applyAlignment="1" applyProtection="1">
      <alignment horizontal="left" vertical="top"/>
      <protection locked="0"/>
    </xf>
    <xf numFmtId="0" fontId="9" fillId="4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/>
      <protection locked="0"/>
    </xf>
    <xf numFmtId="0" fontId="0" fillId="0" borderId="9" xfId="0" applyBorder="1" applyAlignment="1" applyProtection="1">
      <alignment horizontal="left" vertical="top"/>
      <protection locked="0"/>
    </xf>
    <xf numFmtId="0" fontId="0" fillId="0" borderId="10" xfId="0" applyBorder="1" applyAlignment="1" applyProtection="1">
      <alignment horizontal="left" vertical="top"/>
      <protection locked="0"/>
    </xf>
    <xf numFmtId="0" fontId="0" fillId="0" borderId="11" xfId="0" applyBorder="1" applyAlignment="1" applyProtection="1">
      <alignment horizontal="center" vertical="top"/>
      <protection locked="0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12" xfId="0" applyBorder="1" applyAlignment="1" applyProtection="1">
      <alignment horizontal="center" vertical="top"/>
      <protection locked="0"/>
    </xf>
    <xf numFmtId="0" fontId="0" fillId="0" borderId="13" xfId="0" applyBorder="1" applyAlignment="1" applyProtection="1">
      <alignment horizontal="center" vertical="top"/>
      <protection locked="0"/>
    </xf>
    <xf numFmtId="0" fontId="0" fillId="0" borderId="14" xfId="0" applyBorder="1" applyAlignment="1" applyProtection="1">
      <alignment horizontal="center" vertical="top"/>
      <protection locked="0"/>
    </xf>
    <xf numFmtId="0" fontId="0" fillId="0" borderId="15" xfId="0" applyBorder="1" applyAlignment="1" applyProtection="1">
      <alignment horizontal="center" vertical="top"/>
      <protection locked="0"/>
    </xf>
    <xf numFmtId="0" fontId="12" fillId="0" borderId="0" xfId="0" applyFont="1" applyAlignment="1" applyProtection="1">
      <alignment horizontal="right"/>
      <protection locked="0"/>
    </xf>
    <xf numFmtId="0" fontId="9" fillId="5" borderId="6" xfId="0" applyFont="1" applyFill="1" applyBorder="1" applyAlignment="1" applyProtection="1">
      <alignment horizontal="center" vertical="center" wrapText="1"/>
      <protection locked="0"/>
    </xf>
  </cellXfs>
  <cellStyles count="5">
    <cellStyle name="Lien hypertexte" xfId="4" builtinId="8"/>
    <cellStyle name="Milliers" xfId="3" builtinId="3"/>
    <cellStyle name="Normal" xfId="0" builtinId="0"/>
    <cellStyle name="Style 1" xfId="1"/>
    <cellStyle name="Style 2" xfId="2"/>
  </cellStyles>
  <dxfs count="11">
    <dxf>
      <fill>
        <patternFill>
          <bgColor rgb="FFFF9B9B"/>
        </patternFill>
      </fill>
    </dxf>
    <dxf>
      <fill>
        <patternFill>
          <bgColor rgb="FFFF9B9B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Trebuchet MS"/>
        <scheme val="minor"/>
      </font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9B9B"/>
      <color rgb="FF0051BA"/>
      <color rgb="FFF8D1B6"/>
      <color rgb="FFC5F0FF"/>
      <color rgb="FF7E0000"/>
      <color rgb="FFF7C7A7"/>
      <color rgb="FFA5E9BC"/>
      <color rgb="FFB7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8</xdr:row>
      <xdr:rowOff>171450</xdr:rowOff>
    </xdr:from>
    <xdr:to>
      <xdr:col>9</xdr:col>
      <xdr:colOff>219076</xdr:colOff>
      <xdr:row>10</xdr:row>
      <xdr:rowOff>228600</xdr:rowOff>
    </xdr:to>
    <xdr:sp macro="[0]!impression" textlink="">
      <xdr:nvSpPr>
        <xdr:cNvPr id="4" name="Rectangle à coins arrondis 3"/>
        <xdr:cNvSpPr/>
      </xdr:nvSpPr>
      <xdr:spPr>
        <a:xfrm>
          <a:off x="6696075" y="1924050"/>
          <a:ext cx="1981201" cy="4953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ym typeface="Wingdings" panose="05000000000000000000" pitchFamily="2" charset="2"/>
            </a:rPr>
            <a:t> </a:t>
          </a:r>
          <a:r>
            <a:rPr lang="fr-FR" sz="1800" b="0" i="0">
              <a:sym typeface="Wingdings 2" panose="05020102010507070707" pitchFamily="18" charset="2"/>
            </a:rPr>
            <a:t> </a:t>
          </a:r>
          <a:r>
            <a:rPr lang="fr-FR" sz="1800" b="0" i="0">
              <a:sym typeface="Wingdings" panose="05000000000000000000" pitchFamily="2" charset="2"/>
            </a:rPr>
            <a:t>Imprimé</a:t>
          </a:r>
          <a:endParaRPr lang="fr-FR" sz="1800" b="0" i="0"/>
        </a:p>
      </xdr:txBody>
    </xdr:sp>
    <xdr:clientData/>
  </xdr:twoCellAnchor>
  <xdr:twoCellAnchor>
    <xdr:from>
      <xdr:col>7</xdr:col>
      <xdr:colOff>361950</xdr:colOff>
      <xdr:row>5</xdr:row>
      <xdr:rowOff>133350</xdr:rowOff>
    </xdr:from>
    <xdr:to>
      <xdr:col>9</xdr:col>
      <xdr:colOff>209551</xdr:colOff>
      <xdr:row>7</xdr:row>
      <xdr:rowOff>161925</xdr:rowOff>
    </xdr:to>
    <xdr:sp macro="[0]!Rectangleàcoinsarrondis4_Cliquer" textlink="">
      <xdr:nvSpPr>
        <xdr:cNvPr id="5" name="Rectangle à coins arrondis 4"/>
        <xdr:cNvSpPr/>
      </xdr:nvSpPr>
      <xdr:spPr>
        <a:xfrm>
          <a:off x="6734175" y="1238250"/>
          <a:ext cx="1933576" cy="4667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ym typeface="Wingdings" panose="05000000000000000000" pitchFamily="2" charset="2"/>
            </a:rPr>
            <a:t></a:t>
          </a:r>
          <a:r>
            <a:rPr lang="fr-FR" sz="1800" b="0" i="0">
              <a:sym typeface="Wingdings" panose="05000000000000000000" pitchFamily="2" charset="2"/>
            </a:rPr>
            <a:t> Sauvegarder</a:t>
          </a:r>
          <a:endParaRPr lang="fr-FR" sz="1800" b="0" i="0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885825</xdr:colOff>
      <xdr:row>4</xdr:row>
      <xdr:rowOff>47625</xdr:rowOff>
    </xdr:to>
    <xdr:pic macro="[0]!accueil"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0"/>
          <a:ext cx="88582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304800</xdr:colOff>
      <xdr:row>12</xdr:row>
      <xdr:rowOff>0</xdr:rowOff>
    </xdr:from>
    <xdr:to>
      <xdr:col>9</xdr:col>
      <xdr:colOff>152401</xdr:colOff>
      <xdr:row>14</xdr:row>
      <xdr:rowOff>47625</xdr:rowOff>
    </xdr:to>
    <xdr:sp macro="[0]!Réinitialiser_fiche_new_client" textlink="">
      <xdr:nvSpPr>
        <xdr:cNvPr id="7" name="Rectangle à coins arrondis 6"/>
        <xdr:cNvSpPr/>
      </xdr:nvSpPr>
      <xdr:spPr>
        <a:xfrm>
          <a:off x="6677025" y="2667000"/>
          <a:ext cx="1933576" cy="4667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ym typeface="Wingdings" panose="05000000000000000000" pitchFamily="2" charset="2"/>
            </a:rPr>
            <a:t> Réinitialiser</a:t>
          </a:r>
          <a:endParaRPr lang="fr-FR" sz="1800" b="0" i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3048000</xdr:colOff>
      <xdr:row>0</xdr:row>
      <xdr:rowOff>0</xdr:rowOff>
    </xdr:from>
    <xdr:to>
      <xdr:col>12</xdr:col>
      <xdr:colOff>38100</xdr:colOff>
      <xdr:row>4</xdr:row>
      <xdr:rowOff>47625</xdr:rowOff>
    </xdr:to>
    <xdr:pic macro="[0]!accueil"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21100" y="0"/>
          <a:ext cx="88582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276225</xdr:colOff>
      <xdr:row>0</xdr:row>
      <xdr:rowOff>0</xdr:rowOff>
    </xdr:from>
    <xdr:to>
      <xdr:col>5</xdr:col>
      <xdr:colOff>1162050</xdr:colOff>
      <xdr:row>4</xdr:row>
      <xdr:rowOff>47625</xdr:rowOff>
    </xdr:to>
    <xdr:pic macro="[0]!accueil"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92100" y="0"/>
          <a:ext cx="88582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238124</xdr:colOff>
      <xdr:row>0</xdr:row>
      <xdr:rowOff>28574</xdr:rowOff>
    </xdr:from>
    <xdr:to>
      <xdr:col>6</xdr:col>
      <xdr:colOff>47625</xdr:colOff>
      <xdr:row>1</xdr:row>
      <xdr:rowOff>47624</xdr:rowOff>
    </xdr:to>
    <xdr:sp macro="" textlink="">
      <xdr:nvSpPr>
        <xdr:cNvPr id="4" name="Rectangle à coins arrondis 3"/>
        <xdr:cNvSpPr/>
      </xdr:nvSpPr>
      <xdr:spPr>
        <a:xfrm>
          <a:off x="3324224" y="28574"/>
          <a:ext cx="2133601" cy="342900"/>
        </a:xfrm>
        <a:prstGeom prst="roundRect">
          <a:avLst/>
        </a:prstGeom>
        <a:solidFill>
          <a:srgbClr val="00B0F0">
            <a:alpha val="25000"/>
          </a:srgbClr>
        </a:solidFill>
        <a:ln>
          <a:solidFill>
            <a:srgbClr val="00B0F0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endParaRPr lang="fr-FR" sz="1100"/>
        </a:p>
      </xdr:txBody>
    </xdr:sp>
    <xdr:clientData/>
  </xdr:twoCellAnchor>
  <xdr:twoCellAnchor>
    <xdr:from>
      <xdr:col>7</xdr:col>
      <xdr:colOff>714374</xdr:colOff>
      <xdr:row>9</xdr:row>
      <xdr:rowOff>76199</xdr:rowOff>
    </xdr:from>
    <xdr:to>
      <xdr:col>10</xdr:col>
      <xdr:colOff>161925</xdr:colOff>
      <xdr:row>11</xdr:row>
      <xdr:rowOff>123824</xdr:rowOff>
    </xdr:to>
    <xdr:sp macro="" textlink="">
      <xdr:nvSpPr>
        <xdr:cNvPr id="5" name="Rectangle à coins arrondis 4"/>
        <xdr:cNvSpPr/>
      </xdr:nvSpPr>
      <xdr:spPr>
        <a:xfrm>
          <a:off x="7305674" y="2076449"/>
          <a:ext cx="1933576" cy="4667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ym typeface="Wingdings" panose="05000000000000000000" pitchFamily="2" charset="2"/>
            </a:rPr>
            <a:t></a:t>
          </a:r>
          <a:r>
            <a:rPr lang="fr-FR" sz="1800" b="0" i="0">
              <a:sym typeface="Wingdings" panose="05000000000000000000" pitchFamily="2" charset="2"/>
            </a:rPr>
            <a:t> Sauvegarder</a:t>
          </a:r>
          <a:endParaRPr lang="fr-FR" sz="1800" b="0" i="0"/>
        </a:p>
      </xdr:txBody>
    </xdr:sp>
    <xdr:clientData/>
  </xdr:twoCellAnchor>
  <xdr:twoCellAnchor editAs="oneCell">
    <xdr:from>
      <xdr:col>7</xdr:col>
      <xdr:colOff>657225</xdr:colOff>
      <xdr:row>0</xdr:row>
      <xdr:rowOff>0</xdr:rowOff>
    </xdr:from>
    <xdr:to>
      <xdr:col>8</xdr:col>
      <xdr:colOff>714375</xdr:colOff>
      <xdr:row>3</xdr:row>
      <xdr:rowOff>142875</xdr:rowOff>
    </xdr:to>
    <xdr:pic macro="[0]!accueil"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48525" y="0"/>
          <a:ext cx="88582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723900</xdr:colOff>
      <xdr:row>11</xdr:row>
      <xdr:rowOff>190500</xdr:rowOff>
    </xdr:from>
    <xdr:to>
      <xdr:col>10</xdr:col>
      <xdr:colOff>219076</xdr:colOff>
      <xdr:row>13</xdr:row>
      <xdr:rowOff>266700</xdr:rowOff>
    </xdr:to>
    <xdr:sp macro="[0]!impression" textlink="">
      <xdr:nvSpPr>
        <xdr:cNvPr id="8" name="Rectangle à coins arrondis 7"/>
        <xdr:cNvSpPr/>
      </xdr:nvSpPr>
      <xdr:spPr>
        <a:xfrm>
          <a:off x="7315200" y="2609850"/>
          <a:ext cx="1981201" cy="4953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ym typeface="Wingdings" panose="05000000000000000000" pitchFamily="2" charset="2"/>
            </a:rPr>
            <a:t> </a:t>
          </a:r>
          <a:r>
            <a:rPr lang="fr-FR" sz="1800" b="0" i="0">
              <a:sym typeface="Wingdings 2" panose="05020102010507070707" pitchFamily="18" charset="2"/>
            </a:rPr>
            <a:t> </a:t>
          </a:r>
          <a:r>
            <a:rPr lang="fr-FR" sz="1800" b="0" i="0">
              <a:sym typeface="Wingdings" panose="05000000000000000000" pitchFamily="2" charset="2"/>
            </a:rPr>
            <a:t>Imprimé</a:t>
          </a:r>
          <a:endParaRPr lang="fr-FR" sz="1800" b="0" i="0"/>
        </a:p>
      </xdr:txBody>
    </xdr:sp>
    <xdr:clientData/>
  </xdr:twoCellAnchor>
  <xdr:twoCellAnchor>
    <xdr:from>
      <xdr:col>7</xdr:col>
      <xdr:colOff>733425</xdr:colOff>
      <xdr:row>13</xdr:row>
      <xdr:rowOff>342900</xdr:rowOff>
    </xdr:from>
    <xdr:to>
      <xdr:col>10</xdr:col>
      <xdr:colOff>180976</xdr:colOff>
      <xdr:row>15</xdr:row>
      <xdr:rowOff>209550</xdr:rowOff>
    </xdr:to>
    <xdr:sp macro="[0]!test_PDF" textlink="">
      <xdr:nvSpPr>
        <xdr:cNvPr id="9" name="Rectangle à coins arrondis 8"/>
        <xdr:cNvSpPr/>
      </xdr:nvSpPr>
      <xdr:spPr>
        <a:xfrm>
          <a:off x="7324725" y="3181350"/>
          <a:ext cx="1933576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ym typeface="Wingdings" panose="05000000000000000000" pitchFamily="2" charset="2"/>
            </a:rPr>
            <a:t></a:t>
          </a:r>
          <a:r>
            <a:rPr lang="fr-FR" sz="1800" b="0" i="0">
              <a:sym typeface="Wingdings" panose="05000000000000000000" pitchFamily="2" charset="2"/>
            </a:rPr>
            <a:t> PDF</a:t>
          </a:r>
          <a:endParaRPr lang="fr-FR" sz="1800" b="0" i="0"/>
        </a:p>
      </xdr:txBody>
    </xdr:sp>
    <xdr:clientData/>
  </xdr:twoCellAnchor>
  <xdr:twoCellAnchor>
    <xdr:from>
      <xdr:col>7</xdr:col>
      <xdr:colOff>800100</xdr:colOff>
      <xdr:row>20</xdr:row>
      <xdr:rowOff>0</xdr:rowOff>
    </xdr:from>
    <xdr:to>
      <xdr:col>10</xdr:col>
      <xdr:colOff>247651</xdr:colOff>
      <xdr:row>23</xdr:row>
      <xdr:rowOff>161925</xdr:rowOff>
    </xdr:to>
    <xdr:sp macro="[0]!Catalogue_produits" textlink="">
      <xdr:nvSpPr>
        <xdr:cNvPr id="13" name="Rectangle à coins arrondis 12"/>
        <xdr:cNvSpPr/>
      </xdr:nvSpPr>
      <xdr:spPr>
        <a:xfrm>
          <a:off x="7629525" y="4714875"/>
          <a:ext cx="1933576" cy="723900"/>
        </a:xfrm>
        <a:prstGeom prst="roundRect">
          <a:avLst/>
        </a:prstGeom>
        <a:solidFill>
          <a:srgbClr val="C00000"/>
        </a:solidFill>
        <a:ln>
          <a:solidFill>
            <a:srgbClr val="7E0000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ym typeface="Wingdings" panose="05000000000000000000" pitchFamily="2" charset="2"/>
            </a:rPr>
            <a:t> Catalogue     </a:t>
          </a:r>
          <a:r>
            <a:rPr lang="fr-FR" sz="1800" b="0" i="0">
              <a:solidFill>
                <a:srgbClr val="C00000"/>
              </a:solidFill>
              <a:sym typeface="Wingdings" panose="05000000000000000000" pitchFamily="2" charset="2"/>
            </a:rPr>
            <a:t>.</a:t>
          </a:r>
          <a:r>
            <a:rPr lang="fr-FR" sz="1800" b="0" i="0">
              <a:sym typeface="Wingdings" panose="05000000000000000000" pitchFamily="2" charset="2"/>
            </a:rPr>
            <a:t>    Produits</a:t>
          </a:r>
          <a:endParaRPr lang="fr-FR" sz="1800" b="0" i="0"/>
        </a:p>
      </xdr:txBody>
    </xdr:sp>
    <xdr:clientData/>
  </xdr:twoCellAnchor>
  <xdr:twoCellAnchor>
    <xdr:from>
      <xdr:col>7</xdr:col>
      <xdr:colOff>714374</xdr:colOff>
      <xdr:row>3</xdr:row>
      <xdr:rowOff>152399</xdr:rowOff>
    </xdr:from>
    <xdr:to>
      <xdr:col>10</xdr:col>
      <xdr:colOff>161925</xdr:colOff>
      <xdr:row>5</xdr:row>
      <xdr:rowOff>200024</xdr:rowOff>
    </xdr:to>
    <xdr:sp macro="" textlink="">
      <xdr:nvSpPr>
        <xdr:cNvPr id="14" name="Rectangle à coins arrondis 13"/>
        <xdr:cNvSpPr/>
      </xdr:nvSpPr>
      <xdr:spPr>
        <a:xfrm>
          <a:off x="7305674" y="895349"/>
          <a:ext cx="1933576" cy="466725"/>
        </a:xfrm>
        <a:prstGeom prst="roundRect">
          <a:avLst/>
        </a:prstGeom>
        <a:solidFill>
          <a:schemeClr val="bg1"/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olidFill>
                <a:srgbClr val="0051BA"/>
              </a:solidFill>
              <a:sym typeface="Wingdings" panose="05000000000000000000" pitchFamily="2" charset="2"/>
            </a:rPr>
            <a:t>Nom du client :</a:t>
          </a:r>
          <a:endParaRPr lang="fr-FR" sz="1800" b="0" i="0">
            <a:solidFill>
              <a:srgbClr val="0051BA"/>
            </a:solidFill>
          </a:endParaRPr>
        </a:p>
      </xdr:txBody>
    </xdr:sp>
    <xdr:clientData/>
  </xdr:twoCellAnchor>
  <xdr:twoCellAnchor>
    <xdr:from>
      <xdr:col>7</xdr:col>
      <xdr:colOff>742950</xdr:colOff>
      <xdr:row>15</xdr:row>
      <xdr:rowOff>295275</xdr:rowOff>
    </xdr:from>
    <xdr:to>
      <xdr:col>10</xdr:col>
      <xdr:colOff>190501</xdr:colOff>
      <xdr:row>17</xdr:row>
      <xdr:rowOff>314325</xdr:rowOff>
    </xdr:to>
    <xdr:sp macro="[0]!réinitialiser_devis" textlink="">
      <xdr:nvSpPr>
        <xdr:cNvPr id="15" name="Rectangle à coins arrondis 14"/>
        <xdr:cNvSpPr/>
      </xdr:nvSpPr>
      <xdr:spPr>
        <a:xfrm>
          <a:off x="7572375" y="3762375"/>
          <a:ext cx="1933576" cy="4667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ym typeface="Wingdings" panose="05000000000000000000" pitchFamily="2" charset="2"/>
            </a:rPr>
            <a:t> Réinitialiser</a:t>
          </a:r>
          <a:endParaRPr lang="fr-FR" sz="1800" b="0" i="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123825</xdr:colOff>
      <xdr:row>0</xdr:row>
      <xdr:rowOff>19050</xdr:rowOff>
    </xdr:from>
    <xdr:to>
      <xdr:col>8</xdr:col>
      <xdr:colOff>1009650</xdr:colOff>
      <xdr:row>4</xdr:row>
      <xdr:rowOff>66675</xdr:rowOff>
    </xdr:to>
    <xdr:pic macro="[0]!accueil"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19050"/>
          <a:ext cx="88582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333376</xdr:colOff>
      <xdr:row>0</xdr:row>
      <xdr:rowOff>28574</xdr:rowOff>
    </xdr:from>
    <xdr:to>
      <xdr:col>6</xdr:col>
      <xdr:colOff>1</xdr:colOff>
      <xdr:row>1</xdr:row>
      <xdr:rowOff>47624</xdr:rowOff>
    </xdr:to>
    <xdr:sp macro="" textlink="">
      <xdr:nvSpPr>
        <xdr:cNvPr id="3" name="Rectangle à coins arrondis 2"/>
        <xdr:cNvSpPr/>
      </xdr:nvSpPr>
      <xdr:spPr>
        <a:xfrm>
          <a:off x="2924176" y="28574"/>
          <a:ext cx="2486025" cy="342900"/>
        </a:xfrm>
        <a:prstGeom prst="roundRect">
          <a:avLst/>
        </a:prstGeom>
        <a:solidFill>
          <a:schemeClr val="accent2">
            <a:alpha val="25000"/>
          </a:schemeClr>
        </a:solidFill>
        <a:ln>
          <a:solidFill>
            <a:schemeClr val="accent2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723900</xdr:colOff>
      <xdr:row>0</xdr:row>
      <xdr:rowOff>0</xdr:rowOff>
    </xdr:from>
    <xdr:to>
      <xdr:col>8</xdr:col>
      <xdr:colOff>781050</xdr:colOff>
      <xdr:row>3</xdr:row>
      <xdr:rowOff>142875</xdr:rowOff>
    </xdr:to>
    <xdr:pic macro="[0]!accueil"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0"/>
          <a:ext cx="88582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657225</xdr:colOff>
      <xdr:row>12</xdr:row>
      <xdr:rowOff>133350</xdr:rowOff>
    </xdr:from>
    <xdr:to>
      <xdr:col>10</xdr:col>
      <xdr:colOff>104776</xdr:colOff>
      <xdr:row>13</xdr:row>
      <xdr:rowOff>390525</xdr:rowOff>
    </xdr:to>
    <xdr:sp macro="" textlink="">
      <xdr:nvSpPr>
        <xdr:cNvPr id="5" name="Rectangle à coins arrondis 4"/>
        <xdr:cNvSpPr/>
      </xdr:nvSpPr>
      <xdr:spPr>
        <a:xfrm>
          <a:off x="7248525" y="2762250"/>
          <a:ext cx="1933576" cy="4667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ym typeface="Wingdings" panose="05000000000000000000" pitchFamily="2" charset="2"/>
            </a:rPr>
            <a:t></a:t>
          </a:r>
          <a:r>
            <a:rPr lang="fr-FR" sz="1800" b="0" i="0">
              <a:sym typeface="Wingdings" panose="05000000000000000000" pitchFamily="2" charset="2"/>
            </a:rPr>
            <a:t> Sauvegarder</a:t>
          </a:r>
          <a:endParaRPr lang="fr-FR" sz="1800" b="0" i="0"/>
        </a:p>
      </xdr:txBody>
    </xdr:sp>
    <xdr:clientData/>
  </xdr:twoCellAnchor>
  <xdr:twoCellAnchor>
    <xdr:from>
      <xdr:col>7</xdr:col>
      <xdr:colOff>619125</xdr:colOff>
      <xdr:row>14</xdr:row>
      <xdr:rowOff>1</xdr:rowOff>
    </xdr:from>
    <xdr:to>
      <xdr:col>10</xdr:col>
      <xdr:colOff>114301</xdr:colOff>
      <xdr:row>16</xdr:row>
      <xdr:rowOff>47626</xdr:rowOff>
    </xdr:to>
    <xdr:sp macro="" textlink="">
      <xdr:nvSpPr>
        <xdr:cNvPr id="6" name="Rectangle à coins arrondis 5"/>
        <xdr:cNvSpPr/>
      </xdr:nvSpPr>
      <xdr:spPr>
        <a:xfrm>
          <a:off x="7448550" y="3371851"/>
          <a:ext cx="1981201" cy="4953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ym typeface="Wingdings" panose="05000000000000000000" pitchFamily="2" charset="2"/>
            </a:rPr>
            <a:t> </a:t>
          </a:r>
          <a:r>
            <a:rPr lang="fr-FR" sz="1800" b="0" i="0">
              <a:sym typeface="Wingdings 2" panose="05020102010507070707" pitchFamily="18" charset="2"/>
            </a:rPr>
            <a:t> </a:t>
          </a:r>
          <a:r>
            <a:rPr lang="fr-FR" sz="1800" b="0" i="0">
              <a:sym typeface="Wingdings" panose="05000000000000000000" pitchFamily="2" charset="2"/>
            </a:rPr>
            <a:t>Imprimé</a:t>
          </a:r>
          <a:endParaRPr lang="fr-FR" sz="1800" b="0" i="0"/>
        </a:p>
      </xdr:txBody>
    </xdr:sp>
    <xdr:clientData/>
  </xdr:twoCellAnchor>
  <xdr:twoCellAnchor>
    <xdr:from>
      <xdr:col>7</xdr:col>
      <xdr:colOff>638175</xdr:colOff>
      <xdr:row>17</xdr:row>
      <xdr:rowOff>95250</xdr:rowOff>
    </xdr:from>
    <xdr:to>
      <xdr:col>10</xdr:col>
      <xdr:colOff>85726</xdr:colOff>
      <xdr:row>19</xdr:row>
      <xdr:rowOff>104775</xdr:rowOff>
    </xdr:to>
    <xdr:sp macro="[0]!Macro2_pdf_facture" textlink="">
      <xdr:nvSpPr>
        <xdr:cNvPr id="8" name="Rectangle à coins arrondis 7"/>
        <xdr:cNvSpPr/>
      </xdr:nvSpPr>
      <xdr:spPr>
        <a:xfrm>
          <a:off x="7467600" y="4010025"/>
          <a:ext cx="1933576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ym typeface="Wingdings" panose="05000000000000000000" pitchFamily="2" charset="2"/>
            </a:rPr>
            <a:t></a:t>
          </a:r>
          <a:r>
            <a:rPr lang="fr-FR" sz="1800" b="0" i="0">
              <a:sym typeface="Wingdings" panose="05000000000000000000" pitchFamily="2" charset="2"/>
            </a:rPr>
            <a:t> PDF</a:t>
          </a:r>
          <a:endParaRPr lang="fr-FR" sz="1800" b="0" i="0"/>
        </a:p>
      </xdr:txBody>
    </xdr:sp>
    <xdr:clientData/>
  </xdr:twoCellAnchor>
  <xdr:twoCellAnchor>
    <xdr:from>
      <xdr:col>7</xdr:col>
      <xdr:colOff>723900</xdr:colOff>
      <xdr:row>3</xdr:row>
      <xdr:rowOff>152400</xdr:rowOff>
    </xdr:from>
    <xdr:to>
      <xdr:col>10</xdr:col>
      <xdr:colOff>171451</xdr:colOff>
      <xdr:row>5</xdr:row>
      <xdr:rowOff>200025</xdr:rowOff>
    </xdr:to>
    <xdr:sp macro="" textlink="">
      <xdr:nvSpPr>
        <xdr:cNvPr id="9" name="Rectangle à coins arrondis 8"/>
        <xdr:cNvSpPr/>
      </xdr:nvSpPr>
      <xdr:spPr>
        <a:xfrm>
          <a:off x="7315200" y="895350"/>
          <a:ext cx="1933576" cy="466725"/>
        </a:xfrm>
        <a:prstGeom prst="roundRect">
          <a:avLst/>
        </a:prstGeom>
        <a:solidFill>
          <a:schemeClr val="bg1"/>
        </a:solidFill>
        <a:ln>
          <a:solidFill>
            <a:schemeClr val="bg1">
              <a:lumMod val="75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olidFill>
                <a:srgbClr val="0051BA"/>
              </a:solidFill>
              <a:sym typeface="Wingdings" panose="05000000000000000000" pitchFamily="2" charset="2"/>
            </a:rPr>
            <a:t>N° du devis :</a:t>
          </a:r>
          <a:endParaRPr lang="fr-FR" sz="1800" b="0" i="0">
            <a:solidFill>
              <a:srgbClr val="0051BA"/>
            </a:solidFill>
          </a:endParaRPr>
        </a:p>
      </xdr:txBody>
    </xdr:sp>
    <xdr:clientData/>
  </xdr:twoCellAnchor>
  <xdr:twoCellAnchor>
    <xdr:from>
      <xdr:col>7</xdr:col>
      <xdr:colOff>638175</xdr:colOff>
      <xdr:row>19</xdr:row>
      <xdr:rowOff>266700</xdr:rowOff>
    </xdr:from>
    <xdr:to>
      <xdr:col>10</xdr:col>
      <xdr:colOff>85726</xdr:colOff>
      <xdr:row>21</xdr:row>
      <xdr:rowOff>276225</xdr:rowOff>
    </xdr:to>
    <xdr:sp macro="[0]!Rectangleàcoinsarrondis9_Cliquer" textlink="">
      <xdr:nvSpPr>
        <xdr:cNvPr id="10" name="Rectangle à coins arrondis 9"/>
        <xdr:cNvSpPr/>
      </xdr:nvSpPr>
      <xdr:spPr>
        <a:xfrm>
          <a:off x="7467600" y="4638675"/>
          <a:ext cx="1933576" cy="4667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ym typeface="Wingdings" panose="05000000000000000000" pitchFamily="2" charset="2"/>
            </a:rPr>
            <a:t> Réinitialiser</a:t>
          </a:r>
          <a:endParaRPr lang="fr-FR" sz="1800" b="0" i="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114300</xdr:colOff>
      <xdr:row>0</xdr:row>
      <xdr:rowOff>0</xdr:rowOff>
    </xdr:from>
    <xdr:to>
      <xdr:col>10</xdr:col>
      <xdr:colOff>1000125</xdr:colOff>
      <xdr:row>4</xdr:row>
      <xdr:rowOff>47625</xdr:rowOff>
    </xdr:to>
    <xdr:pic macro="[0]!accueil"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82625" y="0"/>
          <a:ext cx="88582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K1008" totalsRowShown="0" headerRowDxfId="2">
  <autoFilter ref="A1:K1008"/>
  <tableColumns count="11">
    <tableColumn id="1" name="Nom"/>
    <tableColumn id="4" name="Prénom"/>
    <tableColumn id="3" name="Genre"/>
    <tableColumn id="5" name="Société"/>
    <tableColumn id="7" name="adresse (1)"/>
    <tableColumn id="6" name="Adresse (2)"/>
    <tableColumn id="8" name="Tél Fixe"/>
    <tableColumn id="9" name="Tel Portable"/>
    <tableColumn id="10" name="Mail"/>
    <tableColumn id="11" name="Catégorie"/>
    <tableColumn id="12" name="Informations complémtentaires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E999" totalsRowShown="0">
  <autoFilter ref="A1:E999"/>
  <tableColumns count="5">
    <tableColumn id="1" name="Catégorie"/>
    <tableColumn id="4" name="Dénomination"/>
    <tableColumn id="2" name="Tarif HT"/>
    <tableColumn id="5" name="Durée"/>
    <tableColumn id="3" name="Informations complémentaires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1:H1000" totalsRowShown="0">
  <autoFilter ref="A1:H1000"/>
  <tableColumns count="8">
    <tableColumn id="1" name="N° Devis"/>
    <tableColumn id="4" name="Référent"/>
    <tableColumn id="2" name="Nom société"/>
    <tableColumn id="8" name="Nom"/>
    <tableColumn id="5" name="Prénom"/>
    <tableColumn id="3" name="Genre"/>
    <tableColumn id="7" name="Total HT"/>
    <tableColumn id="6" name="Date de cré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134" displayName="Tableau134" ref="A1:J1000" totalsRowShown="0">
  <autoFilter ref="A1:J1000"/>
  <tableColumns count="10">
    <tableColumn id="1" name="N° Facture"/>
    <tableColumn id="5" name="N° Devis"/>
    <tableColumn id="4" name="Référent"/>
    <tableColumn id="2" name="Nom société"/>
    <tableColumn id="9" name="Nom"/>
    <tableColumn id="8" name="Prénom"/>
    <tableColumn id="3" name="Genre"/>
    <tableColumn id="10" name="Catégorie"/>
    <tableColumn id="7" name="Total HT"/>
    <tableColumn id="6" name="Date de création"/>
  </tableColumns>
  <tableStyleInfo name="TableStyleMedium3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ntégral">
  <a:themeElements>
    <a:clrScheme name="Personnalisé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00B050"/>
      </a:accent3>
      <a:accent4>
        <a:srgbClr val="FFC000"/>
      </a:accent4>
      <a:accent5>
        <a:srgbClr val="BCFFDA"/>
      </a:accent5>
      <a:accent6>
        <a:srgbClr val="FF99FF"/>
      </a:accent6>
      <a:hlink>
        <a:srgbClr val="0563C1"/>
      </a:hlink>
      <a:folHlink>
        <a:srgbClr val="954F72"/>
      </a:folHlink>
    </a:clrScheme>
    <a:fontScheme name="Trebuchet MS">
      <a:majorFont>
        <a:latin typeface="Trebuchet MS" panose="020B0603020202020204"/>
        <a:ea typeface=""/>
        <a:cs typeface=""/>
        <a:font script="Jpan" typeface="HGｺﾞｼｯｸM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HG丸ｺﾞｼｯｸM-PRO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ntégral">
      <a:fillStyleLst>
        <a:solidFill>
          <a:schemeClr val="phClr"/>
        </a:solidFill>
        <a:gradFill rotWithShape="1">
          <a:gsLst>
            <a:gs pos="0">
              <a:schemeClr val="phClr">
                <a:tint val="83000"/>
                <a:satMod val="100000"/>
                <a:lumMod val="100000"/>
              </a:schemeClr>
            </a:gs>
            <a:gs pos="100000">
              <a:schemeClr val="phClr">
                <a:tint val="61000"/>
                <a:satMod val="150000"/>
                <a:lumMod val="10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tint val="100000"/>
                <a:shade val="85000"/>
                <a:satMod val="100000"/>
                <a:lumMod val="100000"/>
              </a:schemeClr>
            </a:gs>
            <a:gs pos="100000">
              <a:schemeClr val="phClr">
                <a:tint val="90000"/>
                <a:shade val="100000"/>
                <a:satMod val="150000"/>
                <a:lum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2700" dir="5400000" algn="ctr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76200" dist="25400" dir="54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">
              <a:rot lat="0" lon="0" rev="3600000"/>
            </a:lightRig>
          </a:scene3d>
          <a:sp3d contourW="12700" prstMaterial="flat">
            <a:bevelT w="38100" h="44450" prst="angle"/>
            <a:contourClr>
              <a:schemeClr val="phClr">
                <a:shade val="35000"/>
                <a:satMod val="16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hade val="85000"/>
            <a:satMod val="125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95000"/>
                <a:shade val="74000"/>
                <a:satMod val="230000"/>
              </a:schemeClr>
              <a:schemeClr val="phClr">
                <a:tint val="92000"/>
                <a:shade val="69000"/>
                <a:satMod val="250000"/>
              </a:schemeClr>
            </a:duotone>
          </a:blip>
          <a:tile tx="0" ty="0" sx="40000" sy="4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ntegral" id="{3577F8C9-A904-41D8-97D2-FD898F53F20E}" vid="{682D6EBE-8D36-4FF2-9DB3-F3D8D7B6715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bidul@paris.fr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Z65"/>
  <sheetViews>
    <sheetView showGridLines="0" tabSelected="1" zoomScaleNormal="100" zoomScaleSheetLayoutView="100" zoomScalePageLayoutView="90" workbookViewId="0">
      <selection activeCell="I18" sqref="I18"/>
    </sheetView>
  </sheetViews>
  <sheetFormatPr baseColWidth="10" defaultRowHeight="16.5" x14ac:dyDescent="0.3"/>
  <cols>
    <col min="1" max="1" width="3.625" customWidth="1"/>
    <col min="2" max="2" width="17.875" customWidth="1"/>
    <col min="3" max="3" width="3.625" customWidth="1"/>
    <col min="4" max="4" width="25.625" customWidth="1"/>
    <col min="5" max="5" width="3.625" customWidth="1"/>
    <col min="6" max="6" width="25.625" customWidth="1"/>
    <col min="7" max="7" width="3.625" customWidth="1"/>
    <col min="9" max="9" width="16.375" bestFit="1" customWidth="1"/>
  </cols>
  <sheetData>
    <row r="1" spans="1:26" x14ac:dyDescent="0.3">
      <c r="A1" s="6"/>
      <c r="B1" s="7"/>
      <c r="C1" s="7"/>
      <c r="D1" s="7"/>
      <c r="E1" s="7"/>
      <c r="F1" s="7"/>
      <c r="G1" s="8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</row>
    <row r="2" spans="1:26" ht="16.5" customHeight="1" x14ac:dyDescent="0.3">
      <c r="A2" s="73" t="s">
        <v>0</v>
      </c>
      <c r="B2" s="74"/>
      <c r="C2" s="74"/>
      <c r="D2" s="74"/>
      <c r="E2" s="74"/>
      <c r="F2" s="74"/>
      <c r="G2" s="75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</row>
    <row r="3" spans="1:26" ht="16.5" customHeight="1" x14ac:dyDescent="0.3">
      <c r="A3" s="73"/>
      <c r="B3" s="74"/>
      <c r="C3" s="74"/>
      <c r="D3" s="74"/>
      <c r="E3" s="74"/>
      <c r="F3" s="74"/>
      <c r="G3" s="75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6" x14ac:dyDescent="0.3">
      <c r="A4" s="9"/>
      <c r="B4" s="10"/>
      <c r="C4" s="10"/>
      <c r="D4" s="10"/>
      <c r="E4" s="10"/>
      <c r="F4" s="10"/>
      <c r="G4" s="11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</row>
    <row r="5" spans="1:26" ht="21" x14ac:dyDescent="0.35">
      <c r="A5" s="9"/>
      <c r="B5" s="12" t="s">
        <v>7</v>
      </c>
      <c r="C5" s="10"/>
      <c r="D5" s="10"/>
      <c r="E5" s="10"/>
      <c r="F5" s="10"/>
      <c r="G5" s="11"/>
      <c r="H5" s="50"/>
      <c r="I5" s="71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</row>
    <row r="6" spans="1:26" x14ac:dyDescent="0.3">
      <c r="A6" s="9"/>
      <c r="B6" s="10"/>
      <c r="C6" s="10"/>
      <c r="D6" s="10"/>
      <c r="E6" s="10"/>
      <c r="F6" s="10"/>
      <c r="G6" s="11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</row>
    <row r="7" spans="1:26" ht="18" x14ac:dyDescent="0.35">
      <c r="A7" s="9"/>
      <c r="B7" s="44"/>
      <c r="C7" s="14"/>
      <c r="D7" s="3"/>
      <c r="E7" s="14"/>
      <c r="F7" s="14"/>
      <c r="G7" s="11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</row>
    <row r="8" spans="1:26" x14ac:dyDescent="0.3">
      <c r="A8" s="9"/>
      <c r="B8" s="14"/>
      <c r="C8" s="14"/>
      <c r="D8" s="14"/>
      <c r="E8" s="14"/>
      <c r="F8" s="14"/>
      <c r="G8" s="11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</row>
    <row r="9" spans="1:26" ht="18" x14ac:dyDescent="0.35">
      <c r="A9" s="9"/>
      <c r="B9" s="1"/>
      <c r="C9" s="14"/>
      <c r="D9" s="3"/>
      <c r="E9" s="14"/>
      <c r="F9" s="2"/>
      <c r="G9" s="11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</row>
    <row r="10" spans="1:26" x14ac:dyDescent="0.3">
      <c r="A10" s="9"/>
      <c r="B10" s="10"/>
      <c r="C10" s="10"/>
      <c r="D10" s="10"/>
      <c r="E10" s="10"/>
      <c r="F10" s="10"/>
      <c r="G10" s="11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21" x14ac:dyDescent="0.35">
      <c r="A11" s="9"/>
      <c r="B11" s="12" t="s">
        <v>2</v>
      </c>
      <c r="C11" s="10"/>
      <c r="D11" s="10"/>
      <c r="E11" s="10"/>
      <c r="F11" s="10"/>
      <c r="G11" s="11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x14ac:dyDescent="0.3">
      <c r="A12" s="9"/>
      <c r="B12" s="10"/>
      <c r="C12" s="10"/>
      <c r="D12" s="10"/>
      <c r="E12" s="10"/>
      <c r="F12" s="10"/>
      <c r="G12" s="11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 x14ac:dyDescent="0.3">
      <c r="A13" s="9"/>
      <c r="B13" s="10" t="s">
        <v>3</v>
      </c>
      <c r="C13" s="10"/>
      <c r="D13" s="53"/>
      <c r="E13" s="10"/>
      <c r="F13" s="53"/>
      <c r="G13" s="11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 spans="1:26" x14ac:dyDescent="0.3">
      <c r="A14" s="9"/>
      <c r="B14" s="10"/>
      <c r="C14" s="10"/>
      <c r="D14" s="10"/>
      <c r="E14" s="10"/>
      <c r="F14" s="10"/>
      <c r="G14" s="11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 spans="1:26" ht="18" x14ac:dyDescent="0.3">
      <c r="A15" s="9"/>
      <c r="B15" s="10" t="s">
        <v>4</v>
      </c>
      <c r="C15" s="10"/>
      <c r="D15" s="4"/>
      <c r="E15" s="10"/>
      <c r="F15" s="10"/>
      <c r="G15" s="11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</row>
    <row r="16" spans="1:26" x14ac:dyDescent="0.3">
      <c r="A16" s="9"/>
      <c r="B16" s="10"/>
      <c r="C16" s="10"/>
      <c r="D16" s="16"/>
      <c r="E16" s="10"/>
      <c r="F16" s="10"/>
      <c r="G16" s="11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</row>
    <row r="17" spans="1:26" ht="18" x14ac:dyDescent="0.3">
      <c r="A17" s="9"/>
      <c r="B17" s="10" t="s">
        <v>5</v>
      </c>
      <c r="C17" s="10"/>
      <c r="D17" s="4"/>
      <c r="E17" s="10"/>
      <c r="F17" s="10"/>
      <c r="G17" s="11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</row>
    <row r="18" spans="1:26" x14ac:dyDescent="0.3">
      <c r="A18" s="9"/>
      <c r="B18" s="10"/>
      <c r="C18" s="10"/>
      <c r="D18" s="10"/>
      <c r="E18" s="10"/>
      <c r="F18" s="10"/>
      <c r="G18" s="11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</row>
    <row r="19" spans="1:26" x14ac:dyDescent="0.3">
      <c r="A19" s="9"/>
      <c r="B19" s="10" t="s">
        <v>6</v>
      </c>
      <c r="C19" s="10"/>
      <c r="D19" s="72"/>
      <c r="E19" s="10"/>
      <c r="F19" s="10"/>
      <c r="G19" s="11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</row>
    <row r="20" spans="1:26" x14ac:dyDescent="0.3">
      <c r="A20" s="9"/>
      <c r="B20" s="10"/>
      <c r="C20" s="10"/>
      <c r="D20" s="10"/>
      <c r="E20" s="10"/>
      <c r="F20" s="10"/>
      <c r="G20" s="11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</row>
    <row r="21" spans="1:26" x14ac:dyDescent="0.3">
      <c r="A21" s="9"/>
      <c r="B21" s="10"/>
      <c r="C21" s="10"/>
      <c r="D21" s="10"/>
      <c r="E21" s="10"/>
      <c r="F21" s="10"/>
      <c r="G21" s="11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</row>
    <row r="22" spans="1:26" ht="18" x14ac:dyDescent="0.35">
      <c r="A22" s="9"/>
      <c r="B22" s="10" t="s">
        <v>11</v>
      </c>
      <c r="C22" s="10"/>
      <c r="D22" s="5"/>
      <c r="E22" s="10"/>
      <c r="F22" s="10"/>
      <c r="G22" s="11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</row>
    <row r="23" spans="1:26" x14ac:dyDescent="0.3">
      <c r="A23" s="9"/>
      <c r="B23" s="10"/>
      <c r="C23" s="10"/>
      <c r="D23" s="10"/>
      <c r="E23" s="10"/>
      <c r="F23" s="10"/>
      <c r="G23" s="11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</row>
    <row r="24" spans="1:26" x14ac:dyDescent="0.3">
      <c r="A24" s="9"/>
      <c r="B24" s="10"/>
      <c r="C24" s="10"/>
      <c r="D24" s="10"/>
      <c r="E24" s="10"/>
      <c r="F24" s="10"/>
      <c r="G24" s="11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</row>
    <row r="25" spans="1:26" ht="21" x14ac:dyDescent="0.35">
      <c r="A25" s="9"/>
      <c r="B25" s="12" t="s">
        <v>10</v>
      </c>
      <c r="C25" s="10"/>
      <c r="D25" s="10"/>
      <c r="E25" s="10"/>
      <c r="F25" s="10"/>
      <c r="G25" s="11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</row>
    <row r="26" spans="1:26" x14ac:dyDescent="0.3">
      <c r="A26" s="9"/>
      <c r="B26" s="10"/>
      <c r="C26" s="10"/>
      <c r="D26" s="10"/>
      <c r="E26" s="10"/>
      <c r="F26" s="10"/>
      <c r="G26" s="11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</row>
    <row r="27" spans="1:26" x14ac:dyDescent="0.3">
      <c r="A27" s="9"/>
      <c r="B27" s="76"/>
      <c r="C27" s="77"/>
      <c r="D27" s="77"/>
      <c r="E27" s="77"/>
      <c r="F27" s="78"/>
      <c r="G27" s="11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spans="1:26" x14ac:dyDescent="0.3">
      <c r="A28" s="9"/>
      <c r="B28" s="79"/>
      <c r="C28" s="80"/>
      <c r="D28" s="80"/>
      <c r="E28" s="80"/>
      <c r="F28" s="81"/>
      <c r="G28" s="11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</row>
    <row r="29" spans="1:26" x14ac:dyDescent="0.3">
      <c r="A29" s="9"/>
      <c r="B29" s="79"/>
      <c r="C29" s="80"/>
      <c r="D29" s="80"/>
      <c r="E29" s="80"/>
      <c r="F29" s="81"/>
      <c r="G29" s="11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  <row r="30" spans="1:26" x14ac:dyDescent="0.3">
      <c r="A30" s="9"/>
      <c r="B30" s="79"/>
      <c r="C30" s="80"/>
      <c r="D30" s="80"/>
      <c r="E30" s="80"/>
      <c r="F30" s="81"/>
      <c r="G30" s="11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</row>
    <row r="31" spans="1:26" x14ac:dyDescent="0.3">
      <c r="A31" s="9"/>
      <c r="B31" s="79"/>
      <c r="C31" s="80"/>
      <c r="D31" s="80"/>
      <c r="E31" s="80"/>
      <c r="F31" s="81"/>
      <c r="G31" s="11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</row>
    <row r="32" spans="1:26" x14ac:dyDescent="0.3">
      <c r="A32" s="9"/>
      <c r="B32" s="79"/>
      <c r="C32" s="80"/>
      <c r="D32" s="80"/>
      <c r="E32" s="80"/>
      <c r="F32" s="81"/>
      <c r="G32" s="11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</row>
    <row r="33" spans="1:26" x14ac:dyDescent="0.3">
      <c r="A33" s="9"/>
      <c r="B33" s="79"/>
      <c r="C33" s="80"/>
      <c r="D33" s="80"/>
      <c r="E33" s="80"/>
      <c r="F33" s="81"/>
      <c r="G33" s="11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</row>
    <row r="34" spans="1:26" x14ac:dyDescent="0.3">
      <c r="A34" s="9"/>
      <c r="B34" s="82"/>
      <c r="C34" s="83"/>
      <c r="D34" s="83"/>
      <c r="E34" s="83"/>
      <c r="F34" s="84"/>
      <c r="G34" s="11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</row>
    <row r="35" spans="1:26" x14ac:dyDescent="0.3">
      <c r="A35" s="9"/>
      <c r="B35" s="10"/>
      <c r="C35" s="10"/>
      <c r="D35" s="10"/>
      <c r="E35" s="10"/>
      <c r="F35" s="10"/>
      <c r="G35" s="11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</row>
    <row r="36" spans="1:26" x14ac:dyDescent="0.3">
      <c r="A36" s="9"/>
      <c r="B36" s="10"/>
      <c r="C36" s="10"/>
      <c r="D36" s="10"/>
      <c r="E36" s="10"/>
      <c r="F36" s="10"/>
      <c r="G36" s="11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</row>
    <row r="37" spans="1:26" ht="17.25" thickBot="1" x14ac:dyDescent="0.35">
      <c r="A37" s="13"/>
      <c r="B37" s="17"/>
      <c r="C37" s="17"/>
      <c r="D37" s="17"/>
      <c r="E37" s="17"/>
      <c r="F37" s="17"/>
      <c r="G37" s="15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</row>
    <row r="38" spans="1:26" x14ac:dyDescent="0.3">
      <c r="A38" s="50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</row>
    <row r="39" spans="1:26" x14ac:dyDescent="0.3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</row>
    <row r="40" spans="1:26" x14ac:dyDescent="0.3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</row>
    <row r="41" spans="1:26" x14ac:dyDescent="0.3">
      <c r="A41" s="5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</row>
    <row r="42" spans="1:26" x14ac:dyDescent="0.3">
      <c r="A42" s="5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</row>
    <row r="43" spans="1:26" x14ac:dyDescent="0.3">
      <c r="A43" s="5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</row>
    <row r="44" spans="1:26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</row>
    <row r="45" spans="1:26" x14ac:dyDescent="0.3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</row>
    <row r="46" spans="1:26" x14ac:dyDescent="0.3">
      <c r="A46" s="5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</row>
    <row r="47" spans="1:26" x14ac:dyDescent="0.3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</row>
    <row r="48" spans="1:26" x14ac:dyDescent="0.3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</row>
    <row r="49" spans="1:26" x14ac:dyDescent="0.3">
      <c r="A49" s="50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</row>
    <row r="50" spans="1:26" x14ac:dyDescent="0.3">
      <c r="A50" s="5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</row>
    <row r="51" spans="1:26" x14ac:dyDescent="0.3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</row>
    <row r="52" spans="1:26" x14ac:dyDescent="0.3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</row>
    <row r="53" spans="1:26" x14ac:dyDescent="0.3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</row>
    <row r="54" spans="1:26" x14ac:dyDescent="0.3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</row>
    <row r="55" spans="1:26" x14ac:dyDescent="0.3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</row>
    <row r="56" spans="1:26" x14ac:dyDescent="0.3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</row>
    <row r="57" spans="1:26" x14ac:dyDescent="0.3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</row>
    <row r="58" spans="1:26" x14ac:dyDescent="0.3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</row>
    <row r="59" spans="1:26" x14ac:dyDescent="0.3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</row>
    <row r="60" spans="1:26" x14ac:dyDescent="0.3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</row>
    <row r="61" spans="1:26" x14ac:dyDescent="0.3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</row>
    <row r="62" spans="1:26" x14ac:dyDescent="0.3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</row>
    <row r="63" spans="1:26" x14ac:dyDescent="0.3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</row>
    <row r="64" spans="1:26" x14ac:dyDescent="0.3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</row>
    <row r="65" spans="1:26" x14ac:dyDescent="0.3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</row>
  </sheetData>
  <sheetProtection selectLockedCells="1"/>
  <customSheetViews>
    <customSheetView guid="{FD594AF1-2C0B-440E-BA31-A91580B14512}" showGridLines="0" fitToPage="1" printArea="1">
      <selection sqref="A1:G37"/>
      <pageMargins left="0.7" right="0.7" top="0.75" bottom="0.75" header="0.3" footer="0.3"/>
      <pageSetup paperSize="9" orientation="portrait" verticalDpi="0" r:id="rId1"/>
    </customSheetView>
  </customSheetViews>
  <mergeCells count="2">
    <mergeCell ref="A2:G3"/>
    <mergeCell ref="B27:F34"/>
  </mergeCells>
  <conditionalFormatting sqref="B7 D9 F9">
    <cfRule type="containsBlanks" dxfId="10" priority="9">
      <formula>LEN(TRIM(B7))=0</formula>
    </cfRule>
  </conditionalFormatting>
  <conditionalFormatting sqref="D7">
    <cfRule type="expression" dxfId="9" priority="8">
      <formula>IF($B$7="Société",1,0)</formula>
    </cfRule>
  </conditionalFormatting>
  <conditionalFormatting sqref="D13">
    <cfRule type="containsBlanks" dxfId="8" priority="7">
      <formula>LEN(TRIM(D13))=0</formula>
    </cfRule>
  </conditionalFormatting>
  <conditionalFormatting sqref="D15 B9">
    <cfRule type="containsBlanks" dxfId="7" priority="5">
      <formula>LEN(TRIM(B9))=0</formula>
    </cfRule>
  </conditionalFormatting>
  <conditionalFormatting sqref="D17">
    <cfRule type="containsBlanks" dxfId="6" priority="4">
      <formula>LEN(TRIM(D17))=0</formula>
    </cfRule>
  </conditionalFormatting>
  <conditionalFormatting sqref="D19">
    <cfRule type="containsBlanks" dxfId="5" priority="10">
      <formula>LEN(TRIM(D19))=0</formula>
    </cfRule>
  </conditionalFormatting>
  <conditionalFormatting sqref="D22">
    <cfRule type="containsBlanks" dxfId="4" priority="2">
      <formula>LEN(TRIM(D22))=0</formula>
    </cfRule>
  </conditionalFormatting>
  <conditionalFormatting sqref="F13">
    <cfRule type="containsBlanks" dxfId="3" priority="1">
      <formula>LEN(TRIM(F13))=0</formula>
    </cfRule>
  </conditionalFormatting>
  <dataValidations count="3">
    <dataValidation type="list" allowBlank="1" showInputMessage="1" showErrorMessage="1" sqref="B7">
      <formula1>"Société,Particulier"</formula1>
    </dataValidation>
    <dataValidation type="list" allowBlank="1" showInputMessage="1" showErrorMessage="1" sqref="B9">
      <formula1>"Melle,Mme,Mr"</formula1>
    </dataValidation>
    <dataValidation type="list" allowBlank="1" showInputMessage="1" showErrorMessage="1" sqref="D22">
      <formula1>"Formation,Conseil,Diagnostique"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K1008"/>
  <sheetViews>
    <sheetView showGridLines="0" zoomScale="90" zoomScaleNormal="90" workbookViewId="0">
      <selection activeCell="A3" sqref="A3"/>
    </sheetView>
  </sheetViews>
  <sheetFormatPr baseColWidth="10" defaultRowHeight="16.5" x14ac:dyDescent="0.3"/>
  <cols>
    <col min="1" max="1" width="21.5" customWidth="1"/>
    <col min="2" max="2" width="15.25" customWidth="1"/>
    <col min="3" max="3" width="8.375" customWidth="1"/>
    <col min="4" max="4" width="22.25" customWidth="1"/>
    <col min="5" max="5" width="28.25" customWidth="1"/>
    <col min="6" max="6" width="26.125" customWidth="1"/>
    <col min="7" max="7" width="17.5" customWidth="1"/>
    <col min="8" max="8" width="16.125" customWidth="1"/>
    <col min="9" max="9" width="22.625" customWidth="1"/>
    <col min="10" max="10" width="15.5" customWidth="1"/>
    <col min="11" max="11" width="40.125" customWidth="1"/>
  </cols>
  <sheetData>
    <row r="1" spans="1:11" x14ac:dyDescent="0.3">
      <c r="A1" s="43" t="s">
        <v>8</v>
      </c>
      <c r="B1" s="43" t="s">
        <v>9</v>
      </c>
      <c r="C1" s="43" t="s">
        <v>13</v>
      </c>
      <c r="D1" s="43" t="s">
        <v>1</v>
      </c>
      <c r="E1" s="43" t="s">
        <v>28</v>
      </c>
      <c r="F1" s="43" t="s">
        <v>14</v>
      </c>
      <c r="G1" s="43" t="s">
        <v>15</v>
      </c>
      <c r="H1" s="43" t="s">
        <v>16</v>
      </c>
      <c r="I1" s="43" t="s">
        <v>6</v>
      </c>
      <c r="J1" s="43" t="s">
        <v>17</v>
      </c>
      <c r="K1" s="43" t="s">
        <v>18</v>
      </c>
    </row>
    <row r="2" spans="1:11" x14ac:dyDescent="0.3">
      <c r="A2" t="s">
        <v>70</v>
      </c>
      <c r="B2" t="s">
        <v>71</v>
      </c>
      <c r="C2" t="s">
        <v>56</v>
      </c>
      <c r="D2" t="s">
        <v>67</v>
      </c>
      <c r="E2" t="s">
        <v>72</v>
      </c>
      <c r="F2" t="s">
        <v>73</v>
      </c>
      <c r="G2" s="47">
        <v>100000000</v>
      </c>
      <c r="H2" s="47">
        <v>600000000</v>
      </c>
      <c r="I2" s="48" t="s">
        <v>68</v>
      </c>
      <c r="J2" t="s">
        <v>59</v>
      </c>
      <c r="K2" t="s">
        <v>69</v>
      </c>
    </row>
    <row r="3" spans="1:11" x14ac:dyDescent="0.3">
      <c r="G3" s="47"/>
      <c r="H3" s="47"/>
    </row>
    <row r="4" spans="1:11" x14ac:dyDescent="0.3">
      <c r="G4" s="47"/>
      <c r="H4" s="47"/>
    </row>
    <row r="5" spans="1:11" x14ac:dyDescent="0.3">
      <c r="G5" s="47"/>
      <c r="H5" s="47"/>
    </row>
    <row r="6" spans="1:11" x14ac:dyDescent="0.3">
      <c r="G6" s="47"/>
      <c r="H6" s="47"/>
    </row>
    <row r="7" spans="1:11" x14ac:dyDescent="0.3">
      <c r="G7" s="47"/>
      <c r="H7" s="47"/>
    </row>
    <row r="8" spans="1:11" x14ac:dyDescent="0.3">
      <c r="G8" s="47"/>
      <c r="H8" s="47"/>
    </row>
    <row r="9" spans="1:11" x14ac:dyDescent="0.3">
      <c r="G9" s="47"/>
      <c r="H9" s="47"/>
    </row>
    <row r="10" spans="1:11" x14ac:dyDescent="0.3">
      <c r="G10" s="47"/>
      <c r="H10" s="47"/>
    </row>
    <row r="11" spans="1:11" x14ac:dyDescent="0.3">
      <c r="G11" s="47"/>
      <c r="H11" s="47"/>
    </row>
    <row r="12" spans="1:11" x14ac:dyDescent="0.3">
      <c r="G12" s="47"/>
      <c r="H12" s="47"/>
    </row>
    <row r="13" spans="1:11" x14ac:dyDescent="0.3">
      <c r="G13" s="47"/>
      <c r="H13" s="47"/>
    </row>
    <row r="14" spans="1:11" x14ac:dyDescent="0.3">
      <c r="G14" s="47"/>
      <c r="H14" s="47"/>
    </row>
    <row r="15" spans="1:11" x14ac:dyDescent="0.3">
      <c r="G15" s="47"/>
      <c r="H15" s="47"/>
    </row>
    <row r="16" spans="1:11" x14ac:dyDescent="0.3">
      <c r="G16" s="47"/>
      <c r="H16" s="47"/>
    </row>
    <row r="17" spans="7:8" x14ac:dyDescent="0.3">
      <c r="G17" s="47"/>
      <c r="H17" s="47"/>
    </row>
    <row r="18" spans="7:8" x14ac:dyDescent="0.3">
      <c r="G18" s="47"/>
      <c r="H18" s="47"/>
    </row>
    <row r="19" spans="7:8" x14ac:dyDescent="0.3">
      <c r="G19" s="47"/>
      <c r="H19" s="47"/>
    </row>
    <row r="20" spans="7:8" x14ac:dyDescent="0.3">
      <c r="G20" s="47"/>
      <c r="H20" s="47"/>
    </row>
    <row r="21" spans="7:8" x14ac:dyDescent="0.3">
      <c r="G21" s="47"/>
      <c r="H21" s="47"/>
    </row>
    <row r="22" spans="7:8" x14ac:dyDescent="0.3">
      <c r="G22" s="47"/>
      <c r="H22" s="47"/>
    </row>
    <row r="23" spans="7:8" x14ac:dyDescent="0.3">
      <c r="G23" s="47"/>
      <c r="H23" s="47"/>
    </row>
    <row r="24" spans="7:8" x14ac:dyDescent="0.3">
      <c r="G24" s="47"/>
      <c r="H24" s="47"/>
    </row>
    <row r="25" spans="7:8" x14ac:dyDescent="0.3">
      <c r="G25" s="47"/>
      <c r="H25" s="47"/>
    </row>
    <row r="26" spans="7:8" x14ac:dyDescent="0.3">
      <c r="G26" s="47"/>
      <c r="H26" s="47"/>
    </row>
    <row r="27" spans="7:8" x14ac:dyDescent="0.3">
      <c r="G27" s="47"/>
      <c r="H27" s="47"/>
    </row>
    <row r="28" spans="7:8" x14ac:dyDescent="0.3">
      <c r="G28" s="47"/>
      <c r="H28" s="47"/>
    </row>
    <row r="29" spans="7:8" x14ac:dyDescent="0.3">
      <c r="G29" s="47"/>
      <c r="H29" s="47"/>
    </row>
    <row r="30" spans="7:8" x14ac:dyDescent="0.3">
      <c r="G30" s="47"/>
      <c r="H30" s="47"/>
    </row>
    <row r="31" spans="7:8" x14ac:dyDescent="0.3">
      <c r="G31" s="47"/>
      <c r="H31" s="47"/>
    </row>
    <row r="32" spans="7:8" x14ac:dyDescent="0.3">
      <c r="G32" s="47"/>
      <c r="H32" s="47"/>
    </row>
    <row r="33" spans="7:8" x14ac:dyDescent="0.3">
      <c r="G33" s="47"/>
      <c r="H33" s="47"/>
    </row>
    <row r="34" spans="7:8" x14ac:dyDescent="0.3">
      <c r="G34" s="47"/>
      <c r="H34" s="47"/>
    </row>
    <row r="35" spans="7:8" x14ac:dyDescent="0.3">
      <c r="G35" s="47"/>
      <c r="H35" s="47"/>
    </row>
    <row r="36" spans="7:8" x14ac:dyDescent="0.3">
      <c r="G36" s="47"/>
      <c r="H36" s="47"/>
    </row>
    <row r="37" spans="7:8" x14ac:dyDescent="0.3">
      <c r="G37" s="47"/>
      <c r="H37" s="47"/>
    </row>
    <row r="38" spans="7:8" x14ac:dyDescent="0.3">
      <c r="G38" s="47"/>
      <c r="H38" s="47"/>
    </row>
    <row r="39" spans="7:8" x14ac:dyDescent="0.3">
      <c r="G39" s="47"/>
      <c r="H39" s="47"/>
    </row>
    <row r="40" spans="7:8" x14ac:dyDescent="0.3">
      <c r="G40" s="47"/>
      <c r="H40" s="47"/>
    </row>
    <row r="41" spans="7:8" x14ac:dyDescent="0.3">
      <c r="G41" s="47"/>
      <c r="H41" s="47"/>
    </row>
    <row r="42" spans="7:8" x14ac:dyDescent="0.3">
      <c r="G42" s="47"/>
      <c r="H42" s="47"/>
    </row>
    <row r="43" spans="7:8" x14ac:dyDescent="0.3">
      <c r="G43" s="47"/>
      <c r="H43" s="47"/>
    </row>
    <row r="44" spans="7:8" x14ac:dyDescent="0.3">
      <c r="G44" s="47"/>
      <c r="H44" s="47"/>
    </row>
    <row r="1001" spans="1:11" x14ac:dyDescent="0.3">
      <c r="A1001" t="s">
        <v>80</v>
      </c>
      <c r="B1001" t="s">
        <v>81</v>
      </c>
      <c r="C1001" t="s">
        <v>79</v>
      </c>
      <c r="D1001" t="s">
        <v>78</v>
      </c>
      <c r="E1001" t="s">
        <v>82</v>
      </c>
      <c r="F1001" t="s">
        <v>83</v>
      </c>
      <c r="G1001">
        <v>100000000</v>
      </c>
      <c r="H1001">
        <v>600000000</v>
      </c>
      <c r="I1001" t="s">
        <v>84</v>
      </c>
      <c r="J1001" t="s">
        <v>85</v>
      </c>
      <c r="K1001" t="s">
        <v>86</v>
      </c>
    </row>
    <row r="1002" spans="1:11" x14ac:dyDescent="0.3">
      <c r="A1002" t="s">
        <v>80</v>
      </c>
      <c r="B1002" t="s">
        <v>81</v>
      </c>
      <c r="C1002" t="s">
        <v>79</v>
      </c>
      <c r="D1002" t="s">
        <v>78</v>
      </c>
      <c r="E1002" t="s">
        <v>82</v>
      </c>
      <c r="F1002" t="s">
        <v>83</v>
      </c>
      <c r="G1002">
        <v>100000000</v>
      </c>
      <c r="H1002">
        <v>600000000</v>
      </c>
      <c r="I1002" t="s">
        <v>84</v>
      </c>
      <c r="J1002" t="s">
        <v>85</v>
      </c>
      <c r="K1002" t="s">
        <v>86</v>
      </c>
    </row>
    <row r="1003" spans="1:11" x14ac:dyDescent="0.3">
      <c r="A1003" t="s">
        <v>80</v>
      </c>
      <c r="B1003" t="s">
        <v>81</v>
      </c>
      <c r="C1003" t="s">
        <v>79</v>
      </c>
      <c r="D1003" t="s">
        <v>78</v>
      </c>
      <c r="E1003" t="s">
        <v>82</v>
      </c>
      <c r="F1003" t="s">
        <v>83</v>
      </c>
      <c r="G1003">
        <v>100000000</v>
      </c>
      <c r="H1003">
        <v>600000000</v>
      </c>
      <c r="I1003" t="s">
        <v>84</v>
      </c>
      <c r="J1003" t="s">
        <v>85</v>
      </c>
      <c r="K1003" t="s">
        <v>86</v>
      </c>
    </row>
    <row r="1004" spans="1:11" x14ac:dyDescent="0.3">
      <c r="A1004" t="s">
        <v>80</v>
      </c>
      <c r="B1004" t="s">
        <v>81</v>
      </c>
      <c r="C1004" t="s">
        <v>79</v>
      </c>
      <c r="D1004" t="s">
        <v>78</v>
      </c>
      <c r="E1004" t="s">
        <v>82</v>
      </c>
      <c r="F1004" t="s">
        <v>83</v>
      </c>
      <c r="G1004">
        <v>100000000</v>
      </c>
      <c r="H1004">
        <v>600000000</v>
      </c>
      <c r="I1004" t="s">
        <v>84</v>
      </c>
      <c r="J1004" t="s">
        <v>85</v>
      </c>
      <c r="K1004" t="s">
        <v>86</v>
      </c>
    </row>
    <row r="1005" spans="1:11" x14ac:dyDescent="0.3">
      <c r="A1005" t="s">
        <v>80</v>
      </c>
      <c r="B1005" t="s">
        <v>81</v>
      </c>
      <c r="C1005" t="s">
        <v>79</v>
      </c>
      <c r="D1005" t="s">
        <v>78</v>
      </c>
      <c r="E1005" t="s">
        <v>82</v>
      </c>
      <c r="F1005" t="s">
        <v>83</v>
      </c>
      <c r="G1005">
        <v>100000000</v>
      </c>
      <c r="H1005">
        <v>600000000</v>
      </c>
      <c r="I1005" t="s">
        <v>84</v>
      </c>
      <c r="J1005" t="s">
        <v>85</v>
      </c>
      <c r="K1005" t="s">
        <v>86</v>
      </c>
    </row>
    <row r="1006" spans="1:11" x14ac:dyDescent="0.3">
      <c r="A1006" t="s">
        <v>80</v>
      </c>
      <c r="B1006" t="s">
        <v>81</v>
      </c>
      <c r="C1006" t="s">
        <v>79</v>
      </c>
      <c r="D1006" t="s">
        <v>78</v>
      </c>
      <c r="E1006" t="s">
        <v>82</v>
      </c>
      <c r="F1006" t="s">
        <v>83</v>
      </c>
      <c r="G1006">
        <v>100000000</v>
      </c>
      <c r="H1006">
        <v>600000000</v>
      </c>
      <c r="I1006" t="s">
        <v>84</v>
      </c>
      <c r="J1006" t="s">
        <v>85</v>
      </c>
      <c r="K1006" t="s">
        <v>86</v>
      </c>
    </row>
    <row r="1007" spans="1:11" x14ac:dyDescent="0.3">
      <c r="A1007" t="s">
        <v>80</v>
      </c>
      <c r="B1007" t="s">
        <v>81</v>
      </c>
      <c r="C1007" t="s">
        <v>79</v>
      </c>
      <c r="D1007" t="s">
        <v>78</v>
      </c>
      <c r="E1007" t="s">
        <v>82</v>
      </c>
      <c r="F1007" t="s">
        <v>83</v>
      </c>
      <c r="G1007">
        <v>100000000</v>
      </c>
      <c r="H1007">
        <v>600000000</v>
      </c>
      <c r="I1007" t="s">
        <v>84</v>
      </c>
      <c r="J1007" t="s">
        <v>85</v>
      </c>
      <c r="K1007" t="s">
        <v>86</v>
      </c>
    </row>
    <row r="1008" spans="1:11" x14ac:dyDescent="0.3">
      <c r="A1008" t="s">
        <v>80</v>
      </c>
      <c r="B1008" t="s">
        <v>81</v>
      </c>
      <c r="C1008" t="s">
        <v>79</v>
      </c>
      <c r="D1008" t="s">
        <v>78</v>
      </c>
      <c r="E1008" t="s">
        <v>82</v>
      </c>
      <c r="F1008" t="s">
        <v>83</v>
      </c>
      <c r="G1008">
        <v>100000000</v>
      </c>
      <c r="H1008">
        <v>600000000</v>
      </c>
      <c r="I1008" t="s">
        <v>84</v>
      </c>
      <c r="J1008" t="s">
        <v>85</v>
      </c>
      <c r="K1008" t="s">
        <v>86</v>
      </c>
    </row>
  </sheetData>
  <customSheetViews>
    <customSheetView guid="{FD594AF1-2C0B-440E-BA31-A91580B14512}">
      <selection activeCell="E37" sqref="E37"/>
      <pageMargins left="0.7" right="0.7" top="0.75" bottom="0.75" header="0.3" footer="0.3"/>
    </customSheetView>
  </customSheetViews>
  <hyperlinks>
    <hyperlink ref="I2" r:id="rId1"/>
  </hyperlinks>
  <pageMargins left="0.25" right="0.25" top="0.75" bottom="0.75" header="0.3" footer="0.3"/>
  <pageSetup paperSize="9" scale="10" orientation="landscape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"/>
  <sheetViews>
    <sheetView showGridLines="0" workbookViewId="0">
      <selection activeCell="E3" sqref="E3"/>
    </sheetView>
  </sheetViews>
  <sheetFormatPr baseColWidth="10" defaultRowHeight="16.5" x14ac:dyDescent="0.3"/>
  <cols>
    <col min="1" max="1" width="15.75" customWidth="1"/>
    <col min="2" max="2" width="63.875" customWidth="1"/>
    <col min="3" max="4" width="16.5" customWidth="1"/>
    <col min="5" max="5" width="54.25" customWidth="1"/>
    <col min="6" max="6" width="15.5" customWidth="1"/>
  </cols>
  <sheetData>
    <row r="1" spans="1:5" x14ac:dyDescent="0.3">
      <c r="A1" t="s">
        <v>17</v>
      </c>
      <c r="B1" t="s">
        <v>19</v>
      </c>
      <c r="C1" t="s">
        <v>20</v>
      </c>
      <c r="D1" t="s">
        <v>21</v>
      </c>
      <c r="E1" t="s">
        <v>10</v>
      </c>
    </row>
    <row r="2" spans="1:5" x14ac:dyDescent="0.3">
      <c r="A2" t="s">
        <v>59</v>
      </c>
      <c r="B2" t="s">
        <v>57</v>
      </c>
      <c r="C2">
        <v>200</v>
      </c>
      <c r="D2" t="s">
        <v>58</v>
      </c>
    </row>
    <row r="3" spans="1:5" x14ac:dyDescent="0.3">
      <c r="A3" t="s">
        <v>59</v>
      </c>
      <c r="B3" t="s">
        <v>61</v>
      </c>
      <c r="C3">
        <v>350</v>
      </c>
      <c r="D3" t="s">
        <v>55</v>
      </c>
    </row>
    <row r="4" spans="1:5" x14ac:dyDescent="0.3">
      <c r="A4" t="s">
        <v>60</v>
      </c>
      <c r="B4" t="s">
        <v>62</v>
      </c>
      <c r="C4">
        <v>300</v>
      </c>
      <c r="D4" t="s">
        <v>54</v>
      </c>
    </row>
    <row r="5" spans="1:5" x14ac:dyDescent="0.3">
      <c r="A5" t="s">
        <v>60</v>
      </c>
      <c r="B5" t="s">
        <v>63</v>
      </c>
      <c r="C5">
        <v>400</v>
      </c>
    </row>
    <row r="6" spans="1:5" x14ac:dyDescent="0.3">
      <c r="A6" t="s">
        <v>59</v>
      </c>
    </row>
  </sheetData>
  <customSheetViews>
    <customSheetView guid="{FD594AF1-2C0B-440E-BA31-A91580B14512}">
      <selection activeCell="E40" sqref="E40"/>
      <pageMargins left="0.7" right="0.7" top="0.75" bottom="0.75" header="0.3" footer="0.3"/>
    </customSheetView>
  </customSheetView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103"/>
  <sheetViews>
    <sheetView zoomScaleNormal="100" zoomScaleSheetLayoutView="100" zoomScalePageLayoutView="70" workbookViewId="0">
      <selection activeCell="K18" sqref="K18"/>
    </sheetView>
  </sheetViews>
  <sheetFormatPr baseColWidth="10" defaultColWidth="10.875" defaultRowHeight="16.5" x14ac:dyDescent="0.3"/>
  <cols>
    <col min="1" max="1" width="11.75" customWidth="1"/>
    <col min="2" max="2" width="11.375" bestFit="1" customWidth="1"/>
    <col min="4" max="4" width="6.5" customWidth="1"/>
    <col min="5" max="5" width="11.875" customWidth="1"/>
    <col min="6" max="7" width="18.625" customWidth="1"/>
  </cols>
  <sheetData>
    <row r="1" spans="1:17" ht="25.5" customHeight="1" x14ac:dyDescent="0.3">
      <c r="A1" s="19" t="s">
        <v>75</v>
      </c>
      <c r="B1" s="19"/>
      <c r="C1" s="19"/>
      <c r="E1" s="42" t="s">
        <v>27</v>
      </c>
      <c r="F1" s="60" t="str">
        <f ca="1">CONCATENATE(IF(B9="Formation","F",IF(B9="Conseil","C","D")),RIGHT(YEAR(TODAY()),2),"/",MONTH(TODAY()),DAY(TODAY()),"#",G1)</f>
        <v>D16/41#2</v>
      </c>
      <c r="G1" s="59">
        <v>2</v>
      </c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7" x14ac:dyDescent="0.3">
      <c r="A2" s="19"/>
      <c r="B2" s="19"/>
      <c r="C2" s="19"/>
      <c r="D2" s="19"/>
      <c r="E2" s="19"/>
      <c r="F2" s="19"/>
      <c r="G2" s="19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17" x14ac:dyDescent="0.3">
      <c r="A3" s="19"/>
      <c r="B3" s="19"/>
      <c r="C3" s="19"/>
      <c r="D3" s="19"/>
      <c r="E3" s="19"/>
      <c r="F3" s="19"/>
      <c r="G3" s="19"/>
      <c r="H3" s="50"/>
      <c r="I3" s="50"/>
      <c r="J3" s="50"/>
      <c r="K3" s="50"/>
      <c r="L3" s="50"/>
      <c r="M3" s="50"/>
      <c r="N3" s="50"/>
      <c r="O3" s="50"/>
      <c r="P3" s="50"/>
      <c r="Q3" s="50"/>
    </row>
    <row r="4" spans="1:17" x14ac:dyDescent="0.3">
      <c r="A4" s="19"/>
      <c r="B4" s="19"/>
      <c r="C4" s="19"/>
      <c r="D4" s="19"/>
      <c r="E4" s="19"/>
      <c r="G4" s="19"/>
      <c r="H4" s="50"/>
      <c r="I4" s="50"/>
      <c r="J4" s="50"/>
      <c r="K4" s="50"/>
      <c r="L4" s="50"/>
      <c r="M4" s="50"/>
      <c r="N4" s="50"/>
      <c r="O4" s="50"/>
      <c r="P4" s="50"/>
      <c r="Q4" s="50"/>
    </row>
    <row r="5" spans="1:17" x14ac:dyDescent="0.3">
      <c r="A5" s="19" t="s">
        <v>64</v>
      </c>
      <c r="B5" s="19"/>
      <c r="C5" s="19"/>
      <c r="D5" s="19"/>
      <c r="F5" s="54" t="str">
        <f>IF(I7="","",CONCATENATE("Société ",VLOOKUP(I7,'Base de données Clients'!A2:D150,4,FALSE)))</f>
        <v/>
      </c>
      <c r="G5" s="19"/>
      <c r="H5" s="50"/>
      <c r="I5" s="50"/>
      <c r="J5" s="50"/>
      <c r="K5" s="50"/>
      <c r="L5" s="50"/>
      <c r="M5" s="50"/>
      <c r="N5" s="50"/>
      <c r="O5" s="50"/>
      <c r="P5" s="50"/>
      <c r="Q5" s="50"/>
    </row>
    <row r="6" spans="1:17" x14ac:dyDescent="0.3">
      <c r="A6" s="19" t="s">
        <v>65</v>
      </c>
      <c r="B6" s="19"/>
      <c r="C6" s="19"/>
      <c r="D6" s="19"/>
      <c r="F6" s="40" t="str">
        <f>IF(I7="","",CONCATENATE(IF(F5="","","A l'attention de "),VLOOKUP(I7,'Base de données Clients'!A2:C150,3,FALSE)," ",VLOOKUP(I7,'Base de données Clients'!A2:C150,2,FALSE)," ",VLOOKUP(I7,'Base de données Clients'!A2:C150,1,FALSE)))</f>
        <v/>
      </c>
      <c r="G6" s="19"/>
      <c r="H6" s="50"/>
      <c r="I6" s="50"/>
      <c r="J6" s="50"/>
      <c r="K6" s="50"/>
      <c r="L6" s="50"/>
      <c r="M6" s="50"/>
      <c r="N6" s="50"/>
      <c r="O6" s="50"/>
      <c r="P6" s="50"/>
      <c r="Q6" s="50"/>
    </row>
    <row r="7" spans="1:17" ht="18.75" x14ac:dyDescent="0.3">
      <c r="A7" t="s">
        <v>66</v>
      </c>
      <c r="B7" s="19"/>
      <c r="C7" s="19"/>
      <c r="D7" s="19"/>
      <c r="F7" s="55" t="str">
        <f>IF(I7="","",VLOOKUP(I7,'Base de données Clients'!A2:F150,5,FALSE))</f>
        <v/>
      </c>
      <c r="G7" s="19"/>
      <c r="H7" s="50"/>
      <c r="I7" s="56"/>
      <c r="J7" s="57"/>
      <c r="K7" s="50"/>
      <c r="L7" s="50"/>
      <c r="M7" s="50"/>
      <c r="N7" s="50"/>
      <c r="O7" s="50"/>
      <c r="P7" s="50"/>
      <c r="Q7" s="50"/>
    </row>
    <row r="8" spans="1:17" x14ac:dyDescent="0.3">
      <c r="A8" s="19"/>
      <c r="B8" s="19"/>
      <c r="C8" s="19"/>
      <c r="D8" s="19"/>
      <c r="F8" s="40" t="str">
        <f>IF(I7="","",VLOOKUP(I7,'Base de données Clients'!A2:F150,6,FALSE))</f>
        <v/>
      </c>
      <c r="G8" s="19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x14ac:dyDescent="0.3">
      <c r="A9" s="26" t="s">
        <v>22</v>
      </c>
      <c r="B9" s="19"/>
      <c r="C9" s="19"/>
      <c r="D9" s="19"/>
      <c r="E9" s="19"/>
      <c r="F9" s="19"/>
      <c r="G9" s="19"/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x14ac:dyDescent="0.3">
      <c r="A10" s="26" t="s">
        <v>34</v>
      </c>
      <c r="B10" s="19"/>
      <c r="C10" s="19"/>
      <c r="D10" s="19"/>
      <c r="E10" s="19"/>
      <c r="F10" s="19"/>
      <c r="G10" s="19"/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x14ac:dyDescent="0.3">
      <c r="A11" s="26" t="s">
        <v>41</v>
      </c>
      <c r="B11" s="19" t="str">
        <f>IF(B10="Caroline","06.00.00.00.00",IF(B10="Patrick","06.00.00.00.00",IF(B10="Cyrille","06.00.00.00.00","")))</f>
        <v/>
      </c>
      <c r="C11" s="19"/>
      <c r="D11" s="19"/>
      <c r="E11" s="38"/>
      <c r="F11" s="39" t="str">
        <f ca="1">"Le "&amp;TEXT(TODAY(),"jj mmm aaaa")</f>
        <v>Le 01 avr 2016</v>
      </c>
      <c r="G11" s="19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x14ac:dyDescent="0.3">
      <c r="A12" s="26" t="s">
        <v>42</v>
      </c>
      <c r="B12" s="19" t="str">
        <f>IF(B10="Caroline","caroline@test.fr",IF(B10="Patrick","patrick@test.fr",IF(B10="Cyrille","cyrille@test.fr","")))</f>
        <v/>
      </c>
      <c r="C12" s="19"/>
      <c r="D12" s="19"/>
      <c r="E12" s="19"/>
      <c r="F12" s="33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x14ac:dyDescent="0.3">
      <c r="A13" s="19"/>
      <c r="B13" s="19"/>
      <c r="C13" s="19"/>
      <c r="D13" s="19"/>
      <c r="E13" s="19"/>
      <c r="F13" s="19"/>
      <c r="G13" s="19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s="18" customFormat="1" ht="39.75" customHeight="1" thickBot="1" x14ac:dyDescent="0.35">
      <c r="A14" s="85" t="s">
        <v>23</v>
      </c>
      <c r="B14" s="85"/>
      <c r="C14" s="85"/>
      <c r="D14" s="85"/>
      <c r="E14" s="24" t="s">
        <v>24</v>
      </c>
      <c r="F14" s="24" t="s">
        <v>25</v>
      </c>
      <c r="G14" s="24" t="s">
        <v>26</v>
      </c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s="18" customFormat="1" ht="8.1" customHeight="1" x14ac:dyDescent="0.3">
      <c r="A15" s="89"/>
      <c r="B15" s="89"/>
      <c r="C15" s="89"/>
      <c r="D15" s="89"/>
      <c r="E15" s="25"/>
      <c r="F15" s="25"/>
      <c r="G15" s="25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s="18" customFormat="1" ht="28.35" customHeight="1" x14ac:dyDescent="0.3">
      <c r="A16" s="86"/>
      <c r="B16" s="86"/>
      <c r="C16" s="86"/>
      <c r="D16" s="86"/>
      <c r="E16" s="20"/>
      <c r="F16" s="67" t="str">
        <f>IF(A16="","",VLOOKUP(A16,'Catalogue Produits'!$B$2:$E$401,2,FALSE))</f>
        <v/>
      </c>
      <c r="G16" s="67" t="str">
        <f>IF(E16="","",E16*F16)</f>
        <v/>
      </c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1:17" s="18" customFormat="1" ht="8.1" customHeight="1" x14ac:dyDescent="0.3">
      <c r="A17" s="87"/>
      <c r="B17" s="87"/>
      <c r="C17" s="87"/>
      <c r="D17" s="87"/>
      <c r="E17" s="23"/>
      <c r="F17" s="67"/>
      <c r="G17" s="67" t="str">
        <f t="shared" ref="G17:G26" si="0">IF(E17="","",E17*F17)</f>
        <v/>
      </c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s="18" customFormat="1" ht="28.35" customHeight="1" x14ac:dyDescent="0.3">
      <c r="A18" s="86"/>
      <c r="B18" s="86"/>
      <c r="C18" s="86"/>
      <c r="D18" s="86"/>
      <c r="E18" s="23"/>
      <c r="F18" s="67" t="str">
        <f>IF(A18="","",VLOOKUP(A18,'Catalogue Produits'!$B$2:$E$401,2,FALSE))</f>
        <v/>
      </c>
      <c r="G18" s="67" t="str">
        <f t="shared" si="0"/>
        <v/>
      </c>
      <c r="H18" s="51"/>
      <c r="I18" s="51"/>
      <c r="J18" s="51"/>
      <c r="K18" s="51"/>
      <c r="L18" s="51"/>
      <c r="M18" s="51"/>
      <c r="N18" s="51"/>
      <c r="O18" s="51"/>
      <c r="P18" s="51"/>
      <c r="Q18" s="51"/>
    </row>
    <row r="19" spans="1:17" s="18" customFormat="1" ht="8.1" customHeight="1" x14ac:dyDescent="0.3">
      <c r="A19" s="88"/>
      <c r="B19" s="88"/>
      <c r="C19" s="88"/>
      <c r="D19" s="88"/>
      <c r="E19" s="23"/>
      <c r="F19" s="67"/>
      <c r="G19" s="67" t="str">
        <f t="shared" si="0"/>
        <v/>
      </c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s="18" customFormat="1" ht="28.35" customHeight="1" x14ac:dyDescent="0.3">
      <c r="A20" s="86"/>
      <c r="B20" s="86"/>
      <c r="C20" s="86"/>
      <c r="D20" s="86"/>
      <c r="E20" s="20"/>
      <c r="F20" s="67" t="str">
        <f>IF(A20="","",VLOOKUP(A20,'Catalogue Produits'!$B$2:$E$401,2,FALSE))</f>
        <v/>
      </c>
      <c r="G20" s="67" t="str">
        <f t="shared" si="0"/>
        <v/>
      </c>
      <c r="H20" s="51"/>
      <c r="I20" s="51"/>
      <c r="J20" s="50"/>
      <c r="K20" s="51"/>
      <c r="L20" s="51"/>
      <c r="M20" s="51"/>
      <c r="N20" s="51"/>
      <c r="O20" s="51"/>
      <c r="P20" s="51"/>
      <c r="Q20" s="51"/>
    </row>
    <row r="21" spans="1:17" s="18" customFormat="1" ht="8.4499999999999993" customHeight="1" x14ac:dyDescent="0.3">
      <c r="A21" s="87"/>
      <c r="B21" s="87"/>
      <c r="C21" s="87"/>
      <c r="D21" s="87"/>
      <c r="E21" s="23"/>
      <c r="F21" s="67"/>
      <c r="G21" s="67" t="str">
        <f t="shared" si="0"/>
        <v/>
      </c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s="18" customFormat="1" ht="28.35" customHeight="1" x14ac:dyDescent="0.3">
      <c r="A22" s="86"/>
      <c r="B22" s="86"/>
      <c r="C22" s="86"/>
      <c r="D22" s="86"/>
      <c r="E22" s="20"/>
      <c r="F22" s="67" t="str">
        <f>IF(A22="","",VLOOKUP(A22,'Catalogue Produits'!$B$2:$E$401,2,FALSE))</f>
        <v/>
      </c>
      <c r="G22" s="67" t="str">
        <f t="shared" si="0"/>
        <v/>
      </c>
      <c r="H22" s="51"/>
      <c r="I22" s="51"/>
      <c r="J22" s="51"/>
      <c r="K22" s="51"/>
      <c r="L22" s="51"/>
      <c r="M22" s="51"/>
      <c r="N22" s="51"/>
      <c r="O22" s="51"/>
      <c r="P22" s="51"/>
      <c r="Q22" s="51"/>
    </row>
    <row r="23" spans="1:17" s="18" customFormat="1" ht="8.4499999999999993" customHeight="1" x14ac:dyDescent="0.3">
      <c r="A23" s="87"/>
      <c r="B23" s="87"/>
      <c r="C23" s="87"/>
      <c r="D23" s="87"/>
      <c r="E23" s="23"/>
      <c r="F23" s="67"/>
      <c r="G23" s="67" t="str">
        <f t="shared" si="0"/>
        <v/>
      </c>
      <c r="H23" s="51"/>
      <c r="I23" s="51"/>
      <c r="J23" s="51"/>
      <c r="K23" s="51"/>
      <c r="L23" s="51"/>
      <c r="M23" s="51"/>
      <c r="N23" s="51"/>
      <c r="O23" s="51"/>
      <c r="P23" s="51"/>
      <c r="Q23" s="51"/>
    </row>
    <row r="24" spans="1:17" s="18" customFormat="1" ht="28.35" customHeight="1" x14ac:dyDescent="0.3">
      <c r="A24" s="86"/>
      <c r="B24" s="86"/>
      <c r="C24" s="86"/>
      <c r="D24" s="86"/>
      <c r="E24" s="20"/>
      <c r="F24" s="67" t="str">
        <f>IF(A24="","",VLOOKUP(A24,'Catalogue Produits'!$B$2:$E$401,2,FALSE))</f>
        <v/>
      </c>
      <c r="G24" s="67" t="str">
        <f t="shared" si="0"/>
        <v/>
      </c>
      <c r="H24" s="51"/>
      <c r="I24" s="51"/>
      <c r="J24" s="51"/>
      <c r="K24" s="51"/>
      <c r="L24" s="51"/>
      <c r="M24" s="51"/>
      <c r="N24" s="51"/>
      <c r="O24" s="51"/>
      <c r="P24" s="51"/>
      <c r="Q24" s="51"/>
    </row>
    <row r="25" spans="1:17" s="18" customFormat="1" ht="8.4499999999999993" customHeight="1" x14ac:dyDescent="0.3">
      <c r="A25" s="87"/>
      <c r="B25" s="87"/>
      <c r="C25" s="87"/>
      <c r="D25" s="87"/>
      <c r="E25" s="23"/>
      <c r="F25" s="67"/>
      <c r="G25" s="67" t="str">
        <f t="shared" si="0"/>
        <v/>
      </c>
      <c r="H25" s="51"/>
      <c r="I25" s="51"/>
      <c r="J25" s="51"/>
      <c r="K25" s="51"/>
      <c r="L25" s="51"/>
      <c r="M25" s="51"/>
      <c r="N25" s="51"/>
      <c r="O25" s="51"/>
      <c r="P25" s="51"/>
      <c r="Q25" s="51"/>
    </row>
    <row r="26" spans="1:17" s="18" customFormat="1" ht="28.35" customHeight="1" x14ac:dyDescent="0.3">
      <c r="A26" s="86"/>
      <c r="B26" s="86"/>
      <c r="C26" s="86"/>
      <c r="D26" s="86"/>
      <c r="E26" s="20"/>
      <c r="F26" s="67" t="str">
        <f>IF(A26="","",VLOOKUP(A26,'Catalogue Produits'!$B$2:$E$401,2,FALSE))</f>
        <v/>
      </c>
      <c r="G26" s="67" t="str">
        <f t="shared" si="0"/>
        <v/>
      </c>
      <c r="H26" s="51"/>
      <c r="I26" s="50"/>
      <c r="J26" s="51"/>
      <c r="K26" s="51"/>
      <c r="L26" s="51"/>
      <c r="M26" s="51"/>
      <c r="N26" s="51"/>
      <c r="O26" s="51"/>
      <c r="P26" s="51"/>
      <c r="Q26" s="51"/>
    </row>
    <row r="27" spans="1:17" x14ac:dyDescent="0.3">
      <c r="A27" s="19"/>
      <c r="B27" s="19"/>
      <c r="C27" s="19"/>
      <c r="D27" s="19"/>
      <c r="E27" s="19"/>
      <c r="F27" s="22"/>
      <c r="G27" s="22"/>
      <c r="H27" s="50"/>
      <c r="I27" s="50"/>
      <c r="J27" s="50"/>
      <c r="K27" s="50"/>
      <c r="L27" s="50"/>
      <c r="M27" s="50"/>
      <c r="N27" s="50"/>
      <c r="O27" s="50"/>
      <c r="P27" s="50"/>
      <c r="Q27" s="50"/>
    </row>
    <row r="28" spans="1:17" ht="24.95" customHeight="1" x14ac:dyDescent="0.3">
      <c r="A28" s="91" t="s">
        <v>31</v>
      </c>
      <c r="B28" s="92"/>
      <c r="C28" s="92"/>
      <c r="D28" s="93"/>
      <c r="E28" s="30"/>
      <c r="F28" s="31" t="s">
        <v>29</v>
      </c>
      <c r="G28" s="69" t="str">
        <f>IF(G16="","",SUM(G16:G26))</f>
        <v/>
      </c>
      <c r="H28" s="50"/>
      <c r="I28" s="50"/>
      <c r="J28" s="50"/>
      <c r="K28" s="50"/>
      <c r="L28" s="50"/>
      <c r="M28" s="50"/>
      <c r="N28" s="50"/>
      <c r="O28" s="50"/>
      <c r="P28" s="50"/>
      <c r="Q28" s="50"/>
    </row>
    <row r="29" spans="1:17" ht="24.95" customHeight="1" x14ac:dyDescent="0.3">
      <c r="A29" s="94"/>
      <c r="B29" s="95"/>
      <c r="C29" s="95"/>
      <c r="D29" s="96"/>
      <c r="E29" s="30"/>
      <c r="F29" s="32" t="str">
        <f>IF(F5="","TVA à 10 %","TVA à 20 %")</f>
        <v>TVA à 10 %</v>
      </c>
      <c r="G29" s="70" t="str">
        <f>IF(G28="","",IF(F5="",G28*0.1,G28*0.2))</f>
        <v/>
      </c>
      <c r="H29" s="50"/>
      <c r="I29" s="50"/>
      <c r="J29" s="50"/>
      <c r="K29" s="50"/>
      <c r="L29" s="50"/>
      <c r="M29" s="50"/>
      <c r="N29" s="50"/>
      <c r="O29" s="50"/>
      <c r="P29" s="50"/>
      <c r="Q29" s="50"/>
    </row>
    <row r="30" spans="1:17" ht="24.95" customHeight="1" x14ac:dyDescent="0.3">
      <c r="A30" s="97"/>
      <c r="B30" s="98"/>
      <c r="C30" s="98"/>
      <c r="D30" s="99"/>
      <c r="E30" s="30"/>
      <c r="F30" s="31" t="s">
        <v>30</v>
      </c>
      <c r="G30" s="69" t="str">
        <f>IF(G28="","",SUM(G28:G29))</f>
        <v/>
      </c>
      <c r="H30" s="50"/>
      <c r="I30" s="50"/>
      <c r="J30" s="50"/>
      <c r="K30" s="50"/>
      <c r="L30" s="50"/>
      <c r="M30" s="50"/>
      <c r="N30" s="50"/>
      <c r="O30" s="50"/>
      <c r="P30" s="50"/>
      <c r="Q30" s="50"/>
    </row>
    <row r="31" spans="1:17" x14ac:dyDescent="0.3">
      <c r="A31" s="19"/>
      <c r="B31" s="19"/>
      <c r="C31" s="19"/>
      <c r="D31" s="19"/>
      <c r="E31" s="19"/>
      <c r="F31" s="19"/>
      <c r="G31" s="19"/>
      <c r="H31" s="50"/>
      <c r="I31" s="50"/>
      <c r="J31" s="50"/>
      <c r="K31" s="50"/>
      <c r="L31" s="50"/>
      <c r="M31" s="50"/>
      <c r="N31" s="50"/>
      <c r="O31" s="50"/>
      <c r="P31" s="50"/>
      <c r="Q31" s="50"/>
    </row>
    <row r="32" spans="1:17" x14ac:dyDescent="0.3">
      <c r="A32" s="19" t="s">
        <v>32</v>
      </c>
      <c r="B32" s="19"/>
      <c r="C32" s="19"/>
      <c r="D32" s="19"/>
      <c r="E32" s="19"/>
      <c r="F32" s="19"/>
      <c r="G32" s="19"/>
      <c r="H32" s="50"/>
      <c r="I32" s="50"/>
      <c r="J32" s="50"/>
      <c r="K32" s="50"/>
      <c r="L32" s="50"/>
      <c r="M32" s="50"/>
      <c r="N32" s="50"/>
      <c r="O32" s="50"/>
      <c r="P32" s="50"/>
      <c r="Q32" s="50"/>
    </row>
    <row r="33" spans="1:17" x14ac:dyDescent="0.3">
      <c r="A33" s="19" t="s">
        <v>33</v>
      </c>
      <c r="B33" s="19"/>
      <c r="C33" s="19"/>
      <c r="D33" s="19"/>
      <c r="E33" s="19"/>
      <c r="F33" s="19"/>
      <c r="G33" s="19"/>
      <c r="H33" s="50"/>
      <c r="I33" s="50"/>
      <c r="J33" s="50"/>
      <c r="K33" s="50"/>
      <c r="L33" s="50"/>
      <c r="M33" s="50"/>
      <c r="N33" s="50"/>
      <c r="O33" s="50"/>
      <c r="P33" s="50"/>
      <c r="Q33" s="50"/>
    </row>
    <row r="34" spans="1:17" x14ac:dyDescent="0.3">
      <c r="A34" s="19"/>
      <c r="B34" s="19"/>
      <c r="C34" s="19"/>
      <c r="D34" s="19"/>
      <c r="E34" s="19"/>
      <c r="F34" s="19"/>
      <c r="G34" s="19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 x14ac:dyDescent="0.3">
      <c r="A35" s="19"/>
      <c r="B35" s="19"/>
      <c r="C35" s="19"/>
      <c r="D35" s="19"/>
      <c r="E35" s="19"/>
      <c r="F35" s="19"/>
      <c r="G35" s="19"/>
      <c r="H35" s="50"/>
      <c r="I35" s="50"/>
      <c r="J35" s="50"/>
      <c r="K35" s="50"/>
      <c r="L35" s="50"/>
      <c r="M35" s="50"/>
      <c r="N35" s="50"/>
      <c r="O35" s="50"/>
      <c r="P35" s="50"/>
      <c r="Q35" s="50"/>
    </row>
    <row r="36" spans="1:17" x14ac:dyDescent="0.3">
      <c r="A36" s="19" t="s">
        <v>36</v>
      </c>
      <c r="B36" s="19"/>
      <c r="C36" s="19"/>
      <c r="D36" s="19"/>
      <c r="E36" s="19"/>
      <c r="F36" s="19"/>
      <c r="G36" s="19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7" x14ac:dyDescent="0.3">
      <c r="B37" s="19"/>
      <c r="C37" s="19"/>
      <c r="D37" s="27" t="s">
        <v>43</v>
      </c>
      <c r="F37" s="19"/>
      <c r="G37" s="19"/>
      <c r="H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17" x14ac:dyDescent="0.3">
      <c r="A38" s="19" t="s">
        <v>37</v>
      </c>
      <c r="B38" s="19"/>
      <c r="C38" s="19"/>
      <c r="D38" s="19" t="s">
        <v>44</v>
      </c>
      <c r="E38" s="19"/>
      <c r="F38" s="19"/>
      <c r="G38" s="19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7" x14ac:dyDescent="0.3">
      <c r="A39" s="19"/>
      <c r="B39" s="19"/>
      <c r="C39" s="19"/>
      <c r="D39" s="19"/>
      <c r="E39" s="19"/>
      <c r="F39" s="19"/>
      <c r="G39" s="19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17" x14ac:dyDescent="0.3">
      <c r="A40" s="29" t="str">
        <f>UPPER("Modalité de règlement")</f>
        <v>MODALITÉ DE RÈGLEMENT</v>
      </c>
      <c r="B40" s="19"/>
      <c r="C40" s="19"/>
      <c r="D40" s="19"/>
      <c r="E40" s="19"/>
      <c r="F40" s="19"/>
      <c r="G40" s="19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7" x14ac:dyDescent="0.3">
      <c r="A41" s="28" t="s">
        <v>38</v>
      </c>
      <c r="B41" s="19"/>
      <c r="C41" s="19"/>
      <c r="D41" s="19"/>
      <c r="E41" s="19"/>
      <c r="F41" s="19"/>
      <c r="G41" s="19"/>
      <c r="H41" s="50"/>
      <c r="I41" s="50"/>
      <c r="J41" s="50"/>
      <c r="K41" s="50"/>
      <c r="L41" s="50"/>
      <c r="M41" s="50"/>
      <c r="N41" s="50"/>
      <c r="O41" s="50"/>
      <c r="P41" s="50"/>
      <c r="Q41" s="50"/>
    </row>
    <row r="42" spans="1:17" ht="67.5" customHeight="1" x14ac:dyDescent="0.3">
      <c r="A42" s="90" t="s">
        <v>40</v>
      </c>
      <c r="B42" s="90"/>
      <c r="C42" s="90"/>
      <c r="D42" s="90"/>
      <c r="E42" s="90"/>
      <c r="F42" s="90"/>
      <c r="G42" s="90"/>
      <c r="H42" s="50"/>
      <c r="I42" s="50"/>
      <c r="J42" s="50"/>
      <c r="K42" s="50"/>
      <c r="L42" s="50"/>
      <c r="M42" s="50"/>
      <c r="N42" s="50"/>
      <c r="O42" s="50"/>
      <c r="P42" s="50"/>
      <c r="Q42" s="50"/>
    </row>
    <row r="43" spans="1:17" x14ac:dyDescent="0.3">
      <c r="A43" s="19" t="s">
        <v>39</v>
      </c>
      <c r="B43" s="19"/>
      <c r="C43" s="19"/>
      <c r="D43" s="19"/>
      <c r="E43" s="19"/>
      <c r="F43" s="19"/>
      <c r="G43" s="19"/>
      <c r="H43" s="50"/>
      <c r="I43" s="50"/>
      <c r="J43" s="50"/>
      <c r="K43" s="50"/>
      <c r="L43" s="50"/>
      <c r="M43" s="50"/>
      <c r="N43" s="50"/>
      <c r="O43" s="50"/>
      <c r="P43" s="50"/>
      <c r="Q43" s="50"/>
    </row>
    <row r="44" spans="1:17" x14ac:dyDescent="0.3">
      <c r="A44" s="52"/>
      <c r="B44" s="52"/>
      <c r="C44" s="52"/>
      <c r="D44" s="52"/>
      <c r="E44" s="52"/>
      <c r="F44" s="52"/>
      <c r="G44" s="52"/>
      <c r="H44" s="50"/>
      <c r="I44" s="50"/>
      <c r="J44" s="50"/>
      <c r="K44" s="50"/>
      <c r="L44" s="50"/>
      <c r="M44" s="50"/>
      <c r="N44" s="50"/>
      <c r="O44" s="50"/>
      <c r="P44" s="50"/>
      <c r="Q44" s="50"/>
    </row>
    <row r="45" spans="1:17" x14ac:dyDescent="0.3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</row>
    <row r="46" spans="1:17" x14ac:dyDescent="0.3">
      <c r="A46" s="5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7" x14ac:dyDescent="0.3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</row>
    <row r="48" spans="1:17" x14ac:dyDescent="0.3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</row>
    <row r="49" spans="1:17" x14ac:dyDescent="0.3">
      <c r="A49" s="50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</row>
    <row r="50" spans="1:17" x14ac:dyDescent="0.3">
      <c r="A50" s="5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</row>
    <row r="51" spans="1:17" x14ac:dyDescent="0.3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 x14ac:dyDescent="0.3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</row>
    <row r="53" spans="1:17" x14ac:dyDescent="0.3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</row>
    <row r="54" spans="1:17" x14ac:dyDescent="0.3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</row>
    <row r="55" spans="1:17" x14ac:dyDescent="0.3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</row>
    <row r="56" spans="1:17" x14ac:dyDescent="0.3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</row>
    <row r="57" spans="1:17" x14ac:dyDescent="0.3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</row>
    <row r="58" spans="1:17" x14ac:dyDescent="0.3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</row>
    <row r="59" spans="1:17" x14ac:dyDescent="0.3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</row>
    <row r="60" spans="1:17" x14ac:dyDescent="0.3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</row>
    <row r="61" spans="1:17" x14ac:dyDescent="0.3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</row>
    <row r="62" spans="1:17" x14ac:dyDescent="0.3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</row>
    <row r="63" spans="1:17" x14ac:dyDescent="0.3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</row>
    <row r="64" spans="1:17" x14ac:dyDescent="0.3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</row>
    <row r="65" spans="1:17" x14ac:dyDescent="0.3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</row>
    <row r="66" spans="1:17" x14ac:dyDescent="0.3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</row>
    <row r="67" spans="1:17" x14ac:dyDescent="0.3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</row>
    <row r="68" spans="1:17" x14ac:dyDescent="0.3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</row>
    <row r="69" spans="1:17" x14ac:dyDescent="0.3">
      <c r="A69" s="50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</row>
    <row r="70" spans="1:17" x14ac:dyDescent="0.3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</row>
    <row r="71" spans="1:17" x14ac:dyDescent="0.3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</row>
    <row r="72" spans="1:17" x14ac:dyDescent="0.3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</row>
    <row r="73" spans="1:17" x14ac:dyDescent="0.3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</row>
    <row r="74" spans="1:17" x14ac:dyDescent="0.3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</row>
    <row r="75" spans="1:17" x14ac:dyDescent="0.3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</row>
    <row r="76" spans="1:17" x14ac:dyDescent="0.3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</row>
    <row r="77" spans="1:17" x14ac:dyDescent="0.3">
      <c r="A77" s="50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</row>
    <row r="78" spans="1:17" x14ac:dyDescent="0.3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</row>
    <row r="79" spans="1:17" x14ac:dyDescent="0.3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</row>
    <row r="80" spans="1:17" x14ac:dyDescent="0.3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</row>
    <row r="81" spans="1:17" x14ac:dyDescent="0.3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</row>
    <row r="82" spans="1:17" x14ac:dyDescent="0.3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</row>
    <row r="83" spans="1:17" x14ac:dyDescent="0.3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</row>
    <row r="84" spans="1:17" x14ac:dyDescent="0.3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</row>
    <row r="85" spans="1:17" x14ac:dyDescent="0.3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</row>
    <row r="86" spans="1:17" x14ac:dyDescent="0.3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</row>
    <row r="87" spans="1:17" x14ac:dyDescent="0.3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</row>
    <row r="88" spans="1:17" x14ac:dyDescent="0.3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</row>
    <row r="89" spans="1:17" x14ac:dyDescent="0.3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</row>
    <row r="90" spans="1:17" x14ac:dyDescent="0.3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</row>
    <row r="91" spans="1:17" x14ac:dyDescent="0.3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</row>
    <row r="92" spans="1:17" x14ac:dyDescent="0.3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</row>
    <row r="93" spans="1:17" x14ac:dyDescent="0.3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</row>
    <row r="94" spans="1:17" x14ac:dyDescent="0.3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</row>
    <row r="95" spans="1:17" x14ac:dyDescent="0.3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</row>
    <row r="96" spans="1:17" x14ac:dyDescent="0.3">
      <c r="A96" s="50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</row>
    <row r="97" spans="1:17" x14ac:dyDescent="0.3">
      <c r="A97" s="50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</row>
    <row r="98" spans="1:17" x14ac:dyDescent="0.3">
      <c r="A98" s="50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</row>
    <row r="99" spans="1:17" x14ac:dyDescent="0.3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</row>
    <row r="100" spans="1:17" x14ac:dyDescent="0.3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</row>
    <row r="101" spans="1:17" x14ac:dyDescent="0.3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</row>
    <row r="102" spans="1:17" x14ac:dyDescent="0.3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</row>
    <row r="103" spans="1:17" x14ac:dyDescent="0.3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</row>
  </sheetData>
  <customSheetViews>
    <customSheetView guid="{FD594AF1-2C0B-440E-BA31-A91580B14512}">
      <pageMargins left="0.7" right="0.7" top="0.75" bottom="0.75" header="0.3" footer="0.3"/>
    </customSheetView>
  </customSheetViews>
  <mergeCells count="16">
    <mergeCell ref="A21:D21"/>
    <mergeCell ref="A22:D22"/>
    <mergeCell ref="A42:G42"/>
    <mergeCell ref="A23:D23"/>
    <mergeCell ref="A24:D24"/>
    <mergeCell ref="A25:D25"/>
    <mergeCell ref="A26:D26"/>
    <mergeCell ref="A28:D28"/>
    <mergeCell ref="A29:D30"/>
    <mergeCell ref="A14:D14"/>
    <mergeCell ref="A16:D16"/>
    <mergeCell ref="A17:D17"/>
    <mergeCell ref="A20:D20"/>
    <mergeCell ref="A19:D19"/>
    <mergeCell ref="A18:D18"/>
    <mergeCell ref="A15:D15"/>
  </mergeCells>
  <conditionalFormatting sqref="G1 B9 B10 F29">
    <cfRule type="containsBlanks" dxfId="1" priority="3">
      <formula>LEN(TRIM(B1))=0</formula>
    </cfRule>
  </conditionalFormatting>
  <dataValidations count="2">
    <dataValidation type="list" allowBlank="1" showInputMessage="1" showErrorMessage="1" sqref="B9">
      <formula1>"Formation,Conseil,Diagnostique"</formula1>
    </dataValidation>
    <dataValidation type="list" allowBlank="1" showInputMessage="1" showErrorMessage="1" sqref="B10">
      <formula1>"Caroline, Cyrille, Patrick"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portrait" verticalDpi="0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'Catalogue Produits'!$B$2:$B$50</xm:f>
          </x14:formula1>
          <xm:sqref>A16:D16 A18:D18 A20:D20 A22:D22 A24:D24 A26:D26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"/>
  <sheetViews>
    <sheetView showGridLines="0" workbookViewId="0">
      <selection activeCell="A2" sqref="A2"/>
    </sheetView>
  </sheetViews>
  <sheetFormatPr baseColWidth="10" defaultRowHeight="16.5" x14ac:dyDescent="0.3"/>
  <cols>
    <col min="1" max="1" width="11.125" customWidth="1"/>
    <col min="2" max="2" width="18" customWidth="1"/>
    <col min="3" max="3" width="28.75" customWidth="1"/>
    <col min="4" max="4" width="19.625" customWidth="1"/>
    <col min="5" max="5" width="18.625" customWidth="1"/>
    <col min="6" max="6" width="9.625" customWidth="1"/>
    <col min="7" max="7" width="11.75" customWidth="1"/>
    <col min="8" max="8" width="17.875" customWidth="1"/>
    <col min="9" max="9" width="15.5" customWidth="1"/>
  </cols>
  <sheetData>
    <row r="1" spans="1:8" x14ac:dyDescent="0.3">
      <c r="A1" t="s">
        <v>49</v>
      </c>
      <c r="B1" t="s">
        <v>50</v>
      </c>
      <c r="C1" t="s">
        <v>12</v>
      </c>
      <c r="D1" t="s">
        <v>8</v>
      </c>
      <c r="E1" t="s">
        <v>9</v>
      </c>
      <c r="F1" t="s">
        <v>13</v>
      </c>
      <c r="G1" t="s">
        <v>51</v>
      </c>
      <c r="H1" t="s">
        <v>52</v>
      </c>
    </row>
    <row r="2" spans="1:8" x14ac:dyDescent="0.3">
      <c r="A2" t="s">
        <v>77</v>
      </c>
      <c r="B2" t="s">
        <v>35</v>
      </c>
      <c r="C2" t="s">
        <v>67</v>
      </c>
      <c r="D2" t="s">
        <v>74</v>
      </c>
      <c r="E2" t="s">
        <v>76</v>
      </c>
      <c r="F2" t="s">
        <v>56</v>
      </c>
      <c r="G2" s="58">
        <v>3500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C97"/>
  <sheetViews>
    <sheetView zoomScaleNormal="100" zoomScaleSheetLayoutView="100" workbookViewId="0">
      <selection activeCell="H11" sqref="H11"/>
    </sheetView>
  </sheetViews>
  <sheetFormatPr baseColWidth="10" defaultColWidth="10.875" defaultRowHeight="16.5" x14ac:dyDescent="0.3"/>
  <cols>
    <col min="1" max="1" width="11.75" customWidth="1"/>
    <col min="2" max="2" width="11.375" bestFit="1" customWidth="1"/>
    <col min="4" max="4" width="6.5" customWidth="1"/>
    <col min="5" max="5" width="11.875" customWidth="1"/>
    <col min="6" max="7" width="18.625" customWidth="1"/>
  </cols>
  <sheetData>
    <row r="1" spans="1:29" ht="25.5" customHeight="1" x14ac:dyDescent="0.3">
      <c r="A1" s="19" t="s">
        <v>75</v>
      </c>
      <c r="B1" s="19"/>
      <c r="C1" s="19"/>
      <c r="D1" s="100" t="s">
        <v>45</v>
      </c>
      <c r="E1" s="100"/>
      <c r="F1" s="60" t="str">
        <f ca="1">CONCATENATE(IF(B9="Formation","F",IF(B9="Conseil","C","D"))," ",RIGHT(YEAR(TODAY()),2),"/",MONTH(TODAY()),DAY(TODAY()),"#",G1)</f>
        <v>D 16/41#</v>
      </c>
      <c r="G1" s="61"/>
      <c r="H1" s="50"/>
      <c r="I1" s="50"/>
      <c r="J1" s="50"/>
      <c r="K1" s="50"/>
      <c r="L1" s="63" t="str">
        <f>IF(I7="","",VLOOKUP(I7,'Historique devis'!A2:F150,4,FALSE))</f>
        <v/>
      </c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</row>
    <row r="2" spans="1:29" x14ac:dyDescent="0.3">
      <c r="A2" s="19"/>
      <c r="B2" s="19"/>
      <c r="C2" s="19"/>
      <c r="D2" s="19"/>
      <c r="E2" s="19"/>
      <c r="F2" s="19"/>
      <c r="G2" s="19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</row>
    <row r="3" spans="1:29" x14ac:dyDescent="0.3">
      <c r="A3" s="19"/>
      <c r="B3" s="19"/>
      <c r="C3" s="19"/>
      <c r="D3" s="19"/>
      <c r="F3" s="46" t="s">
        <v>46</v>
      </c>
      <c r="G3" s="62">
        <f>I7</f>
        <v>0</v>
      </c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x14ac:dyDescent="0.3">
      <c r="A4" s="19"/>
      <c r="B4" s="19"/>
      <c r="C4" s="19"/>
      <c r="D4" s="19"/>
      <c r="E4" s="19"/>
      <c r="F4" s="19"/>
      <c r="G4" s="19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x14ac:dyDescent="0.3">
      <c r="A5" s="19" t="s">
        <v>64</v>
      </c>
      <c r="B5" s="19"/>
      <c r="C5" s="19"/>
      <c r="D5" s="19"/>
      <c r="F5" s="19" t="str">
        <f>IF(I7="","",CONCATENATE("Société ",VLOOKUP(I7,'Historique devis'!A2:D150,3,FALSE)))</f>
        <v/>
      </c>
      <c r="G5" s="19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</row>
    <row r="6" spans="1:29" x14ac:dyDescent="0.3">
      <c r="A6" s="19" t="s">
        <v>65</v>
      </c>
      <c r="B6" s="19"/>
      <c r="C6" s="19"/>
      <c r="D6" s="19"/>
      <c r="F6" s="19" t="str">
        <f>IF(I7="","",CONCATENATE(IF(F5="","","A l'attention de "),VLOOKUP(I7,'Historique devis'!A2:F150,6,FALSE)," ",VLOOKUP(I7,'Historique devis'!A2:F150,5,FALSE)," ",VLOOKUP(I7,'Historique devis'!A2:F150,4,FALSE)))</f>
        <v/>
      </c>
      <c r="G6" s="19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</row>
    <row r="7" spans="1:29" x14ac:dyDescent="0.3">
      <c r="A7" t="s">
        <v>66</v>
      </c>
      <c r="B7" s="19"/>
      <c r="C7" s="19"/>
      <c r="D7" s="19"/>
      <c r="F7" s="19" t="str">
        <f>IF(L1="","",VLOOKUP(L1,'Base de données Clients'!A2:F150,5,FALSE))</f>
        <v/>
      </c>
      <c r="G7" s="19"/>
      <c r="H7" s="50"/>
      <c r="I7" s="49"/>
      <c r="J7" s="49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</row>
    <row r="8" spans="1:29" x14ac:dyDescent="0.3">
      <c r="A8" s="19"/>
      <c r="B8" s="19"/>
      <c r="C8" s="19"/>
      <c r="D8" s="19"/>
      <c r="F8" s="19" t="str">
        <f>IF(L1="","",VLOOKUP(L1,'Base de données Clients'!A2:F150,6,FALSE))</f>
        <v/>
      </c>
      <c r="G8" s="19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 x14ac:dyDescent="0.3">
      <c r="A9" s="26" t="s">
        <v>22</v>
      </c>
      <c r="B9" s="19"/>
      <c r="C9" s="19"/>
      <c r="D9" s="19"/>
      <c r="E9" s="19"/>
      <c r="F9" s="19"/>
      <c r="G9" s="19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</row>
    <row r="10" spans="1:29" x14ac:dyDescent="0.3">
      <c r="A10" s="26" t="s">
        <v>34</v>
      </c>
      <c r="B10" s="19"/>
      <c r="C10" s="19"/>
      <c r="D10" s="19"/>
      <c r="E10" s="19"/>
      <c r="F10" s="19"/>
      <c r="G10" s="19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</row>
    <row r="11" spans="1:29" x14ac:dyDescent="0.3">
      <c r="A11" s="26" t="s">
        <v>41</v>
      </c>
      <c r="B11" s="19" t="str">
        <f>IF(B10="Caroline","06.00.00.00.00",IF(B10="Patrick","06.00.00.00.00",IF(B10="Cyrille","06.00.00.00.00","")))</f>
        <v/>
      </c>
      <c r="C11" s="19"/>
      <c r="D11" s="19"/>
      <c r="E11" s="37"/>
      <c r="F11" s="45" t="str">
        <f ca="1">"Le "&amp;TEXT(TODAY(),"jj mmm aaaa")</f>
        <v>Le 01 avr 2016</v>
      </c>
      <c r="G11" s="45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 x14ac:dyDescent="0.3">
      <c r="A12" s="26" t="s">
        <v>42</v>
      </c>
      <c r="B12" s="19" t="str">
        <f>IF(B10="Caroline","caroline@test.fr",IF(B10="Patrick","patrick@test.fr",IF(B10="Cyrille","cyrille@test.fr","")))</f>
        <v/>
      </c>
      <c r="C12" s="19"/>
      <c r="D12" s="19"/>
      <c r="E12" s="19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</row>
    <row r="13" spans="1:29" x14ac:dyDescent="0.3">
      <c r="A13" s="19"/>
      <c r="B13" s="19"/>
      <c r="C13" s="19"/>
      <c r="D13" s="19"/>
      <c r="E13" s="19"/>
      <c r="F13" s="19"/>
      <c r="G13" s="19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</row>
    <row r="14" spans="1:29" s="18" customFormat="1" ht="39.75" customHeight="1" thickBot="1" x14ac:dyDescent="0.35">
      <c r="A14" s="101" t="s">
        <v>23</v>
      </c>
      <c r="B14" s="101"/>
      <c r="C14" s="101"/>
      <c r="D14" s="101"/>
      <c r="E14" s="34" t="s">
        <v>24</v>
      </c>
      <c r="F14" s="34" t="s">
        <v>25</v>
      </c>
      <c r="G14" s="34" t="s">
        <v>26</v>
      </c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</row>
    <row r="15" spans="1:29" s="18" customFormat="1" ht="8.1" customHeight="1" x14ac:dyDescent="0.3">
      <c r="A15" s="89"/>
      <c r="B15" s="89"/>
      <c r="C15" s="89"/>
      <c r="D15" s="89"/>
      <c r="E15" s="25"/>
      <c r="F15" s="25"/>
      <c r="G15" s="25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</row>
    <row r="16" spans="1:29" s="18" customFormat="1" ht="28.35" customHeight="1" x14ac:dyDescent="0.3">
      <c r="A16" s="86"/>
      <c r="B16" s="86"/>
      <c r="C16" s="86"/>
      <c r="D16" s="86"/>
      <c r="E16" s="20"/>
      <c r="F16" s="67" t="str">
        <f>IF(A16="","",VLOOKUP(A16,'Catalogue Produits'!$B$2:$E$401,2,FALSE))</f>
        <v/>
      </c>
      <c r="G16" s="67" t="str">
        <f>IF(E16="","",E16*F16)</f>
        <v/>
      </c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</row>
    <row r="17" spans="1:29" s="18" customFormat="1" ht="8.1" customHeight="1" x14ac:dyDescent="0.3">
      <c r="A17" s="87"/>
      <c r="B17" s="87"/>
      <c r="C17" s="87"/>
      <c r="D17" s="87"/>
      <c r="E17" s="23"/>
      <c r="F17" s="68"/>
      <c r="G17" s="67" t="str">
        <f t="shared" ref="G17:G25" si="0">IF(E17="","",E17*F17)</f>
        <v/>
      </c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</row>
    <row r="18" spans="1:29" s="18" customFormat="1" ht="28.35" customHeight="1" x14ac:dyDescent="0.3">
      <c r="A18" s="86"/>
      <c r="B18" s="86"/>
      <c r="C18" s="86"/>
      <c r="D18" s="86"/>
      <c r="E18" s="20"/>
      <c r="F18" s="67" t="str">
        <f>IF(A18="","",VLOOKUP(A18,'Catalogue Produits'!$B$2:$E$401,2,FALSE))</f>
        <v/>
      </c>
      <c r="G18" s="67" t="str">
        <f t="shared" si="0"/>
        <v/>
      </c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</row>
    <row r="19" spans="1:29" s="18" customFormat="1" ht="8.4499999999999993" customHeight="1" x14ac:dyDescent="0.3">
      <c r="A19" s="87"/>
      <c r="B19" s="87"/>
      <c r="C19" s="87"/>
      <c r="D19" s="87"/>
      <c r="E19" s="23"/>
      <c r="F19" s="68"/>
      <c r="G19" s="67" t="str">
        <f t="shared" si="0"/>
        <v/>
      </c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1:29" s="18" customFormat="1" ht="28.35" customHeight="1" x14ac:dyDescent="0.3">
      <c r="A20" s="86"/>
      <c r="B20" s="86"/>
      <c r="C20" s="86"/>
      <c r="D20" s="86"/>
      <c r="E20" s="20"/>
      <c r="F20" s="67" t="str">
        <f>IF(A20="","",VLOOKUP(A20,'Catalogue Produits'!$B$2:$E$401,2,FALSE))</f>
        <v/>
      </c>
      <c r="G20" s="67" t="str">
        <f t="shared" si="0"/>
        <v/>
      </c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</row>
    <row r="21" spans="1:29" s="18" customFormat="1" ht="8.4499999999999993" customHeight="1" x14ac:dyDescent="0.3">
      <c r="A21" s="87"/>
      <c r="B21" s="87"/>
      <c r="C21" s="87"/>
      <c r="D21" s="87"/>
      <c r="E21" s="23"/>
      <c r="F21" s="68"/>
      <c r="G21" s="67" t="str">
        <f t="shared" si="0"/>
        <v/>
      </c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</row>
    <row r="22" spans="1:29" s="18" customFormat="1" ht="28.35" customHeight="1" x14ac:dyDescent="0.3">
      <c r="A22" s="86"/>
      <c r="B22" s="86"/>
      <c r="C22" s="86"/>
      <c r="D22" s="86"/>
      <c r="E22" s="20"/>
      <c r="F22" s="67" t="str">
        <f>IF(A22="","",VLOOKUP(A22,'Catalogue Produits'!$B$2:$E$401,2,FALSE))</f>
        <v/>
      </c>
      <c r="G22" s="67" t="str">
        <f t="shared" si="0"/>
        <v/>
      </c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</row>
    <row r="23" spans="1:29" s="18" customFormat="1" ht="8.4499999999999993" customHeight="1" x14ac:dyDescent="0.3">
      <c r="A23" s="87"/>
      <c r="B23" s="87"/>
      <c r="C23" s="87"/>
      <c r="D23" s="87"/>
      <c r="E23" s="23"/>
      <c r="F23" s="68"/>
      <c r="G23" s="67" t="str">
        <f t="shared" si="0"/>
        <v/>
      </c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</row>
    <row r="24" spans="1:29" s="18" customFormat="1" ht="28.35" customHeight="1" x14ac:dyDescent="0.3">
      <c r="A24" s="86"/>
      <c r="B24" s="86"/>
      <c r="C24" s="86"/>
      <c r="D24" s="86"/>
      <c r="E24" s="20"/>
      <c r="F24" s="67" t="str">
        <f>IF(A24="","",VLOOKUP(A24,'Catalogue Produits'!$B$2:$E$401,2,FALSE))</f>
        <v/>
      </c>
      <c r="G24" s="67" t="str">
        <f t="shared" si="0"/>
        <v/>
      </c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</row>
    <row r="25" spans="1:29" s="18" customFormat="1" ht="28.35" customHeight="1" x14ac:dyDescent="0.3">
      <c r="A25" s="41"/>
      <c r="B25" s="41"/>
      <c r="C25" s="41"/>
      <c r="D25" s="41"/>
      <c r="E25" s="20"/>
      <c r="F25" s="21"/>
      <c r="G25" s="67" t="str">
        <f t="shared" si="0"/>
        <v/>
      </c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</row>
    <row r="26" spans="1:29" x14ac:dyDescent="0.3">
      <c r="A26" s="19"/>
      <c r="B26" s="19"/>
      <c r="C26" s="19"/>
      <c r="D26" s="19"/>
      <c r="E26" s="19"/>
      <c r="F26" s="22"/>
      <c r="G26" s="22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ht="24.95" customHeight="1" x14ac:dyDescent="0.3">
      <c r="A27" s="91" t="s">
        <v>31</v>
      </c>
      <c r="B27" s="92"/>
      <c r="C27" s="92"/>
      <c r="D27" s="93"/>
      <c r="E27" s="30"/>
      <c r="F27" s="35" t="s">
        <v>29</v>
      </c>
      <c r="G27" s="65" t="str">
        <f>IF(G16="","",SUM(G16:G24))</f>
        <v/>
      </c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 ht="24.95" customHeight="1" x14ac:dyDescent="0.3">
      <c r="A28" s="94"/>
      <c r="B28" s="95"/>
      <c r="C28" s="95"/>
      <c r="D28" s="96"/>
      <c r="E28" s="30"/>
      <c r="F28" s="36" t="str">
        <f>IF(F5="","TVA à 10 %","TVA à 20 %")</f>
        <v>TVA à 10 %</v>
      </c>
      <c r="G28" s="66" t="str">
        <f>IF(G27="","",IF(F5="",G27*0.1,G27*0.2))</f>
        <v/>
      </c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</row>
    <row r="29" spans="1:29" ht="24.95" customHeight="1" x14ac:dyDescent="0.3">
      <c r="A29" s="97"/>
      <c r="B29" s="98"/>
      <c r="C29" s="98"/>
      <c r="D29" s="99"/>
      <c r="E29" s="30"/>
      <c r="F29" s="35" t="s">
        <v>30</v>
      </c>
      <c r="G29" s="65" t="str">
        <f>IF(G27="","",SUM(G27:G28))</f>
        <v/>
      </c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x14ac:dyDescent="0.3">
      <c r="A30" s="19"/>
      <c r="B30" s="19"/>
      <c r="C30" s="19"/>
      <c r="D30" s="19"/>
      <c r="E30" s="19"/>
      <c r="F30" s="19"/>
      <c r="G30" s="19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spans="1:29" x14ac:dyDescent="0.3">
      <c r="A31" s="19" t="s">
        <v>47</v>
      </c>
      <c r="B31" s="19"/>
      <c r="C31" s="19"/>
      <c r="D31" s="19"/>
      <c r="E31" s="19"/>
      <c r="F31" s="19"/>
      <c r="G31" s="19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</row>
    <row r="32" spans="1:29" x14ac:dyDescent="0.3">
      <c r="A32" s="19" t="s">
        <v>33</v>
      </c>
      <c r="B32" s="19"/>
      <c r="C32" s="19"/>
      <c r="D32" s="19"/>
      <c r="E32" s="19"/>
      <c r="F32" s="19"/>
      <c r="G32" s="19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x14ac:dyDescent="0.3">
      <c r="A33" s="19"/>
      <c r="B33" s="19"/>
      <c r="C33" s="19"/>
      <c r="D33" s="19"/>
      <c r="E33" s="19"/>
      <c r="F33" s="19"/>
      <c r="G33" s="19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</row>
    <row r="34" spans="1:29" x14ac:dyDescent="0.3">
      <c r="A34" s="19"/>
      <c r="B34" s="19"/>
      <c r="C34" s="19"/>
      <c r="D34" s="19"/>
      <c r="E34" s="19"/>
      <c r="F34" s="19"/>
      <c r="G34" s="19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</row>
    <row r="35" spans="1:29" x14ac:dyDescent="0.3">
      <c r="B35" s="19"/>
      <c r="C35" s="19"/>
      <c r="D35" s="27"/>
      <c r="F35" s="19"/>
      <c r="G35" s="19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x14ac:dyDescent="0.3">
      <c r="A36" s="19"/>
      <c r="B36" s="19"/>
      <c r="C36" s="19"/>
      <c r="D36" s="19"/>
      <c r="E36" s="19"/>
      <c r="F36" s="19"/>
      <c r="G36" s="19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1:29" x14ac:dyDescent="0.3">
      <c r="A37" s="19"/>
      <c r="B37" s="19"/>
      <c r="C37" s="19"/>
      <c r="D37" s="19"/>
      <c r="E37" s="19"/>
      <c r="F37" s="19"/>
      <c r="G37" s="19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</row>
    <row r="38" spans="1:29" x14ac:dyDescent="0.3">
      <c r="A38" s="19"/>
      <c r="B38" s="19"/>
      <c r="C38" s="19"/>
      <c r="D38" s="19"/>
      <c r="E38" s="19"/>
      <c r="F38" s="19"/>
      <c r="G38" s="19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x14ac:dyDescent="0.3">
      <c r="A39" s="29"/>
      <c r="B39" s="19"/>
      <c r="C39" s="19"/>
      <c r="D39" s="19"/>
      <c r="E39" s="19"/>
      <c r="F39" s="19"/>
      <c r="G39" s="19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29" x14ac:dyDescent="0.3">
      <c r="A40" s="28"/>
      <c r="B40" s="19"/>
      <c r="C40" s="19"/>
      <c r="D40" s="19"/>
      <c r="E40" s="19"/>
      <c r="F40" s="19"/>
      <c r="G40" s="19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ht="86.25" customHeight="1" x14ac:dyDescent="0.3">
      <c r="A41" s="90" t="s">
        <v>48</v>
      </c>
      <c r="B41" s="90"/>
      <c r="C41" s="90"/>
      <c r="D41" s="90"/>
      <c r="E41" s="90"/>
      <c r="F41" s="90"/>
      <c r="G41" s="9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x14ac:dyDescent="0.3">
      <c r="A42" s="19" t="s">
        <v>39</v>
      </c>
      <c r="B42" s="19"/>
      <c r="C42" s="19"/>
      <c r="D42" s="19"/>
      <c r="E42" s="19"/>
      <c r="F42" s="19"/>
      <c r="G42" s="19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 x14ac:dyDescent="0.3">
      <c r="A43" s="52"/>
      <c r="B43" s="52"/>
      <c r="C43" s="52"/>
      <c r="D43" s="52"/>
      <c r="E43" s="52"/>
      <c r="F43" s="52"/>
      <c r="G43" s="52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</row>
    <row r="44" spans="1:29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x14ac:dyDescent="0.3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</row>
    <row r="46" spans="1:29" x14ac:dyDescent="0.3">
      <c r="A46" s="5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</row>
    <row r="47" spans="1:29" x14ac:dyDescent="0.3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x14ac:dyDescent="0.3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</row>
    <row r="49" spans="1:29" x14ac:dyDescent="0.3">
      <c r="A49" s="50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</row>
    <row r="50" spans="1:29" x14ac:dyDescent="0.3">
      <c r="A50" s="5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x14ac:dyDescent="0.3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</row>
    <row r="52" spans="1:29" x14ac:dyDescent="0.3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</row>
    <row r="53" spans="1:29" x14ac:dyDescent="0.3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x14ac:dyDescent="0.3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</row>
    <row r="55" spans="1:29" x14ac:dyDescent="0.3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</row>
    <row r="56" spans="1:29" x14ac:dyDescent="0.3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x14ac:dyDescent="0.3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 x14ac:dyDescent="0.3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 x14ac:dyDescent="0.3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x14ac:dyDescent="0.3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</row>
    <row r="61" spans="1:29" x14ac:dyDescent="0.3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</row>
    <row r="62" spans="1:29" x14ac:dyDescent="0.3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x14ac:dyDescent="0.3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</row>
    <row r="64" spans="1:29" x14ac:dyDescent="0.3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</row>
    <row r="65" spans="1:29" x14ac:dyDescent="0.3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x14ac:dyDescent="0.3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</row>
    <row r="67" spans="1:29" x14ac:dyDescent="0.3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</row>
    <row r="68" spans="1:29" x14ac:dyDescent="0.3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x14ac:dyDescent="0.3">
      <c r="A69" s="50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</row>
    <row r="70" spans="1:29" x14ac:dyDescent="0.3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</row>
    <row r="71" spans="1:29" x14ac:dyDescent="0.3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x14ac:dyDescent="0.3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 x14ac:dyDescent="0.3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 x14ac:dyDescent="0.3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x14ac:dyDescent="0.3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</row>
    <row r="76" spans="1:29" x14ac:dyDescent="0.3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</row>
    <row r="77" spans="1:29" x14ac:dyDescent="0.3">
      <c r="A77" s="50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</row>
    <row r="78" spans="1:29" x14ac:dyDescent="0.3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</row>
    <row r="79" spans="1:29" x14ac:dyDescent="0.3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</row>
    <row r="80" spans="1:29" x14ac:dyDescent="0.3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</row>
    <row r="81" spans="1:29" x14ac:dyDescent="0.3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</row>
    <row r="82" spans="1:29" x14ac:dyDescent="0.3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</row>
    <row r="83" spans="1:29" x14ac:dyDescent="0.3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</row>
    <row r="84" spans="1:29" x14ac:dyDescent="0.3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</row>
    <row r="85" spans="1:29" x14ac:dyDescent="0.3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</row>
    <row r="86" spans="1:29" x14ac:dyDescent="0.3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 x14ac:dyDescent="0.3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</row>
    <row r="88" spans="1:29" x14ac:dyDescent="0.3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</row>
    <row r="89" spans="1:29" x14ac:dyDescent="0.3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</row>
    <row r="90" spans="1:29" x14ac:dyDescent="0.3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</row>
    <row r="91" spans="1:29" x14ac:dyDescent="0.3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</row>
    <row r="92" spans="1:29" x14ac:dyDescent="0.3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</row>
    <row r="93" spans="1:29" x14ac:dyDescent="0.3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</row>
    <row r="94" spans="1:29" x14ac:dyDescent="0.3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</row>
    <row r="95" spans="1:29" x14ac:dyDescent="0.3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</row>
    <row r="96" spans="1:29" x14ac:dyDescent="0.3">
      <c r="A96" s="50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</row>
    <row r="97" spans="1:29" x14ac:dyDescent="0.3">
      <c r="A97" s="50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</row>
  </sheetData>
  <mergeCells count="15">
    <mergeCell ref="A41:G41"/>
    <mergeCell ref="A19:D19"/>
    <mergeCell ref="A20:D20"/>
    <mergeCell ref="A21:D21"/>
    <mergeCell ref="A22:D22"/>
    <mergeCell ref="A23:D23"/>
    <mergeCell ref="A24:D24"/>
    <mergeCell ref="A27:D27"/>
    <mergeCell ref="A28:D29"/>
    <mergeCell ref="A18:D18"/>
    <mergeCell ref="D1:E1"/>
    <mergeCell ref="A14:D14"/>
    <mergeCell ref="A15:D15"/>
    <mergeCell ref="A16:D16"/>
    <mergeCell ref="A17:D17"/>
  </mergeCells>
  <conditionalFormatting sqref="G1 G3 B9:B10 F28">
    <cfRule type="containsBlanks" dxfId="0" priority="1">
      <formula>LEN(TRIM(B1))=0</formula>
    </cfRule>
  </conditionalFormatting>
  <dataValidations count="2">
    <dataValidation type="list" allowBlank="1" showInputMessage="1" showErrorMessage="1" sqref="B10">
      <formula1>"Caroline, Cyrille, Patrick"</formula1>
    </dataValidation>
    <dataValidation type="list" allowBlank="1" showInputMessage="1" showErrorMessage="1" sqref="B9">
      <formula1>"Formation,Conseil,Diagnostique"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portrait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'Catalogue Produits'!$B$2:$B$50</xm:f>
          </x14:formula1>
          <xm:sqref>A16:D16 A18:D18 A20:D20 A22:D22 A24:D25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256"/>
  <sheetViews>
    <sheetView showGridLines="0" workbookViewId="0">
      <selection activeCell="H7" sqref="H7"/>
    </sheetView>
  </sheetViews>
  <sheetFormatPr baseColWidth="10" defaultRowHeight="16.5" x14ac:dyDescent="0.3"/>
  <cols>
    <col min="1" max="2" width="20.125" customWidth="1"/>
    <col min="3" max="3" width="18" customWidth="1"/>
    <col min="4" max="4" width="28.75" customWidth="1"/>
    <col min="5" max="5" width="18.5" customWidth="1"/>
    <col min="6" max="6" width="17" customWidth="1"/>
    <col min="7" max="7" width="10.25" customWidth="1"/>
    <col min="8" max="9" width="12.625" customWidth="1"/>
    <col min="10" max="10" width="21.125" customWidth="1"/>
    <col min="11" max="11" width="15.5" customWidth="1"/>
  </cols>
  <sheetData>
    <row r="1" spans="1:10" x14ac:dyDescent="0.3">
      <c r="A1" t="s">
        <v>53</v>
      </c>
      <c r="B1" t="s">
        <v>49</v>
      </c>
      <c r="C1" t="s">
        <v>50</v>
      </c>
      <c r="D1" t="s">
        <v>12</v>
      </c>
      <c r="E1" t="s">
        <v>8</v>
      </c>
      <c r="F1" t="s">
        <v>9</v>
      </c>
      <c r="G1" t="s">
        <v>13</v>
      </c>
      <c r="H1" t="s">
        <v>17</v>
      </c>
      <c r="I1" t="s">
        <v>51</v>
      </c>
      <c r="J1" t="s">
        <v>52</v>
      </c>
    </row>
    <row r="2" spans="1:10" x14ac:dyDescent="0.3">
      <c r="I2" s="64"/>
    </row>
    <row r="3" spans="1:10" x14ac:dyDescent="0.3">
      <c r="I3" s="64"/>
    </row>
    <row r="4" spans="1:10" x14ac:dyDescent="0.3">
      <c r="I4" s="64"/>
    </row>
    <row r="5" spans="1:10" x14ac:dyDescent="0.3">
      <c r="I5" s="64"/>
    </row>
    <row r="6" spans="1:10" x14ac:dyDescent="0.3">
      <c r="I6" s="64"/>
    </row>
    <row r="7" spans="1:10" x14ac:dyDescent="0.3">
      <c r="I7" s="64"/>
    </row>
    <row r="8" spans="1:10" x14ac:dyDescent="0.3">
      <c r="I8" s="64"/>
    </row>
    <row r="9" spans="1:10" x14ac:dyDescent="0.3">
      <c r="I9" s="64"/>
    </row>
    <row r="10" spans="1:10" x14ac:dyDescent="0.3">
      <c r="I10" s="64"/>
    </row>
    <row r="11" spans="1:10" x14ac:dyDescent="0.3">
      <c r="I11" s="64"/>
    </row>
    <row r="12" spans="1:10" x14ac:dyDescent="0.3">
      <c r="I12" s="64"/>
    </row>
    <row r="13" spans="1:10" x14ac:dyDescent="0.3">
      <c r="I13" s="64"/>
    </row>
    <row r="14" spans="1:10" x14ac:dyDescent="0.3">
      <c r="I14" s="64"/>
    </row>
    <row r="15" spans="1:10" x14ac:dyDescent="0.3">
      <c r="I15" s="64"/>
    </row>
    <row r="16" spans="1:10" x14ac:dyDescent="0.3">
      <c r="I16" s="64"/>
    </row>
    <row r="17" spans="9:9" x14ac:dyDescent="0.3">
      <c r="I17" s="64"/>
    </row>
    <row r="18" spans="9:9" x14ac:dyDescent="0.3">
      <c r="I18" s="64"/>
    </row>
    <row r="19" spans="9:9" x14ac:dyDescent="0.3">
      <c r="I19" s="64"/>
    </row>
    <row r="20" spans="9:9" x14ac:dyDescent="0.3">
      <c r="I20" s="64"/>
    </row>
    <row r="21" spans="9:9" x14ac:dyDescent="0.3">
      <c r="I21" s="64"/>
    </row>
    <row r="22" spans="9:9" x14ac:dyDescent="0.3">
      <c r="I22" s="64"/>
    </row>
    <row r="23" spans="9:9" x14ac:dyDescent="0.3">
      <c r="I23" s="64"/>
    </row>
    <row r="24" spans="9:9" x14ac:dyDescent="0.3">
      <c r="I24" s="64"/>
    </row>
    <row r="25" spans="9:9" x14ac:dyDescent="0.3">
      <c r="I25" s="64"/>
    </row>
    <row r="26" spans="9:9" x14ac:dyDescent="0.3">
      <c r="I26" s="64"/>
    </row>
    <row r="27" spans="9:9" x14ac:dyDescent="0.3">
      <c r="I27" s="64"/>
    </row>
    <row r="28" spans="9:9" x14ac:dyDescent="0.3">
      <c r="I28" s="64"/>
    </row>
    <row r="29" spans="9:9" x14ac:dyDescent="0.3">
      <c r="I29" s="64"/>
    </row>
    <row r="30" spans="9:9" x14ac:dyDescent="0.3">
      <c r="I30" s="64"/>
    </row>
    <row r="31" spans="9:9" x14ac:dyDescent="0.3">
      <c r="I31" s="64"/>
    </row>
    <row r="32" spans="9:9" x14ac:dyDescent="0.3">
      <c r="I32" s="64"/>
    </row>
    <row r="33" spans="9:9" x14ac:dyDescent="0.3">
      <c r="I33" s="64"/>
    </row>
    <row r="34" spans="9:9" x14ac:dyDescent="0.3">
      <c r="I34" s="64"/>
    </row>
    <row r="35" spans="9:9" x14ac:dyDescent="0.3">
      <c r="I35" s="64"/>
    </row>
    <row r="36" spans="9:9" x14ac:dyDescent="0.3">
      <c r="I36" s="64"/>
    </row>
    <row r="37" spans="9:9" x14ac:dyDescent="0.3">
      <c r="I37" s="64"/>
    </row>
    <row r="38" spans="9:9" x14ac:dyDescent="0.3">
      <c r="I38" s="64"/>
    </row>
    <row r="39" spans="9:9" x14ac:dyDescent="0.3">
      <c r="I39" s="64"/>
    </row>
    <row r="40" spans="9:9" x14ac:dyDescent="0.3">
      <c r="I40" s="64"/>
    </row>
    <row r="41" spans="9:9" x14ac:dyDescent="0.3">
      <c r="I41" s="64"/>
    </row>
    <row r="42" spans="9:9" x14ac:dyDescent="0.3">
      <c r="I42" s="64"/>
    </row>
    <row r="43" spans="9:9" x14ac:dyDescent="0.3">
      <c r="I43" s="64"/>
    </row>
    <row r="44" spans="9:9" x14ac:dyDescent="0.3">
      <c r="I44" s="64"/>
    </row>
    <row r="45" spans="9:9" x14ac:dyDescent="0.3">
      <c r="I45" s="64"/>
    </row>
    <row r="46" spans="9:9" x14ac:dyDescent="0.3">
      <c r="I46" s="64"/>
    </row>
    <row r="47" spans="9:9" x14ac:dyDescent="0.3">
      <c r="I47" s="64"/>
    </row>
    <row r="48" spans="9:9" x14ac:dyDescent="0.3">
      <c r="I48" s="64"/>
    </row>
    <row r="49" spans="9:9" x14ac:dyDescent="0.3">
      <c r="I49" s="64"/>
    </row>
    <row r="50" spans="9:9" x14ac:dyDescent="0.3">
      <c r="I50" s="64"/>
    </row>
    <row r="51" spans="9:9" x14ac:dyDescent="0.3">
      <c r="I51" s="64"/>
    </row>
    <row r="52" spans="9:9" x14ac:dyDescent="0.3">
      <c r="I52" s="64"/>
    </row>
    <row r="53" spans="9:9" x14ac:dyDescent="0.3">
      <c r="I53" s="64"/>
    </row>
    <row r="54" spans="9:9" x14ac:dyDescent="0.3">
      <c r="I54" s="64"/>
    </row>
    <row r="55" spans="9:9" x14ac:dyDescent="0.3">
      <c r="I55" s="64"/>
    </row>
    <row r="56" spans="9:9" x14ac:dyDescent="0.3">
      <c r="I56" s="64"/>
    </row>
    <row r="57" spans="9:9" x14ac:dyDescent="0.3">
      <c r="I57" s="64"/>
    </row>
    <row r="58" spans="9:9" x14ac:dyDescent="0.3">
      <c r="I58" s="64"/>
    </row>
    <row r="59" spans="9:9" x14ac:dyDescent="0.3">
      <c r="I59" s="64"/>
    </row>
    <row r="60" spans="9:9" x14ac:dyDescent="0.3">
      <c r="I60" s="64"/>
    </row>
    <row r="61" spans="9:9" x14ac:dyDescent="0.3">
      <c r="I61" s="64"/>
    </row>
    <row r="62" spans="9:9" x14ac:dyDescent="0.3">
      <c r="I62" s="64"/>
    </row>
    <row r="63" spans="9:9" x14ac:dyDescent="0.3">
      <c r="I63" s="64"/>
    </row>
    <row r="64" spans="9:9" x14ac:dyDescent="0.3">
      <c r="I64" s="64"/>
    </row>
    <row r="65" spans="9:9" x14ac:dyDescent="0.3">
      <c r="I65" s="64"/>
    </row>
    <row r="66" spans="9:9" x14ac:dyDescent="0.3">
      <c r="I66" s="64"/>
    </row>
    <row r="67" spans="9:9" x14ac:dyDescent="0.3">
      <c r="I67" s="64"/>
    </row>
    <row r="68" spans="9:9" x14ac:dyDescent="0.3">
      <c r="I68" s="64"/>
    </row>
    <row r="69" spans="9:9" x14ac:dyDescent="0.3">
      <c r="I69" s="64"/>
    </row>
    <row r="70" spans="9:9" x14ac:dyDescent="0.3">
      <c r="I70" s="64"/>
    </row>
    <row r="71" spans="9:9" x14ac:dyDescent="0.3">
      <c r="I71" s="64"/>
    </row>
    <row r="72" spans="9:9" x14ac:dyDescent="0.3">
      <c r="I72" s="64"/>
    </row>
    <row r="73" spans="9:9" x14ac:dyDescent="0.3">
      <c r="I73" s="64"/>
    </row>
    <row r="74" spans="9:9" x14ac:dyDescent="0.3">
      <c r="I74" s="64"/>
    </row>
    <row r="75" spans="9:9" x14ac:dyDescent="0.3">
      <c r="I75" s="64"/>
    </row>
    <row r="76" spans="9:9" x14ac:dyDescent="0.3">
      <c r="I76" s="64"/>
    </row>
    <row r="77" spans="9:9" x14ac:dyDescent="0.3">
      <c r="I77" s="64"/>
    </row>
    <row r="78" spans="9:9" x14ac:dyDescent="0.3">
      <c r="I78" s="64"/>
    </row>
    <row r="79" spans="9:9" x14ac:dyDescent="0.3">
      <c r="I79" s="64"/>
    </row>
    <row r="80" spans="9:9" x14ac:dyDescent="0.3">
      <c r="I80" s="64"/>
    </row>
    <row r="81" spans="9:9" x14ac:dyDescent="0.3">
      <c r="I81" s="64"/>
    </row>
    <row r="82" spans="9:9" x14ac:dyDescent="0.3">
      <c r="I82" s="64"/>
    </row>
    <row r="83" spans="9:9" x14ac:dyDescent="0.3">
      <c r="I83" s="64"/>
    </row>
    <row r="84" spans="9:9" x14ac:dyDescent="0.3">
      <c r="I84" s="64"/>
    </row>
    <row r="85" spans="9:9" x14ac:dyDescent="0.3">
      <c r="I85" s="64"/>
    </row>
    <row r="86" spans="9:9" x14ac:dyDescent="0.3">
      <c r="I86" s="64"/>
    </row>
    <row r="87" spans="9:9" x14ac:dyDescent="0.3">
      <c r="I87" s="64"/>
    </row>
    <row r="88" spans="9:9" x14ac:dyDescent="0.3">
      <c r="I88" s="64"/>
    </row>
    <row r="89" spans="9:9" x14ac:dyDescent="0.3">
      <c r="I89" s="64"/>
    </row>
    <row r="90" spans="9:9" x14ac:dyDescent="0.3">
      <c r="I90" s="64"/>
    </row>
    <row r="91" spans="9:9" x14ac:dyDescent="0.3">
      <c r="I91" s="64"/>
    </row>
    <row r="92" spans="9:9" x14ac:dyDescent="0.3">
      <c r="I92" s="64"/>
    </row>
    <row r="93" spans="9:9" x14ac:dyDescent="0.3">
      <c r="I93" s="64"/>
    </row>
    <row r="94" spans="9:9" x14ac:dyDescent="0.3">
      <c r="I94" s="64"/>
    </row>
    <row r="95" spans="9:9" x14ac:dyDescent="0.3">
      <c r="I95" s="64"/>
    </row>
    <row r="96" spans="9:9" x14ac:dyDescent="0.3">
      <c r="I96" s="64"/>
    </row>
    <row r="97" spans="9:9" x14ac:dyDescent="0.3">
      <c r="I97" s="64"/>
    </row>
    <row r="98" spans="9:9" x14ac:dyDescent="0.3">
      <c r="I98" s="64"/>
    </row>
    <row r="99" spans="9:9" x14ac:dyDescent="0.3">
      <c r="I99" s="64"/>
    </row>
    <row r="100" spans="9:9" x14ac:dyDescent="0.3">
      <c r="I100" s="64"/>
    </row>
    <row r="101" spans="9:9" x14ac:dyDescent="0.3">
      <c r="I101" s="64"/>
    </row>
    <row r="102" spans="9:9" x14ac:dyDescent="0.3">
      <c r="I102" s="64"/>
    </row>
    <row r="103" spans="9:9" x14ac:dyDescent="0.3">
      <c r="I103" s="64"/>
    </row>
    <row r="104" spans="9:9" x14ac:dyDescent="0.3">
      <c r="I104" s="64"/>
    </row>
    <row r="105" spans="9:9" x14ac:dyDescent="0.3">
      <c r="I105" s="64"/>
    </row>
    <row r="106" spans="9:9" x14ac:dyDescent="0.3">
      <c r="I106" s="64"/>
    </row>
    <row r="107" spans="9:9" x14ac:dyDescent="0.3">
      <c r="I107" s="64"/>
    </row>
    <row r="108" spans="9:9" x14ac:dyDescent="0.3">
      <c r="I108" s="64"/>
    </row>
    <row r="109" spans="9:9" x14ac:dyDescent="0.3">
      <c r="I109" s="64"/>
    </row>
    <row r="110" spans="9:9" x14ac:dyDescent="0.3">
      <c r="I110" s="64"/>
    </row>
    <row r="111" spans="9:9" x14ac:dyDescent="0.3">
      <c r="I111" s="64"/>
    </row>
    <row r="112" spans="9:9" x14ac:dyDescent="0.3">
      <c r="I112" s="64"/>
    </row>
    <row r="113" spans="9:9" x14ac:dyDescent="0.3">
      <c r="I113" s="64"/>
    </row>
    <row r="114" spans="9:9" x14ac:dyDescent="0.3">
      <c r="I114" s="64"/>
    </row>
    <row r="115" spans="9:9" x14ac:dyDescent="0.3">
      <c r="I115" s="64"/>
    </row>
    <row r="116" spans="9:9" x14ac:dyDescent="0.3">
      <c r="I116" s="64"/>
    </row>
    <row r="117" spans="9:9" x14ac:dyDescent="0.3">
      <c r="I117" s="64"/>
    </row>
    <row r="118" spans="9:9" x14ac:dyDescent="0.3">
      <c r="I118" s="64"/>
    </row>
    <row r="119" spans="9:9" x14ac:dyDescent="0.3">
      <c r="I119" s="64"/>
    </row>
    <row r="120" spans="9:9" x14ac:dyDescent="0.3">
      <c r="I120" s="64"/>
    </row>
    <row r="121" spans="9:9" x14ac:dyDescent="0.3">
      <c r="I121" s="64"/>
    </row>
    <row r="122" spans="9:9" x14ac:dyDescent="0.3">
      <c r="I122" s="64"/>
    </row>
    <row r="123" spans="9:9" x14ac:dyDescent="0.3">
      <c r="I123" s="64"/>
    </row>
    <row r="124" spans="9:9" x14ac:dyDescent="0.3">
      <c r="I124" s="64"/>
    </row>
    <row r="125" spans="9:9" x14ac:dyDescent="0.3">
      <c r="I125" s="64"/>
    </row>
    <row r="126" spans="9:9" x14ac:dyDescent="0.3">
      <c r="I126" s="64"/>
    </row>
    <row r="127" spans="9:9" x14ac:dyDescent="0.3">
      <c r="I127" s="64"/>
    </row>
    <row r="128" spans="9:9" x14ac:dyDescent="0.3">
      <c r="I128" s="64"/>
    </row>
    <row r="129" spans="9:9" x14ac:dyDescent="0.3">
      <c r="I129" s="64"/>
    </row>
    <row r="130" spans="9:9" x14ac:dyDescent="0.3">
      <c r="I130" s="64"/>
    </row>
    <row r="131" spans="9:9" x14ac:dyDescent="0.3">
      <c r="I131" s="64"/>
    </row>
    <row r="132" spans="9:9" x14ac:dyDescent="0.3">
      <c r="I132" s="64"/>
    </row>
    <row r="133" spans="9:9" x14ac:dyDescent="0.3">
      <c r="I133" s="64"/>
    </row>
    <row r="134" spans="9:9" x14ac:dyDescent="0.3">
      <c r="I134" s="64"/>
    </row>
    <row r="135" spans="9:9" x14ac:dyDescent="0.3">
      <c r="I135" s="64"/>
    </row>
    <row r="136" spans="9:9" x14ac:dyDescent="0.3">
      <c r="I136" s="64"/>
    </row>
    <row r="137" spans="9:9" x14ac:dyDescent="0.3">
      <c r="I137" s="64"/>
    </row>
    <row r="138" spans="9:9" x14ac:dyDescent="0.3">
      <c r="I138" s="64"/>
    </row>
    <row r="139" spans="9:9" x14ac:dyDescent="0.3">
      <c r="I139" s="64"/>
    </row>
    <row r="140" spans="9:9" x14ac:dyDescent="0.3">
      <c r="I140" s="64"/>
    </row>
    <row r="141" spans="9:9" x14ac:dyDescent="0.3">
      <c r="I141" s="64"/>
    </row>
    <row r="142" spans="9:9" x14ac:dyDescent="0.3">
      <c r="I142" s="64"/>
    </row>
    <row r="143" spans="9:9" x14ac:dyDescent="0.3">
      <c r="I143" s="64"/>
    </row>
    <row r="144" spans="9:9" x14ac:dyDescent="0.3">
      <c r="I144" s="64"/>
    </row>
    <row r="145" spans="9:9" x14ac:dyDescent="0.3">
      <c r="I145" s="64"/>
    </row>
    <row r="146" spans="9:9" x14ac:dyDescent="0.3">
      <c r="I146" s="64"/>
    </row>
    <row r="147" spans="9:9" x14ac:dyDescent="0.3">
      <c r="I147" s="64"/>
    </row>
    <row r="148" spans="9:9" x14ac:dyDescent="0.3">
      <c r="I148" s="64"/>
    </row>
    <row r="149" spans="9:9" x14ac:dyDescent="0.3">
      <c r="I149" s="64"/>
    </row>
    <row r="150" spans="9:9" x14ac:dyDescent="0.3">
      <c r="I150" s="64"/>
    </row>
    <row r="151" spans="9:9" x14ac:dyDescent="0.3">
      <c r="I151" s="64"/>
    </row>
    <row r="152" spans="9:9" x14ac:dyDescent="0.3">
      <c r="I152" s="64"/>
    </row>
    <row r="153" spans="9:9" x14ac:dyDescent="0.3">
      <c r="I153" s="64"/>
    </row>
    <row r="154" spans="9:9" x14ac:dyDescent="0.3">
      <c r="I154" s="64"/>
    </row>
    <row r="155" spans="9:9" x14ac:dyDescent="0.3">
      <c r="I155" s="64"/>
    </row>
    <row r="156" spans="9:9" x14ac:dyDescent="0.3">
      <c r="I156" s="64"/>
    </row>
    <row r="157" spans="9:9" x14ac:dyDescent="0.3">
      <c r="I157" s="64"/>
    </row>
    <row r="158" spans="9:9" x14ac:dyDescent="0.3">
      <c r="I158" s="64"/>
    </row>
    <row r="159" spans="9:9" x14ac:dyDescent="0.3">
      <c r="I159" s="64"/>
    </row>
    <row r="160" spans="9:9" x14ac:dyDescent="0.3">
      <c r="I160" s="64"/>
    </row>
    <row r="161" spans="9:9" x14ac:dyDescent="0.3">
      <c r="I161" s="64"/>
    </row>
    <row r="162" spans="9:9" x14ac:dyDescent="0.3">
      <c r="I162" s="64"/>
    </row>
    <row r="163" spans="9:9" x14ac:dyDescent="0.3">
      <c r="I163" s="64"/>
    </row>
    <row r="164" spans="9:9" x14ac:dyDescent="0.3">
      <c r="I164" s="64"/>
    </row>
    <row r="165" spans="9:9" x14ac:dyDescent="0.3">
      <c r="I165" s="64"/>
    </row>
    <row r="166" spans="9:9" x14ac:dyDescent="0.3">
      <c r="I166" s="64"/>
    </row>
    <row r="167" spans="9:9" x14ac:dyDescent="0.3">
      <c r="I167" s="64"/>
    </row>
    <row r="168" spans="9:9" x14ac:dyDescent="0.3">
      <c r="I168" s="64"/>
    </row>
    <row r="169" spans="9:9" x14ac:dyDescent="0.3">
      <c r="I169" s="64"/>
    </row>
    <row r="170" spans="9:9" x14ac:dyDescent="0.3">
      <c r="I170" s="64"/>
    </row>
    <row r="171" spans="9:9" x14ac:dyDescent="0.3">
      <c r="I171" s="64"/>
    </row>
    <row r="172" spans="9:9" x14ac:dyDescent="0.3">
      <c r="I172" s="64"/>
    </row>
    <row r="173" spans="9:9" x14ac:dyDescent="0.3">
      <c r="I173" s="64"/>
    </row>
    <row r="174" spans="9:9" x14ac:dyDescent="0.3">
      <c r="I174" s="64"/>
    </row>
    <row r="175" spans="9:9" x14ac:dyDescent="0.3">
      <c r="I175" s="64"/>
    </row>
    <row r="176" spans="9:9" x14ac:dyDescent="0.3">
      <c r="I176" s="64"/>
    </row>
    <row r="177" spans="9:9" x14ac:dyDescent="0.3">
      <c r="I177" s="64"/>
    </row>
    <row r="178" spans="9:9" x14ac:dyDescent="0.3">
      <c r="I178" s="64"/>
    </row>
    <row r="179" spans="9:9" x14ac:dyDescent="0.3">
      <c r="I179" s="64"/>
    </row>
    <row r="180" spans="9:9" x14ac:dyDescent="0.3">
      <c r="I180" s="64"/>
    </row>
    <row r="181" spans="9:9" x14ac:dyDescent="0.3">
      <c r="I181" s="64"/>
    </row>
    <row r="182" spans="9:9" x14ac:dyDescent="0.3">
      <c r="I182" s="64"/>
    </row>
    <row r="183" spans="9:9" x14ac:dyDescent="0.3">
      <c r="I183" s="64"/>
    </row>
    <row r="184" spans="9:9" x14ac:dyDescent="0.3">
      <c r="I184" s="64"/>
    </row>
    <row r="185" spans="9:9" x14ac:dyDescent="0.3">
      <c r="I185" s="64"/>
    </row>
    <row r="186" spans="9:9" x14ac:dyDescent="0.3">
      <c r="I186" s="64"/>
    </row>
    <row r="187" spans="9:9" x14ac:dyDescent="0.3">
      <c r="I187" s="64"/>
    </row>
    <row r="188" spans="9:9" x14ac:dyDescent="0.3">
      <c r="I188" s="64"/>
    </row>
    <row r="189" spans="9:9" x14ac:dyDescent="0.3">
      <c r="I189" s="64"/>
    </row>
    <row r="190" spans="9:9" x14ac:dyDescent="0.3">
      <c r="I190" s="64"/>
    </row>
    <row r="191" spans="9:9" x14ac:dyDescent="0.3">
      <c r="I191" s="64"/>
    </row>
    <row r="192" spans="9:9" x14ac:dyDescent="0.3">
      <c r="I192" s="64"/>
    </row>
    <row r="193" spans="9:9" x14ac:dyDescent="0.3">
      <c r="I193" s="64"/>
    </row>
    <row r="194" spans="9:9" x14ac:dyDescent="0.3">
      <c r="I194" s="64"/>
    </row>
    <row r="195" spans="9:9" x14ac:dyDescent="0.3">
      <c r="I195" s="64"/>
    </row>
    <row r="196" spans="9:9" x14ac:dyDescent="0.3">
      <c r="I196" s="64"/>
    </row>
    <row r="197" spans="9:9" x14ac:dyDescent="0.3">
      <c r="I197" s="64"/>
    </row>
    <row r="198" spans="9:9" x14ac:dyDescent="0.3">
      <c r="I198" s="64"/>
    </row>
    <row r="199" spans="9:9" x14ac:dyDescent="0.3">
      <c r="I199" s="64"/>
    </row>
    <row r="200" spans="9:9" x14ac:dyDescent="0.3">
      <c r="I200" s="64"/>
    </row>
    <row r="201" spans="9:9" x14ac:dyDescent="0.3">
      <c r="I201" s="64"/>
    </row>
    <row r="202" spans="9:9" x14ac:dyDescent="0.3">
      <c r="I202" s="64"/>
    </row>
    <row r="203" spans="9:9" x14ac:dyDescent="0.3">
      <c r="I203" s="64"/>
    </row>
    <row r="204" spans="9:9" x14ac:dyDescent="0.3">
      <c r="I204" s="64"/>
    </row>
    <row r="205" spans="9:9" x14ac:dyDescent="0.3">
      <c r="I205" s="64"/>
    </row>
    <row r="206" spans="9:9" x14ac:dyDescent="0.3">
      <c r="I206" s="64"/>
    </row>
    <row r="207" spans="9:9" x14ac:dyDescent="0.3">
      <c r="I207" s="64"/>
    </row>
    <row r="208" spans="9:9" x14ac:dyDescent="0.3">
      <c r="I208" s="64"/>
    </row>
    <row r="209" spans="9:9" x14ac:dyDescent="0.3">
      <c r="I209" s="64"/>
    </row>
    <row r="210" spans="9:9" x14ac:dyDescent="0.3">
      <c r="I210" s="64"/>
    </row>
    <row r="211" spans="9:9" x14ac:dyDescent="0.3">
      <c r="I211" s="64"/>
    </row>
    <row r="212" spans="9:9" x14ac:dyDescent="0.3">
      <c r="I212" s="64"/>
    </row>
    <row r="213" spans="9:9" x14ac:dyDescent="0.3">
      <c r="I213" s="64"/>
    </row>
    <row r="214" spans="9:9" x14ac:dyDescent="0.3">
      <c r="I214" s="64"/>
    </row>
    <row r="215" spans="9:9" x14ac:dyDescent="0.3">
      <c r="I215" s="64"/>
    </row>
    <row r="216" spans="9:9" x14ac:dyDescent="0.3">
      <c r="I216" s="64"/>
    </row>
    <row r="217" spans="9:9" x14ac:dyDescent="0.3">
      <c r="I217" s="64"/>
    </row>
    <row r="218" spans="9:9" x14ac:dyDescent="0.3">
      <c r="I218" s="64"/>
    </row>
    <row r="219" spans="9:9" x14ac:dyDescent="0.3">
      <c r="I219" s="64"/>
    </row>
    <row r="220" spans="9:9" x14ac:dyDescent="0.3">
      <c r="I220" s="64"/>
    </row>
    <row r="221" spans="9:9" x14ac:dyDescent="0.3">
      <c r="I221" s="64"/>
    </row>
    <row r="222" spans="9:9" x14ac:dyDescent="0.3">
      <c r="I222" s="64"/>
    </row>
    <row r="223" spans="9:9" x14ac:dyDescent="0.3">
      <c r="I223" s="64"/>
    </row>
    <row r="224" spans="9:9" x14ac:dyDescent="0.3">
      <c r="I224" s="64"/>
    </row>
    <row r="225" spans="9:9" x14ac:dyDescent="0.3">
      <c r="I225" s="64"/>
    </row>
    <row r="226" spans="9:9" x14ac:dyDescent="0.3">
      <c r="I226" s="64"/>
    </row>
    <row r="227" spans="9:9" x14ac:dyDescent="0.3">
      <c r="I227" s="64"/>
    </row>
    <row r="228" spans="9:9" x14ac:dyDescent="0.3">
      <c r="I228" s="64"/>
    </row>
    <row r="229" spans="9:9" x14ac:dyDescent="0.3">
      <c r="I229" s="64"/>
    </row>
    <row r="230" spans="9:9" x14ac:dyDescent="0.3">
      <c r="I230" s="64"/>
    </row>
    <row r="231" spans="9:9" x14ac:dyDescent="0.3">
      <c r="I231" s="64"/>
    </row>
    <row r="232" spans="9:9" x14ac:dyDescent="0.3">
      <c r="I232" s="64"/>
    </row>
    <row r="233" spans="9:9" x14ac:dyDescent="0.3">
      <c r="I233" s="64"/>
    </row>
    <row r="234" spans="9:9" x14ac:dyDescent="0.3">
      <c r="I234" s="64"/>
    </row>
    <row r="235" spans="9:9" x14ac:dyDescent="0.3">
      <c r="I235" s="64"/>
    </row>
    <row r="236" spans="9:9" x14ac:dyDescent="0.3">
      <c r="I236" s="64"/>
    </row>
    <row r="237" spans="9:9" x14ac:dyDescent="0.3">
      <c r="I237" s="64"/>
    </row>
    <row r="238" spans="9:9" x14ac:dyDescent="0.3">
      <c r="I238" s="64"/>
    </row>
    <row r="239" spans="9:9" x14ac:dyDescent="0.3">
      <c r="I239" s="64"/>
    </row>
    <row r="240" spans="9:9" x14ac:dyDescent="0.3">
      <c r="I240" s="64"/>
    </row>
    <row r="241" spans="9:9" x14ac:dyDescent="0.3">
      <c r="I241" s="64"/>
    </row>
    <row r="242" spans="9:9" x14ac:dyDescent="0.3">
      <c r="I242" s="64"/>
    </row>
    <row r="243" spans="9:9" x14ac:dyDescent="0.3">
      <c r="I243" s="64"/>
    </row>
    <row r="244" spans="9:9" x14ac:dyDescent="0.3">
      <c r="I244" s="64"/>
    </row>
    <row r="245" spans="9:9" x14ac:dyDescent="0.3">
      <c r="I245" s="64"/>
    </row>
    <row r="246" spans="9:9" x14ac:dyDescent="0.3">
      <c r="I246" s="64"/>
    </row>
    <row r="247" spans="9:9" x14ac:dyDescent="0.3">
      <c r="I247" s="64"/>
    </row>
    <row r="248" spans="9:9" x14ac:dyDescent="0.3">
      <c r="I248" s="64"/>
    </row>
    <row r="249" spans="9:9" x14ac:dyDescent="0.3">
      <c r="I249" s="64"/>
    </row>
    <row r="250" spans="9:9" x14ac:dyDescent="0.3">
      <c r="I250" s="64"/>
    </row>
    <row r="251" spans="9:9" x14ac:dyDescent="0.3">
      <c r="I251" s="64"/>
    </row>
    <row r="252" spans="9:9" x14ac:dyDescent="0.3">
      <c r="I252" s="64"/>
    </row>
    <row r="253" spans="9:9" x14ac:dyDescent="0.3">
      <c r="I253" s="64"/>
    </row>
    <row r="254" spans="9:9" x14ac:dyDescent="0.3">
      <c r="I254" s="64"/>
    </row>
    <row r="255" spans="9:9" x14ac:dyDescent="0.3">
      <c r="I255" s="64"/>
    </row>
    <row r="256" spans="9:9" x14ac:dyDescent="0.3">
      <c r="I256" s="64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Fiche new client</vt:lpstr>
      <vt:lpstr>Base de données Clients</vt:lpstr>
      <vt:lpstr>Catalogue Produits</vt:lpstr>
      <vt:lpstr>Devis</vt:lpstr>
      <vt:lpstr>Historique devis</vt:lpstr>
      <vt:lpstr>Facture</vt:lpstr>
      <vt:lpstr>Historique Factures</vt:lpstr>
      <vt:lpstr>Devis!Zone_d_impression</vt:lpstr>
      <vt:lpstr>Facture!Zone_d_impression</vt:lpstr>
      <vt:lpstr>'Fiche new client'!Zone_d_impression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</dc:creator>
  <cp:lastModifiedBy>caroline</cp:lastModifiedBy>
  <cp:lastPrinted>2016-04-01T11:49:55Z</cp:lastPrinted>
  <dcterms:created xsi:type="dcterms:W3CDTF">2016-03-25T08:36:18Z</dcterms:created>
  <dcterms:modified xsi:type="dcterms:W3CDTF">2016-04-01T12:17:23Z</dcterms:modified>
</cp:coreProperties>
</file>