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DC2012\profils$\franchinos\Desktop\"/>
    </mc:Choice>
  </mc:AlternateContent>
  <bookViews>
    <workbookView xWindow="0" yWindow="0" windowWidth="25200" windowHeight="11385" activeTab="1"/>
  </bookViews>
  <sheets>
    <sheet name="RECAP EMPLOYES" sheetId="3" r:id="rId1"/>
    <sheet name="TOTAL H" sheetId="1" r:id="rId2"/>
  </sheets>
  <calcPr calcId="152511" fullPrecision="0"/>
  <pivotCaches>
    <pivotCache cacheId="67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3" i="1" l="1"/>
  <c r="K4" i="1"/>
  <c r="K5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" i="1"/>
  <c r="M16" i="1" l="1"/>
  <c r="M15" i="1"/>
  <c r="M5" i="1" l="1"/>
  <c r="M6" i="1"/>
  <c r="M17" i="1"/>
  <c r="M18" i="1"/>
  <c r="M19" i="1"/>
  <c r="M20" i="1"/>
  <c r="M21" i="1"/>
  <c r="M22" i="1"/>
  <c r="M23" i="1"/>
  <c r="M24" i="1"/>
  <c r="M25" i="1"/>
  <c r="M2" i="1"/>
  <c r="M3" i="1"/>
  <c r="M4" i="1"/>
  <c r="M13" i="1"/>
  <c r="M14" i="1"/>
  <c r="M11" i="1"/>
  <c r="M12" i="1"/>
  <c r="M7" i="1"/>
  <c r="M8" i="1"/>
  <c r="M9" i="1"/>
  <c r="M10" i="1"/>
  <c r="N26" i="1"/>
  <c r="I26" i="1"/>
  <c r="L26" i="1"/>
  <c r="E26" i="1"/>
  <c r="K26" i="1" l="1"/>
  <c r="M26" i="1"/>
</calcChain>
</file>

<file path=xl/sharedStrings.xml><?xml version="1.0" encoding="utf-8"?>
<sst xmlns="http://schemas.openxmlformats.org/spreadsheetml/2006/main" count="106" uniqueCount="39">
  <si>
    <t>NOM</t>
  </si>
  <si>
    <t>QUALIFICATION</t>
  </si>
  <si>
    <t>DATE EMPLOI</t>
  </si>
  <si>
    <t>NB HEURES &gt;1H DU MATIN</t>
  </si>
  <si>
    <t>TOTAL SALAIRE BRUT</t>
  </si>
  <si>
    <t>MACHINISTE</t>
  </si>
  <si>
    <t>ELECTRICIEN</t>
  </si>
  <si>
    <t>REGISSEUR SON</t>
  </si>
  <si>
    <t>REGISSEUR SCENE</t>
  </si>
  <si>
    <t xml:space="preserve">TX HORAIRE </t>
  </si>
  <si>
    <t>TX H &gt;1H DU MATIN</t>
  </si>
  <si>
    <t>Total général</t>
  </si>
  <si>
    <t>SPECTACLE</t>
  </si>
  <si>
    <t>Total</t>
  </si>
  <si>
    <t>MONTANT PRIME EQUIPEMENT 
PAR JOUR</t>
  </si>
  <si>
    <t>TOTAL BRUT (H normales+H &gt; à 1h du matin+H supp)</t>
  </si>
  <si>
    <t>HEURES SUPP 25%</t>
  </si>
  <si>
    <t>PRIME TRANSPORT
PAR JOUR</t>
  </si>
  <si>
    <t>DATE DE DEBUT</t>
  </si>
  <si>
    <t>nb heures reelles</t>
  </si>
  <si>
    <t>NB HEURES/jours</t>
  </si>
  <si>
    <t>DATE DE FIN</t>
  </si>
  <si>
    <t>CYRANO</t>
  </si>
  <si>
    <t>RECAP SUR TOUS LES SPECTACLES LNA</t>
  </si>
  <si>
    <t>k</t>
  </si>
  <si>
    <t>ab</t>
  </si>
  <si>
    <t>cd</t>
  </si>
  <si>
    <t>ef</t>
  </si>
  <si>
    <t>gh</t>
  </si>
  <si>
    <t>ij</t>
  </si>
  <si>
    <t>lm</t>
  </si>
  <si>
    <t>no</t>
  </si>
  <si>
    <t>pq</t>
  </si>
  <si>
    <t>Étiquettes de lignes</t>
  </si>
  <si>
    <t>total nb heures reelles</t>
  </si>
  <si>
    <t>BRUT (H normales+H &gt; à 1h du matin+H supp)</t>
  </si>
  <si>
    <t>NB de jours de présence</t>
  </si>
  <si>
    <t>total PRIME TRANSPORT</t>
  </si>
  <si>
    <t xml:space="preserve">total PRIME EQUIPEMENT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</si>
</sst>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6" formatCode="_-* #,##0.00\ [$€-40C]_-;\-* #,##0.00\ [$€-40C]_-;_-* &quot;-&quot;??\ [$€-40C]_-;_-@_-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Arial Black"/>
      <family val="2"/>
    </font>
    <font>
      <sz val="1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222222"/>
      <name val="Courier New"/>
      <family val="3"/>
    </font>
    <font>
      <sz val="10"/>
      <color rgb="FF141414"/>
      <name val="Arial"/>
      <family val="2"/>
    </font>
    <font>
      <sz val="9"/>
      <color rgb="FF444444"/>
      <name val="Arial"/>
      <family val="2"/>
    </font>
    <font>
      <b/>
      <i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-0.249977111117893"/>
        <bgColor theme="4" tint="-0.249977111117893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36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center" vertical="center" wrapText="1"/>
    </xf>
    <xf numFmtId="0" fontId="2" fillId="0" borderId="0" xfId="0" applyFont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horizontal="center" vertical="center" wrapText="1"/>
    </xf>
    <xf numFmtId="14" fontId="2" fillId="0" borderId="0" xfId="0" applyNumberFormat="1" applyFont="1" applyAlignment="1" applyProtection="1">
      <alignment horizontal="center" vertical="center" wrapText="1"/>
      <protection locked="0"/>
    </xf>
    <xf numFmtId="2" fontId="2" fillId="0" borderId="0" xfId="0" applyNumberFormat="1" applyFont="1" applyAlignment="1" applyProtection="1">
      <alignment horizontal="center" vertical="center" wrapText="1"/>
      <protection locked="0"/>
    </xf>
    <xf numFmtId="2" fontId="2" fillId="0" borderId="0" xfId="0" applyNumberFormat="1" applyFont="1" applyAlignment="1" applyProtection="1">
      <alignment horizontal="center" vertical="center" wrapText="1"/>
    </xf>
    <xf numFmtId="0" fontId="0" fillId="0" borderId="0" xfId="0" applyAlignment="1">
      <alignment horizontal="center"/>
    </xf>
    <xf numFmtId="0" fontId="5" fillId="0" borderId="0" xfId="0" applyFont="1" applyFill="1" applyProtection="1">
      <protection locked="0"/>
    </xf>
    <xf numFmtId="0" fontId="5" fillId="0" borderId="0" xfId="0" applyFont="1" applyProtection="1"/>
    <xf numFmtId="0" fontId="5" fillId="0" borderId="0" xfId="0" applyFont="1" applyProtection="1">
      <protection locked="0"/>
    </xf>
    <xf numFmtId="14" fontId="5" fillId="0" borderId="0" xfId="0" applyNumberFormat="1" applyFont="1" applyAlignment="1" applyProtection="1">
      <alignment horizontal="center"/>
      <protection locked="0"/>
    </xf>
    <xf numFmtId="2" fontId="5" fillId="0" borderId="0" xfId="0" applyNumberFormat="1" applyFont="1" applyAlignment="1" applyProtection="1">
      <alignment horizontal="center"/>
      <protection locked="0"/>
    </xf>
    <xf numFmtId="2" fontId="5" fillId="0" borderId="0" xfId="0" applyNumberFormat="1" applyFont="1" applyProtection="1">
      <protection locked="0"/>
    </xf>
    <xf numFmtId="2" fontId="5" fillId="0" borderId="0" xfId="0" applyNumberFormat="1" applyFont="1" applyFill="1" applyProtection="1"/>
    <xf numFmtId="2" fontId="5" fillId="0" borderId="0" xfId="0" applyNumberFormat="1" applyFont="1" applyFill="1" applyProtection="1">
      <protection locked="0"/>
    </xf>
    <xf numFmtId="2" fontId="5" fillId="0" borderId="0" xfId="0" applyNumberFormat="1" applyFont="1" applyProtection="1"/>
    <xf numFmtId="0" fontId="5" fillId="0" borderId="0" xfId="0" applyFont="1" applyAlignment="1" applyProtection="1">
      <alignment horizontal="center"/>
      <protection locked="0"/>
    </xf>
    <xf numFmtId="43" fontId="5" fillId="0" borderId="0" xfId="1" applyFont="1" applyAlignment="1" applyProtection="1">
      <alignment horizontal="center"/>
      <protection locked="0"/>
    </xf>
    <xf numFmtId="43" fontId="5" fillId="0" borderId="0" xfId="0" applyNumberFormat="1" applyFont="1" applyAlignment="1" applyProtection="1">
      <alignment horizontal="center"/>
      <protection locked="0"/>
    </xf>
    <xf numFmtId="43" fontId="5" fillId="4" borderId="0" xfId="0" applyNumberFormat="1" applyFont="1" applyFill="1" applyProtection="1"/>
    <xf numFmtId="43" fontId="2" fillId="4" borderId="0" xfId="0" applyNumberFormat="1" applyFont="1" applyFill="1" applyAlignment="1" applyProtection="1">
      <alignment horizontal="center" vertical="center" wrapText="1"/>
    </xf>
    <xf numFmtId="0" fontId="4" fillId="3" borderId="0" xfId="0" applyFont="1" applyFill="1" applyBorder="1" applyAlignment="1">
      <alignment horizontal="center" vertical="center" wrapText="1"/>
    </xf>
    <xf numFmtId="0" fontId="0" fillId="0" borderId="0" xfId="0" pivotButton="1" applyAlignment="1">
      <alignment horizontal="center" vertical="center" wrapText="1"/>
    </xf>
    <xf numFmtId="0" fontId="7" fillId="0" borderId="0" xfId="0" applyFont="1"/>
    <xf numFmtId="0" fontId="8" fillId="0" borderId="0" xfId="0" applyFont="1"/>
    <xf numFmtId="0" fontId="1" fillId="2" borderId="0" xfId="0" applyFont="1" applyFill="1" applyBorder="1" applyAlignment="1">
      <alignment horizontal="center"/>
    </xf>
    <xf numFmtId="14" fontId="0" fillId="0" borderId="0" xfId="0" applyNumberFormat="1" applyFont="1" applyBorder="1" applyAlignment="1">
      <alignment horizontal="center"/>
    </xf>
    <xf numFmtId="0" fontId="6" fillId="0" borderId="0" xfId="0" applyFont="1" applyAlignment="1">
      <alignment horizontal="center" vertical="center" wrapText="1"/>
    </xf>
    <xf numFmtId="0" fontId="0" fillId="0" borderId="0" xfId="0" applyNumberFormat="1" applyAlignment="1">
      <alignment horizontal="center" vertical="center" wrapText="1"/>
    </xf>
    <xf numFmtId="0" fontId="0" fillId="0" borderId="0" xfId="0" applyNumberFormat="1" applyAlignment="1">
      <alignment horizontal="center" vertical="center"/>
    </xf>
    <xf numFmtId="14" fontId="9" fillId="0" borderId="0" xfId="0" applyNumberFormat="1" applyFont="1" applyBorder="1" applyAlignment="1">
      <alignment horizontal="center"/>
    </xf>
    <xf numFmtId="14" fontId="9" fillId="5" borderId="1" xfId="0" applyNumberFormat="1" applyFont="1" applyFill="1" applyBorder="1" applyAlignment="1">
      <alignment horizontal="center"/>
    </xf>
    <xf numFmtId="166" fontId="0" fillId="0" borderId="0" xfId="0" applyNumberFormat="1" applyAlignment="1">
      <alignment horizontal="center" vertical="center"/>
    </xf>
    <xf numFmtId="166" fontId="0" fillId="0" borderId="0" xfId="0" applyNumberFormat="1" applyAlignment="1">
      <alignment horizontal="center" vertical="center" wrapText="1"/>
    </xf>
  </cellXfs>
  <cellStyles count="2">
    <cellStyle name="Milliers" xfId="1" builtinId="3"/>
    <cellStyle name="Normal" xfId="0" builtinId="0"/>
  </cellStyles>
  <dxfs count="104">
    <dxf>
      <numFmt numFmtId="166" formatCode="_-* #,##0.00\ [$€-40C]_-;\-* #,##0.00\ [$€-40C]_-;_-* &quot;-&quot;??\ [$€-40C]_-;_-@_-"/>
    </dxf>
    <dxf>
      <alignment vertical="center" readingOrder="0"/>
    </dxf>
    <dxf>
      <alignment vertical="center" readingOrder="0"/>
    </dxf>
    <dxf>
      <alignment horizontal="center" readingOrder="0"/>
    </dxf>
    <dxf>
      <alignment horizontal="center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vertical="center" readingOrder="0"/>
    </dxf>
    <dxf>
      <alignment vertical="center" readingOrder="0"/>
    </dxf>
    <dxf>
      <alignment horizont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numFmt numFmtId="165" formatCode="#,##0.00\ _€"/>
    </dxf>
    <dxf>
      <numFmt numFmtId="165" formatCode="#,##0.00\ _€"/>
    </dxf>
    <dxf>
      <alignment vertical="center" readingOrder="0"/>
    </dxf>
    <dxf>
      <alignment vertical="center" readingOrder="0"/>
    </dxf>
    <dxf>
      <alignment horizontal="center" readingOrder="0"/>
    </dxf>
    <dxf>
      <alignment horizontal="center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vertical="center" readingOrder="0"/>
    </dxf>
    <dxf>
      <alignment vertical="center" readingOrder="0"/>
    </dxf>
    <dxf>
      <alignment horizont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alignment horizontal="center" readingOrder="0"/>
    </dxf>
    <dxf>
      <alignment horizontal="center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vertical="center" readingOrder="0"/>
    </dxf>
    <dxf>
      <alignment vertical="center" readingOrder="0"/>
    </dxf>
    <dxf>
      <alignment horizont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alignment horizontal="center" readingOrder="0"/>
    </dxf>
    <dxf>
      <alignment horizontal="center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vertical="center" readingOrder="0"/>
    </dxf>
    <dxf>
      <alignment vertical="center" readingOrder="0"/>
    </dxf>
    <dxf>
      <alignment horizont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alignment wrapText="1" readingOrder="0"/>
    </dxf>
    <dxf>
      <alignment wrapText="1" readingOrder="0"/>
    </dxf>
    <dxf>
      <alignment vertical="center" readingOrder="0"/>
    </dxf>
    <dxf>
      <alignment vertical="center" readingOrder="0"/>
    </dxf>
    <dxf>
      <alignment horizontal="center" readingOrder="0"/>
    </dxf>
    <dxf>
      <alignment horizontal="center" readingOrder="0"/>
    </dxf>
    <dxf>
      <alignment wrapText="1" readingOrder="0"/>
    </dxf>
    <dxf>
      <alignment wrapTex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2" formatCode="0.0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5" tint="0.59999389629810485"/>
        </patternFill>
      </fill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2" formatCode="0.0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2" formatCode="0.0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2" formatCode="0.0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2" formatCode="0.00"/>
      <alignment horizontal="center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2" formatCode="0.00"/>
      <alignment horizontal="center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protection locked="0" hidden="0"/>
    </dxf>
    <dxf>
      <font>
        <strike val="0"/>
        <outline val="0"/>
        <shadow val="0"/>
        <u val="none"/>
        <vertAlign val="baseline"/>
        <sz val="10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  <protection locked="1" hidden="0"/>
    </dxf>
    <dxf>
      <font>
        <strike val="0"/>
        <outline val="0"/>
        <shadow val="0"/>
        <u val="none"/>
        <vertAlign val="baseline"/>
        <sz val="10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  <protection locked="0" hidden="0"/>
    </dxf>
    <dxf>
      <font>
        <strike val="0"/>
        <outline val="0"/>
        <shadow val="0"/>
        <u val="none"/>
        <vertAlign val="baseline"/>
        <sz val="10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5" tint="0.59999389629810485"/>
        </patternFill>
      </fill>
      <protection locked="1" hidden="0"/>
    </dxf>
    <dxf>
      <font>
        <strike val="0"/>
        <outline val="0"/>
        <shadow val="0"/>
        <u val="none"/>
        <vertAlign val="baseline"/>
        <sz val="10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  <protection locked="0" hidden="0"/>
    </dxf>
    <dxf>
      <font>
        <strike val="0"/>
        <outline val="0"/>
        <shadow val="0"/>
        <u val="none"/>
        <vertAlign val="baseline"/>
        <sz val="10"/>
        <name val="Calibri"/>
        <scheme val="minor"/>
      </font>
      <numFmt numFmtId="2" formatCode="0.00"/>
      <protection locked="0" hidden="0"/>
    </dxf>
    <dxf>
      <font>
        <strike val="0"/>
        <outline val="0"/>
        <shadow val="0"/>
        <u val="none"/>
        <vertAlign val="baseline"/>
        <sz val="10"/>
        <name val="Calibri"/>
        <scheme val="minor"/>
      </font>
      <numFmt numFmtId="2" formatCode="0.00"/>
      <protection locked="0" hidden="0"/>
    </dxf>
    <dxf>
      <font>
        <strike val="0"/>
        <outline val="0"/>
        <shadow val="0"/>
        <u val="none"/>
        <vertAlign val="baseline"/>
        <sz val="10"/>
        <name val="Calibri"/>
        <scheme val="minor"/>
      </font>
      <numFmt numFmtId="2" formatCode="0.00"/>
      <protection locked="0" hidden="0"/>
    </dxf>
    <dxf>
      <font>
        <strike val="0"/>
        <outline val="0"/>
        <shadow val="0"/>
        <u val="none"/>
        <vertAlign val="baseline"/>
        <sz val="10"/>
        <name val="Calibri"/>
        <scheme val="minor"/>
      </font>
      <numFmt numFmtId="2" formatCode="0.0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2" formatCode="0.00"/>
      <alignment horizontal="center" vertical="bottom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0"/>
        <name val="Calibri"/>
        <scheme val="minor"/>
      </font>
      <numFmt numFmtId="2" formatCode="0.00"/>
      <alignment horizontal="center" textRotation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0"/>
        <name val="Calibri"/>
        <scheme val="minor"/>
      </font>
      <numFmt numFmtId="19" formatCode="dd/mm/yyyy"/>
      <alignment horizontal="center" textRotation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0"/>
        <name val="Calibri"/>
        <scheme val="minor"/>
      </font>
      <protection locked="0" hidden="0"/>
    </dxf>
    <dxf>
      <font>
        <strike val="0"/>
        <outline val="0"/>
        <shadow val="0"/>
        <u val="none"/>
        <vertAlign val="baseline"/>
        <sz val="10"/>
        <name val="Calibri"/>
        <scheme val="minor"/>
      </font>
      <protection locked="1" hidden="0"/>
    </dxf>
    <dxf>
      <font>
        <strike val="0"/>
        <outline val="0"/>
        <shadow val="0"/>
        <u val="none"/>
        <vertAlign val="baseline"/>
        <sz val="10"/>
        <name val="Calibri"/>
        <scheme val="minor"/>
      </font>
      <fill>
        <patternFill patternType="none">
          <fgColor indexed="64"/>
          <bgColor auto="1"/>
        </patternFill>
      </fill>
      <protection locked="0" hidden="0"/>
    </dxf>
    <dxf>
      <font>
        <strike val="0"/>
        <outline val="0"/>
        <shadow val="0"/>
        <u val="none"/>
        <vertAlign val="baseline"/>
        <sz val="10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name val="Calibri"/>
        <scheme val="minor"/>
      </font>
      <protection locked="0" hidden="0"/>
    </dxf>
    <dxf>
      <font>
        <strike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1" indent="0" justifyLastLine="0" shrinkToFit="0" readingOrder="0"/>
      <protection locked="0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Sonia Franchino" refreshedDate="43245.462501388887" createdVersion="5" refreshedVersion="5" minRefreshableVersion="3" recordCount="24">
  <cacheSource type="worksheet">
    <worksheetSource name="HEURES"/>
  </cacheSource>
  <cacheFields count="14">
    <cacheField name="NOM" numFmtId="0">
      <sharedItems count="9">
        <s v="ab"/>
        <s v="cd"/>
        <s v="ef"/>
        <s v="gh"/>
        <s v="ij"/>
        <s v="k"/>
        <s v="lm"/>
        <s v="no"/>
        <s v="pq"/>
      </sharedItems>
    </cacheField>
    <cacheField name="QUALIFICATION" numFmtId="0">
      <sharedItems/>
    </cacheField>
    <cacheField name="SPECTACLE" numFmtId="0">
      <sharedItems/>
    </cacheField>
    <cacheField name="DATE EMPLOI" numFmtId="14">
      <sharedItems containsSemiMixedTypes="0" containsNonDate="0" containsDate="1" containsString="0" minDate="2018-05-13T00:00:00" maxDate="2018-05-30T00:00:00"/>
    </cacheField>
    <cacheField name="NB HEURES/jours" numFmtId="2">
      <sharedItems containsSemiMixedTypes="0" containsString="0" containsNumber="1" containsInteger="1" minValue="1" maxValue="1"/>
    </cacheField>
    <cacheField name="nb heures reelles" numFmtId="2">
      <sharedItems containsSemiMixedTypes="0" containsString="0" containsNumber="1" containsInteger="1" minValue="3" maxValue="11"/>
    </cacheField>
    <cacheField name="TX HORAIRE " numFmtId="2">
      <sharedItems containsSemiMixedTypes="0" containsString="0" containsNumber="1" minValue="13.18" maxValue="148.78"/>
    </cacheField>
    <cacheField name="HEURES SUPP 25%" numFmtId="2">
      <sharedItems containsNonDate="0" containsString="0" containsBlank="1"/>
    </cacheField>
    <cacheField name="NB HEURES &gt;1H DU MATIN" numFmtId="2">
      <sharedItems containsNonDate="0" containsString="0" containsBlank="1"/>
    </cacheField>
    <cacheField name="TX H &gt;1H DU MATIN" numFmtId="2">
      <sharedItems containsSemiMixedTypes="0" containsString="0" containsNumber="1" minValue="26.36" maxValue="27"/>
    </cacheField>
    <cacheField name="TOTAL BRUT (H normales+H &gt; à 1h du matin+H supp)" numFmtId="2">
      <sharedItems containsSemiMixedTypes="0" containsString="0" containsNumber="1" minValue="13.18" maxValue="892.68"/>
    </cacheField>
    <cacheField name="MONTANT PRIME EQUIPEMENT _x000a_PAR JOUR" numFmtId="2">
      <sharedItems containsSemiMixedTypes="0" containsString="0" containsNumber="1" minValue="1.48" maxValue="1.48"/>
    </cacheField>
    <cacheField name="TOTAL SALAIRE BRUT" numFmtId="43">
      <sharedItems containsSemiMixedTypes="0" containsString="0" containsNumber="1" minValue="14.66" maxValue="894.16"/>
    </cacheField>
    <cacheField name="PRIME TRANSPORT_x000a_PAR JOUR" numFmtId="2">
      <sharedItems containsString="0" containsBlank="1" containsNumber="1" containsInteger="1" minValue="4" maxValue="4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4">
  <r>
    <x v="0"/>
    <s v="ELECTRICIEN"/>
    <s v="CYRANO"/>
    <d v="2018-05-13T00:00:00"/>
    <n v="1"/>
    <n v="3"/>
    <n v="13.18"/>
    <m/>
    <m/>
    <n v="26.36"/>
    <n v="13.18"/>
    <n v="1.48"/>
    <n v="14.66"/>
    <m/>
  </r>
  <r>
    <x v="0"/>
    <s v="ELECTRICIEN"/>
    <s v="CYRANO"/>
    <d v="2018-05-14T00:00:00"/>
    <n v="1"/>
    <n v="4"/>
    <n v="13.18"/>
    <m/>
    <m/>
    <n v="26.36"/>
    <n v="13.18"/>
    <n v="1.48"/>
    <n v="14.66"/>
    <m/>
  </r>
  <r>
    <x v="1"/>
    <s v="MACHINISTE"/>
    <s v="CYRANO"/>
    <d v="2018-05-17T00:00:00"/>
    <n v="1"/>
    <n v="5"/>
    <n v="13.18"/>
    <m/>
    <m/>
    <n v="26.36"/>
    <n v="13.18"/>
    <n v="1.48"/>
    <n v="14.66"/>
    <m/>
  </r>
  <r>
    <x v="1"/>
    <s v="MACHINISTE"/>
    <s v="CYRANO"/>
    <d v="2018-05-13T00:00:00"/>
    <n v="1"/>
    <n v="6"/>
    <n v="13.18"/>
    <m/>
    <m/>
    <n v="26.36"/>
    <n v="13.18"/>
    <n v="1.48"/>
    <n v="14.66"/>
    <m/>
  </r>
  <r>
    <x v="1"/>
    <s v="MACHINISTE"/>
    <s v="CYRANO"/>
    <d v="2018-05-14T00:00:00"/>
    <n v="1"/>
    <n v="7"/>
    <n v="13.18"/>
    <m/>
    <m/>
    <n v="26.36"/>
    <n v="13.18"/>
    <n v="1.48"/>
    <n v="14.66"/>
    <m/>
  </r>
  <r>
    <x v="2"/>
    <s v="MACHINISTE"/>
    <s v="CYRANO"/>
    <d v="2018-05-28T00:00:00"/>
    <n v="1"/>
    <n v="8"/>
    <n v="13.5"/>
    <m/>
    <m/>
    <n v="27"/>
    <n v="13.5"/>
    <n v="1.48"/>
    <n v="14.98"/>
    <m/>
  </r>
  <r>
    <x v="2"/>
    <s v="MACHINISTE"/>
    <s v="CYRANO"/>
    <d v="2018-05-29T00:00:00"/>
    <n v="1"/>
    <n v="9"/>
    <n v="13.5"/>
    <m/>
    <m/>
    <n v="27"/>
    <n v="13.5"/>
    <n v="1.48"/>
    <n v="14.98"/>
    <m/>
  </r>
  <r>
    <x v="3"/>
    <s v="MACHINISTE"/>
    <s v="CYRANO"/>
    <d v="2018-05-28T00:00:00"/>
    <n v="1"/>
    <n v="10"/>
    <n v="13.5"/>
    <m/>
    <m/>
    <n v="27"/>
    <n v="13.5"/>
    <n v="1.48"/>
    <n v="14.98"/>
    <m/>
  </r>
  <r>
    <x v="3"/>
    <s v="MACHINISTE"/>
    <s v="CYRANO"/>
    <d v="2018-05-29T00:00:00"/>
    <n v="1"/>
    <n v="11"/>
    <n v="13.5"/>
    <m/>
    <m/>
    <n v="27"/>
    <n v="13.5"/>
    <n v="1.48"/>
    <n v="14.98"/>
    <m/>
  </r>
  <r>
    <x v="3"/>
    <s v="REGISSEUR SCENE"/>
    <s v="CYRANO"/>
    <d v="2018-05-28T00:00:00"/>
    <n v="1"/>
    <n v="4"/>
    <n v="148.78"/>
    <m/>
    <m/>
    <n v="27"/>
    <n v="595.12"/>
    <n v="1.48"/>
    <n v="596.6"/>
    <n v="4"/>
  </r>
  <r>
    <x v="4"/>
    <s v="REGISSEUR SCENE"/>
    <s v="CYRANO"/>
    <d v="2018-05-29T00:00:00"/>
    <n v="1"/>
    <n v="5"/>
    <n v="148.78"/>
    <m/>
    <m/>
    <n v="27"/>
    <n v="743.9"/>
    <n v="1.48"/>
    <n v="745.38"/>
    <n v="4"/>
  </r>
  <r>
    <x v="4"/>
    <s v="REGISSEUR SON"/>
    <s v="CYRANO"/>
    <d v="2018-05-13T00:00:00"/>
    <n v="1"/>
    <n v="5"/>
    <n v="148.78"/>
    <m/>
    <m/>
    <n v="26.36"/>
    <n v="743.9"/>
    <n v="1.48"/>
    <n v="745.38"/>
    <n v="4"/>
  </r>
  <r>
    <x v="4"/>
    <s v="REGISSEUR SON"/>
    <s v="CYRANO"/>
    <d v="2018-05-14T00:00:00"/>
    <n v="1"/>
    <n v="6"/>
    <n v="148.78"/>
    <m/>
    <m/>
    <n v="26.36"/>
    <n v="892.68"/>
    <n v="1.48"/>
    <n v="894.16"/>
    <n v="4"/>
  </r>
  <r>
    <x v="5"/>
    <s v="MACHINISTE"/>
    <s v="CYRANO"/>
    <d v="2018-05-17T00:00:00"/>
    <n v="1"/>
    <n v="6"/>
    <n v="13.18"/>
    <m/>
    <m/>
    <n v="26.36"/>
    <n v="13.18"/>
    <n v="1.48"/>
    <n v="14.66"/>
    <m/>
  </r>
  <r>
    <x v="6"/>
    <s v="MACHINISTE"/>
    <s v="CYRANO"/>
    <d v="2018-05-13T00:00:00"/>
    <n v="1"/>
    <n v="6"/>
    <n v="13.18"/>
    <m/>
    <m/>
    <n v="26.36"/>
    <n v="13.18"/>
    <n v="1.48"/>
    <n v="14.66"/>
    <m/>
  </r>
  <r>
    <x v="6"/>
    <s v="MACHINISTE"/>
    <s v="CYRANO"/>
    <d v="2018-05-14T00:00:00"/>
    <n v="1"/>
    <n v="6"/>
    <n v="13.18"/>
    <m/>
    <m/>
    <n v="26.36"/>
    <n v="13.18"/>
    <n v="1.48"/>
    <n v="14.66"/>
    <m/>
  </r>
  <r>
    <x v="6"/>
    <s v="MACHINISTE"/>
    <s v="CYRANO"/>
    <d v="2018-05-17T00:00:00"/>
    <n v="1"/>
    <n v="6"/>
    <n v="13.18"/>
    <m/>
    <m/>
    <n v="26.36"/>
    <n v="13.18"/>
    <n v="1.48"/>
    <n v="14.66"/>
    <m/>
  </r>
  <r>
    <x v="7"/>
    <s v="MACHINISTE"/>
    <s v="CYRANO"/>
    <d v="2018-05-13T00:00:00"/>
    <n v="1"/>
    <n v="6"/>
    <n v="13.18"/>
    <m/>
    <m/>
    <n v="26.36"/>
    <n v="13.18"/>
    <n v="1.48"/>
    <n v="14.66"/>
    <m/>
  </r>
  <r>
    <x v="7"/>
    <s v="MACHINISTE"/>
    <s v="CYRANO"/>
    <d v="2018-05-14T00:00:00"/>
    <n v="1"/>
    <n v="6"/>
    <n v="13.18"/>
    <m/>
    <m/>
    <n v="26.36"/>
    <n v="13.18"/>
    <n v="1.48"/>
    <n v="14.66"/>
    <m/>
  </r>
  <r>
    <x v="7"/>
    <s v="MACHINISTE"/>
    <s v="CYRANO"/>
    <d v="2018-05-17T00:00:00"/>
    <n v="1"/>
    <n v="6"/>
    <n v="13.18"/>
    <m/>
    <m/>
    <n v="26.36"/>
    <n v="13.18"/>
    <n v="1.48"/>
    <n v="14.66"/>
    <m/>
  </r>
  <r>
    <x v="8"/>
    <s v="MACHINISTE"/>
    <s v="CYRANO"/>
    <d v="2018-05-13T00:00:00"/>
    <n v="1"/>
    <n v="6"/>
    <n v="13.18"/>
    <m/>
    <m/>
    <n v="26.36"/>
    <n v="13.18"/>
    <n v="1.48"/>
    <n v="14.66"/>
    <m/>
  </r>
  <r>
    <x v="8"/>
    <s v="MACHINISTE"/>
    <s v="CYRANO"/>
    <d v="2018-05-17T00:00:00"/>
    <n v="1"/>
    <n v="6"/>
    <n v="13.18"/>
    <m/>
    <m/>
    <n v="26.36"/>
    <n v="13.18"/>
    <n v="1.48"/>
    <n v="14.66"/>
    <m/>
  </r>
  <r>
    <x v="8"/>
    <s v="MACHINISTE"/>
    <s v="CYRANO"/>
    <d v="2018-05-13T00:00:00"/>
    <n v="1"/>
    <n v="6"/>
    <n v="13.18"/>
    <m/>
    <m/>
    <n v="26.36"/>
    <n v="13.18"/>
    <n v="1.48"/>
    <n v="14.66"/>
    <m/>
  </r>
  <r>
    <x v="8"/>
    <s v="MACHINISTE"/>
    <s v="CYRANO"/>
    <d v="2018-05-17T00:00:00"/>
    <n v="1"/>
    <n v="6"/>
    <n v="13.18"/>
    <m/>
    <m/>
    <n v="26.36"/>
    <n v="13.18"/>
    <n v="1.48"/>
    <n v="14.66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67" applyNumberFormats="0" applyBorderFormats="0" applyFontFormats="0" applyPatternFormats="0" applyAlignmentFormats="0" applyWidthHeightFormats="1" dataCaption="Valeurs" showMissing="0" updatedVersion="5" minRefreshableVersion="3" useAutoFormatting="1" colGrandTotals="0" itemPrintTitles="1" createdVersion="5" indent="0" outline="1" outlineData="1" multipleFieldFilters="0" fieldListSortAscending="1">
  <location ref="A2:F12" firstHeaderRow="0" firstDataRow="1" firstDataCol="1"/>
  <pivotFields count="14">
    <pivotField axis="axisRow" showAll="0">
      <items count="10">
        <item x="0"/>
        <item x="1"/>
        <item x="2"/>
        <item x="3"/>
        <item x="4"/>
        <item x="5"/>
        <item x="6"/>
        <item x="7"/>
        <item x="8"/>
        <item t="default"/>
      </items>
    </pivotField>
    <pivotField showAll="0"/>
    <pivotField showAll="0"/>
    <pivotField showAll="0"/>
    <pivotField dataField="1" showAll="0"/>
    <pivotField dataField="1" showAll="0"/>
    <pivotField showAll="0"/>
    <pivotField showAll="0"/>
    <pivotField showAll="0"/>
    <pivotField showAll="0"/>
    <pivotField dataField="1" showAll="0"/>
    <pivotField dataField="1" showAll="0"/>
    <pivotField showAll="0"/>
    <pivotField dataField="1" showAll="0"/>
  </pivotFields>
  <rowFields count="1">
    <field x="0"/>
  </rowFields>
  <rowItems count="1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 t="grand">
      <x/>
    </i>
  </rowItems>
  <colFields count="1">
    <field x="-2"/>
  </colFields>
  <colItems count="5">
    <i>
      <x/>
    </i>
    <i i="1">
      <x v="1"/>
    </i>
    <i i="2">
      <x v="2"/>
    </i>
    <i i="3">
      <x v="3"/>
    </i>
    <i i="4">
      <x v="4"/>
    </i>
  </colItems>
  <dataFields count="5">
    <dataField name="total nb heures reelles" fld="5" baseField="0" baseItem="0"/>
    <dataField name="total PRIME EQUIPEMENT " fld="11" baseField="0" baseItem="0" numFmtId="166"/>
    <dataField name="BRUT (H normales+H &gt; à 1h du matin+H supp)" fld="10" baseField="0" baseItem="0" numFmtId="166"/>
    <dataField name="total PRIME TRANSPORT" fld="13" baseField="0" baseItem="0" numFmtId="166"/>
    <dataField name="NB de jours de présence" fld="4" baseField="0" baseItem="0"/>
  </dataFields>
  <formats count="16">
    <format dxfId="67">
      <pivotArea field="0" type="button" dataOnly="0" labelOnly="1" outline="0" axis="axisRow" fieldPosition="0"/>
    </format>
    <format dxfId="68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69">
      <pivotArea field="0" type="button" dataOnly="0" labelOnly="1" outline="0" axis="axisRow" fieldPosition="0"/>
    </format>
    <format dxfId="70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71">
      <pivotArea field="0" type="button" dataOnly="0" labelOnly="1" outline="0" axis="axisRow" fieldPosition="0"/>
    </format>
    <format dxfId="72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66">
      <pivotArea outline="0" collapsedLevelsAreSubtotals="1" fieldPosition="0">
        <references count="1">
          <reference field="4294967294" count="2" selected="0">
            <x v="3"/>
            <x v="4"/>
          </reference>
        </references>
      </pivotArea>
    </format>
    <format dxfId="65">
      <pivotArea dataOnly="0" labelOnly="1" outline="0" fieldPosition="0">
        <references count="1">
          <reference field="4294967294" count="2">
            <x v="3"/>
            <x v="4"/>
          </reference>
        </references>
      </pivotArea>
    </format>
    <format dxfId="64">
      <pivotArea outline="0" collapsedLevelsAreSubtotals="1" fieldPosition="0">
        <references count="1">
          <reference field="4294967294" count="2" selected="0">
            <x v="3"/>
            <x v="4"/>
          </reference>
        </references>
      </pivotArea>
    </format>
    <format dxfId="63">
      <pivotArea dataOnly="0" labelOnly="1" outline="0" fieldPosition="0">
        <references count="1">
          <reference field="4294967294" count="2">
            <x v="3"/>
            <x v="4"/>
          </reference>
        </references>
      </pivotArea>
    </format>
    <format dxfId="62">
      <pivotArea outline="0" collapsedLevelsAreSubtotals="1" fieldPosition="0">
        <references count="1">
          <reference field="4294967294" count="2" selected="0">
            <x v="3"/>
            <x v="4"/>
          </reference>
        </references>
      </pivotArea>
    </format>
    <format dxfId="61">
      <pivotArea dataOnly="0" labelOnly="1" outline="0" fieldPosition="0">
        <references count="1">
          <reference field="4294967294" count="2">
            <x v="3"/>
            <x v="4"/>
          </reference>
        </references>
      </pivotArea>
    </format>
    <format dxfId="60">
      <pivotArea outline="0" collapsedLevelsAreSubtotals="1" fieldPosition="0"/>
    </format>
    <format dxfId="59">
      <pivotArea outline="0" collapsedLevelsAreSubtotals="1" fieldPosition="0"/>
    </format>
    <format dxfId="16">
      <pivotArea outline="0" fieldPosition="0">
        <references count="1">
          <reference field="4294967294" count="1">
            <x v="1"/>
          </reference>
        </references>
      </pivotArea>
    </format>
    <format dxfId="0">
      <pivotArea outline="0" collapsedLevelsAreSubtotals="1" fieldPosition="0">
        <references count="1">
          <reference field="4294967294" count="3" selected="0">
            <x v="1"/>
            <x v="2"/>
            <x v="3"/>
          </reference>
        </references>
      </pivotArea>
    </format>
  </formats>
  <pivotTableStyleInfo name="PivotStyleMedium2" showRowHeaders="1" showColHeaders="1" showRowStripes="1" showColStripes="1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HEURES" displayName="HEURES" ref="A1:N26" totalsRowCount="1" headerRowDxfId="103" dataDxfId="102" totalsRowDxfId="101">
  <autoFilter ref="A1:N25"/>
  <sortState ref="A2:O63">
    <sortCondition ref="A1:A63"/>
  </sortState>
  <tableColumns count="14">
    <tableColumn id="1" name="NOM" totalsRowLabel="Total" dataDxfId="100" totalsRowDxfId="86"/>
    <tableColumn id="3" name="QUALIFICATION" dataDxfId="99" totalsRowDxfId="85"/>
    <tableColumn id="4" name="SPECTACLE" dataDxfId="98" totalsRowDxfId="84"/>
    <tableColumn id="5" name="DATE EMPLOI" dataDxfId="97" totalsRowDxfId="83"/>
    <tableColumn id="6" name="NB HEURES/jours" totalsRowFunction="sum" dataDxfId="96" totalsRowDxfId="82"/>
    <tableColumn id="15" name="nb heures reelles" dataDxfId="95" totalsRowDxfId="81"/>
    <tableColumn id="7" name="TX HORAIRE " dataDxfId="94" totalsRowDxfId="80"/>
    <tableColumn id="14" name="HEURES SUPP 25%" dataDxfId="93" totalsRowDxfId="79"/>
    <tableColumn id="8" name="NB HEURES &gt;1H DU MATIN" totalsRowFunction="sum" dataDxfId="92" totalsRowDxfId="78"/>
    <tableColumn id="9" name="TX H &gt;1H DU MATIN" dataDxfId="91" totalsRowDxfId="77"/>
    <tableColumn id="10" name="TOTAL BRUT (H normales+H &gt; à 1h du matin+H supp)" totalsRowFunction="sum" dataDxfId="87" totalsRowDxfId="76">
      <calculatedColumnFormula>IF(G2&lt;15,(HEURES[[#This Row],[NB HEURES/jours]]*HEURES[[#This Row],[TX HORAIRE ]]+HEURES[[#This Row],[HEURES SUPP 25%]]*16.48)+(HEURES[[#This Row],[NB HEURES &gt;1H DU MATIN]]*HEURES[[#This Row],[TX H &gt;1H DU MATIN]]),(HEURES[[#This Row],[nb heures reelles]]*HEURES[[#This Row],[TX HORAIRE ]])+(HEURES[[#This Row],[HEURES SUPP 25%]]*16.48)+(HEURES[[#This Row],[NB HEURES &gt;1H DU MATIN]]*HEURES[[#This Row],[TX H &gt;1H DU MATIN]]))</calculatedColumnFormula>
    </tableColumn>
    <tableColumn id="11" name="MONTANT PRIME EQUIPEMENT _x000a_PAR JOUR" totalsRowFunction="sum" dataDxfId="90" totalsRowDxfId="75"/>
    <tableColumn id="13" name="TOTAL SALAIRE BRUT" totalsRowFunction="sum" dataDxfId="89" totalsRowDxfId="74">
      <calculatedColumnFormula>SUM(HEURES[[#This Row],[TOTAL BRUT (H normales+H &gt; à 1h du matin+H supp)]],HEURES[[#This Row],[MONTANT PRIME EQUIPEMENT 
PAR JOUR]])</calculatedColumnFormula>
    </tableColumn>
    <tableColumn id="12" name="PRIME TRANSPORT_x000a_PAR JOUR" totalsRowFunction="sum" dataDxfId="88" totalsRowDxfId="73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36"/>
  <sheetViews>
    <sheetView showZeros="0" zoomScale="90" zoomScaleNormal="90" workbookViewId="0">
      <selection activeCell="G3" sqref="G3"/>
    </sheetView>
  </sheetViews>
  <sheetFormatPr baseColWidth="10" defaultRowHeight="15" x14ac:dyDescent="0.25"/>
  <cols>
    <col min="1" max="1" width="23.28515625" customWidth="1"/>
    <col min="2" max="2" width="14.42578125" style="8" customWidth="1"/>
    <col min="3" max="4" width="14.7109375" style="8" customWidth="1"/>
    <col min="5" max="6" width="14.7109375" style="2" customWidth="1"/>
    <col min="7" max="7" width="22.140625" customWidth="1"/>
    <col min="8" max="8" width="23.5703125" customWidth="1"/>
    <col min="9" max="9" width="18.140625" customWidth="1"/>
    <col min="10" max="10" width="6.28515625" customWidth="1"/>
    <col min="11" max="11" width="7.7109375" customWidth="1"/>
    <col min="12" max="12" width="6.7109375" customWidth="1"/>
    <col min="13" max="13" width="7.5703125" customWidth="1"/>
    <col min="14" max="14" width="8.7109375" customWidth="1"/>
    <col min="15" max="15" width="8.5703125" customWidth="1"/>
    <col min="16" max="16" width="10.28515625" customWidth="1"/>
    <col min="17" max="17" width="9.28515625" customWidth="1"/>
    <col min="18" max="18" width="6.42578125" customWidth="1"/>
    <col min="19" max="19" width="6.85546875" customWidth="1"/>
    <col min="20" max="20" width="10.140625" customWidth="1"/>
    <col min="21" max="21" width="7.7109375" customWidth="1"/>
    <col min="22" max="22" width="7.28515625" customWidth="1"/>
    <col min="23" max="23" width="9.7109375" customWidth="1"/>
    <col min="24" max="24" width="10.28515625" customWidth="1"/>
    <col min="25" max="25" width="11" customWidth="1"/>
    <col min="26" max="26" width="9.5703125" customWidth="1"/>
    <col min="27" max="27" width="14.28515625" bestFit="1" customWidth="1"/>
    <col min="28" max="28" width="11.85546875" bestFit="1" customWidth="1"/>
    <col min="29" max="29" width="10.5703125" customWidth="1"/>
    <col min="30" max="30" width="9.140625" customWidth="1"/>
    <col min="31" max="31" width="7.140625" customWidth="1"/>
    <col min="32" max="32" width="14.5703125" bestFit="1" customWidth="1"/>
    <col min="33" max="33" width="9.28515625" customWidth="1"/>
    <col min="34" max="34" width="8.42578125" customWidth="1"/>
    <col min="35" max="35" width="10.7109375" customWidth="1"/>
    <col min="36" max="36" width="9.28515625" customWidth="1"/>
    <col min="37" max="37" width="9.5703125" customWidth="1"/>
    <col min="38" max="38" width="7.140625" customWidth="1"/>
    <col min="39" max="39" width="9.28515625" customWidth="1"/>
    <col min="40" max="40" width="11" customWidth="1"/>
    <col min="41" max="41" width="10.140625" customWidth="1"/>
    <col min="42" max="42" width="8" customWidth="1"/>
    <col min="43" max="43" width="7.7109375" customWidth="1"/>
    <col min="44" max="44" width="12.140625" bestFit="1" customWidth="1"/>
    <col min="45" max="45" width="11.5703125" bestFit="1" customWidth="1"/>
    <col min="46" max="46" width="6.28515625" customWidth="1"/>
    <col min="47" max="47" width="11" customWidth="1"/>
    <col min="48" max="48" width="6.28515625" customWidth="1"/>
    <col min="49" max="49" width="7.7109375" customWidth="1"/>
    <col min="50" max="50" width="6.7109375" customWidth="1"/>
    <col min="51" max="51" width="7.5703125" customWidth="1"/>
    <col min="52" max="52" width="8.7109375" customWidth="1"/>
    <col min="53" max="53" width="8.5703125" customWidth="1"/>
    <col min="54" max="54" width="10.28515625" customWidth="1"/>
    <col min="55" max="55" width="9.28515625" customWidth="1"/>
    <col min="56" max="56" width="6.42578125" customWidth="1"/>
    <col min="57" max="57" width="6.85546875" customWidth="1"/>
    <col min="58" max="58" width="10.140625" customWidth="1"/>
    <col min="59" max="59" width="7.7109375" customWidth="1"/>
    <col min="60" max="60" width="7.28515625" customWidth="1"/>
    <col min="61" max="61" width="9.7109375" customWidth="1"/>
    <col min="62" max="62" width="10.28515625" customWidth="1"/>
    <col min="63" max="63" width="11" customWidth="1"/>
    <col min="64" max="64" width="9.5703125" customWidth="1"/>
    <col min="65" max="65" width="14.28515625" bestFit="1" customWidth="1"/>
    <col min="66" max="66" width="11.85546875" bestFit="1" customWidth="1"/>
    <col min="67" max="67" width="10.5703125" customWidth="1"/>
    <col min="68" max="68" width="9.140625" customWidth="1"/>
    <col min="69" max="69" width="7.140625" customWidth="1"/>
    <col min="70" max="70" width="14.5703125" bestFit="1" customWidth="1"/>
    <col min="71" max="71" width="9.28515625" customWidth="1"/>
    <col min="72" max="72" width="8.42578125" customWidth="1"/>
    <col min="73" max="73" width="10.7109375" customWidth="1"/>
    <col min="74" max="74" width="9.28515625" customWidth="1"/>
    <col min="75" max="75" width="9.5703125" customWidth="1"/>
    <col min="76" max="76" width="7.140625" customWidth="1"/>
    <col min="77" max="77" width="9.28515625" customWidth="1"/>
    <col min="79" max="79" width="10.140625" customWidth="1"/>
    <col min="80" max="80" width="8" customWidth="1"/>
    <col min="81" max="81" width="7.7109375" customWidth="1"/>
    <col min="82" max="82" width="12.140625" bestFit="1" customWidth="1"/>
    <col min="83" max="83" width="11.5703125" bestFit="1" customWidth="1"/>
    <col min="84" max="84" width="6.28515625" customWidth="1"/>
    <col min="85" max="85" width="11" customWidth="1"/>
    <col min="86" max="86" width="6.28515625" customWidth="1"/>
    <col min="87" max="87" width="7.7109375" customWidth="1"/>
    <col min="88" max="88" width="6.7109375" customWidth="1"/>
    <col min="89" max="89" width="7.5703125" customWidth="1"/>
    <col min="90" max="90" width="8.7109375" customWidth="1"/>
    <col min="91" max="91" width="8.5703125" customWidth="1"/>
    <col min="92" max="92" width="10.28515625" customWidth="1"/>
    <col min="93" max="93" width="9.28515625" customWidth="1"/>
    <col min="94" max="94" width="6.42578125" customWidth="1"/>
    <col min="95" max="95" width="6.85546875" customWidth="1"/>
    <col min="96" max="96" width="10.140625" customWidth="1"/>
    <col min="97" max="97" width="7.7109375" customWidth="1"/>
    <col min="98" max="98" width="7.28515625" customWidth="1"/>
    <col min="99" max="99" width="9.7109375" customWidth="1"/>
    <col min="100" max="100" width="10.28515625" customWidth="1"/>
    <col min="101" max="101" width="11" customWidth="1"/>
    <col min="102" max="102" width="9.5703125" customWidth="1"/>
    <col min="103" max="103" width="14.28515625" bestFit="1" customWidth="1"/>
    <col min="104" max="104" width="11.85546875" bestFit="1" customWidth="1"/>
    <col min="105" max="105" width="10.5703125" customWidth="1"/>
    <col min="106" max="106" width="9.140625" customWidth="1"/>
    <col min="107" max="107" width="7.140625" customWidth="1"/>
    <col min="108" max="108" width="14.5703125" bestFit="1" customWidth="1"/>
    <col min="109" max="109" width="9.28515625" customWidth="1"/>
    <col min="110" max="110" width="8.42578125" customWidth="1"/>
    <col min="111" max="111" width="10.7109375" customWidth="1"/>
    <col min="112" max="112" width="9.28515625" customWidth="1"/>
    <col min="113" max="113" width="9.5703125" customWidth="1"/>
    <col min="114" max="114" width="7.140625" customWidth="1"/>
    <col min="115" max="115" width="9.28515625" customWidth="1"/>
    <col min="116" max="116" width="12.5703125" bestFit="1" customWidth="1"/>
    <col min="117" max="117" width="10.140625" customWidth="1"/>
    <col min="118" max="118" width="8" customWidth="1"/>
    <col min="119" max="119" width="7.7109375" customWidth="1"/>
    <col min="120" max="120" width="12.140625" bestFit="1" customWidth="1"/>
    <col min="121" max="121" width="11.5703125" bestFit="1" customWidth="1"/>
    <col min="122" max="122" width="6.28515625" customWidth="1"/>
    <col min="123" max="123" width="11" customWidth="1"/>
    <col min="124" max="124" width="6.28515625" customWidth="1"/>
    <col min="125" max="125" width="7.7109375" customWidth="1"/>
    <col min="126" max="126" width="6.7109375" customWidth="1"/>
    <col min="127" max="127" width="7.5703125" customWidth="1"/>
    <col min="128" max="128" width="8.7109375" customWidth="1"/>
    <col min="129" max="129" width="8.5703125" customWidth="1"/>
    <col min="130" max="130" width="10.28515625" customWidth="1"/>
    <col min="131" max="131" width="9.28515625" customWidth="1"/>
    <col min="132" max="132" width="6.42578125" customWidth="1"/>
    <col min="133" max="133" width="6.85546875" customWidth="1"/>
    <col min="134" max="134" width="10.140625" customWidth="1"/>
    <col min="135" max="135" width="7.7109375" customWidth="1"/>
    <col min="136" max="136" width="7.28515625" customWidth="1"/>
    <col min="137" max="137" width="9.7109375" customWidth="1"/>
    <col min="138" max="138" width="10.28515625" customWidth="1"/>
    <col min="139" max="139" width="11" customWidth="1"/>
    <col min="140" max="140" width="9.5703125" customWidth="1"/>
    <col min="141" max="141" width="14.28515625" bestFit="1" customWidth="1"/>
    <col min="142" max="142" width="11.85546875" bestFit="1" customWidth="1"/>
    <col min="143" max="143" width="10.5703125" customWidth="1"/>
    <col min="144" max="144" width="9.140625" customWidth="1"/>
    <col min="145" max="145" width="7.140625" customWidth="1"/>
    <col min="146" max="146" width="14.5703125" bestFit="1" customWidth="1"/>
    <col min="147" max="147" width="9.28515625" customWidth="1"/>
    <col min="148" max="148" width="8.42578125" customWidth="1"/>
    <col min="149" max="149" width="10.7109375" customWidth="1"/>
    <col min="150" max="150" width="9.28515625" customWidth="1"/>
    <col min="151" max="151" width="9.5703125" customWidth="1"/>
    <col min="152" max="152" width="7.140625" customWidth="1"/>
    <col min="153" max="153" width="9.28515625" customWidth="1"/>
    <col min="154" max="154" width="10.42578125" customWidth="1"/>
    <col min="155" max="155" width="10.140625" customWidth="1"/>
    <col min="156" max="157" width="10" customWidth="1"/>
    <col min="158" max="158" width="12.140625" bestFit="1" customWidth="1"/>
    <col min="159" max="159" width="11.5703125" bestFit="1" customWidth="1"/>
    <col min="160" max="160" width="10" customWidth="1"/>
    <col min="161" max="161" width="11" customWidth="1"/>
    <col min="162" max="162" width="8.85546875" customWidth="1"/>
    <col min="163" max="164" width="10" customWidth="1"/>
    <col min="165" max="165" width="8.85546875" customWidth="1"/>
    <col min="166" max="167" width="10" customWidth="1"/>
    <col min="168" max="168" width="10.28515625" customWidth="1"/>
    <col min="169" max="169" width="9.28515625" customWidth="1"/>
    <col min="170" max="171" width="10" customWidth="1"/>
    <col min="172" max="172" width="10.140625" customWidth="1"/>
    <col min="173" max="173" width="8.85546875" customWidth="1"/>
    <col min="174" max="175" width="10" customWidth="1"/>
    <col min="176" max="176" width="10.28515625" customWidth="1"/>
    <col min="177" max="177" width="11" customWidth="1"/>
    <col min="178" max="178" width="10" customWidth="1"/>
    <col min="179" max="179" width="14.28515625" bestFit="1" customWidth="1"/>
    <col min="180" max="180" width="11.85546875" bestFit="1" customWidth="1"/>
    <col min="181" max="181" width="10.5703125" customWidth="1"/>
    <col min="182" max="182" width="10" customWidth="1"/>
    <col min="183" max="183" width="8.85546875" customWidth="1"/>
    <col min="184" max="184" width="14.5703125" bestFit="1" customWidth="1"/>
    <col min="185" max="186" width="10" customWidth="1"/>
    <col min="187" max="187" width="10.7109375" customWidth="1"/>
    <col min="188" max="188" width="9.28515625" customWidth="1"/>
    <col min="189" max="191" width="10" customWidth="1"/>
    <col min="192" max="192" width="12.5703125" bestFit="1" customWidth="1"/>
    <col min="193" max="193" width="10.140625" customWidth="1"/>
    <col min="194" max="194" width="8" customWidth="1"/>
    <col min="195" max="195" width="7.7109375" customWidth="1"/>
    <col min="196" max="196" width="12.140625" bestFit="1" customWidth="1"/>
    <col min="197" max="197" width="11.5703125" bestFit="1" customWidth="1"/>
    <col min="198" max="198" width="6.28515625" customWidth="1"/>
    <col min="199" max="199" width="11" customWidth="1"/>
    <col min="200" max="200" width="6.28515625" customWidth="1"/>
    <col min="201" max="201" width="7.7109375" customWidth="1"/>
    <col min="202" max="202" width="6.7109375" customWidth="1"/>
    <col min="203" max="203" width="7.5703125" customWidth="1"/>
    <col min="204" max="204" width="8.7109375" customWidth="1"/>
    <col min="205" max="205" width="8.5703125" customWidth="1"/>
    <col min="206" max="206" width="10.28515625" customWidth="1"/>
    <col min="207" max="207" width="9.28515625" customWidth="1"/>
    <col min="208" max="208" width="6.42578125" customWidth="1"/>
    <col min="209" max="209" width="6.85546875" customWidth="1"/>
    <col min="210" max="210" width="10.140625" customWidth="1"/>
    <col min="211" max="211" width="7.7109375" customWidth="1"/>
    <col min="212" max="212" width="7.28515625" customWidth="1"/>
    <col min="213" max="213" width="9.7109375" customWidth="1"/>
    <col min="214" max="214" width="10.28515625" customWidth="1"/>
    <col min="215" max="215" width="11" customWidth="1"/>
    <col min="216" max="216" width="9.5703125" customWidth="1"/>
    <col min="217" max="217" width="14.28515625" bestFit="1" customWidth="1"/>
    <col min="218" max="218" width="11.85546875" bestFit="1" customWidth="1"/>
    <col min="219" max="219" width="10.5703125" customWidth="1"/>
    <col min="220" max="220" width="9.140625" customWidth="1"/>
    <col min="221" max="221" width="7.140625" customWidth="1"/>
    <col min="222" max="222" width="14.5703125" bestFit="1" customWidth="1"/>
    <col min="223" max="223" width="9.28515625" customWidth="1"/>
    <col min="224" max="224" width="8.42578125" customWidth="1"/>
    <col min="225" max="225" width="10.7109375" customWidth="1"/>
    <col min="226" max="226" width="9.28515625" customWidth="1"/>
    <col min="227" max="227" width="9.5703125" customWidth="1"/>
    <col min="228" max="228" width="7.140625" customWidth="1"/>
    <col min="229" max="229" width="9.28515625" customWidth="1"/>
    <col min="230" max="230" width="12.5703125" bestFit="1" customWidth="1"/>
    <col min="231" max="231" width="10.140625" customWidth="1"/>
    <col min="232" max="232" width="8" customWidth="1"/>
    <col min="233" max="233" width="7.7109375" customWidth="1"/>
    <col min="234" max="234" width="12.140625" bestFit="1" customWidth="1"/>
    <col min="235" max="235" width="11.5703125" bestFit="1" customWidth="1"/>
    <col min="236" max="236" width="6.28515625" customWidth="1"/>
    <col min="237" max="237" width="11" customWidth="1"/>
    <col min="238" max="238" width="6.28515625" customWidth="1"/>
    <col min="239" max="239" width="7.7109375" customWidth="1"/>
    <col min="240" max="240" width="6.7109375" customWidth="1"/>
    <col min="241" max="241" width="7.5703125" customWidth="1"/>
    <col min="242" max="242" width="8.7109375" customWidth="1"/>
    <col min="243" max="243" width="8.5703125" customWidth="1"/>
    <col min="244" max="244" width="10.28515625" customWidth="1"/>
    <col min="245" max="245" width="9.28515625" customWidth="1"/>
    <col min="246" max="246" width="6.42578125" customWidth="1"/>
    <col min="247" max="247" width="6.85546875" customWidth="1"/>
    <col min="248" max="248" width="10.140625" customWidth="1"/>
    <col min="249" max="249" width="7.7109375" customWidth="1"/>
    <col min="250" max="250" width="7.28515625" customWidth="1"/>
    <col min="251" max="251" width="9.7109375" customWidth="1"/>
    <col min="252" max="252" width="10.28515625" customWidth="1"/>
    <col min="253" max="253" width="11" customWidth="1"/>
    <col min="254" max="254" width="9.5703125" customWidth="1"/>
    <col min="255" max="255" width="14.28515625" bestFit="1" customWidth="1"/>
    <col min="256" max="256" width="11.85546875" bestFit="1" customWidth="1"/>
    <col min="257" max="257" width="10.5703125" customWidth="1"/>
    <col min="258" max="258" width="9.140625" customWidth="1"/>
    <col min="259" max="259" width="7.140625" customWidth="1"/>
    <col min="260" max="260" width="14.5703125" bestFit="1" customWidth="1"/>
    <col min="261" max="261" width="9.28515625" customWidth="1"/>
    <col min="262" max="262" width="8.42578125" customWidth="1"/>
    <col min="263" max="263" width="10.7109375" customWidth="1"/>
    <col min="264" max="264" width="9.28515625" customWidth="1"/>
    <col min="265" max="265" width="9.5703125" customWidth="1"/>
    <col min="266" max="266" width="7.140625" customWidth="1"/>
    <col min="267" max="267" width="9.28515625" customWidth="1"/>
  </cols>
  <sheetData>
    <row r="1" spans="1:14" ht="18.75" x14ac:dyDescent="0.4">
      <c r="A1" s="27" t="s">
        <v>23</v>
      </c>
      <c r="B1" s="27"/>
      <c r="C1" s="27"/>
      <c r="D1" s="27"/>
      <c r="E1" s="27"/>
      <c r="F1" s="27"/>
      <c r="G1" s="27"/>
      <c r="H1" s="27"/>
    </row>
    <row r="2" spans="1:14" s="2" customFormat="1" ht="30" x14ac:dyDescent="0.25">
      <c r="A2" s="24" t="s">
        <v>33</v>
      </c>
      <c r="B2" s="2" t="s">
        <v>34</v>
      </c>
      <c r="C2" s="2" t="s">
        <v>38</v>
      </c>
      <c r="D2" s="2" t="s">
        <v>35</v>
      </c>
      <c r="E2" s="2" t="s">
        <v>37</v>
      </c>
      <c r="F2" s="2" t="s">
        <v>36</v>
      </c>
      <c r="G2" s="23" t="s">
        <v>18</v>
      </c>
      <c r="H2" s="23" t="s">
        <v>21</v>
      </c>
      <c r="N2" s="29"/>
    </row>
    <row r="3" spans="1:14" ht="20.100000000000001" customHeight="1" x14ac:dyDescent="0.25">
      <c r="A3" s="1" t="s">
        <v>25</v>
      </c>
      <c r="B3" s="31">
        <v>7</v>
      </c>
      <c r="C3" s="34">
        <v>2.96</v>
      </c>
      <c r="D3" s="34">
        <v>26.36</v>
      </c>
      <c r="E3" s="35">
        <v>0</v>
      </c>
      <c r="F3" s="30">
        <v>2</v>
      </c>
      <c r="G3" s="33"/>
      <c r="H3" s="33"/>
      <c r="I3" s="25"/>
      <c r="K3" s="26"/>
    </row>
    <row r="4" spans="1:14" ht="20.100000000000001" customHeight="1" x14ac:dyDescent="0.25">
      <c r="A4" s="1" t="s">
        <v>26</v>
      </c>
      <c r="B4" s="31">
        <v>18</v>
      </c>
      <c r="C4" s="34">
        <v>4.4400000000000004</v>
      </c>
      <c r="D4" s="34">
        <v>39.54</v>
      </c>
      <c r="E4" s="35">
        <v>0</v>
      </c>
      <c r="F4" s="30">
        <v>3</v>
      </c>
      <c r="G4" s="33"/>
      <c r="H4" s="33"/>
    </row>
    <row r="5" spans="1:14" ht="20.100000000000001" customHeight="1" x14ac:dyDescent="0.25">
      <c r="A5" s="1" t="s">
        <v>27</v>
      </c>
      <c r="B5" s="31">
        <v>17</v>
      </c>
      <c r="C5" s="34">
        <v>2.96</v>
      </c>
      <c r="D5" s="34">
        <v>27</v>
      </c>
      <c r="E5" s="35">
        <v>0</v>
      </c>
      <c r="F5" s="30">
        <v>2</v>
      </c>
      <c r="G5" s="33"/>
      <c r="H5" s="33"/>
    </row>
    <row r="6" spans="1:14" ht="20.100000000000001" customHeight="1" x14ac:dyDescent="0.25">
      <c r="A6" s="1" t="s">
        <v>28</v>
      </c>
      <c r="B6" s="31">
        <v>25</v>
      </c>
      <c r="C6" s="34">
        <v>4.4400000000000004</v>
      </c>
      <c r="D6" s="34">
        <v>622.12</v>
      </c>
      <c r="E6" s="35">
        <v>4</v>
      </c>
      <c r="F6" s="30">
        <v>3</v>
      </c>
      <c r="G6" s="33"/>
      <c r="H6" s="33"/>
    </row>
    <row r="7" spans="1:14" ht="20.100000000000001" customHeight="1" x14ac:dyDescent="0.25">
      <c r="A7" s="1" t="s">
        <v>29</v>
      </c>
      <c r="B7" s="31">
        <v>16</v>
      </c>
      <c r="C7" s="34">
        <v>4.4400000000000004</v>
      </c>
      <c r="D7" s="34">
        <v>2380.48</v>
      </c>
      <c r="E7" s="35">
        <v>12</v>
      </c>
      <c r="F7" s="30">
        <v>3</v>
      </c>
      <c r="G7" s="33"/>
      <c r="H7" s="33"/>
    </row>
    <row r="8" spans="1:14" ht="20.100000000000001" customHeight="1" x14ac:dyDescent="0.25">
      <c r="A8" s="1" t="s">
        <v>24</v>
      </c>
      <c r="B8" s="31">
        <v>6</v>
      </c>
      <c r="C8" s="34">
        <v>1.48</v>
      </c>
      <c r="D8" s="34">
        <v>13.18</v>
      </c>
      <c r="E8" s="35">
        <v>0</v>
      </c>
      <c r="F8" s="30">
        <v>1</v>
      </c>
      <c r="G8" s="33"/>
      <c r="H8" s="33"/>
    </row>
    <row r="9" spans="1:14" ht="20.100000000000001" customHeight="1" x14ac:dyDescent="0.25">
      <c r="A9" s="1" t="s">
        <v>30</v>
      </c>
      <c r="B9" s="31">
        <v>18</v>
      </c>
      <c r="C9" s="34">
        <v>4.4400000000000004</v>
      </c>
      <c r="D9" s="34">
        <v>39.54</v>
      </c>
      <c r="E9" s="35">
        <v>0</v>
      </c>
      <c r="F9" s="30">
        <v>3</v>
      </c>
      <c r="G9" s="33"/>
      <c r="H9" s="33"/>
    </row>
    <row r="10" spans="1:14" ht="20.100000000000001" customHeight="1" x14ac:dyDescent="0.25">
      <c r="A10" s="1" t="s">
        <v>31</v>
      </c>
      <c r="B10" s="31">
        <v>18</v>
      </c>
      <c r="C10" s="34">
        <v>4.4400000000000004</v>
      </c>
      <c r="D10" s="34">
        <v>39.54</v>
      </c>
      <c r="E10" s="35">
        <v>0</v>
      </c>
      <c r="F10" s="30">
        <v>3</v>
      </c>
      <c r="G10" s="33"/>
      <c r="H10" s="33"/>
    </row>
    <row r="11" spans="1:14" ht="20.100000000000001" customHeight="1" x14ac:dyDescent="0.25">
      <c r="A11" s="1" t="s">
        <v>32</v>
      </c>
      <c r="B11" s="31">
        <v>24</v>
      </c>
      <c r="C11" s="34">
        <v>5.92</v>
      </c>
      <c r="D11" s="34">
        <v>52.72</v>
      </c>
      <c r="E11" s="35">
        <v>0</v>
      </c>
      <c r="F11" s="30">
        <v>4</v>
      </c>
      <c r="G11" s="33"/>
      <c r="H11" s="33"/>
    </row>
    <row r="12" spans="1:14" ht="20.100000000000001" customHeight="1" x14ac:dyDescent="0.25">
      <c r="A12" s="1" t="s">
        <v>11</v>
      </c>
      <c r="B12" s="31">
        <v>149</v>
      </c>
      <c r="C12" s="34">
        <v>35.520000000000003</v>
      </c>
      <c r="D12" s="34">
        <v>3240.48</v>
      </c>
      <c r="E12" s="35">
        <v>16</v>
      </c>
      <c r="F12" s="30">
        <v>24</v>
      </c>
      <c r="G12" s="32"/>
      <c r="H12" s="32"/>
    </row>
    <row r="13" spans="1:14" ht="20.100000000000001" customHeight="1" x14ac:dyDescent="0.25">
      <c r="B13"/>
      <c r="C13"/>
      <c r="D13"/>
      <c r="G13" s="32"/>
      <c r="H13" s="32"/>
    </row>
    <row r="14" spans="1:14" ht="20.100000000000001" customHeight="1" x14ac:dyDescent="0.25">
      <c r="B14"/>
      <c r="C14"/>
      <c r="D14"/>
      <c r="G14" s="32"/>
      <c r="H14" s="32"/>
    </row>
    <row r="15" spans="1:14" ht="20.100000000000001" customHeight="1" x14ac:dyDescent="0.25">
      <c r="B15"/>
      <c r="C15"/>
      <c r="D15"/>
      <c r="G15" s="32"/>
      <c r="H15" s="32"/>
    </row>
    <row r="16" spans="1:14" ht="20.100000000000001" customHeight="1" x14ac:dyDescent="0.25">
      <c r="B16"/>
      <c r="C16"/>
      <c r="D16"/>
      <c r="G16" s="32"/>
      <c r="H16" s="32"/>
    </row>
    <row r="17" spans="2:8" ht="20.100000000000001" customHeight="1" x14ac:dyDescent="0.25">
      <c r="B17"/>
      <c r="C17"/>
      <c r="D17"/>
      <c r="G17" s="32"/>
      <c r="H17" s="32"/>
    </row>
    <row r="18" spans="2:8" ht="20.100000000000001" customHeight="1" x14ac:dyDescent="0.25">
      <c r="B18"/>
      <c r="C18"/>
      <c r="D18"/>
      <c r="G18" s="32"/>
      <c r="H18" s="32"/>
    </row>
    <row r="19" spans="2:8" ht="20.100000000000001" customHeight="1" x14ac:dyDescent="0.25">
      <c r="B19"/>
      <c r="C19"/>
      <c r="D19"/>
      <c r="G19" s="32"/>
      <c r="H19" s="32"/>
    </row>
    <row r="20" spans="2:8" ht="20.100000000000001" customHeight="1" x14ac:dyDescent="0.25">
      <c r="B20"/>
      <c r="C20"/>
      <c r="D20"/>
      <c r="G20" s="32"/>
      <c r="H20" s="32"/>
    </row>
    <row r="21" spans="2:8" ht="20.100000000000001" customHeight="1" x14ac:dyDescent="0.25">
      <c r="B21"/>
      <c r="C21"/>
      <c r="D21"/>
      <c r="G21" s="32"/>
      <c r="H21" s="32"/>
    </row>
    <row r="22" spans="2:8" ht="20.100000000000001" customHeight="1" x14ac:dyDescent="0.25">
      <c r="B22"/>
      <c r="C22"/>
      <c r="D22"/>
      <c r="G22" s="32"/>
      <c r="H22" s="32"/>
    </row>
    <row r="23" spans="2:8" ht="20.100000000000001" customHeight="1" x14ac:dyDescent="0.25">
      <c r="B23"/>
      <c r="C23"/>
      <c r="D23"/>
      <c r="G23" s="32"/>
      <c r="H23" s="32"/>
    </row>
    <row r="24" spans="2:8" ht="20.100000000000001" customHeight="1" x14ac:dyDescent="0.25">
      <c r="B24"/>
      <c r="C24"/>
      <c r="D24"/>
      <c r="G24" s="32"/>
      <c r="H24" s="32"/>
    </row>
    <row r="25" spans="2:8" ht="20.100000000000001" customHeight="1" x14ac:dyDescent="0.25">
      <c r="B25"/>
      <c r="C25"/>
      <c r="D25"/>
      <c r="G25" s="32"/>
      <c r="H25" s="32"/>
    </row>
    <row r="26" spans="2:8" x14ac:dyDescent="0.25">
      <c r="B26"/>
      <c r="C26"/>
      <c r="D26"/>
      <c r="G26" s="28"/>
      <c r="H26" s="28"/>
    </row>
    <row r="27" spans="2:8" x14ac:dyDescent="0.25">
      <c r="B27"/>
      <c r="C27"/>
      <c r="D27"/>
      <c r="G27" s="28"/>
      <c r="H27" s="28"/>
    </row>
    <row r="28" spans="2:8" x14ac:dyDescent="0.25">
      <c r="B28"/>
      <c r="C28"/>
      <c r="D28"/>
      <c r="G28" s="28"/>
      <c r="H28" s="28"/>
    </row>
    <row r="29" spans="2:8" x14ac:dyDescent="0.25">
      <c r="B29"/>
      <c r="C29"/>
      <c r="D29"/>
      <c r="G29" s="28"/>
      <c r="H29" s="28"/>
    </row>
    <row r="30" spans="2:8" x14ac:dyDescent="0.25">
      <c r="B30"/>
      <c r="C30"/>
      <c r="D30"/>
      <c r="G30" s="28"/>
      <c r="H30" s="28"/>
    </row>
    <row r="31" spans="2:8" x14ac:dyDescent="0.25">
      <c r="B31"/>
      <c r="C31"/>
      <c r="D31"/>
      <c r="G31" s="28"/>
      <c r="H31" s="28"/>
    </row>
    <row r="32" spans="2:8" x14ac:dyDescent="0.25">
      <c r="B32"/>
      <c r="C32"/>
      <c r="D32"/>
      <c r="G32" s="28"/>
      <c r="H32" s="28"/>
    </row>
    <row r="33" spans="2:8" x14ac:dyDescent="0.25">
      <c r="B33"/>
      <c r="C33"/>
      <c r="D33"/>
      <c r="G33" s="28"/>
      <c r="H33" s="28"/>
    </row>
    <row r="34" spans="2:8" x14ac:dyDescent="0.25">
      <c r="B34"/>
      <c r="C34"/>
      <c r="D34"/>
      <c r="G34" s="28"/>
      <c r="H34" s="28"/>
    </row>
    <row r="35" spans="2:8" x14ac:dyDescent="0.25">
      <c r="B35"/>
      <c r="C35"/>
      <c r="D35"/>
      <c r="G35" s="28"/>
      <c r="H35" s="28"/>
    </row>
    <row r="36" spans="2:8" x14ac:dyDescent="0.25">
      <c r="B36"/>
      <c r="C36"/>
      <c r="D36"/>
      <c r="G36" s="28"/>
      <c r="H36" s="28"/>
    </row>
    <row r="37" spans="2:8" x14ac:dyDescent="0.25">
      <c r="B37"/>
      <c r="C37"/>
      <c r="D37"/>
      <c r="G37" s="28"/>
      <c r="H37" s="28"/>
    </row>
    <row r="38" spans="2:8" x14ac:dyDescent="0.25">
      <c r="B38"/>
      <c r="C38"/>
      <c r="D38"/>
      <c r="G38" s="28"/>
      <c r="H38" s="28"/>
    </row>
    <row r="39" spans="2:8" x14ac:dyDescent="0.25">
      <c r="B39"/>
      <c r="C39"/>
      <c r="D39"/>
      <c r="G39" s="28"/>
      <c r="H39" s="28"/>
    </row>
    <row r="40" spans="2:8" x14ac:dyDescent="0.25">
      <c r="B40"/>
      <c r="C40"/>
      <c r="D40"/>
      <c r="G40" s="28"/>
      <c r="H40" s="28"/>
    </row>
    <row r="41" spans="2:8" x14ac:dyDescent="0.25">
      <c r="B41"/>
      <c r="C41"/>
      <c r="D41"/>
    </row>
    <row r="42" spans="2:8" x14ac:dyDescent="0.25">
      <c r="B42"/>
      <c r="C42"/>
      <c r="D42"/>
    </row>
    <row r="43" spans="2:8" x14ac:dyDescent="0.25">
      <c r="B43"/>
      <c r="C43"/>
      <c r="D43"/>
    </row>
    <row r="44" spans="2:8" x14ac:dyDescent="0.25">
      <c r="B44"/>
      <c r="C44"/>
      <c r="D44"/>
    </row>
    <row r="45" spans="2:8" x14ac:dyDescent="0.25">
      <c r="B45"/>
      <c r="C45"/>
      <c r="D45"/>
    </row>
    <row r="46" spans="2:8" x14ac:dyDescent="0.25">
      <c r="B46"/>
      <c r="C46"/>
      <c r="D46"/>
    </row>
    <row r="47" spans="2:8" x14ac:dyDescent="0.25">
      <c r="B47"/>
      <c r="C47"/>
      <c r="D47"/>
    </row>
    <row r="48" spans="2:8" x14ac:dyDescent="0.25">
      <c r="B48"/>
      <c r="C48"/>
      <c r="D48"/>
    </row>
    <row r="49" spans="2:4" x14ac:dyDescent="0.25">
      <c r="B49"/>
      <c r="C49"/>
      <c r="D49"/>
    </row>
    <row r="50" spans="2:4" x14ac:dyDescent="0.25">
      <c r="B50"/>
      <c r="C50"/>
      <c r="D50"/>
    </row>
    <row r="51" spans="2:4" x14ac:dyDescent="0.25">
      <c r="B51"/>
      <c r="C51"/>
      <c r="D51"/>
    </row>
    <row r="52" spans="2:4" x14ac:dyDescent="0.25">
      <c r="B52"/>
      <c r="C52"/>
      <c r="D52"/>
    </row>
    <row r="53" spans="2:4" x14ac:dyDescent="0.25">
      <c r="B53"/>
      <c r="C53"/>
      <c r="D53"/>
    </row>
    <row r="54" spans="2:4" x14ac:dyDescent="0.25">
      <c r="B54"/>
      <c r="C54"/>
      <c r="D54"/>
    </row>
    <row r="55" spans="2:4" x14ac:dyDescent="0.25">
      <c r="B55"/>
      <c r="C55"/>
      <c r="D55"/>
    </row>
    <row r="56" spans="2:4" x14ac:dyDescent="0.25">
      <c r="B56"/>
      <c r="C56"/>
      <c r="D56"/>
    </row>
    <row r="57" spans="2:4" x14ac:dyDescent="0.25">
      <c r="B57"/>
      <c r="C57"/>
      <c r="D57"/>
    </row>
    <row r="58" spans="2:4" x14ac:dyDescent="0.25">
      <c r="B58"/>
      <c r="C58"/>
      <c r="D58"/>
    </row>
    <row r="59" spans="2:4" x14ac:dyDescent="0.25">
      <c r="B59"/>
      <c r="C59"/>
      <c r="D59"/>
    </row>
    <row r="60" spans="2:4" x14ac:dyDescent="0.25">
      <c r="B60"/>
      <c r="C60"/>
      <c r="D60"/>
    </row>
    <row r="61" spans="2:4" x14ac:dyDescent="0.25">
      <c r="B61"/>
      <c r="C61"/>
      <c r="D61"/>
    </row>
    <row r="62" spans="2:4" x14ac:dyDescent="0.25">
      <c r="B62"/>
      <c r="C62"/>
      <c r="D62"/>
    </row>
    <row r="63" spans="2:4" x14ac:dyDescent="0.25">
      <c r="B63"/>
      <c r="C63"/>
      <c r="D63"/>
    </row>
    <row r="64" spans="2:4" x14ac:dyDescent="0.25">
      <c r="B64"/>
      <c r="C64"/>
      <c r="D64"/>
    </row>
    <row r="65" spans="2:4" x14ac:dyDescent="0.25">
      <c r="B65"/>
      <c r="C65"/>
      <c r="D65"/>
    </row>
    <row r="66" spans="2:4" x14ac:dyDescent="0.25">
      <c r="B66"/>
      <c r="C66"/>
      <c r="D66"/>
    </row>
    <row r="67" spans="2:4" x14ac:dyDescent="0.25">
      <c r="B67"/>
      <c r="C67"/>
      <c r="D67"/>
    </row>
    <row r="68" spans="2:4" x14ac:dyDescent="0.25">
      <c r="B68"/>
      <c r="C68"/>
      <c r="D68"/>
    </row>
    <row r="69" spans="2:4" x14ac:dyDescent="0.25">
      <c r="B69"/>
      <c r="C69"/>
      <c r="D69"/>
    </row>
    <row r="70" spans="2:4" x14ac:dyDescent="0.25">
      <c r="B70"/>
      <c r="C70"/>
      <c r="D70"/>
    </row>
    <row r="71" spans="2:4" x14ac:dyDescent="0.25">
      <c r="B71"/>
      <c r="C71"/>
      <c r="D71"/>
    </row>
    <row r="72" spans="2:4" x14ac:dyDescent="0.25">
      <c r="B72"/>
      <c r="C72"/>
      <c r="D72"/>
    </row>
    <row r="73" spans="2:4" x14ac:dyDescent="0.25">
      <c r="B73"/>
      <c r="C73"/>
      <c r="D73"/>
    </row>
    <row r="74" spans="2:4" x14ac:dyDescent="0.25">
      <c r="B74"/>
      <c r="C74"/>
      <c r="D74"/>
    </row>
    <row r="75" spans="2:4" x14ac:dyDescent="0.25">
      <c r="B75"/>
      <c r="C75"/>
      <c r="D75"/>
    </row>
    <row r="76" spans="2:4" x14ac:dyDescent="0.25">
      <c r="B76"/>
      <c r="C76"/>
      <c r="D76"/>
    </row>
    <row r="77" spans="2:4" x14ac:dyDescent="0.25">
      <c r="B77"/>
      <c r="C77"/>
      <c r="D77"/>
    </row>
    <row r="78" spans="2:4" x14ac:dyDescent="0.25">
      <c r="B78"/>
      <c r="C78"/>
      <c r="D78"/>
    </row>
    <row r="79" spans="2:4" x14ac:dyDescent="0.25">
      <c r="B79"/>
      <c r="C79"/>
      <c r="D79"/>
    </row>
    <row r="80" spans="2:4" x14ac:dyDescent="0.25">
      <c r="B80"/>
      <c r="C80"/>
      <c r="D80"/>
    </row>
    <row r="81" spans="2:4" x14ac:dyDescent="0.25">
      <c r="B81"/>
      <c r="C81"/>
      <c r="D81"/>
    </row>
    <row r="82" spans="2:4" x14ac:dyDescent="0.25">
      <c r="B82"/>
      <c r="C82"/>
      <c r="D82"/>
    </row>
    <row r="83" spans="2:4" x14ac:dyDescent="0.25">
      <c r="B83"/>
      <c r="C83"/>
      <c r="D83"/>
    </row>
    <row r="84" spans="2:4" x14ac:dyDescent="0.25">
      <c r="B84"/>
      <c r="C84"/>
      <c r="D84"/>
    </row>
    <row r="85" spans="2:4" x14ac:dyDescent="0.25">
      <c r="B85"/>
      <c r="C85"/>
      <c r="D85"/>
    </row>
    <row r="86" spans="2:4" x14ac:dyDescent="0.25">
      <c r="B86"/>
      <c r="C86"/>
      <c r="D86"/>
    </row>
    <row r="87" spans="2:4" x14ac:dyDescent="0.25">
      <c r="B87"/>
      <c r="C87"/>
      <c r="D87"/>
    </row>
    <row r="88" spans="2:4" x14ac:dyDescent="0.25">
      <c r="B88"/>
      <c r="C88"/>
      <c r="D88"/>
    </row>
    <row r="89" spans="2:4" x14ac:dyDescent="0.25">
      <c r="B89"/>
      <c r="C89"/>
      <c r="D89"/>
    </row>
    <row r="90" spans="2:4" x14ac:dyDescent="0.25">
      <c r="B90"/>
      <c r="C90"/>
      <c r="D90"/>
    </row>
    <row r="91" spans="2:4" x14ac:dyDescent="0.25">
      <c r="B91"/>
      <c r="C91"/>
      <c r="D91"/>
    </row>
    <row r="92" spans="2:4" x14ac:dyDescent="0.25">
      <c r="B92"/>
      <c r="C92"/>
      <c r="D92"/>
    </row>
    <row r="93" spans="2:4" x14ac:dyDescent="0.25">
      <c r="B93"/>
      <c r="C93"/>
      <c r="D93"/>
    </row>
    <row r="94" spans="2:4" x14ac:dyDescent="0.25">
      <c r="B94"/>
      <c r="C94"/>
      <c r="D94"/>
    </row>
    <row r="95" spans="2:4" x14ac:dyDescent="0.25">
      <c r="B95"/>
      <c r="C95"/>
      <c r="D95"/>
    </row>
    <row r="96" spans="2:4" x14ac:dyDescent="0.25">
      <c r="B96"/>
      <c r="C96"/>
      <c r="D96"/>
    </row>
    <row r="97" spans="2:4" x14ac:dyDescent="0.25">
      <c r="B97"/>
      <c r="C97"/>
      <c r="D97"/>
    </row>
    <row r="98" spans="2:4" x14ac:dyDescent="0.25">
      <c r="B98"/>
      <c r="C98"/>
      <c r="D98"/>
    </row>
    <row r="99" spans="2:4" x14ac:dyDescent="0.25">
      <c r="B99"/>
      <c r="C99"/>
      <c r="D99"/>
    </row>
    <row r="100" spans="2:4" x14ac:dyDescent="0.25">
      <c r="B100"/>
      <c r="C100"/>
      <c r="D100"/>
    </row>
    <row r="101" spans="2:4" x14ac:dyDescent="0.25">
      <c r="B101"/>
      <c r="C101"/>
      <c r="D101"/>
    </row>
    <row r="102" spans="2:4" x14ac:dyDescent="0.25">
      <c r="B102"/>
      <c r="C102"/>
      <c r="D102"/>
    </row>
    <row r="103" spans="2:4" x14ac:dyDescent="0.25">
      <c r="B103"/>
      <c r="C103"/>
      <c r="D103"/>
    </row>
    <row r="104" spans="2:4" x14ac:dyDescent="0.25">
      <c r="B104"/>
      <c r="C104"/>
      <c r="D104"/>
    </row>
    <row r="105" spans="2:4" x14ac:dyDescent="0.25">
      <c r="B105"/>
      <c r="C105"/>
      <c r="D105"/>
    </row>
    <row r="106" spans="2:4" x14ac:dyDescent="0.25">
      <c r="B106"/>
      <c r="C106"/>
      <c r="D106"/>
    </row>
    <row r="107" spans="2:4" x14ac:dyDescent="0.25">
      <c r="B107"/>
      <c r="C107"/>
      <c r="D107"/>
    </row>
    <row r="108" spans="2:4" x14ac:dyDescent="0.25">
      <c r="B108"/>
      <c r="C108"/>
      <c r="D108"/>
    </row>
    <row r="109" spans="2:4" x14ac:dyDescent="0.25">
      <c r="B109"/>
      <c r="C109"/>
      <c r="D109"/>
    </row>
    <row r="110" spans="2:4" x14ac:dyDescent="0.25">
      <c r="B110"/>
      <c r="C110"/>
      <c r="D110"/>
    </row>
    <row r="111" spans="2:4" x14ac:dyDescent="0.25">
      <c r="B111"/>
      <c r="C111"/>
      <c r="D111"/>
    </row>
    <row r="112" spans="2:4" x14ac:dyDescent="0.25">
      <c r="B112"/>
      <c r="C112"/>
      <c r="D112"/>
    </row>
    <row r="113" spans="2:4" x14ac:dyDescent="0.25">
      <c r="B113"/>
      <c r="C113"/>
      <c r="D113"/>
    </row>
    <row r="114" spans="2:4" x14ac:dyDescent="0.25">
      <c r="B114"/>
      <c r="C114"/>
      <c r="D114"/>
    </row>
    <row r="115" spans="2:4" x14ac:dyDescent="0.25">
      <c r="B115"/>
      <c r="C115"/>
      <c r="D115"/>
    </row>
    <row r="116" spans="2:4" x14ac:dyDescent="0.25">
      <c r="B116"/>
      <c r="C116"/>
      <c r="D116"/>
    </row>
    <row r="117" spans="2:4" x14ac:dyDescent="0.25">
      <c r="B117"/>
      <c r="C117"/>
      <c r="D117"/>
    </row>
    <row r="118" spans="2:4" x14ac:dyDescent="0.25">
      <c r="B118"/>
      <c r="C118"/>
      <c r="D118"/>
    </row>
    <row r="119" spans="2:4" x14ac:dyDescent="0.25">
      <c r="B119"/>
      <c r="C119"/>
      <c r="D119"/>
    </row>
    <row r="120" spans="2:4" x14ac:dyDescent="0.25">
      <c r="B120"/>
      <c r="C120"/>
      <c r="D120"/>
    </row>
    <row r="121" spans="2:4" x14ac:dyDescent="0.25">
      <c r="B121"/>
      <c r="C121"/>
      <c r="D121"/>
    </row>
    <row r="122" spans="2:4" x14ac:dyDescent="0.25">
      <c r="B122"/>
      <c r="C122"/>
      <c r="D122"/>
    </row>
    <row r="123" spans="2:4" x14ac:dyDescent="0.25">
      <c r="B123"/>
      <c r="C123"/>
      <c r="D123"/>
    </row>
    <row r="124" spans="2:4" x14ac:dyDescent="0.25">
      <c r="B124"/>
      <c r="C124"/>
      <c r="D124"/>
    </row>
    <row r="125" spans="2:4" x14ac:dyDescent="0.25">
      <c r="B125"/>
      <c r="C125"/>
      <c r="D125"/>
    </row>
    <row r="126" spans="2:4" x14ac:dyDescent="0.25">
      <c r="B126"/>
      <c r="C126"/>
      <c r="D126"/>
    </row>
    <row r="127" spans="2:4" x14ac:dyDescent="0.25">
      <c r="B127"/>
      <c r="C127"/>
      <c r="D127"/>
    </row>
    <row r="128" spans="2:4" x14ac:dyDescent="0.25">
      <c r="B128"/>
      <c r="C128"/>
      <c r="D128"/>
    </row>
    <row r="129" spans="2:4" x14ac:dyDescent="0.25">
      <c r="B129"/>
      <c r="C129"/>
      <c r="D129"/>
    </row>
    <row r="130" spans="2:4" x14ac:dyDescent="0.25">
      <c r="B130"/>
      <c r="C130"/>
      <c r="D130"/>
    </row>
    <row r="131" spans="2:4" x14ac:dyDescent="0.25">
      <c r="B131"/>
      <c r="C131"/>
      <c r="D131"/>
    </row>
    <row r="132" spans="2:4" x14ac:dyDescent="0.25">
      <c r="B132"/>
      <c r="C132"/>
      <c r="D132"/>
    </row>
    <row r="133" spans="2:4" x14ac:dyDescent="0.25">
      <c r="B133"/>
      <c r="C133"/>
      <c r="D133"/>
    </row>
    <row r="134" spans="2:4" x14ac:dyDescent="0.25">
      <c r="B134"/>
      <c r="C134"/>
      <c r="D134"/>
    </row>
    <row r="135" spans="2:4" x14ac:dyDescent="0.25">
      <c r="B135"/>
      <c r="C135"/>
      <c r="D135"/>
    </row>
    <row r="136" spans="2:4" x14ac:dyDescent="0.25">
      <c r="B136"/>
      <c r="C136"/>
      <c r="D136"/>
    </row>
  </sheetData>
  <mergeCells count="1">
    <mergeCell ref="A1:H1"/>
  </mergeCells>
  <pageMargins left="0.7" right="0.7" top="0.75" bottom="0.75" header="0.3" footer="0.3"/>
  <pageSetup paperSize="9" scale="68" orientation="portrait" r:id="rId2"/>
  <colBreaks count="1" manualBreakCount="1">
    <brk id="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3"/>
  <sheetViews>
    <sheetView tabSelected="1" workbookViewId="0">
      <selection activeCell="P12" sqref="P12"/>
    </sheetView>
  </sheetViews>
  <sheetFormatPr baseColWidth="10" defaultRowHeight="15" x14ac:dyDescent="0.25"/>
  <cols>
    <col min="1" max="1" width="12.7109375" style="11" customWidth="1"/>
    <col min="2" max="2" width="15.7109375" style="10" customWidth="1"/>
    <col min="3" max="3" width="12.7109375" style="11" customWidth="1"/>
    <col min="4" max="4" width="12.7109375" style="18" customWidth="1"/>
    <col min="5" max="6" width="12.7109375" style="12" customWidth="1"/>
    <col min="7" max="10" width="12.7109375" style="14" customWidth="1"/>
    <col min="11" max="11" width="12.7109375" style="17" customWidth="1"/>
    <col min="12" max="12" width="12.7109375" style="14" customWidth="1"/>
    <col min="13" max="13" width="12.7109375" style="17" customWidth="1"/>
    <col min="14" max="14" width="12.7109375" style="14" customWidth="1"/>
    <col min="16" max="16" width="21.7109375" style="14" customWidth="1"/>
    <col min="17" max="16384" width="11.42578125" style="11"/>
  </cols>
  <sheetData>
    <row r="1" spans="1:16" s="3" customFormat="1" ht="51" x14ac:dyDescent="0.25">
      <c r="A1" s="3" t="s">
        <v>0</v>
      </c>
      <c r="B1" s="4" t="s">
        <v>1</v>
      </c>
      <c r="C1" s="3" t="s">
        <v>12</v>
      </c>
      <c r="D1" s="5" t="s">
        <v>2</v>
      </c>
      <c r="E1" s="6" t="s">
        <v>20</v>
      </c>
      <c r="F1" s="6" t="s">
        <v>19</v>
      </c>
      <c r="G1" s="6" t="s">
        <v>9</v>
      </c>
      <c r="H1" s="6" t="s">
        <v>16</v>
      </c>
      <c r="I1" s="6" t="s">
        <v>3</v>
      </c>
      <c r="J1" s="6" t="s">
        <v>10</v>
      </c>
      <c r="K1" s="7" t="s">
        <v>15</v>
      </c>
      <c r="L1" s="6" t="s">
        <v>14</v>
      </c>
      <c r="M1" s="22" t="s">
        <v>4</v>
      </c>
      <c r="N1" s="6" t="s">
        <v>17</v>
      </c>
    </row>
    <row r="2" spans="1:16" ht="12.75" x14ac:dyDescent="0.2">
      <c r="A2" s="9" t="s">
        <v>25</v>
      </c>
      <c r="B2" s="10" t="s">
        <v>6</v>
      </c>
      <c r="C2" s="11" t="s">
        <v>22</v>
      </c>
      <c r="D2" s="12">
        <v>43233</v>
      </c>
      <c r="E2" s="13">
        <v>1</v>
      </c>
      <c r="F2" s="13">
        <v>3</v>
      </c>
      <c r="G2" s="14">
        <v>13.18</v>
      </c>
      <c r="J2" s="14">
        <v>26.36</v>
      </c>
      <c r="K2" s="15">
        <f>IF(G2&lt;15,(HEURES[[#This Row],[NB HEURES/jours]]*HEURES[[#This Row],[TX HORAIRE ]]+HEURES[[#This Row],[HEURES SUPP 25%]]*16.48)+(HEURES[[#This Row],[NB HEURES &gt;1H DU MATIN]]*HEURES[[#This Row],[TX H &gt;1H DU MATIN]]),(HEURES[[#This Row],[nb heures reelles]]*HEURES[[#This Row],[TX HORAIRE ]])+(HEURES[[#This Row],[HEURES SUPP 25%]]*16.48)+(HEURES[[#This Row],[NB HEURES &gt;1H DU MATIN]]*HEURES[[#This Row],[TX H &gt;1H DU MATIN]]))</f>
        <v>13.18</v>
      </c>
      <c r="L2" s="16">
        <v>1.48</v>
      </c>
      <c r="M2" s="21">
        <f>SUM(HEURES[[#This Row],[TOTAL BRUT (H normales+H &gt; à 1h du matin+H supp)]],HEURES[[#This Row],[MONTANT PRIME EQUIPEMENT 
PAR JOUR]])</f>
        <v>14.66</v>
      </c>
      <c r="N2" s="16"/>
      <c r="O2" s="11"/>
      <c r="P2" s="11"/>
    </row>
    <row r="3" spans="1:16" ht="12.75" x14ac:dyDescent="0.2">
      <c r="A3" s="9" t="s">
        <v>25</v>
      </c>
      <c r="B3" s="10" t="s">
        <v>6</v>
      </c>
      <c r="C3" s="11" t="s">
        <v>22</v>
      </c>
      <c r="D3" s="12">
        <v>43234</v>
      </c>
      <c r="E3" s="13">
        <v>1</v>
      </c>
      <c r="F3" s="13">
        <v>4</v>
      </c>
      <c r="G3" s="14">
        <v>13.18</v>
      </c>
      <c r="J3" s="14">
        <v>26.36</v>
      </c>
      <c r="K3" s="15">
        <f>IF(G3&lt;15,(HEURES[[#This Row],[NB HEURES/jours]]*HEURES[[#This Row],[TX HORAIRE ]]+HEURES[[#This Row],[HEURES SUPP 25%]]*16.48)+(HEURES[[#This Row],[NB HEURES &gt;1H DU MATIN]]*HEURES[[#This Row],[TX H &gt;1H DU MATIN]]),(HEURES[[#This Row],[nb heures reelles]]*HEURES[[#This Row],[TX HORAIRE ]])+(HEURES[[#This Row],[HEURES SUPP 25%]]*16.48)+(HEURES[[#This Row],[NB HEURES &gt;1H DU MATIN]]*HEURES[[#This Row],[TX H &gt;1H DU MATIN]]))</f>
        <v>13.18</v>
      </c>
      <c r="L3" s="16">
        <v>1.48</v>
      </c>
      <c r="M3" s="21">
        <f>SUM(HEURES[[#This Row],[TOTAL BRUT (H normales+H &gt; à 1h du matin+H supp)]],HEURES[[#This Row],[MONTANT PRIME EQUIPEMENT 
PAR JOUR]])</f>
        <v>14.66</v>
      </c>
      <c r="N3" s="16"/>
      <c r="O3" s="11"/>
      <c r="P3" s="11"/>
    </row>
    <row r="4" spans="1:16" ht="12.75" x14ac:dyDescent="0.2">
      <c r="A4" s="9" t="s">
        <v>26</v>
      </c>
      <c r="B4" s="10" t="s">
        <v>5</v>
      </c>
      <c r="C4" s="11" t="s">
        <v>22</v>
      </c>
      <c r="D4" s="12">
        <v>43237</v>
      </c>
      <c r="E4" s="13">
        <v>1</v>
      </c>
      <c r="F4" s="13">
        <v>5</v>
      </c>
      <c r="G4" s="14">
        <v>13.18</v>
      </c>
      <c r="J4" s="14">
        <v>26.36</v>
      </c>
      <c r="K4" s="15">
        <f>IF(G4&lt;15,(HEURES[[#This Row],[NB HEURES/jours]]*HEURES[[#This Row],[TX HORAIRE ]]+HEURES[[#This Row],[HEURES SUPP 25%]]*16.48)+(HEURES[[#This Row],[NB HEURES &gt;1H DU MATIN]]*HEURES[[#This Row],[TX H &gt;1H DU MATIN]]),(HEURES[[#This Row],[nb heures reelles]]*HEURES[[#This Row],[TX HORAIRE ]])+(HEURES[[#This Row],[HEURES SUPP 25%]]*16.48)+(HEURES[[#This Row],[NB HEURES &gt;1H DU MATIN]]*HEURES[[#This Row],[TX H &gt;1H DU MATIN]]))</f>
        <v>13.18</v>
      </c>
      <c r="L4" s="16">
        <v>1.48</v>
      </c>
      <c r="M4" s="21">
        <f>SUM(HEURES[[#This Row],[TOTAL BRUT (H normales+H &gt; à 1h du matin+H supp)]],HEURES[[#This Row],[MONTANT PRIME EQUIPEMENT 
PAR JOUR]])</f>
        <v>14.66</v>
      </c>
      <c r="N4" s="16"/>
      <c r="O4" s="11"/>
      <c r="P4" s="11"/>
    </row>
    <row r="5" spans="1:16" ht="12.75" x14ac:dyDescent="0.2">
      <c r="A5" s="9" t="s">
        <v>26</v>
      </c>
      <c r="B5" s="10" t="s">
        <v>5</v>
      </c>
      <c r="C5" s="11" t="s">
        <v>22</v>
      </c>
      <c r="D5" s="12">
        <v>43233</v>
      </c>
      <c r="E5" s="13">
        <v>1</v>
      </c>
      <c r="F5" s="13">
        <v>6</v>
      </c>
      <c r="G5" s="14">
        <v>13.18</v>
      </c>
      <c r="J5" s="14">
        <v>26.36</v>
      </c>
      <c r="K5" s="15">
        <f>IF(G5&lt;15,(HEURES[[#This Row],[NB HEURES/jours]]*HEURES[[#This Row],[TX HORAIRE ]]+HEURES[[#This Row],[HEURES SUPP 25%]]*16.48)+(HEURES[[#This Row],[NB HEURES &gt;1H DU MATIN]]*HEURES[[#This Row],[TX H &gt;1H DU MATIN]]),(HEURES[[#This Row],[nb heures reelles]]*HEURES[[#This Row],[TX HORAIRE ]])+(HEURES[[#This Row],[HEURES SUPP 25%]]*16.48)+(HEURES[[#This Row],[NB HEURES &gt;1H DU MATIN]]*HEURES[[#This Row],[TX H &gt;1H DU MATIN]]))</f>
        <v>13.18</v>
      </c>
      <c r="L5" s="16">
        <v>1.48</v>
      </c>
      <c r="M5" s="21">
        <f>SUM(HEURES[[#This Row],[TOTAL BRUT (H normales+H &gt; à 1h du matin+H supp)]],HEURES[[#This Row],[MONTANT PRIME EQUIPEMENT 
PAR JOUR]])</f>
        <v>14.66</v>
      </c>
      <c r="N5" s="16"/>
      <c r="O5" s="11"/>
      <c r="P5" s="11"/>
    </row>
    <row r="6" spans="1:16" ht="12.75" x14ac:dyDescent="0.2">
      <c r="A6" s="9" t="s">
        <v>26</v>
      </c>
      <c r="B6" s="10" t="s">
        <v>5</v>
      </c>
      <c r="C6" s="11" t="s">
        <v>22</v>
      </c>
      <c r="D6" s="12">
        <v>43234</v>
      </c>
      <c r="E6" s="13">
        <v>1</v>
      </c>
      <c r="F6" s="13">
        <v>7</v>
      </c>
      <c r="G6" s="14">
        <v>13.18</v>
      </c>
      <c r="J6" s="14">
        <v>26.36</v>
      </c>
      <c r="K6" s="15">
        <f>IF(G6&lt;15,(HEURES[[#This Row],[NB HEURES/jours]]*HEURES[[#This Row],[TX HORAIRE ]]+HEURES[[#This Row],[HEURES SUPP 25%]]*16.48)+(HEURES[[#This Row],[NB HEURES &gt;1H DU MATIN]]*HEURES[[#This Row],[TX H &gt;1H DU MATIN]]),(HEURES[[#This Row],[nb heures reelles]]*HEURES[[#This Row],[TX HORAIRE ]])+(HEURES[[#This Row],[HEURES SUPP 25%]]*16.48)+(HEURES[[#This Row],[NB HEURES &gt;1H DU MATIN]]*HEURES[[#This Row],[TX H &gt;1H DU MATIN]]))</f>
        <v>13.18</v>
      </c>
      <c r="L6" s="16">
        <v>1.48</v>
      </c>
      <c r="M6" s="21">
        <f>SUM(HEURES[[#This Row],[TOTAL BRUT (H normales+H &gt; à 1h du matin+H supp)]],HEURES[[#This Row],[MONTANT PRIME EQUIPEMENT 
PAR JOUR]])</f>
        <v>14.66</v>
      </c>
      <c r="N6" s="16"/>
      <c r="O6" s="11"/>
      <c r="P6" s="11"/>
    </row>
    <row r="7" spans="1:16" ht="12.75" x14ac:dyDescent="0.2">
      <c r="A7" s="9" t="s">
        <v>27</v>
      </c>
      <c r="B7" s="10" t="s">
        <v>5</v>
      </c>
      <c r="C7" s="11" t="s">
        <v>22</v>
      </c>
      <c r="D7" s="12">
        <v>43248</v>
      </c>
      <c r="E7" s="13">
        <v>1</v>
      </c>
      <c r="F7" s="13">
        <v>8</v>
      </c>
      <c r="G7" s="14">
        <v>13.5</v>
      </c>
      <c r="J7" s="14">
        <v>27</v>
      </c>
      <c r="K7" s="15">
        <f>IF(G7&lt;15,(HEURES[[#This Row],[NB HEURES/jours]]*HEURES[[#This Row],[TX HORAIRE ]]+HEURES[[#This Row],[HEURES SUPP 25%]]*16.48)+(HEURES[[#This Row],[NB HEURES &gt;1H DU MATIN]]*HEURES[[#This Row],[TX H &gt;1H DU MATIN]]),(HEURES[[#This Row],[nb heures reelles]]*HEURES[[#This Row],[TX HORAIRE ]])+(HEURES[[#This Row],[HEURES SUPP 25%]]*16.48)+(HEURES[[#This Row],[NB HEURES &gt;1H DU MATIN]]*HEURES[[#This Row],[TX H &gt;1H DU MATIN]]))</f>
        <v>13.5</v>
      </c>
      <c r="L7" s="16">
        <v>1.48</v>
      </c>
      <c r="M7" s="21">
        <f>SUM(HEURES[[#This Row],[TOTAL BRUT (H normales+H &gt; à 1h du matin+H supp)]],HEURES[[#This Row],[MONTANT PRIME EQUIPEMENT 
PAR JOUR]])</f>
        <v>14.98</v>
      </c>
      <c r="N7" s="16"/>
      <c r="O7" s="11"/>
      <c r="P7" s="11"/>
    </row>
    <row r="8" spans="1:16" ht="12.75" x14ac:dyDescent="0.2">
      <c r="A8" s="9" t="s">
        <v>27</v>
      </c>
      <c r="B8" s="10" t="s">
        <v>5</v>
      </c>
      <c r="C8" s="11" t="s">
        <v>22</v>
      </c>
      <c r="D8" s="12">
        <v>43249</v>
      </c>
      <c r="E8" s="13">
        <v>1</v>
      </c>
      <c r="F8" s="13">
        <v>9</v>
      </c>
      <c r="G8" s="14">
        <v>13.5</v>
      </c>
      <c r="J8" s="14">
        <v>27</v>
      </c>
      <c r="K8" s="15">
        <f>IF(G8&lt;15,(HEURES[[#This Row],[NB HEURES/jours]]*HEURES[[#This Row],[TX HORAIRE ]]+HEURES[[#This Row],[HEURES SUPP 25%]]*16.48)+(HEURES[[#This Row],[NB HEURES &gt;1H DU MATIN]]*HEURES[[#This Row],[TX H &gt;1H DU MATIN]]),(HEURES[[#This Row],[nb heures reelles]]*HEURES[[#This Row],[TX HORAIRE ]])+(HEURES[[#This Row],[HEURES SUPP 25%]]*16.48)+(HEURES[[#This Row],[NB HEURES &gt;1H DU MATIN]]*HEURES[[#This Row],[TX H &gt;1H DU MATIN]]))</f>
        <v>13.5</v>
      </c>
      <c r="L8" s="16">
        <v>1.48</v>
      </c>
      <c r="M8" s="21">
        <f>SUM(HEURES[[#This Row],[TOTAL BRUT (H normales+H &gt; à 1h du matin+H supp)]],HEURES[[#This Row],[MONTANT PRIME EQUIPEMENT 
PAR JOUR]])</f>
        <v>14.98</v>
      </c>
      <c r="N8" s="16"/>
      <c r="O8" s="11"/>
      <c r="P8" s="11"/>
    </row>
    <row r="9" spans="1:16" ht="12.75" x14ac:dyDescent="0.2">
      <c r="A9" s="9" t="s">
        <v>28</v>
      </c>
      <c r="B9" s="10" t="s">
        <v>5</v>
      </c>
      <c r="C9" s="11" t="s">
        <v>22</v>
      </c>
      <c r="D9" s="12">
        <v>43248</v>
      </c>
      <c r="E9" s="13">
        <v>1</v>
      </c>
      <c r="F9" s="13">
        <v>10</v>
      </c>
      <c r="G9" s="14">
        <v>13.5</v>
      </c>
      <c r="J9" s="14">
        <v>27</v>
      </c>
      <c r="K9" s="15">
        <f>IF(G9&lt;15,(HEURES[[#This Row],[NB HEURES/jours]]*HEURES[[#This Row],[TX HORAIRE ]]+HEURES[[#This Row],[HEURES SUPP 25%]]*16.48)+(HEURES[[#This Row],[NB HEURES &gt;1H DU MATIN]]*HEURES[[#This Row],[TX H &gt;1H DU MATIN]]),(HEURES[[#This Row],[nb heures reelles]]*HEURES[[#This Row],[TX HORAIRE ]])+(HEURES[[#This Row],[HEURES SUPP 25%]]*16.48)+(HEURES[[#This Row],[NB HEURES &gt;1H DU MATIN]]*HEURES[[#This Row],[TX H &gt;1H DU MATIN]]))</f>
        <v>13.5</v>
      </c>
      <c r="L9" s="16">
        <v>1.48</v>
      </c>
      <c r="M9" s="21">
        <f>SUM(HEURES[[#This Row],[TOTAL BRUT (H normales+H &gt; à 1h du matin+H supp)]],HEURES[[#This Row],[MONTANT PRIME EQUIPEMENT 
PAR JOUR]])</f>
        <v>14.98</v>
      </c>
      <c r="N9" s="16"/>
      <c r="O9" s="11"/>
      <c r="P9" s="11"/>
    </row>
    <row r="10" spans="1:16" ht="12.75" x14ac:dyDescent="0.2">
      <c r="A10" s="9" t="s">
        <v>28</v>
      </c>
      <c r="B10" s="10" t="s">
        <v>5</v>
      </c>
      <c r="C10" s="11" t="s">
        <v>22</v>
      </c>
      <c r="D10" s="12">
        <v>43249</v>
      </c>
      <c r="E10" s="13">
        <v>1</v>
      </c>
      <c r="F10" s="13">
        <v>11</v>
      </c>
      <c r="G10" s="14">
        <v>13.5</v>
      </c>
      <c r="J10" s="14">
        <v>27</v>
      </c>
      <c r="K10" s="15">
        <f>IF(G10&lt;15,(HEURES[[#This Row],[NB HEURES/jours]]*HEURES[[#This Row],[TX HORAIRE ]]+HEURES[[#This Row],[HEURES SUPP 25%]]*16.48)+(HEURES[[#This Row],[NB HEURES &gt;1H DU MATIN]]*HEURES[[#This Row],[TX H &gt;1H DU MATIN]]),(HEURES[[#This Row],[nb heures reelles]]*HEURES[[#This Row],[TX HORAIRE ]])+(HEURES[[#This Row],[HEURES SUPP 25%]]*16.48)+(HEURES[[#This Row],[NB HEURES &gt;1H DU MATIN]]*HEURES[[#This Row],[TX H &gt;1H DU MATIN]]))</f>
        <v>13.5</v>
      </c>
      <c r="L10" s="16">
        <v>1.48</v>
      </c>
      <c r="M10" s="21">
        <f>SUM(HEURES[[#This Row],[TOTAL BRUT (H normales+H &gt; à 1h du matin+H supp)]],HEURES[[#This Row],[MONTANT PRIME EQUIPEMENT 
PAR JOUR]])</f>
        <v>14.98</v>
      </c>
      <c r="N10" s="16"/>
      <c r="O10" s="11"/>
      <c r="P10" s="11"/>
    </row>
    <row r="11" spans="1:16" ht="12.75" x14ac:dyDescent="0.2">
      <c r="A11" s="9" t="s">
        <v>28</v>
      </c>
      <c r="B11" s="10" t="s">
        <v>8</v>
      </c>
      <c r="C11" s="11" t="s">
        <v>22</v>
      </c>
      <c r="D11" s="12">
        <v>43248</v>
      </c>
      <c r="E11" s="13">
        <v>1</v>
      </c>
      <c r="F11" s="13">
        <v>4</v>
      </c>
      <c r="G11" s="14">
        <v>148.78</v>
      </c>
      <c r="J11" s="14">
        <v>27</v>
      </c>
      <c r="K11" s="15">
        <f>IF(G11&lt;15,(HEURES[[#This Row],[NB HEURES/jours]]*HEURES[[#This Row],[TX HORAIRE ]]+HEURES[[#This Row],[HEURES SUPP 25%]]*16.48)+(HEURES[[#This Row],[NB HEURES &gt;1H DU MATIN]]*HEURES[[#This Row],[TX H &gt;1H DU MATIN]]),(HEURES[[#This Row],[nb heures reelles]]*HEURES[[#This Row],[TX HORAIRE ]])+(HEURES[[#This Row],[HEURES SUPP 25%]]*16.48)+(HEURES[[#This Row],[NB HEURES &gt;1H DU MATIN]]*HEURES[[#This Row],[TX H &gt;1H DU MATIN]]))</f>
        <v>595.12</v>
      </c>
      <c r="L11" s="16">
        <v>1.48</v>
      </c>
      <c r="M11" s="21">
        <f>SUM(HEURES[[#This Row],[TOTAL BRUT (H normales+H &gt; à 1h du matin+H supp)]],HEURES[[#This Row],[MONTANT PRIME EQUIPEMENT 
PAR JOUR]])</f>
        <v>596.6</v>
      </c>
      <c r="N11" s="16">
        <v>4</v>
      </c>
      <c r="O11" s="11"/>
      <c r="P11" s="11"/>
    </row>
    <row r="12" spans="1:16" ht="12.75" x14ac:dyDescent="0.2">
      <c r="A12" s="9" t="s">
        <v>29</v>
      </c>
      <c r="B12" s="10" t="s">
        <v>8</v>
      </c>
      <c r="C12" s="11" t="s">
        <v>22</v>
      </c>
      <c r="D12" s="12">
        <v>43249</v>
      </c>
      <c r="E12" s="13">
        <v>1</v>
      </c>
      <c r="F12" s="13">
        <v>5</v>
      </c>
      <c r="G12" s="14">
        <v>148.78</v>
      </c>
      <c r="J12" s="14">
        <v>27</v>
      </c>
      <c r="K12" s="15">
        <f>IF(G12&lt;15,(HEURES[[#This Row],[NB HEURES/jours]]*HEURES[[#This Row],[TX HORAIRE ]]+HEURES[[#This Row],[HEURES SUPP 25%]]*16.48)+(HEURES[[#This Row],[NB HEURES &gt;1H DU MATIN]]*HEURES[[#This Row],[TX H &gt;1H DU MATIN]]),(HEURES[[#This Row],[nb heures reelles]]*HEURES[[#This Row],[TX HORAIRE ]])+(HEURES[[#This Row],[HEURES SUPP 25%]]*16.48)+(HEURES[[#This Row],[NB HEURES &gt;1H DU MATIN]]*HEURES[[#This Row],[TX H &gt;1H DU MATIN]]))</f>
        <v>743.9</v>
      </c>
      <c r="L12" s="16">
        <v>1.48</v>
      </c>
      <c r="M12" s="21">
        <f>SUM(HEURES[[#This Row],[TOTAL BRUT (H normales+H &gt; à 1h du matin+H supp)]],HEURES[[#This Row],[MONTANT PRIME EQUIPEMENT 
PAR JOUR]])</f>
        <v>745.38</v>
      </c>
      <c r="N12" s="16">
        <v>4</v>
      </c>
      <c r="O12" s="11"/>
      <c r="P12" s="11"/>
    </row>
    <row r="13" spans="1:16" ht="12.75" x14ac:dyDescent="0.2">
      <c r="A13" s="9" t="s">
        <v>29</v>
      </c>
      <c r="B13" s="10" t="s">
        <v>7</v>
      </c>
      <c r="C13" s="11" t="s">
        <v>22</v>
      </c>
      <c r="D13" s="12">
        <v>43233</v>
      </c>
      <c r="E13" s="13">
        <v>1</v>
      </c>
      <c r="F13" s="13">
        <v>5</v>
      </c>
      <c r="G13" s="14">
        <v>148.78</v>
      </c>
      <c r="J13" s="14">
        <v>26.36</v>
      </c>
      <c r="K13" s="15">
        <f>IF(G13&lt;15,(HEURES[[#This Row],[NB HEURES/jours]]*HEURES[[#This Row],[TX HORAIRE ]]+HEURES[[#This Row],[HEURES SUPP 25%]]*16.48)+(HEURES[[#This Row],[NB HEURES &gt;1H DU MATIN]]*HEURES[[#This Row],[TX H &gt;1H DU MATIN]]),(HEURES[[#This Row],[nb heures reelles]]*HEURES[[#This Row],[TX HORAIRE ]])+(HEURES[[#This Row],[HEURES SUPP 25%]]*16.48)+(HEURES[[#This Row],[NB HEURES &gt;1H DU MATIN]]*HEURES[[#This Row],[TX H &gt;1H DU MATIN]]))</f>
        <v>743.9</v>
      </c>
      <c r="L13" s="16">
        <v>1.48</v>
      </c>
      <c r="M13" s="21">
        <f>SUM(HEURES[[#This Row],[TOTAL BRUT (H normales+H &gt; à 1h du matin+H supp)]],HEURES[[#This Row],[MONTANT PRIME EQUIPEMENT 
PAR JOUR]])</f>
        <v>745.38</v>
      </c>
      <c r="N13" s="16">
        <v>4</v>
      </c>
      <c r="O13" s="11"/>
      <c r="P13" s="11"/>
    </row>
    <row r="14" spans="1:16" ht="12.75" x14ac:dyDescent="0.2">
      <c r="A14" s="9" t="s">
        <v>29</v>
      </c>
      <c r="B14" s="10" t="s">
        <v>7</v>
      </c>
      <c r="C14" s="11" t="s">
        <v>22</v>
      </c>
      <c r="D14" s="12">
        <v>43234</v>
      </c>
      <c r="E14" s="13">
        <v>1</v>
      </c>
      <c r="F14" s="13">
        <v>6</v>
      </c>
      <c r="G14" s="14">
        <v>148.78</v>
      </c>
      <c r="J14" s="14">
        <v>26.36</v>
      </c>
      <c r="K14" s="15">
        <f>IF(G14&lt;15,(HEURES[[#This Row],[NB HEURES/jours]]*HEURES[[#This Row],[TX HORAIRE ]]+HEURES[[#This Row],[HEURES SUPP 25%]]*16.48)+(HEURES[[#This Row],[NB HEURES &gt;1H DU MATIN]]*HEURES[[#This Row],[TX H &gt;1H DU MATIN]]),(HEURES[[#This Row],[nb heures reelles]]*HEURES[[#This Row],[TX HORAIRE ]])+(HEURES[[#This Row],[HEURES SUPP 25%]]*16.48)+(HEURES[[#This Row],[NB HEURES &gt;1H DU MATIN]]*HEURES[[#This Row],[TX H &gt;1H DU MATIN]]))</f>
        <v>892.68</v>
      </c>
      <c r="L14" s="16">
        <v>1.48</v>
      </c>
      <c r="M14" s="21">
        <f>SUM(HEURES[[#This Row],[TOTAL BRUT (H normales+H &gt; à 1h du matin+H supp)]],HEURES[[#This Row],[MONTANT PRIME EQUIPEMENT 
PAR JOUR]])</f>
        <v>894.16</v>
      </c>
      <c r="N14" s="16">
        <v>4</v>
      </c>
      <c r="O14" s="11"/>
      <c r="P14" s="11"/>
    </row>
    <row r="15" spans="1:16" ht="12.75" x14ac:dyDescent="0.2">
      <c r="A15" s="9" t="s">
        <v>24</v>
      </c>
      <c r="B15" s="10" t="s">
        <v>5</v>
      </c>
      <c r="C15" s="11" t="s">
        <v>22</v>
      </c>
      <c r="D15" s="12">
        <v>43237</v>
      </c>
      <c r="E15" s="13">
        <v>1</v>
      </c>
      <c r="F15" s="13">
        <v>6</v>
      </c>
      <c r="G15" s="14">
        <v>13.18</v>
      </c>
      <c r="J15" s="14">
        <v>26.36</v>
      </c>
      <c r="K15" s="15">
        <f>IF(G15&lt;15,(HEURES[[#This Row],[NB HEURES/jours]]*HEURES[[#This Row],[TX HORAIRE ]]+HEURES[[#This Row],[HEURES SUPP 25%]]*16.48)+(HEURES[[#This Row],[NB HEURES &gt;1H DU MATIN]]*HEURES[[#This Row],[TX H &gt;1H DU MATIN]]),(HEURES[[#This Row],[nb heures reelles]]*HEURES[[#This Row],[TX HORAIRE ]])+(HEURES[[#This Row],[HEURES SUPP 25%]]*16.48)+(HEURES[[#This Row],[NB HEURES &gt;1H DU MATIN]]*HEURES[[#This Row],[TX H &gt;1H DU MATIN]]))</f>
        <v>13.18</v>
      </c>
      <c r="L15" s="16">
        <v>1.48</v>
      </c>
      <c r="M15" s="21">
        <f>SUM(HEURES[[#This Row],[TOTAL BRUT (H normales+H &gt; à 1h du matin+H supp)]],HEURES[[#This Row],[MONTANT PRIME EQUIPEMENT 
PAR JOUR]])</f>
        <v>14.66</v>
      </c>
      <c r="N15" s="16"/>
      <c r="O15" s="11"/>
      <c r="P15" s="11"/>
    </row>
    <row r="16" spans="1:16" ht="12.75" x14ac:dyDescent="0.2">
      <c r="A16" s="9" t="s">
        <v>30</v>
      </c>
      <c r="B16" s="10" t="s">
        <v>5</v>
      </c>
      <c r="C16" s="11" t="s">
        <v>22</v>
      </c>
      <c r="D16" s="12">
        <v>43233</v>
      </c>
      <c r="E16" s="13">
        <v>1</v>
      </c>
      <c r="F16" s="13">
        <v>6</v>
      </c>
      <c r="G16" s="14">
        <v>13.18</v>
      </c>
      <c r="J16" s="14">
        <v>26.36</v>
      </c>
      <c r="K16" s="15">
        <f>IF(G16&lt;15,(HEURES[[#This Row],[NB HEURES/jours]]*HEURES[[#This Row],[TX HORAIRE ]]+HEURES[[#This Row],[HEURES SUPP 25%]]*16.48)+(HEURES[[#This Row],[NB HEURES &gt;1H DU MATIN]]*HEURES[[#This Row],[TX H &gt;1H DU MATIN]]),(HEURES[[#This Row],[nb heures reelles]]*HEURES[[#This Row],[TX HORAIRE ]])+(HEURES[[#This Row],[HEURES SUPP 25%]]*16.48)+(HEURES[[#This Row],[NB HEURES &gt;1H DU MATIN]]*HEURES[[#This Row],[TX H &gt;1H DU MATIN]]))</f>
        <v>13.18</v>
      </c>
      <c r="L16" s="16">
        <v>1.48</v>
      </c>
      <c r="M16" s="21">
        <f>SUM(HEURES[[#This Row],[TOTAL BRUT (H normales+H &gt; à 1h du matin+H supp)]],HEURES[[#This Row],[MONTANT PRIME EQUIPEMENT 
PAR JOUR]])</f>
        <v>14.66</v>
      </c>
      <c r="N16" s="16"/>
      <c r="O16" s="11"/>
      <c r="P16" s="11"/>
    </row>
    <row r="17" spans="1:16" ht="12.75" x14ac:dyDescent="0.2">
      <c r="A17" s="9" t="s">
        <v>30</v>
      </c>
      <c r="B17" s="10" t="s">
        <v>5</v>
      </c>
      <c r="C17" s="11" t="s">
        <v>22</v>
      </c>
      <c r="D17" s="12">
        <v>43234</v>
      </c>
      <c r="E17" s="13">
        <v>1</v>
      </c>
      <c r="F17" s="13">
        <v>6</v>
      </c>
      <c r="G17" s="14">
        <v>13.18</v>
      </c>
      <c r="J17" s="14">
        <v>26.36</v>
      </c>
      <c r="K17" s="15">
        <f>IF(G17&lt;15,(HEURES[[#This Row],[NB HEURES/jours]]*HEURES[[#This Row],[TX HORAIRE ]]+HEURES[[#This Row],[HEURES SUPP 25%]]*16.48)+(HEURES[[#This Row],[NB HEURES &gt;1H DU MATIN]]*HEURES[[#This Row],[TX H &gt;1H DU MATIN]]),(HEURES[[#This Row],[nb heures reelles]]*HEURES[[#This Row],[TX HORAIRE ]])+(HEURES[[#This Row],[HEURES SUPP 25%]]*16.48)+(HEURES[[#This Row],[NB HEURES &gt;1H DU MATIN]]*HEURES[[#This Row],[TX H &gt;1H DU MATIN]]))</f>
        <v>13.18</v>
      </c>
      <c r="L17" s="16">
        <v>1.48</v>
      </c>
      <c r="M17" s="21">
        <f>SUM(HEURES[[#This Row],[TOTAL BRUT (H normales+H &gt; à 1h du matin+H supp)]],HEURES[[#This Row],[MONTANT PRIME EQUIPEMENT 
PAR JOUR]])</f>
        <v>14.66</v>
      </c>
      <c r="N17" s="16"/>
      <c r="O17" s="11"/>
      <c r="P17" s="11"/>
    </row>
    <row r="18" spans="1:16" ht="12.75" x14ac:dyDescent="0.2">
      <c r="A18" s="9" t="s">
        <v>30</v>
      </c>
      <c r="B18" s="10" t="s">
        <v>5</v>
      </c>
      <c r="C18" s="11" t="s">
        <v>22</v>
      </c>
      <c r="D18" s="12">
        <v>43237</v>
      </c>
      <c r="E18" s="13">
        <v>1</v>
      </c>
      <c r="F18" s="13">
        <v>6</v>
      </c>
      <c r="G18" s="14">
        <v>13.18</v>
      </c>
      <c r="J18" s="14">
        <v>26.36</v>
      </c>
      <c r="K18" s="15">
        <f>IF(G18&lt;15,(HEURES[[#This Row],[NB HEURES/jours]]*HEURES[[#This Row],[TX HORAIRE ]]+HEURES[[#This Row],[HEURES SUPP 25%]]*16.48)+(HEURES[[#This Row],[NB HEURES &gt;1H DU MATIN]]*HEURES[[#This Row],[TX H &gt;1H DU MATIN]]),(HEURES[[#This Row],[nb heures reelles]]*HEURES[[#This Row],[TX HORAIRE ]])+(HEURES[[#This Row],[HEURES SUPP 25%]]*16.48)+(HEURES[[#This Row],[NB HEURES &gt;1H DU MATIN]]*HEURES[[#This Row],[TX H &gt;1H DU MATIN]]))</f>
        <v>13.18</v>
      </c>
      <c r="L18" s="16">
        <v>1.48</v>
      </c>
      <c r="M18" s="21">
        <f>SUM(HEURES[[#This Row],[TOTAL BRUT (H normales+H &gt; à 1h du matin+H supp)]],HEURES[[#This Row],[MONTANT PRIME EQUIPEMENT 
PAR JOUR]])</f>
        <v>14.66</v>
      </c>
      <c r="N18" s="16"/>
      <c r="O18" s="11"/>
      <c r="P18" s="11"/>
    </row>
    <row r="19" spans="1:16" ht="12.75" x14ac:dyDescent="0.2">
      <c r="A19" s="9" t="s">
        <v>31</v>
      </c>
      <c r="B19" s="10" t="s">
        <v>5</v>
      </c>
      <c r="C19" s="11" t="s">
        <v>22</v>
      </c>
      <c r="D19" s="12">
        <v>43233</v>
      </c>
      <c r="E19" s="13">
        <v>1</v>
      </c>
      <c r="F19" s="13">
        <v>6</v>
      </c>
      <c r="G19" s="14">
        <v>13.18</v>
      </c>
      <c r="J19" s="14">
        <v>26.36</v>
      </c>
      <c r="K19" s="15">
        <f>IF(G19&lt;15,(HEURES[[#This Row],[NB HEURES/jours]]*HEURES[[#This Row],[TX HORAIRE ]]+HEURES[[#This Row],[HEURES SUPP 25%]]*16.48)+(HEURES[[#This Row],[NB HEURES &gt;1H DU MATIN]]*HEURES[[#This Row],[TX H &gt;1H DU MATIN]]),(HEURES[[#This Row],[nb heures reelles]]*HEURES[[#This Row],[TX HORAIRE ]])+(HEURES[[#This Row],[HEURES SUPP 25%]]*16.48)+(HEURES[[#This Row],[NB HEURES &gt;1H DU MATIN]]*HEURES[[#This Row],[TX H &gt;1H DU MATIN]]))</f>
        <v>13.18</v>
      </c>
      <c r="L19" s="16">
        <v>1.48</v>
      </c>
      <c r="M19" s="21">
        <f>SUM(HEURES[[#This Row],[TOTAL BRUT (H normales+H &gt; à 1h du matin+H supp)]],HEURES[[#This Row],[MONTANT PRIME EQUIPEMENT 
PAR JOUR]])</f>
        <v>14.66</v>
      </c>
      <c r="N19" s="16"/>
      <c r="O19" s="11"/>
      <c r="P19" s="11"/>
    </row>
    <row r="20" spans="1:16" ht="12.75" x14ac:dyDescent="0.2">
      <c r="A20" s="9" t="s">
        <v>31</v>
      </c>
      <c r="B20" s="10" t="s">
        <v>5</v>
      </c>
      <c r="C20" s="11" t="s">
        <v>22</v>
      </c>
      <c r="D20" s="12">
        <v>43234</v>
      </c>
      <c r="E20" s="13">
        <v>1</v>
      </c>
      <c r="F20" s="13">
        <v>6</v>
      </c>
      <c r="G20" s="14">
        <v>13.18</v>
      </c>
      <c r="J20" s="14">
        <v>26.36</v>
      </c>
      <c r="K20" s="15">
        <f>IF(G20&lt;15,(HEURES[[#This Row],[NB HEURES/jours]]*HEURES[[#This Row],[TX HORAIRE ]]+HEURES[[#This Row],[HEURES SUPP 25%]]*16.48)+(HEURES[[#This Row],[NB HEURES &gt;1H DU MATIN]]*HEURES[[#This Row],[TX H &gt;1H DU MATIN]]),(HEURES[[#This Row],[nb heures reelles]]*HEURES[[#This Row],[TX HORAIRE ]])+(HEURES[[#This Row],[HEURES SUPP 25%]]*16.48)+(HEURES[[#This Row],[NB HEURES &gt;1H DU MATIN]]*HEURES[[#This Row],[TX H &gt;1H DU MATIN]]))</f>
        <v>13.18</v>
      </c>
      <c r="L20" s="16">
        <v>1.48</v>
      </c>
      <c r="M20" s="21">
        <f>SUM(HEURES[[#This Row],[TOTAL BRUT (H normales+H &gt; à 1h du matin+H supp)]],HEURES[[#This Row],[MONTANT PRIME EQUIPEMENT 
PAR JOUR]])</f>
        <v>14.66</v>
      </c>
      <c r="N20" s="16"/>
      <c r="O20" s="11"/>
      <c r="P20" s="11"/>
    </row>
    <row r="21" spans="1:16" ht="12.75" x14ac:dyDescent="0.2">
      <c r="A21" s="9" t="s">
        <v>31</v>
      </c>
      <c r="B21" s="10" t="s">
        <v>5</v>
      </c>
      <c r="C21" s="11" t="s">
        <v>22</v>
      </c>
      <c r="D21" s="12">
        <v>43237</v>
      </c>
      <c r="E21" s="13">
        <v>1</v>
      </c>
      <c r="F21" s="13">
        <v>6</v>
      </c>
      <c r="G21" s="14">
        <v>13.18</v>
      </c>
      <c r="J21" s="14">
        <v>26.36</v>
      </c>
      <c r="K21" s="15">
        <f>IF(G21&lt;15,(HEURES[[#This Row],[NB HEURES/jours]]*HEURES[[#This Row],[TX HORAIRE ]]+HEURES[[#This Row],[HEURES SUPP 25%]]*16.48)+(HEURES[[#This Row],[NB HEURES &gt;1H DU MATIN]]*HEURES[[#This Row],[TX H &gt;1H DU MATIN]]),(HEURES[[#This Row],[nb heures reelles]]*HEURES[[#This Row],[TX HORAIRE ]])+(HEURES[[#This Row],[HEURES SUPP 25%]]*16.48)+(HEURES[[#This Row],[NB HEURES &gt;1H DU MATIN]]*HEURES[[#This Row],[TX H &gt;1H DU MATIN]]))</f>
        <v>13.18</v>
      </c>
      <c r="L21" s="16">
        <v>1.48</v>
      </c>
      <c r="M21" s="21">
        <f>SUM(HEURES[[#This Row],[TOTAL BRUT (H normales+H &gt; à 1h du matin+H supp)]],HEURES[[#This Row],[MONTANT PRIME EQUIPEMENT 
PAR JOUR]])</f>
        <v>14.66</v>
      </c>
      <c r="N21" s="16"/>
      <c r="O21" s="11"/>
      <c r="P21" s="11"/>
    </row>
    <row r="22" spans="1:16" ht="12.75" x14ac:dyDescent="0.2">
      <c r="A22" s="9" t="s">
        <v>32</v>
      </c>
      <c r="B22" s="10" t="s">
        <v>5</v>
      </c>
      <c r="C22" s="11" t="s">
        <v>22</v>
      </c>
      <c r="D22" s="12">
        <v>43233</v>
      </c>
      <c r="E22" s="13">
        <v>1</v>
      </c>
      <c r="F22" s="13">
        <v>6</v>
      </c>
      <c r="G22" s="14">
        <v>13.18</v>
      </c>
      <c r="J22" s="14">
        <v>26.36</v>
      </c>
      <c r="K22" s="15">
        <f>IF(G22&lt;15,(HEURES[[#This Row],[NB HEURES/jours]]*HEURES[[#This Row],[TX HORAIRE ]]+HEURES[[#This Row],[HEURES SUPP 25%]]*16.48)+(HEURES[[#This Row],[NB HEURES &gt;1H DU MATIN]]*HEURES[[#This Row],[TX H &gt;1H DU MATIN]]),(HEURES[[#This Row],[nb heures reelles]]*HEURES[[#This Row],[TX HORAIRE ]])+(HEURES[[#This Row],[HEURES SUPP 25%]]*16.48)+(HEURES[[#This Row],[NB HEURES &gt;1H DU MATIN]]*HEURES[[#This Row],[TX H &gt;1H DU MATIN]]))</f>
        <v>13.18</v>
      </c>
      <c r="L22" s="16">
        <v>1.48</v>
      </c>
      <c r="M22" s="21">
        <f>SUM(HEURES[[#This Row],[TOTAL BRUT (H normales+H &gt; à 1h du matin+H supp)]],HEURES[[#This Row],[MONTANT PRIME EQUIPEMENT 
PAR JOUR]])</f>
        <v>14.66</v>
      </c>
      <c r="N22" s="16"/>
      <c r="O22" s="11"/>
      <c r="P22" s="11"/>
    </row>
    <row r="23" spans="1:16" ht="12.75" x14ac:dyDescent="0.2">
      <c r="A23" s="9" t="s">
        <v>32</v>
      </c>
      <c r="B23" s="10" t="s">
        <v>5</v>
      </c>
      <c r="C23" s="11" t="s">
        <v>22</v>
      </c>
      <c r="D23" s="12">
        <v>43237</v>
      </c>
      <c r="E23" s="13">
        <v>1</v>
      </c>
      <c r="F23" s="13">
        <v>6</v>
      </c>
      <c r="G23" s="14">
        <v>13.18</v>
      </c>
      <c r="J23" s="14">
        <v>26.36</v>
      </c>
      <c r="K23" s="15">
        <f>IF(G23&lt;15,(HEURES[[#This Row],[NB HEURES/jours]]*HEURES[[#This Row],[TX HORAIRE ]]+HEURES[[#This Row],[HEURES SUPP 25%]]*16.48)+(HEURES[[#This Row],[NB HEURES &gt;1H DU MATIN]]*HEURES[[#This Row],[TX H &gt;1H DU MATIN]]),(HEURES[[#This Row],[nb heures reelles]]*HEURES[[#This Row],[TX HORAIRE ]])+(HEURES[[#This Row],[HEURES SUPP 25%]]*16.48)+(HEURES[[#This Row],[NB HEURES &gt;1H DU MATIN]]*HEURES[[#This Row],[TX H &gt;1H DU MATIN]]))</f>
        <v>13.18</v>
      </c>
      <c r="L23" s="16">
        <v>1.48</v>
      </c>
      <c r="M23" s="21">
        <f>SUM(HEURES[[#This Row],[TOTAL BRUT (H normales+H &gt; à 1h du matin+H supp)]],HEURES[[#This Row],[MONTANT PRIME EQUIPEMENT 
PAR JOUR]])</f>
        <v>14.66</v>
      </c>
      <c r="N23" s="16"/>
      <c r="O23" s="11"/>
      <c r="P23" s="11"/>
    </row>
    <row r="24" spans="1:16" ht="12.75" x14ac:dyDescent="0.2">
      <c r="A24" s="9" t="s">
        <v>32</v>
      </c>
      <c r="B24" s="10" t="s">
        <v>5</v>
      </c>
      <c r="C24" s="11" t="s">
        <v>22</v>
      </c>
      <c r="D24" s="12">
        <v>43233</v>
      </c>
      <c r="E24" s="13">
        <v>1</v>
      </c>
      <c r="F24" s="13">
        <v>6</v>
      </c>
      <c r="G24" s="14">
        <v>13.18</v>
      </c>
      <c r="J24" s="14">
        <v>26.36</v>
      </c>
      <c r="K24" s="15">
        <f>IF(G24&lt;15,(HEURES[[#This Row],[NB HEURES/jours]]*HEURES[[#This Row],[TX HORAIRE ]]+HEURES[[#This Row],[HEURES SUPP 25%]]*16.48)+(HEURES[[#This Row],[NB HEURES &gt;1H DU MATIN]]*HEURES[[#This Row],[TX H &gt;1H DU MATIN]]),(HEURES[[#This Row],[nb heures reelles]]*HEURES[[#This Row],[TX HORAIRE ]])+(HEURES[[#This Row],[HEURES SUPP 25%]]*16.48)+(HEURES[[#This Row],[NB HEURES &gt;1H DU MATIN]]*HEURES[[#This Row],[TX H &gt;1H DU MATIN]]))</f>
        <v>13.18</v>
      </c>
      <c r="L24" s="16">
        <v>1.48</v>
      </c>
      <c r="M24" s="21">
        <f>SUM(HEURES[[#This Row],[TOTAL BRUT (H normales+H &gt; à 1h du matin+H supp)]],HEURES[[#This Row],[MONTANT PRIME EQUIPEMENT 
PAR JOUR]])</f>
        <v>14.66</v>
      </c>
      <c r="N24" s="16"/>
      <c r="O24" s="11"/>
      <c r="P24" s="11"/>
    </row>
    <row r="25" spans="1:16" ht="12.75" x14ac:dyDescent="0.2">
      <c r="A25" s="9" t="s">
        <v>32</v>
      </c>
      <c r="B25" s="10" t="s">
        <v>5</v>
      </c>
      <c r="C25" s="11" t="s">
        <v>22</v>
      </c>
      <c r="D25" s="12">
        <v>43237</v>
      </c>
      <c r="E25" s="13">
        <v>1</v>
      </c>
      <c r="F25" s="13">
        <v>6</v>
      </c>
      <c r="G25" s="14">
        <v>13.18</v>
      </c>
      <c r="J25" s="14">
        <v>26.36</v>
      </c>
      <c r="K25" s="15">
        <f>IF(G25&lt;15,(HEURES[[#This Row],[NB HEURES/jours]]*HEURES[[#This Row],[TX HORAIRE ]]+HEURES[[#This Row],[HEURES SUPP 25%]]*16.48)+(HEURES[[#This Row],[NB HEURES &gt;1H DU MATIN]]*HEURES[[#This Row],[TX H &gt;1H DU MATIN]]),(HEURES[[#This Row],[nb heures reelles]]*HEURES[[#This Row],[TX HORAIRE ]])+(HEURES[[#This Row],[HEURES SUPP 25%]]*16.48)+(HEURES[[#This Row],[NB HEURES &gt;1H DU MATIN]]*HEURES[[#This Row],[TX H &gt;1H DU MATIN]]))</f>
        <v>13.18</v>
      </c>
      <c r="L25" s="16">
        <v>1.48</v>
      </c>
      <c r="M25" s="21">
        <f>SUM(HEURES[[#This Row],[TOTAL BRUT (H normales+H &gt; à 1h du matin+H supp)]],HEURES[[#This Row],[MONTANT PRIME EQUIPEMENT 
PAR JOUR]])</f>
        <v>14.66</v>
      </c>
      <c r="N25" s="16"/>
      <c r="O25" s="11"/>
      <c r="P25" s="11"/>
    </row>
    <row r="26" spans="1:16" ht="12.75" x14ac:dyDescent="0.2">
      <c r="A26" s="11" t="s">
        <v>13</v>
      </c>
      <c r="E26" s="13">
        <f>SUBTOTAL(109,HEURES[NB HEURES/jours])</f>
        <v>24</v>
      </c>
      <c r="F26" s="13"/>
      <c r="G26" s="11"/>
      <c r="H26" s="11"/>
      <c r="I26" s="14">
        <f>SUBTOTAL(109,HEURES[NB HEURES &gt;1H DU MATIN])</f>
        <v>0</v>
      </c>
      <c r="J26" s="11"/>
      <c r="K26" s="17">
        <f>SUBTOTAL(109,HEURES[TOTAL BRUT (H normales+H &gt; à 1h du matin+H supp)])</f>
        <v>3240.48</v>
      </c>
      <c r="L26" s="14">
        <f>SUBTOTAL(109,HEURES[MONTANT PRIME EQUIPEMENT 
PAR JOUR])</f>
        <v>35.520000000000003</v>
      </c>
      <c r="M26" s="21">
        <f>SUBTOTAL(109,HEURES[TOTAL SALAIRE BRUT])</f>
        <v>3276</v>
      </c>
      <c r="N26" s="14">
        <f>SUBTOTAL(109,HEURES[PRIME TRANSPORT
PAR JOUR])</f>
        <v>16</v>
      </c>
      <c r="O26" s="14"/>
      <c r="P26" s="11"/>
    </row>
    <row r="31" spans="1:16" x14ac:dyDescent="0.25">
      <c r="C31" s="14"/>
      <c r="D31" s="13"/>
      <c r="E31" s="13"/>
      <c r="F31" s="13"/>
    </row>
    <row r="32" spans="1:16" x14ac:dyDescent="0.25">
      <c r="E32" s="19"/>
      <c r="F32" s="19"/>
    </row>
    <row r="33" spans="5:6" x14ac:dyDescent="0.25">
      <c r="E33" s="20"/>
      <c r="F33" s="20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RECAP EMPLOYES</vt:lpstr>
      <vt:lpstr>TOTAL H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Sonia Franchino</dc:creator>
  <cp:lastModifiedBy>Sonia Franchino</cp:lastModifiedBy>
  <cp:lastPrinted>2018-05-25T07:55:44Z</cp:lastPrinted>
  <dcterms:created xsi:type="dcterms:W3CDTF">2018-02-12T09:05:35Z</dcterms:created>
  <dcterms:modified xsi:type="dcterms:W3CDTF">2018-05-25T09:08:35Z</dcterms:modified>
</cp:coreProperties>
</file>