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60" windowHeight="7995"/>
  </bookViews>
  <sheets>
    <sheet name="Page" sheetId="1" r:id="rId1"/>
  </sheets>
  <definedNames>
    <definedName name="a">Page!$E$4:$E$7</definedName>
    <definedName name="b">Page!$F$3:$H$3</definedName>
    <definedName name="Tb">Page!$L$22:$M$22</definedName>
    <definedName name="Tb_1">Page!$F$4:$H$7</definedName>
    <definedName name="Tb_2">Page!$F$11:$H$14</definedName>
    <definedName name="Tb_3">Page!$F$18:$H$21</definedName>
  </definedNames>
  <calcPr calcId="125725"/>
</workbook>
</file>

<file path=xl/calcChain.xml><?xml version="1.0" encoding="utf-8"?>
<calcChain xmlns="http://schemas.openxmlformats.org/spreadsheetml/2006/main">
  <c r="R12" i="1"/>
  <c r="X13"/>
  <c r="X10"/>
  <c r="S11"/>
  <c r="V7"/>
  <c r="V6"/>
  <c r="V5"/>
  <c r="V4"/>
  <c r="T4"/>
  <c r="W10" s="1"/>
  <c r="T5"/>
  <c r="W13" s="1"/>
  <c r="T6"/>
  <c r="T7"/>
  <c r="Y12"/>
  <c r="S12" l="1"/>
  <c r="V12"/>
  <c r="U12"/>
  <c r="T12"/>
  <c r="S14"/>
  <c r="M13"/>
  <c r="M11"/>
  <c r="T14" l="1"/>
  <c r="S13"/>
  <c r="T13" l="1"/>
  <c r="U14"/>
  <c r="X11" s="1"/>
  <c r="X4" l="1"/>
  <c r="U13"/>
  <c r="X14" s="1"/>
  <c r="X5" s="1"/>
  <c r="V14"/>
  <c r="V13" s="1"/>
  <c r="T18" l="1"/>
  <c r="X6"/>
  <c r="X7" s="1"/>
</calcChain>
</file>

<file path=xl/sharedStrings.xml><?xml version="1.0" encoding="utf-8"?>
<sst xmlns="http://schemas.openxmlformats.org/spreadsheetml/2006/main" count="45" uniqueCount="37">
  <si>
    <t>a\b</t>
  </si>
  <si>
    <t>TABLE  :  0,35 / 0,66</t>
  </si>
  <si>
    <t>TABLE  :  1.1</t>
  </si>
  <si>
    <t>TABLE  :  - 1.1</t>
  </si>
  <si>
    <t>a</t>
  </si>
  <si>
    <t>b</t>
  </si>
  <si>
    <t>c</t>
  </si>
  <si>
    <t>d</t>
  </si>
  <si>
    <t>Les Rapports</t>
  </si>
  <si>
    <t>c / b</t>
  </si>
  <si>
    <t>d / b</t>
  </si>
  <si>
    <t>Table : 1.1</t>
  </si>
  <si>
    <t>Table : - 1.1</t>
  </si>
  <si>
    <t>Valeurs les plus proches
(Inférieure &amp; Supérieure)</t>
  </si>
  <si>
    <t>Votre CHOIX</t>
  </si>
  <si>
    <t>T A B L E A U X</t>
  </si>
  <si>
    <t>C A L C U L S</t>
  </si>
  <si>
    <t>Déterminer la table correspondante pour l'interpolation No.2</t>
  </si>
  <si>
    <t>avec l'utilisation de</t>
  </si>
  <si>
    <t>Interpolation_1</t>
  </si>
  <si>
    <t>Interpolation_2</t>
  </si>
  <si>
    <t>INTERPOLATION LINEAIRE</t>
  </si>
  <si>
    <r>
      <t>a</t>
    </r>
    <r>
      <rPr>
        <b/>
        <vertAlign val="subscript"/>
        <sz val="16"/>
        <color theme="1"/>
        <rFont val="Franklin Gothic Medium Cond"/>
        <family val="2"/>
        <charset val="162"/>
      </rPr>
      <t>1</t>
    </r>
  </si>
  <si>
    <r>
      <t>a</t>
    </r>
    <r>
      <rPr>
        <b/>
        <vertAlign val="subscript"/>
        <sz val="16"/>
        <color theme="1"/>
        <rFont val="Franklin Gothic Medium Cond"/>
        <family val="2"/>
        <charset val="162"/>
      </rPr>
      <t>2</t>
    </r>
  </si>
  <si>
    <r>
      <t>a</t>
    </r>
    <r>
      <rPr>
        <b/>
        <vertAlign val="subscript"/>
        <sz val="16"/>
        <rFont val="Franklin Gothic Medium Cond"/>
        <family val="2"/>
        <charset val="162"/>
      </rPr>
      <t>1</t>
    </r>
  </si>
  <si>
    <r>
      <t>a</t>
    </r>
    <r>
      <rPr>
        <b/>
        <vertAlign val="subscript"/>
        <sz val="16"/>
        <rFont val="Franklin Gothic Medium Cond"/>
        <family val="2"/>
        <charset val="162"/>
      </rPr>
      <t>2</t>
    </r>
  </si>
  <si>
    <r>
      <t>b</t>
    </r>
    <r>
      <rPr>
        <b/>
        <vertAlign val="subscript"/>
        <sz val="16"/>
        <rFont val="Franklin Gothic Medium Cond"/>
        <family val="2"/>
        <charset val="162"/>
      </rPr>
      <t>1</t>
    </r>
  </si>
  <si>
    <r>
      <t>b</t>
    </r>
    <r>
      <rPr>
        <b/>
        <vertAlign val="subscript"/>
        <sz val="16"/>
        <rFont val="Franklin Gothic Medium Cond"/>
        <family val="2"/>
        <charset val="162"/>
      </rPr>
      <t>2</t>
    </r>
  </si>
  <si>
    <r>
      <t>x</t>
    </r>
    <r>
      <rPr>
        <b/>
        <vertAlign val="subscript"/>
        <sz val="16"/>
        <rFont val="Franklin Gothic Medium Cond"/>
        <family val="2"/>
        <charset val="162"/>
      </rPr>
      <t>1</t>
    </r>
  </si>
  <si>
    <r>
      <t>x</t>
    </r>
    <r>
      <rPr>
        <b/>
        <vertAlign val="subscript"/>
        <sz val="16"/>
        <rFont val="Franklin Gothic Medium Cond"/>
        <family val="2"/>
        <charset val="162"/>
      </rPr>
      <t>2</t>
    </r>
  </si>
  <si>
    <r>
      <t>y</t>
    </r>
    <r>
      <rPr>
        <b/>
        <vertAlign val="subscript"/>
        <sz val="16"/>
        <rFont val="Franklin Gothic Medium Cond"/>
        <family val="2"/>
        <charset val="162"/>
      </rPr>
      <t>1</t>
    </r>
  </si>
  <si>
    <r>
      <t>y</t>
    </r>
    <r>
      <rPr>
        <b/>
        <vertAlign val="subscript"/>
        <sz val="16"/>
        <rFont val="Franklin Gothic Medium Cond"/>
        <family val="2"/>
        <charset val="162"/>
      </rPr>
      <t>2</t>
    </r>
  </si>
  <si>
    <t>Valeurs des coordinates
(dans le plan X - Y)</t>
  </si>
  <si>
    <t>Pente</t>
  </si>
  <si>
    <t>Interpolation_3</t>
  </si>
  <si>
    <t>Par rapport à la</t>
  </si>
  <si>
    <t>PENTE Z</t>
  </si>
</sst>
</file>

<file path=xl/styles.xml><?xml version="1.0" encoding="utf-8"?>
<styleSheet xmlns="http://schemas.openxmlformats.org/spreadsheetml/2006/main">
  <fonts count="23">
    <font>
      <sz val="10"/>
      <color theme="1"/>
      <name val="Franklin Gothic Medium Cond"/>
      <family val="2"/>
      <charset val="162"/>
    </font>
    <font>
      <b/>
      <sz val="10"/>
      <color theme="1"/>
      <name val="Franklin Gothic Medium Cond"/>
      <family val="2"/>
      <charset val="162"/>
    </font>
    <font>
      <b/>
      <sz val="14"/>
      <color theme="0"/>
      <name val="Franklin Gothic Medium Cond"/>
      <family val="2"/>
      <charset val="162"/>
    </font>
    <font>
      <sz val="16"/>
      <color theme="1"/>
      <name val="Franklin Gothic Medium Cond"/>
      <family val="2"/>
      <charset val="162"/>
    </font>
    <font>
      <b/>
      <sz val="14"/>
      <color theme="1"/>
      <name val="Franklin Gothic Medium Cond"/>
      <family val="2"/>
      <charset val="162"/>
    </font>
    <font>
      <sz val="16"/>
      <color theme="1"/>
      <name val="Bernard MT Condensed"/>
      <family val="1"/>
    </font>
    <font>
      <sz val="16"/>
      <color theme="1"/>
      <name val="Franklin Gothic Demi Cond"/>
      <family val="2"/>
      <charset val="162"/>
    </font>
    <font>
      <b/>
      <sz val="12"/>
      <color theme="1"/>
      <name val="Franklin Gothic Medium Cond"/>
      <family val="2"/>
      <charset val="162"/>
    </font>
    <font>
      <b/>
      <sz val="16"/>
      <color theme="1"/>
      <name val="Franklin Gothic Medium Cond"/>
      <family val="2"/>
      <charset val="162"/>
    </font>
    <font>
      <b/>
      <sz val="18"/>
      <color theme="1"/>
      <name val="Franklin Gothic Medium Cond"/>
      <family val="2"/>
      <charset val="162"/>
    </font>
    <font>
      <sz val="16"/>
      <color theme="0"/>
      <name val="Franklin Gothic Medium Cond"/>
      <family val="2"/>
      <charset val="162"/>
    </font>
    <font>
      <b/>
      <sz val="18"/>
      <color theme="0"/>
      <name val="Franklin Gothic Medium Cond"/>
      <family val="2"/>
      <charset val="162"/>
    </font>
    <font>
      <b/>
      <sz val="12"/>
      <color theme="0"/>
      <name val="Franklin Gothic Medium Cond"/>
      <family val="2"/>
      <charset val="162"/>
    </font>
    <font>
      <sz val="10"/>
      <color theme="0"/>
      <name val="Franklin Gothic Medium Cond"/>
      <family val="2"/>
      <charset val="162"/>
    </font>
    <font>
      <sz val="4"/>
      <color theme="1" tint="0.34998626667073579"/>
      <name val="Franklin Gothic Medium Cond"/>
      <family val="2"/>
      <charset val="162"/>
    </font>
    <font>
      <b/>
      <sz val="20"/>
      <name val="Franklin Gothic Medium Cond"/>
      <family val="2"/>
      <charset val="162"/>
    </font>
    <font>
      <b/>
      <sz val="12"/>
      <name val="Franklin Gothic Medium Cond"/>
      <family val="2"/>
      <charset val="162"/>
    </font>
    <font>
      <b/>
      <sz val="16"/>
      <name val="Franklin Gothic Medium Cond"/>
      <family val="2"/>
      <charset val="162"/>
    </font>
    <font>
      <b/>
      <vertAlign val="subscript"/>
      <sz val="16"/>
      <name val="Franklin Gothic Medium Cond"/>
      <family val="2"/>
      <charset val="162"/>
    </font>
    <font>
      <b/>
      <vertAlign val="subscript"/>
      <sz val="16"/>
      <color theme="1"/>
      <name val="Franklin Gothic Medium Cond"/>
      <family val="2"/>
      <charset val="162"/>
    </font>
    <font>
      <b/>
      <sz val="12"/>
      <color rgb="FFFFCC66"/>
      <name val="Franklin Gothic Medium Cond"/>
      <family val="2"/>
      <charset val="162"/>
    </font>
    <font>
      <b/>
      <sz val="20"/>
      <color rgb="FFFFCC66"/>
      <name val="Franklin Gothic Medium Cond"/>
      <family val="2"/>
      <charset val="162"/>
    </font>
    <font>
      <b/>
      <sz val="16"/>
      <color rgb="FFFFFF00"/>
      <name val="Franklin Gothic Medium Cond"/>
      <family val="2"/>
      <charset val="162"/>
    </font>
  </fonts>
  <fills count="1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C0066"/>
        <bgColor indexed="64"/>
      </patternFill>
    </fill>
  </fills>
  <borders count="63">
    <border>
      <left/>
      <right/>
      <top/>
      <bottom/>
      <diagonal/>
    </border>
    <border>
      <left style="medium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/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/>
      <bottom style="thin">
        <color theme="0" tint="-4.9989318521683403E-2"/>
      </bottom>
      <diagonal/>
    </border>
    <border>
      <left/>
      <right style="thin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0.34998626667073579"/>
      </left>
      <right style="thin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medium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14996795556505021"/>
      </left>
      <right style="thin">
        <color theme="0" tint="-0.14996795556505021"/>
      </right>
      <top style="medium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theme="0" tint="-0.14996795556505021"/>
      </right>
      <top style="medium">
        <color theme="0" tint="-0.14996795556505021"/>
      </top>
      <bottom style="thin">
        <color theme="0" tint="-0.14996795556505021"/>
      </bottom>
      <diagonal/>
    </border>
    <border>
      <left style="medium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theme="0" tint="-0.14993743705557422"/>
      </bottom>
      <diagonal/>
    </border>
    <border>
      <left style="thin">
        <color theme="0" tint="-0.14996795556505021"/>
      </left>
      <right style="medium">
        <color theme="0" tint="-0.14996795556505021"/>
      </right>
      <top style="thin">
        <color theme="0" tint="-0.14996795556505021"/>
      </top>
      <bottom style="medium">
        <color theme="0" tint="-0.14993743705557422"/>
      </bottom>
      <diagonal/>
    </border>
    <border>
      <left/>
      <right style="medium">
        <color theme="0" tint="-0.14996795556505021"/>
      </right>
      <top/>
      <bottom style="thin">
        <color theme="0" tint="-0.14996795556505021"/>
      </bottom>
      <diagonal/>
    </border>
    <border>
      <left/>
      <right style="medium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theme="0" tint="-0.14996795556505021"/>
      </right>
      <top style="thin">
        <color theme="0" tint="-0.14996795556505021"/>
      </top>
      <bottom style="medium">
        <color theme="0" tint="-0.14996795556505021"/>
      </bottom>
      <diagonal/>
    </border>
    <border>
      <left style="medium">
        <color theme="0" tint="-0.14996795556505021"/>
      </left>
      <right style="medium">
        <color theme="0" tint="-0.14993743705557422"/>
      </right>
      <top style="medium">
        <color theme="0" tint="-0.14993743705557422"/>
      </top>
      <bottom style="thin">
        <color theme="0" tint="-0.14996795556505021"/>
      </bottom>
      <diagonal/>
    </border>
    <border>
      <left style="medium">
        <color theme="0" tint="-0.14996795556505021"/>
      </left>
      <right style="medium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theme="0" tint="-0.14996795556505021"/>
      </left>
      <right style="medium">
        <color theme="0" tint="-0.14993743705557422"/>
      </right>
      <top style="thin">
        <color theme="0" tint="-0.14996795556505021"/>
      </top>
      <bottom style="medium">
        <color theme="0" tint="-0.14996795556505021"/>
      </bottom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 style="thin">
        <color theme="0" tint="-4.9989318521683403E-2"/>
      </top>
      <bottom style="thin">
        <color theme="0" tint="-4.9989318521683403E-2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 style="thin">
        <color theme="0" tint="-4.9989318521683403E-2"/>
      </right>
      <top/>
      <bottom style="medium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 style="medium">
        <color theme="0" tint="-4.9989318521683403E-2"/>
      </bottom>
      <diagonal/>
    </border>
    <border>
      <left/>
      <right style="medium">
        <color theme="0" tint="-4.9989318521683403E-2"/>
      </right>
      <top style="medium">
        <color theme="0" tint="-4.9989318521683403E-2"/>
      </top>
      <bottom style="medium">
        <color theme="0" tint="-4.9989318521683403E-2"/>
      </bottom>
      <diagonal/>
    </border>
    <border>
      <left style="medium">
        <color theme="0" tint="-4.9989318521683403E-2"/>
      </left>
      <right style="medium">
        <color theme="0" tint="-4.9989318521683403E-2"/>
      </right>
      <top/>
      <bottom style="medium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/>
      <bottom style="medium">
        <color theme="0" tint="-4.9989318521683403E-2"/>
      </bottom>
      <diagonal/>
    </border>
    <border>
      <left style="medium">
        <color theme="0" tint="-4.9989318521683403E-2"/>
      </left>
      <right style="thin">
        <color theme="0" tint="-4.9989318521683403E-2"/>
      </right>
      <top style="medium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medium">
        <color theme="0" tint="-4.9989318521683403E-2"/>
      </right>
      <top style="medium">
        <color theme="0" tint="-4.9989318521683403E-2"/>
      </top>
      <bottom style="thin">
        <color theme="0" tint="-4.9989318521683403E-2"/>
      </bottom>
      <diagonal/>
    </border>
    <border>
      <left style="medium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medium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medium">
        <color theme="0" tint="-4.9989318521683403E-2"/>
      </bottom>
      <diagonal/>
    </border>
    <border>
      <left/>
      <right style="thin">
        <color theme="0" tint="-4.9989318521683403E-2"/>
      </right>
      <top style="medium">
        <color theme="0" tint="-4.9989318521683403E-2"/>
      </top>
      <bottom style="thin">
        <color theme="0" tint="-4.9989318521683403E-2"/>
      </bottom>
      <diagonal/>
    </border>
    <border>
      <left style="medium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 style="thin">
        <color theme="0" tint="-4.9989318521683403E-2"/>
      </left>
      <right/>
      <top/>
      <bottom style="medium">
        <color theme="0" tint="-4.9989318521683403E-2"/>
      </bottom>
      <diagonal/>
    </border>
    <border>
      <left style="medium">
        <color theme="0" tint="-4.9989318521683403E-2"/>
      </left>
      <right/>
      <top/>
      <bottom style="medium">
        <color theme="0" tint="-4.9989318521683403E-2"/>
      </bottom>
      <diagonal/>
    </border>
    <border>
      <left/>
      <right style="medium">
        <color theme="0" tint="-4.9989318521683403E-2"/>
      </right>
      <top/>
      <bottom style="medium">
        <color theme="0" tint="-4.9989318521683403E-2"/>
      </bottom>
      <diagonal/>
    </border>
    <border>
      <left style="medium">
        <color theme="0" tint="-4.9989318521683403E-2"/>
      </left>
      <right/>
      <top style="medium">
        <color theme="0" tint="-4.9989318521683403E-2"/>
      </top>
      <bottom/>
      <diagonal/>
    </border>
    <border>
      <left/>
      <right/>
      <top style="medium">
        <color theme="0" tint="-4.9989318521683403E-2"/>
      </top>
      <bottom/>
      <diagonal/>
    </border>
    <border>
      <left/>
      <right style="medium">
        <color theme="0" tint="-4.9989318521683403E-2"/>
      </right>
      <top style="medium">
        <color theme="0" tint="-4.9989318521683403E-2"/>
      </top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 applyProtection="1">
      <alignment vertical="center"/>
    </xf>
    <xf numFmtId="0" fontId="0" fillId="14" borderId="0" xfId="0" applyFill="1" applyAlignment="1" applyProtection="1">
      <alignment vertical="center"/>
    </xf>
    <xf numFmtId="0" fontId="0" fillId="14" borderId="0" xfId="0" applyFill="1" applyAlignment="1" applyProtection="1">
      <alignment horizontal="center" vertical="center"/>
    </xf>
    <xf numFmtId="0" fontId="15" fillId="2" borderId="0" xfId="0" applyFont="1" applyFill="1" applyAlignment="1" applyProtection="1">
      <alignment horizontal="center" vertical="center" textRotation="90"/>
    </xf>
    <xf numFmtId="0" fontId="11" fillId="11" borderId="2" xfId="0" applyFont="1" applyFill="1" applyBorder="1" applyAlignment="1" applyProtection="1">
      <alignment horizontal="center" vertical="center"/>
    </xf>
    <xf numFmtId="0" fontId="11" fillId="11" borderId="3" xfId="0" applyFont="1" applyFill="1" applyBorder="1" applyAlignment="1" applyProtection="1">
      <alignment horizontal="center" vertical="center"/>
    </xf>
    <xf numFmtId="0" fontId="11" fillId="11" borderId="4" xfId="0" applyFont="1" applyFill="1" applyBorder="1" applyAlignment="1" applyProtection="1">
      <alignment horizontal="center" vertical="center"/>
    </xf>
    <xf numFmtId="0" fontId="9" fillId="6" borderId="20" xfId="0" applyFont="1" applyFill="1" applyBorder="1" applyAlignment="1" applyProtection="1">
      <alignment horizontal="center" vertical="center" wrapText="1"/>
    </xf>
    <xf numFmtId="0" fontId="9" fillId="6" borderId="21" xfId="0" applyFont="1" applyFill="1" applyBorder="1" applyAlignment="1" applyProtection="1">
      <alignment horizontal="center" vertical="center"/>
    </xf>
    <xf numFmtId="0" fontId="10" fillId="10" borderId="1" xfId="0" applyFont="1" applyFill="1" applyBorder="1" applyAlignment="1" applyProtection="1">
      <alignment horizontal="center" vertical="center"/>
    </xf>
    <xf numFmtId="0" fontId="7" fillId="4" borderId="17" xfId="0" applyFont="1" applyFill="1" applyBorder="1" applyAlignment="1" applyProtection="1">
      <alignment horizontal="center" vertical="center"/>
    </xf>
    <xf numFmtId="0" fontId="7" fillId="4" borderId="18" xfId="0" applyFont="1" applyFill="1" applyBorder="1" applyAlignment="1" applyProtection="1">
      <alignment horizontal="center" vertical="center"/>
    </xf>
    <xf numFmtId="0" fontId="7" fillId="4" borderId="19" xfId="0" applyFont="1" applyFill="1" applyBorder="1" applyAlignment="1" applyProtection="1">
      <alignment horizontal="center" vertical="center"/>
    </xf>
    <xf numFmtId="0" fontId="9" fillId="6" borderId="22" xfId="0" applyFont="1" applyFill="1" applyBorder="1" applyAlignment="1" applyProtection="1">
      <alignment horizontal="center" vertical="center"/>
    </xf>
    <xf numFmtId="0" fontId="9" fillId="6" borderId="23" xfId="0" applyFont="1" applyFill="1" applyBorder="1" applyAlignment="1" applyProtection="1">
      <alignment horizontal="center" vertical="center"/>
    </xf>
    <xf numFmtId="0" fontId="7" fillId="8" borderId="13" xfId="0" applyFont="1" applyFill="1" applyBorder="1" applyAlignment="1" applyProtection="1">
      <alignment horizontal="center" vertical="center"/>
    </xf>
    <xf numFmtId="0" fontId="1" fillId="3" borderId="14" xfId="0" applyFont="1" applyFill="1" applyBorder="1" applyAlignment="1" applyProtection="1">
      <alignment horizontal="center" vertical="center"/>
    </xf>
    <xf numFmtId="0" fontId="1" fillId="3" borderId="15" xfId="0" applyFont="1" applyFill="1" applyBorder="1" applyAlignment="1" applyProtection="1">
      <alignment horizontal="center" vertical="center"/>
    </xf>
    <xf numFmtId="0" fontId="1" fillId="3" borderId="16" xfId="0" applyFont="1" applyFill="1" applyBorder="1" applyAlignment="1" applyProtection="1">
      <alignment horizontal="center" vertical="center"/>
    </xf>
    <xf numFmtId="0" fontId="3" fillId="7" borderId="27" xfId="0" applyFont="1" applyFill="1" applyBorder="1" applyAlignment="1" applyProtection="1">
      <alignment horizontal="center" vertical="center"/>
    </xf>
    <xf numFmtId="0" fontId="5" fillId="5" borderId="24" xfId="0" applyFont="1" applyFill="1" applyBorder="1" applyAlignment="1" applyProtection="1">
      <alignment horizontal="center" vertical="center"/>
    </xf>
    <xf numFmtId="0" fontId="7" fillId="8" borderId="11" xfId="0" applyFont="1" applyFill="1" applyBorder="1" applyAlignment="1" applyProtection="1">
      <alignment horizontal="center" vertical="center"/>
    </xf>
    <xf numFmtId="0" fontId="1" fillId="3" borderId="9" xfId="0" applyFont="1" applyFill="1" applyBorder="1" applyAlignment="1" applyProtection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3" fillId="7" borderId="28" xfId="0" applyFont="1" applyFill="1" applyBorder="1" applyAlignment="1" applyProtection="1">
      <alignment horizontal="center" vertical="center"/>
    </xf>
    <xf numFmtId="0" fontId="5" fillId="5" borderId="25" xfId="0" applyFont="1" applyFill="1" applyBorder="1" applyAlignment="1" applyProtection="1">
      <alignment horizontal="center" vertical="center"/>
    </xf>
    <xf numFmtId="0" fontId="7" fillId="8" borderId="12" xfId="0" applyFont="1" applyFill="1" applyBorder="1" applyAlignment="1" applyProtection="1">
      <alignment horizontal="center" vertical="center"/>
    </xf>
    <xf numFmtId="0" fontId="1" fillId="3" borderId="10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8" xfId="0" applyFont="1" applyFill="1" applyBorder="1" applyAlignment="1" applyProtection="1">
      <alignment horizontal="center" vertical="center"/>
    </xf>
    <xf numFmtId="0" fontId="3" fillId="7" borderId="29" xfId="0" applyFont="1" applyFill="1" applyBorder="1" applyAlignment="1" applyProtection="1">
      <alignment horizontal="center" vertical="center"/>
    </xf>
    <xf numFmtId="0" fontId="5" fillId="5" borderId="26" xfId="0" applyFont="1" applyFill="1" applyBorder="1" applyAlignment="1" applyProtection="1">
      <alignment horizontal="center" vertical="center"/>
    </xf>
    <xf numFmtId="0" fontId="2" fillId="9" borderId="30" xfId="0" applyFont="1" applyFill="1" applyBorder="1" applyAlignment="1" applyProtection="1">
      <alignment horizontal="center" vertical="center"/>
    </xf>
    <xf numFmtId="0" fontId="2" fillId="9" borderId="31" xfId="0" applyFont="1" applyFill="1" applyBorder="1" applyAlignment="1" applyProtection="1">
      <alignment horizontal="center" vertical="center"/>
    </xf>
    <xf numFmtId="0" fontId="2" fillId="9" borderId="32" xfId="0" applyFont="1" applyFill="1" applyBorder="1" applyAlignment="1" applyProtection="1">
      <alignment horizontal="center" vertical="center"/>
    </xf>
    <xf numFmtId="0" fontId="2" fillId="9" borderId="33" xfId="0" applyFont="1" applyFill="1" applyBorder="1" applyAlignment="1" applyProtection="1">
      <alignment horizontal="center" vertical="center"/>
    </xf>
    <xf numFmtId="0" fontId="4" fillId="13" borderId="37" xfId="0" applyFont="1" applyFill="1" applyBorder="1" applyAlignment="1" applyProtection="1">
      <alignment horizontal="center" vertical="center"/>
    </xf>
    <xf numFmtId="0" fontId="6" fillId="12" borderId="34" xfId="0" applyFont="1" applyFill="1" applyBorder="1" applyAlignment="1" applyProtection="1">
      <alignment horizontal="center" vertical="center"/>
    </xf>
    <xf numFmtId="0" fontId="4" fillId="13" borderId="38" xfId="0" applyFont="1" applyFill="1" applyBorder="1" applyAlignment="1" applyProtection="1">
      <alignment horizontal="center" vertical="center"/>
    </xf>
    <xf numFmtId="0" fontId="6" fillId="12" borderId="35" xfId="0" applyFont="1" applyFill="1" applyBorder="1" applyAlignment="1" applyProtection="1">
      <alignment horizontal="center" vertical="center"/>
    </xf>
    <xf numFmtId="0" fontId="4" fillId="13" borderId="39" xfId="0" applyFont="1" applyFill="1" applyBorder="1" applyAlignment="1" applyProtection="1">
      <alignment horizontal="center" vertical="center"/>
    </xf>
    <xf numFmtId="0" fontId="6" fillId="12" borderId="36" xfId="0" applyFont="1" applyFill="1" applyBorder="1" applyAlignment="1" applyProtection="1">
      <alignment horizontal="center" vertical="center"/>
    </xf>
    <xf numFmtId="0" fontId="14" fillId="14" borderId="0" xfId="0" applyFont="1" applyFill="1" applyAlignment="1" applyProtection="1">
      <alignment vertical="center"/>
    </xf>
    <xf numFmtId="0" fontId="16" fillId="8" borderId="2" xfId="0" applyFont="1" applyFill="1" applyBorder="1" applyAlignment="1" applyProtection="1">
      <alignment horizontal="center" vertical="center" wrapText="1"/>
    </xf>
    <xf numFmtId="0" fontId="16" fillId="8" borderId="4" xfId="0" applyFont="1" applyFill="1" applyBorder="1" applyAlignment="1" applyProtection="1">
      <alignment horizontal="center" vertical="center" wrapText="1"/>
    </xf>
    <xf numFmtId="0" fontId="16" fillId="8" borderId="40" xfId="0" applyFont="1" applyFill="1" applyBorder="1" applyAlignment="1" applyProtection="1">
      <alignment horizontal="center" vertical="center" wrapText="1"/>
    </xf>
    <xf numFmtId="0" fontId="16" fillId="8" borderId="41" xfId="0" applyFont="1" applyFill="1" applyBorder="1" applyAlignment="1" applyProtection="1">
      <alignment horizontal="center" vertical="center" wrapText="1"/>
    </xf>
    <xf numFmtId="0" fontId="16" fillId="8" borderId="42" xfId="0" applyFont="1" applyFill="1" applyBorder="1" applyAlignment="1" applyProtection="1">
      <alignment horizontal="center" vertical="center" wrapText="1"/>
    </xf>
    <xf numFmtId="0" fontId="16" fillId="8" borderId="14" xfId="0" applyFont="1" applyFill="1" applyBorder="1" applyAlignment="1" applyProtection="1">
      <alignment horizontal="center" vertical="center" wrapText="1"/>
    </xf>
    <xf numFmtId="0" fontId="13" fillId="8" borderId="43" xfId="0" applyFont="1" applyFill="1" applyBorder="1" applyAlignment="1" applyProtection="1">
      <alignment horizontal="center" vertical="center"/>
    </xf>
    <xf numFmtId="0" fontId="13" fillId="8" borderId="9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4" borderId="9" xfId="0" applyFont="1" applyFill="1" applyBorder="1" applyAlignment="1" applyProtection="1">
      <alignment vertical="center"/>
    </xf>
    <xf numFmtId="0" fontId="10" fillId="10" borderId="49" xfId="0" applyFont="1" applyFill="1" applyBorder="1" applyAlignment="1" applyProtection="1">
      <alignment horizontal="center" vertical="center"/>
    </xf>
    <xf numFmtId="0" fontId="12" fillId="15" borderId="51" xfId="0" applyFont="1" applyFill="1" applyBorder="1" applyAlignment="1" applyProtection="1">
      <alignment horizontal="center" vertical="center" wrapText="1"/>
    </xf>
    <xf numFmtId="0" fontId="12" fillId="15" borderId="52" xfId="0" applyFont="1" applyFill="1" applyBorder="1" applyAlignment="1" applyProtection="1">
      <alignment horizontal="center" vertical="center"/>
    </xf>
    <xf numFmtId="0" fontId="17" fillId="12" borderId="53" xfId="0" applyFont="1" applyFill="1" applyBorder="1" applyAlignment="1" applyProtection="1">
      <alignment horizontal="center"/>
    </xf>
    <xf numFmtId="0" fontId="8" fillId="16" borderId="6" xfId="0" applyFont="1" applyFill="1" applyBorder="1" applyAlignment="1" applyProtection="1">
      <alignment horizontal="center" vertical="center"/>
    </xf>
    <xf numFmtId="0" fontId="17" fillId="12" borderId="54" xfId="0" applyFont="1" applyFill="1" applyBorder="1" applyAlignment="1" applyProtection="1">
      <alignment horizontal="center"/>
    </xf>
    <xf numFmtId="0" fontId="8" fillId="16" borderId="8" xfId="0" applyFont="1" applyFill="1" applyBorder="1" applyAlignment="1" applyProtection="1">
      <alignment horizontal="center" vertical="center"/>
    </xf>
    <xf numFmtId="0" fontId="12" fillId="15" borderId="55" xfId="0" applyFont="1" applyFill="1" applyBorder="1" applyAlignment="1" applyProtection="1">
      <alignment horizontal="center" vertical="center" wrapText="1"/>
    </xf>
    <xf numFmtId="0" fontId="1" fillId="12" borderId="9" xfId="0" applyFont="1" applyFill="1" applyBorder="1" applyAlignment="1" applyProtection="1">
      <alignment vertical="center"/>
    </xf>
    <xf numFmtId="0" fontId="17" fillId="12" borderId="56" xfId="0" applyFont="1" applyFill="1" applyBorder="1" applyAlignment="1" applyProtection="1">
      <alignment horizontal="center"/>
    </xf>
    <xf numFmtId="0" fontId="8" fillId="16" borderId="16" xfId="0" applyFont="1" applyFill="1" applyBorder="1" applyAlignment="1" applyProtection="1">
      <alignment horizontal="center" vertical="center"/>
    </xf>
    <xf numFmtId="0" fontId="1" fillId="12" borderId="14" xfId="0" applyFont="1" applyFill="1" applyBorder="1" applyAlignment="1" applyProtection="1">
      <alignment vertical="center"/>
    </xf>
    <xf numFmtId="0" fontId="12" fillId="15" borderId="54" xfId="0" applyFont="1" applyFill="1" applyBorder="1" applyAlignment="1" applyProtection="1">
      <alignment horizontal="center" vertical="center"/>
    </xf>
    <xf numFmtId="0" fontId="12" fillId="15" borderId="8" xfId="0" applyFont="1" applyFill="1" applyBorder="1" applyAlignment="1" applyProtection="1">
      <alignment horizontal="center" vertical="center"/>
    </xf>
    <xf numFmtId="0" fontId="12" fillId="15" borderId="10" xfId="0" applyFont="1" applyFill="1" applyBorder="1" applyAlignment="1" applyProtection="1">
      <alignment horizontal="center" vertical="center"/>
    </xf>
    <xf numFmtId="0" fontId="8" fillId="12" borderId="51" xfId="0" applyFont="1" applyFill="1" applyBorder="1" applyAlignment="1" applyProtection="1">
      <alignment horizontal="center"/>
    </xf>
    <xf numFmtId="0" fontId="8" fillId="12" borderId="52" xfId="0" applyFont="1" applyFill="1" applyBorder="1" applyAlignment="1" applyProtection="1">
      <alignment horizontal="center" vertical="center"/>
    </xf>
    <xf numFmtId="0" fontId="8" fillId="16" borderId="53" xfId="0" applyFont="1" applyFill="1" applyBorder="1" applyAlignment="1" applyProtection="1">
      <alignment horizontal="center" vertical="center"/>
    </xf>
    <xf numFmtId="0" fontId="1" fillId="4" borderId="54" xfId="0" applyFont="1" applyFill="1" applyBorder="1" applyAlignment="1" applyProtection="1">
      <alignment vertical="center"/>
    </xf>
    <xf numFmtId="0" fontId="8" fillId="12" borderId="56" xfId="0" applyFont="1" applyFill="1" applyBorder="1" applyAlignment="1" applyProtection="1">
      <alignment horizontal="center"/>
    </xf>
    <xf numFmtId="0" fontId="8" fillId="12" borderId="16" xfId="0" applyFont="1" applyFill="1" applyBorder="1" applyAlignment="1" applyProtection="1">
      <alignment horizontal="center" vertical="center"/>
    </xf>
    <xf numFmtId="0" fontId="2" fillId="15" borderId="46" xfId="0" applyFont="1" applyFill="1" applyBorder="1" applyAlignment="1" applyProtection="1">
      <alignment horizontal="center" vertical="center"/>
    </xf>
    <xf numFmtId="0" fontId="2" fillId="15" borderId="47" xfId="0" applyFont="1" applyFill="1" applyBorder="1" applyAlignment="1" applyProtection="1">
      <alignment horizontal="center" vertical="center"/>
    </xf>
    <xf numFmtId="0" fontId="2" fillId="15" borderId="48" xfId="0" applyFont="1" applyFill="1" applyBorder="1" applyAlignment="1" applyProtection="1">
      <alignment horizontal="center" vertical="center"/>
    </xf>
    <xf numFmtId="0" fontId="11" fillId="11" borderId="58" xfId="0" applyFont="1" applyFill="1" applyBorder="1" applyAlignment="1" applyProtection="1">
      <alignment horizontal="center" vertical="center"/>
    </xf>
    <xf numFmtId="0" fontId="11" fillId="11" borderId="44" xfId="0" applyFont="1" applyFill="1" applyBorder="1" applyAlignment="1" applyProtection="1">
      <alignment horizontal="center" vertical="center"/>
    </xf>
    <xf numFmtId="0" fontId="11" fillId="11" borderId="59" xfId="0" applyFont="1" applyFill="1" applyBorder="1" applyAlignment="1" applyProtection="1">
      <alignment horizontal="center" vertical="center"/>
    </xf>
    <xf numFmtId="0" fontId="2" fillId="11" borderId="60" xfId="0" applyFont="1" applyFill="1" applyBorder="1" applyAlignment="1" applyProtection="1">
      <alignment horizontal="center" vertical="center"/>
    </xf>
    <xf numFmtId="0" fontId="2" fillId="11" borderId="61" xfId="0" applyFont="1" applyFill="1" applyBorder="1" applyAlignment="1" applyProtection="1">
      <alignment horizontal="center" vertical="center"/>
    </xf>
    <xf numFmtId="0" fontId="2" fillId="11" borderId="62" xfId="0" applyFont="1" applyFill="1" applyBorder="1" applyAlignment="1" applyProtection="1">
      <alignment horizontal="center" vertical="center"/>
    </xf>
    <xf numFmtId="0" fontId="4" fillId="4" borderId="45" xfId="0" applyFont="1" applyFill="1" applyBorder="1" applyAlignment="1" applyProtection="1">
      <alignment horizontal="center" vertical="center"/>
    </xf>
    <xf numFmtId="0" fontId="4" fillId="4" borderId="50" xfId="0" applyFont="1" applyFill="1" applyBorder="1" applyAlignment="1" applyProtection="1">
      <alignment horizontal="center" vertical="center"/>
    </xf>
    <xf numFmtId="0" fontId="4" fillId="4" borderId="57" xfId="0" applyFont="1" applyFill="1" applyBorder="1" applyAlignment="1" applyProtection="1">
      <alignment horizontal="center" vertical="center"/>
    </xf>
    <xf numFmtId="0" fontId="4" fillId="8" borderId="13" xfId="0" applyFont="1" applyFill="1" applyBorder="1" applyAlignment="1" applyProtection="1">
      <alignment horizontal="center" vertical="center"/>
    </xf>
    <xf numFmtId="0" fontId="4" fillId="8" borderId="11" xfId="0" applyFont="1" applyFill="1" applyBorder="1" applyAlignment="1" applyProtection="1">
      <alignment horizontal="center" vertical="center"/>
    </xf>
    <xf numFmtId="0" fontId="7" fillId="3" borderId="14" xfId="0" applyFont="1" applyFill="1" applyBorder="1" applyAlignment="1" applyProtection="1">
      <alignment horizontal="center" vertical="center"/>
    </xf>
    <xf numFmtId="0" fontId="7" fillId="3" borderId="15" xfId="0" applyFont="1" applyFill="1" applyBorder="1" applyAlignment="1" applyProtection="1">
      <alignment horizontal="center" vertical="center"/>
    </xf>
    <xf numFmtId="0" fontId="7" fillId="3" borderId="42" xfId="0" applyFont="1" applyFill="1" applyBorder="1" applyAlignment="1" applyProtection="1">
      <alignment horizontal="center" vertical="center"/>
    </xf>
    <xf numFmtId="0" fontId="7" fillId="3" borderId="9" xfId="0" applyFont="1" applyFill="1" applyBorder="1" applyAlignment="1" applyProtection="1">
      <alignment horizontal="center" vertical="center"/>
    </xf>
    <xf numFmtId="0" fontId="7" fillId="3" borderId="5" xfId="0" applyFont="1" applyFill="1" applyBorder="1" applyAlignment="1" applyProtection="1">
      <alignment horizontal="center" vertical="center"/>
    </xf>
    <xf numFmtId="0" fontId="7" fillId="3" borderId="43" xfId="0" applyFont="1" applyFill="1" applyBorder="1" applyAlignment="1" applyProtection="1">
      <alignment horizontal="center" vertical="center"/>
    </xf>
    <xf numFmtId="0" fontId="20" fillId="8" borderId="2" xfId="0" applyFont="1" applyFill="1" applyBorder="1" applyAlignment="1" applyProtection="1">
      <alignment horizontal="center" vertical="center"/>
    </xf>
    <xf numFmtId="0" fontId="20" fillId="8" borderId="4" xfId="0" applyFont="1" applyFill="1" applyBorder="1" applyAlignment="1" applyProtection="1">
      <alignment horizontal="center" vertical="center"/>
    </xf>
    <xf numFmtId="0" fontId="21" fillId="8" borderId="42" xfId="0" applyFont="1" applyFill="1" applyBorder="1" applyAlignment="1" applyProtection="1">
      <alignment horizontal="center" vertical="center"/>
    </xf>
    <xf numFmtId="0" fontId="21" fillId="8" borderId="14" xfId="0" applyFont="1" applyFill="1" applyBorder="1" applyAlignment="1" applyProtection="1">
      <alignment horizontal="center" vertical="center"/>
    </xf>
    <xf numFmtId="0" fontId="22" fillId="17" borderId="8" xfId="0" applyFont="1" applyFill="1" applyBorder="1" applyAlignment="1" applyProtection="1">
      <alignment horizontal="center" vertical="center"/>
    </xf>
    <xf numFmtId="0" fontId="15" fillId="7" borderId="0" xfId="0" applyFont="1" applyFill="1" applyAlignment="1" applyProtection="1">
      <alignment horizontal="center" vertical="center" textRotation="90"/>
    </xf>
    <xf numFmtId="0" fontId="22" fillId="17" borderId="6" xfId="0" applyFont="1" applyFill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vertical="center"/>
    </xf>
    <xf numFmtId="0" fontId="7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</cellXfs>
  <cellStyles count="1">
    <cellStyle name="Normal" xfId="0" builtinId="0"/>
  </cellStyles>
  <dxfs count="2">
    <dxf>
      <fill>
        <patternFill>
          <bgColor rgb="FF0070C0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  <dxf>
      <font>
        <color auto="1"/>
      </font>
      <fill>
        <patternFill>
          <bgColor theme="8" tint="0.39994506668294322"/>
        </patternFill>
      </fill>
      <border>
        <left style="thin">
          <color theme="0" tint="-4.9989318521683403E-2"/>
        </left>
        <right style="thin">
          <color theme="0" tint="-4.9989318521683403E-2"/>
        </right>
        <top style="thin">
          <color theme="0" tint="-4.9989318521683403E-2"/>
        </top>
        <bottom style="thin">
          <color theme="0" tint="-4.9989318521683403E-2"/>
        </bottom>
        <vertical/>
        <horizontal/>
      </border>
    </dxf>
  </dxfs>
  <tableStyles count="0" defaultTableStyle="TableStyleMedium9" defaultPivotStyle="PivotStyleLight16"/>
  <colors>
    <mruColors>
      <color rgb="FFFFFF99"/>
      <color rgb="FFCC0066"/>
      <color rgb="FFD60093"/>
      <color rgb="FFFFCC66"/>
      <color rgb="FFFF0066"/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21167</xdr:colOff>
      <xdr:row>1</xdr:row>
      <xdr:rowOff>21166</xdr:rowOff>
    </xdr:from>
    <xdr:to>
      <xdr:col>29</xdr:col>
      <xdr:colOff>338667</xdr:colOff>
      <xdr:row>17</xdr:row>
      <xdr:rowOff>253999</xdr:rowOff>
    </xdr:to>
    <xdr:sp macro="" textlink="">
      <xdr:nvSpPr>
        <xdr:cNvPr id="3" name="2 Metin kutusu"/>
        <xdr:cNvSpPr txBox="1"/>
      </xdr:nvSpPr>
      <xdr:spPr>
        <a:xfrm>
          <a:off x="11715750" y="84666"/>
          <a:ext cx="2159000" cy="4360333"/>
        </a:xfrm>
        <a:prstGeom prst="rect">
          <a:avLst/>
        </a:prstGeom>
        <a:solidFill>
          <a:srgbClr val="FFFF99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tr-TR" sz="1100" b="1"/>
            <a:t>Explication</a:t>
          </a:r>
        </a:p>
        <a:p>
          <a:r>
            <a:rPr lang="tr-TR" sz="1100" b="1"/>
            <a:t>1 -</a:t>
          </a:r>
          <a:r>
            <a:rPr lang="tr-TR" sz="1100"/>
            <a:t> on n'a pas pu etabli une logique pour la détermination 1.1  ou  - 1.1..... Pour cela un menu déroulant a été</a:t>
          </a:r>
          <a:r>
            <a:rPr lang="tr-TR" sz="1100" baseline="0"/>
            <a:t> fait afin de choisir le tableau qui correspond.</a:t>
          </a:r>
        </a:p>
        <a:p>
          <a:r>
            <a:rPr lang="tr-TR" sz="1100" b="1" baseline="0"/>
            <a:t>2 - </a:t>
          </a:r>
          <a:r>
            <a:rPr lang="tr-TR" sz="1100" baseline="0"/>
            <a:t>quand on a choisi la valeur  a  moins que  40 , une interpolation est faite pour trouver les valeurs correspondantes.</a:t>
          </a:r>
        </a:p>
        <a:p>
          <a:r>
            <a:rPr lang="tr-TR" sz="1100" baseline="0"/>
            <a:t>Est-ce qu'il est correcte? </a:t>
          </a:r>
        </a:p>
        <a:p>
          <a:r>
            <a:rPr lang="tr-TR" sz="1100" baseline="0"/>
            <a:t>D'autre part vous testez les resultats en mettant les valeurs  &lt; 0  pour le  a.</a:t>
          </a:r>
        </a:p>
        <a:p>
          <a:endParaRPr lang="tr-TR" sz="1100" baseline="0"/>
        </a:p>
        <a:p>
          <a:r>
            <a:rPr lang="tr-TR" sz="1100" baseline="0"/>
            <a:t>Vous pouvez controler ce que l'on a fait.</a:t>
          </a:r>
        </a:p>
        <a:p>
          <a:endParaRPr lang="tr-TR" sz="1100" baseline="0"/>
        </a:p>
        <a:p>
          <a:r>
            <a:rPr lang="tr-TR" sz="1100" b="1" baseline="0"/>
            <a:t>Reste à faire </a:t>
          </a:r>
          <a:r>
            <a:rPr lang="tr-TR" sz="1100" baseline="0"/>
            <a:t>:</a:t>
          </a:r>
        </a:p>
        <a:p>
          <a:r>
            <a:rPr lang="tr-TR" sz="1100" baseline="0"/>
            <a:t>* Calcul de la PENTE pour le Z</a:t>
          </a:r>
        </a:p>
        <a:p>
          <a:r>
            <a:rPr lang="tr-TR" sz="1100" baseline="0"/>
            <a:t>* Calcul de Z</a:t>
          </a:r>
        </a:p>
        <a:p>
          <a:r>
            <a:rPr lang="tr-TR" sz="1100" baseline="0"/>
            <a:t>*  ????</a:t>
          </a:r>
        </a:p>
        <a:p>
          <a:endParaRPr lang="tr-TR" sz="1100" baseline="0"/>
        </a:p>
        <a:p>
          <a:endParaRPr lang="tr-TR" sz="1100" baseline="0"/>
        </a:p>
        <a:p>
          <a:endParaRPr lang="tr-T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Y23"/>
  <sheetViews>
    <sheetView showGridLines="0" tabSelected="1" zoomScale="90" zoomScaleNormal="90" workbookViewId="0">
      <selection activeCell="M4" sqref="M4"/>
    </sheetView>
  </sheetViews>
  <sheetFormatPr defaultRowHeight="22.5" customHeight="1"/>
  <cols>
    <col min="1" max="2" width="0.85546875" style="1" customWidth="1"/>
    <col min="3" max="3" width="4.140625" style="1" customWidth="1"/>
    <col min="4" max="4" width="0.85546875" style="1" customWidth="1"/>
    <col min="5" max="8" width="10.42578125" style="53" customWidth="1"/>
    <col min="9" max="9" width="1" style="1" customWidth="1"/>
    <col min="10" max="11" width="0.85546875" style="1" customWidth="1"/>
    <col min="12" max="12" width="14.42578125" style="1" customWidth="1"/>
    <col min="13" max="13" width="15" style="1" customWidth="1"/>
    <col min="14" max="16" width="0.85546875" style="1" customWidth="1"/>
    <col min="17" max="17" width="4.140625" style="1" customWidth="1"/>
    <col min="18" max="18" width="0.85546875" style="1" customWidth="1"/>
    <col min="19" max="24" width="14.28515625" style="1" customWidth="1"/>
    <col min="25" max="25" width="0.85546875" style="1" customWidth="1"/>
    <col min="26" max="26" width="1.140625" style="1" customWidth="1"/>
    <col min="27" max="16384" width="9.140625" style="1"/>
  </cols>
  <sheetData>
    <row r="1" spans="2:25" ht="5.25" customHeight="1" thickBot="1">
      <c r="B1" s="2"/>
      <c r="C1" s="2"/>
      <c r="D1" s="2"/>
      <c r="E1" s="3"/>
      <c r="F1" s="3"/>
      <c r="G1" s="3"/>
      <c r="H1" s="3"/>
      <c r="I1" s="2"/>
      <c r="K1" s="2"/>
      <c r="L1" s="2"/>
      <c r="M1" s="2"/>
      <c r="N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2:25" ht="22.5" customHeight="1" thickBot="1">
      <c r="B2" s="2"/>
      <c r="C2" s="4" t="s">
        <v>15</v>
      </c>
      <c r="D2" s="2"/>
      <c r="E2" s="5" t="s">
        <v>1</v>
      </c>
      <c r="F2" s="6"/>
      <c r="G2" s="6"/>
      <c r="H2" s="7"/>
      <c r="I2" s="2"/>
      <c r="K2" s="2"/>
      <c r="L2" s="8" t="s">
        <v>14</v>
      </c>
      <c r="M2" s="9"/>
      <c r="N2" s="2"/>
      <c r="P2" s="2"/>
      <c r="Q2" s="101" t="s">
        <v>16</v>
      </c>
      <c r="R2" s="2"/>
      <c r="S2" s="56" t="s">
        <v>13</v>
      </c>
      <c r="T2" s="57"/>
      <c r="U2" s="56" t="s">
        <v>32</v>
      </c>
      <c r="V2" s="57"/>
      <c r="W2" s="62" t="s">
        <v>32</v>
      </c>
      <c r="X2" s="57"/>
      <c r="Y2" s="2"/>
    </row>
    <row r="3" spans="2:25" ht="22.5" customHeight="1" thickBot="1">
      <c r="B3" s="2"/>
      <c r="C3" s="4"/>
      <c r="D3" s="2"/>
      <c r="E3" s="10" t="s">
        <v>0</v>
      </c>
      <c r="F3" s="11">
        <v>5</v>
      </c>
      <c r="G3" s="12">
        <v>10</v>
      </c>
      <c r="H3" s="13">
        <v>15</v>
      </c>
      <c r="I3" s="2"/>
      <c r="K3" s="2"/>
      <c r="L3" s="14"/>
      <c r="M3" s="15"/>
      <c r="N3" s="2"/>
      <c r="P3" s="2"/>
      <c r="Q3" s="101"/>
      <c r="R3" s="2"/>
      <c r="S3" s="67"/>
      <c r="T3" s="68"/>
      <c r="U3" s="67"/>
      <c r="V3" s="68"/>
      <c r="W3" s="69"/>
      <c r="X3" s="68"/>
      <c r="Y3" s="2"/>
    </row>
    <row r="4" spans="2:25" ht="22.5" customHeight="1">
      <c r="B4" s="2"/>
      <c r="C4" s="4"/>
      <c r="D4" s="2"/>
      <c r="E4" s="16">
        <v>60</v>
      </c>
      <c r="F4" s="17">
        <v>0</v>
      </c>
      <c r="G4" s="18">
        <v>0</v>
      </c>
      <c r="H4" s="19">
        <v>0</v>
      </c>
      <c r="I4" s="2"/>
      <c r="K4" s="2"/>
      <c r="L4" s="20" t="s">
        <v>4</v>
      </c>
      <c r="M4" s="21">
        <v>15</v>
      </c>
      <c r="N4" s="2"/>
      <c r="P4" s="2"/>
      <c r="Q4" s="101"/>
      <c r="R4" s="2"/>
      <c r="S4" s="64" t="s">
        <v>24</v>
      </c>
      <c r="T4" s="65">
        <f>IF(COUNTBLANK(M4:M5)&gt;0,"",IFERROR(LARGE(a,COUNTIF(a,"&gt;"&amp;$M$4)+1),$M$4))</f>
        <v>15</v>
      </c>
      <c r="U4" s="64" t="s">
        <v>28</v>
      </c>
      <c r="V4" s="65">
        <f>IF(COUNTBLANK(M4:M5)&gt;0,"",MID(SUBSTITUTE(E2," ",""),FIND(":",SUBSTITUTE(E2," ",""))+1,FIND("/",SUBSTITUTE(E2," ",""))-FIND(":",SUBSTITUTE(E2," ",""))-1)*1)</f>
        <v>0.35</v>
      </c>
      <c r="W4" s="66" t="s">
        <v>19</v>
      </c>
      <c r="X4" s="65">
        <f>X11</f>
        <v>0.92074999999999996</v>
      </c>
      <c r="Y4" s="2"/>
    </row>
    <row r="5" spans="2:25" ht="22.5" customHeight="1">
      <c r="B5" s="2"/>
      <c r="C5" s="4"/>
      <c r="D5" s="2"/>
      <c r="E5" s="22">
        <v>55</v>
      </c>
      <c r="F5" s="23">
        <v>0.16600000000000001</v>
      </c>
      <c r="G5" s="24">
        <v>0</v>
      </c>
      <c r="H5" s="25">
        <v>0</v>
      </c>
      <c r="I5" s="2"/>
      <c r="K5" s="2"/>
      <c r="L5" s="26" t="s">
        <v>5</v>
      </c>
      <c r="M5" s="27">
        <v>7.5</v>
      </c>
      <c r="N5" s="2"/>
      <c r="P5" s="2"/>
      <c r="Q5" s="101"/>
      <c r="R5" s="2"/>
      <c r="S5" s="58" t="s">
        <v>25</v>
      </c>
      <c r="T5" s="59">
        <f>IF(COUNTBLANK(M4:M5)&gt;0,"",IFERROR(SMALL(a,COUNTIF(a,"&lt;"&amp;$M$4)+1),$M$4))</f>
        <v>45</v>
      </c>
      <c r="U5" s="58" t="s">
        <v>30</v>
      </c>
      <c r="V5" s="59">
        <f>IF(COUNTBLANK(M4:M5)&gt;0,"",MID(SUBSTITUTE(E2," ",""),FIND("/",SUBSTITUTE(E2," ",""))+1,255)*1)</f>
        <v>0.66</v>
      </c>
      <c r="W5" s="63" t="s">
        <v>20</v>
      </c>
      <c r="X5" s="59">
        <f>X14</f>
        <v>0.30000000000000004</v>
      </c>
      <c r="Y5" s="2"/>
    </row>
    <row r="6" spans="2:25" ht="22.5" customHeight="1">
      <c r="B6" s="2"/>
      <c r="C6" s="4"/>
      <c r="D6" s="2"/>
      <c r="E6" s="22">
        <v>50</v>
      </c>
      <c r="F6" s="23">
        <v>0.25</v>
      </c>
      <c r="G6" s="24">
        <v>0.18</v>
      </c>
      <c r="H6" s="25">
        <v>0</v>
      </c>
      <c r="I6" s="2"/>
      <c r="K6" s="2"/>
      <c r="L6" s="26" t="s">
        <v>6</v>
      </c>
      <c r="M6" s="27">
        <v>8</v>
      </c>
      <c r="N6" s="2"/>
      <c r="P6" s="2"/>
      <c r="Q6" s="101"/>
      <c r="R6" s="2"/>
      <c r="S6" s="58" t="s">
        <v>26</v>
      </c>
      <c r="T6" s="59">
        <f>IF(COUNTBLANK(M4:M5)&gt;0,"",IFERROR(LARGE(b,COUNTIF(b,"&gt;"&amp;$M$5)+1),$M$5))</f>
        <v>5</v>
      </c>
      <c r="U6" s="58" t="s">
        <v>29</v>
      </c>
      <c r="V6" s="59">
        <f>IF(COUNTBLANK(M4:M5)&gt;0,"",MID(SUBSTITUTE(L20," ",""),FIND(":",SUBSTITUTE(L20," ",""))+1,FIND(".",SUBSTITUTE(L20," ",""))-FIND(":",SUBSTITUTE(L20," ",""))-1)*1)</f>
        <v>-1</v>
      </c>
      <c r="W6" s="54" t="s">
        <v>33</v>
      </c>
      <c r="X6" s="102">
        <f>IFERROR(($X$11-$X$14)/($T$5-$T$4),"")</f>
        <v>2.0691666666666664E-2</v>
      </c>
      <c r="Y6" s="2"/>
    </row>
    <row r="7" spans="2:25" ht="22.5" customHeight="1" thickBot="1">
      <c r="B7" s="2"/>
      <c r="C7" s="4"/>
      <c r="D7" s="2"/>
      <c r="E7" s="28">
        <v>45</v>
      </c>
      <c r="F7" s="29">
        <v>0.32</v>
      </c>
      <c r="G7" s="30">
        <v>0.22</v>
      </c>
      <c r="H7" s="31">
        <v>0.123</v>
      </c>
      <c r="I7" s="2"/>
      <c r="K7" s="2"/>
      <c r="L7" s="32" t="s">
        <v>7</v>
      </c>
      <c r="M7" s="33">
        <v>-10</v>
      </c>
      <c r="N7" s="2"/>
      <c r="P7" s="2"/>
      <c r="Q7" s="101"/>
      <c r="R7" s="2"/>
      <c r="S7" s="60" t="s">
        <v>27</v>
      </c>
      <c r="T7" s="61">
        <f>IF(COUNTBLANK(M4:M5)&gt;0,"",IFERROR(SMALL(b,COUNTIF(b,"&lt;"&amp;$M$5)+1),$M$5))</f>
        <v>10</v>
      </c>
      <c r="U7" s="60" t="s">
        <v>31</v>
      </c>
      <c r="V7" s="61">
        <f>IF(COUNTBLANK(M4:M5)&gt;0,"",MID(SUBSTITUTE(L20," ",""),FIND(".",SUBSTITUTE(L20," ",""))+1,255)*1)</f>
        <v>1</v>
      </c>
      <c r="W7" s="103" t="s">
        <v>34</v>
      </c>
      <c r="X7" s="100">
        <f>IFERROR($X$14+$X$6*($M$4-$T$4),"")</f>
        <v>0.30000000000000004</v>
      </c>
      <c r="Y7" s="2"/>
    </row>
    <row r="8" spans="2:25" ht="5.25" customHeight="1" thickBot="1">
      <c r="B8" s="2"/>
      <c r="C8" s="4"/>
      <c r="D8" s="2"/>
      <c r="E8" s="3"/>
      <c r="F8" s="3"/>
      <c r="G8" s="3"/>
      <c r="H8" s="3"/>
      <c r="I8" s="2"/>
      <c r="K8" s="2"/>
      <c r="L8" s="2"/>
      <c r="M8" s="2"/>
      <c r="N8" s="2"/>
      <c r="P8" s="2"/>
      <c r="Q8" s="101"/>
      <c r="R8" s="2"/>
      <c r="S8" s="2"/>
      <c r="T8" s="2"/>
      <c r="U8" s="2"/>
      <c r="V8" s="2"/>
      <c r="W8" s="2"/>
      <c r="X8" s="2"/>
      <c r="Y8" s="2"/>
    </row>
    <row r="9" spans="2:25" ht="22.5" customHeight="1" thickBot="1">
      <c r="B9" s="2"/>
      <c r="C9" s="4"/>
      <c r="D9" s="2"/>
      <c r="E9" s="5" t="s">
        <v>2</v>
      </c>
      <c r="F9" s="6"/>
      <c r="G9" s="6"/>
      <c r="H9" s="7"/>
      <c r="I9" s="2"/>
      <c r="K9" s="2"/>
      <c r="L9" s="34" t="s">
        <v>8</v>
      </c>
      <c r="M9" s="35"/>
      <c r="N9" s="2"/>
      <c r="P9" s="2"/>
      <c r="Q9" s="101"/>
      <c r="R9" s="2"/>
      <c r="S9" s="76" t="s">
        <v>21</v>
      </c>
      <c r="T9" s="77"/>
      <c r="U9" s="77"/>
      <c r="V9" s="78"/>
      <c r="W9" s="70" t="s">
        <v>22</v>
      </c>
      <c r="X9" s="71" t="s">
        <v>5</v>
      </c>
      <c r="Y9" s="2"/>
    </row>
    <row r="10" spans="2:25" ht="22.5" customHeight="1" thickBot="1">
      <c r="B10" s="2"/>
      <c r="C10" s="4"/>
      <c r="D10" s="2"/>
      <c r="E10" s="10" t="s">
        <v>0</v>
      </c>
      <c r="F10" s="11">
        <v>5</v>
      </c>
      <c r="G10" s="12">
        <v>10</v>
      </c>
      <c r="H10" s="13">
        <v>15</v>
      </c>
      <c r="I10" s="2"/>
      <c r="K10" s="2"/>
      <c r="L10" s="36"/>
      <c r="M10" s="37"/>
      <c r="N10" s="2"/>
      <c r="P10" s="2"/>
      <c r="Q10" s="101"/>
      <c r="R10" s="2"/>
      <c r="S10" s="82" t="s">
        <v>35</v>
      </c>
      <c r="T10" s="83"/>
      <c r="U10" s="83"/>
      <c r="V10" s="84"/>
      <c r="W10" s="72">
        <f>T4</f>
        <v>15</v>
      </c>
      <c r="X10" s="59">
        <f>IF(COUNTBLANK($M$4:$M$5)&gt;0,"",$M$5)</f>
        <v>7.5</v>
      </c>
      <c r="Y10" s="2"/>
    </row>
    <row r="11" spans="2:25" ht="22.5" customHeight="1" thickBot="1">
      <c r="B11" s="2"/>
      <c r="C11" s="4"/>
      <c r="D11" s="2"/>
      <c r="E11" s="16">
        <v>60</v>
      </c>
      <c r="F11" s="17">
        <v>0</v>
      </c>
      <c r="G11" s="18">
        <v>0</v>
      </c>
      <c r="H11" s="19">
        <v>0</v>
      </c>
      <c r="I11" s="2"/>
      <c r="K11" s="2"/>
      <c r="L11" s="38" t="s">
        <v>9</v>
      </c>
      <c r="M11" s="39">
        <f>IFERROR(M6/M5,"")</f>
        <v>1.0666666666666667</v>
      </c>
      <c r="N11" s="2"/>
      <c r="P11" s="2"/>
      <c r="Q11" s="101"/>
      <c r="R11" s="2"/>
      <c r="S11" s="79" t="str">
        <f>L20</f>
        <v>Table : - 1.1</v>
      </c>
      <c r="T11" s="80"/>
      <c r="U11" s="80"/>
      <c r="V11" s="81"/>
      <c r="W11" s="73" t="s">
        <v>19</v>
      </c>
      <c r="X11" s="100">
        <f>IFERROR(IF($M$5&gt;MAX(b),IF(FORECAST($M$5,$T$14:$V$14,b)&lt;0,0,FORECAST($M$5,$T$14:$V$14,b)),IF(ISNA(MATCH($M$5,b,0)),IF($M$5&lt;INDEX(b,1,2),FORECAST($M$5,$T$14:$U$14,$T$6:$T$7),FORECAST($M$5,$U$14:$V$14,$T$6:$T$7)),INDEX($T$14:$V$14,1,MATCH($M$5,b,0)))),"")</f>
        <v>0.92074999999999996</v>
      </c>
      <c r="Y11" s="2"/>
    </row>
    <row r="12" spans="2:25" ht="22.5" customHeight="1" thickBot="1">
      <c r="B12" s="2"/>
      <c r="C12" s="4"/>
      <c r="D12" s="2"/>
      <c r="E12" s="22">
        <v>55</v>
      </c>
      <c r="F12" s="23">
        <v>0.26</v>
      </c>
      <c r="G12" s="24">
        <v>0</v>
      </c>
      <c r="H12" s="25">
        <v>0</v>
      </c>
      <c r="I12" s="2"/>
      <c r="K12" s="2"/>
      <c r="L12" s="40"/>
      <c r="M12" s="41"/>
      <c r="N12" s="2"/>
      <c r="P12" s="2"/>
      <c r="Q12" s="101"/>
      <c r="R12" s="2">
        <f>IFERROR(MATCH($L$20,Tb,0),"")</f>
        <v>2</v>
      </c>
      <c r="S12" s="55" t="str">
        <f>IF(COUNTBLANK($M$4:$M$5)&gt;0,"",$E$3)</f>
        <v>a\b</v>
      </c>
      <c r="T12" s="85">
        <f>IF(COUNTBLANK($M$4:$M$5)&gt;0,"",IFERROR(INDEX(b,1,COLUMNS($J$1:J1)),""))</f>
        <v>5</v>
      </c>
      <c r="U12" s="86">
        <f>IF(COUNTBLANK($M$4:$M$5)&gt;0,"",IFERROR(INDEX(b,1,COLUMNS($J$1:K1)),""))</f>
        <v>10</v>
      </c>
      <c r="V12" s="87">
        <f>IF(COUNTBLANK($M$4:$M$5)&gt;0,"",IFERROR(INDEX(b,1,COLUMNS($J$1:L1)),""))</f>
        <v>15</v>
      </c>
      <c r="W12" s="74" t="s">
        <v>23</v>
      </c>
      <c r="X12" s="75" t="s">
        <v>5</v>
      </c>
      <c r="Y12" s="2" t="str">
        <f>IFERROR(MATCH(#REF!,Tb,0),"")</f>
        <v/>
      </c>
    </row>
    <row r="13" spans="2:25" ht="22.5" customHeight="1">
      <c r="B13" s="2"/>
      <c r="C13" s="4"/>
      <c r="D13" s="2"/>
      <c r="E13" s="22">
        <v>50</v>
      </c>
      <c r="F13" s="23">
        <v>0.31</v>
      </c>
      <c r="G13" s="24">
        <v>0.189</v>
      </c>
      <c r="H13" s="25">
        <v>0</v>
      </c>
      <c r="I13" s="2"/>
      <c r="K13" s="2"/>
      <c r="L13" s="40" t="s">
        <v>10</v>
      </c>
      <c r="M13" s="41">
        <f>IFERROR(M7/M5,"")</f>
        <v>-1.3333333333333333</v>
      </c>
      <c r="N13" s="2"/>
      <c r="P13" s="2"/>
      <c r="Q13" s="101"/>
      <c r="R13" s="2"/>
      <c r="S13" s="88">
        <f>$T$5</f>
        <v>45</v>
      </c>
      <c r="T13" s="90">
        <f>IF(COUNTBLANK($M$4:$M$5)&gt;0,"",IF(T14=0,0,IFERROR(INDEX(IF($R$12=1,Tb_2,Tb_3),MATCH($S13,a,0),MATCH(T$12,b,0)),"")))</f>
        <v>0.33300000000000002</v>
      </c>
      <c r="U13" s="91">
        <f>IF(COUNTBLANK($M$4:$M$5)&gt;0,"",IF(U14=0,0,IFERROR(INDEX(IF($R$12=1,Tb_2,Tb_3),MATCH($S13,a,0),MATCH(U$12,b,0)),"")))</f>
        <v>0.26700000000000002</v>
      </c>
      <c r="V13" s="92">
        <f>IF(COUNTBLANK($M$4:$M$5)&gt;0,"",IF(V14=0,0,IFERROR(INDEX(IF($R$12=1,Tb_2,Tb_3),MATCH($S13,a,0),MATCH(V$12,b,0)),"")))</f>
        <v>0.17499999999999999</v>
      </c>
      <c r="W13" s="72">
        <f>T5</f>
        <v>45</v>
      </c>
      <c r="X13" s="59">
        <f>IF(COUNTBLANK($M$4:$M$5)&gt;0,"",$M$5)</f>
        <v>7.5</v>
      </c>
      <c r="Y13" s="2"/>
    </row>
    <row r="14" spans="2:25" ht="22.5" customHeight="1" thickBot="1">
      <c r="B14" s="2"/>
      <c r="C14" s="4"/>
      <c r="D14" s="2"/>
      <c r="E14" s="28">
        <v>45</v>
      </c>
      <c r="F14" s="29">
        <v>0.42</v>
      </c>
      <c r="G14" s="30">
        <v>0.32100000000000001</v>
      </c>
      <c r="H14" s="31">
        <v>0.17499999999999999</v>
      </c>
      <c r="I14" s="2"/>
      <c r="K14" s="2"/>
      <c r="L14" s="42"/>
      <c r="M14" s="43"/>
      <c r="N14" s="2"/>
      <c r="P14" s="2"/>
      <c r="Q14" s="101"/>
      <c r="R14" s="2"/>
      <c r="S14" s="89">
        <f>$T$4</f>
        <v>15</v>
      </c>
      <c r="T14" s="93">
        <f>IF(COUNTBLANK($M$4:$M$5)&gt;0,"",IFERROR(INDEX(IF($R$12=1,Tb_2,Tb_3),MATCH($S14,a,0),MATCH(T$12,b,0)),IF($R$12=1,FORECAST(S$14,F$11:F$14,a),FORECAST($S14,F$18:F$21,a))))</f>
        <v>1.0050000000000001</v>
      </c>
      <c r="U14" s="94">
        <f>IF(COUNTBLANK($M$4:$M$5)&gt;0,"",IFERROR(INDEX(IF($R$12=1,Tb_2,Tb_3),MATCH($S14,a,0),MATCH(U$12,b,0)),IF($R$12=1,FORECAST(T$14,G$11:G$14,a),FORECAST($S14,G$18:G$21,a))))</f>
        <v>0.8364999999999998</v>
      </c>
      <c r="V14" s="95">
        <f>IF(COUNTBLANK($M$4:$M$5)&gt;0,"",IFERROR(INDEX(IF($R$12=1,Tb_2,Tb_3),MATCH($S14,a,0),MATCH(V$12,b,0)),IF($R$12=1,FORECAST(U$14,H$11:H$14,a),FORECAST($S14,H$18:H$21,a))))</f>
        <v>0.43749999999999989</v>
      </c>
      <c r="W14" s="73" t="s">
        <v>20</v>
      </c>
      <c r="X14" s="100">
        <f>IFERROR(IF($M$5&gt;MAX(b),IF(FORECAST($M$5,$T$13:$V$13,b)&lt;0,0,FORECAST($M$5,$T$13:$V$13,b)),IF(ISNA(MATCH($M$5,b,0)),IF($M$5&lt;INDEX(b,1,2),FORECAST($M$5,$T$13:$U$13,$T$6:$T$7),FORECAST($M$5,$U$13:$V$13,$T$6:$T$7)),INDEX($T$13:$V$13,1,MATCH($M$5,b,0)))),"")</f>
        <v>0.30000000000000004</v>
      </c>
      <c r="Y14" s="2"/>
    </row>
    <row r="15" spans="2:25" ht="5.25" customHeight="1">
      <c r="B15" s="2"/>
      <c r="C15" s="4"/>
      <c r="D15" s="2"/>
      <c r="E15" s="3"/>
      <c r="F15" s="3"/>
      <c r="G15" s="3"/>
      <c r="H15" s="3"/>
      <c r="I15" s="2"/>
      <c r="K15" s="2"/>
      <c r="L15" s="2"/>
      <c r="M15" s="2"/>
      <c r="N15" s="2"/>
      <c r="P15" s="2"/>
      <c r="Q15" s="101"/>
      <c r="R15" s="2"/>
      <c r="S15" s="2"/>
      <c r="T15" s="2"/>
      <c r="U15" s="2"/>
      <c r="V15" s="2"/>
      <c r="W15" s="2"/>
      <c r="X15" s="2"/>
      <c r="Y15" s="2"/>
    </row>
    <row r="16" spans="2:25" ht="22.5" customHeight="1" thickBot="1">
      <c r="B16" s="2"/>
      <c r="C16" s="4"/>
      <c r="D16" s="2"/>
      <c r="E16" s="5" t="s">
        <v>3</v>
      </c>
      <c r="F16" s="6"/>
      <c r="G16" s="6"/>
      <c r="H16" s="7"/>
      <c r="I16" s="2"/>
      <c r="K16" s="2"/>
      <c r="L16" s="45" t="s">
        <v>17</v>
      </c>
      <c r="M16" s="46"/>
      <c r="N16" s="2"/>
      <c r="P16" s="2"/>
      <c r="Q16" s="101"/>
      <c r="R16" s="2"/>
      <c r="Y16" s="2"/>
    </row>
    <row r="17" spans="2:25" ht="22.5" customHeight="1" thickBot="1">
      <c r="B17" s="2"/>
      <c r="C17" s="4"/>
      <c r="D17" s="2"/>
      <c r="E17" s="10" t="s">
        <v>0</v>
      </c>
      <c r="F17" s="11">
        <v>5</v>
      </c>
      <c r="G17" s="12">
        <v>10</v>
      </c>
      <c r="H17" s="13">
        <v>15</v>
      </c>
      <c r="I17" s="2"/>
      <c r="K17" s="2"/>
      <c r="L17" s="47"/>
      <c r="M17" s="48"/>
      <c r="N17" s="2"/>
      <c r="P17" s="2"/>
      <c r="Q17" s="101"/>
      <c r="R17" s="2"/>
      <c r="Y17" s="2"/>
    </row>
    <row r="18" spans="2:25" ht="22.5" customHeight="1">
      <c r="B18" s="2"/>
      <c r="C18" s="4"/>
      <c r="D18" s="2"/>
      <c r="E18" s="16">
        <v>60</v>
      </c>
      <c r="F18" s="17">
        <v>0</v>
      </c>
      <c r="G18" s="18">
        <v>0</v>
      </c>
      <c r="H18" s="19">
        <v>0</v>
      </c>
      <c r="I18" s="2"/>
      <c r="K18" s="2"/>
      <c r="L18" s="49"/>
      <c r="M18" s="50"/>
      <c r="N18" s="2"/>
      <c r="P18" s="2"/>
      <c r="Q18" s="101"/>
      <c r="R18" s="2"/>
      <c r="S18" s="104" t="s">
        <v>36</v>
      </c>
      <c r="T18" s="105">
        <f>IFERROR(($X$11-$X$14)/((V6^2+V7^2)^0.5-(V4^2+V5^2)^0.5),"")</f>
        <v>0.9304467212534413</v>
      </c>
      <c r="Y18" s="2"/>
    </row>
    <row r="19" spans="2:25" ht="22.5" customHeight="1">
      <c r="B19" s="2"/>
      <c r="C19" s="4"/>
      <c r="D19" s="2"/>
      <c r="E19" s="22">
        <v>55</v>
      </c>
      <c r="F19" s="23">
        <v>0.155</v>
      </c>
      <c r="G19" s="24">
        <v>0</v>
      </c>
      <c r="H19" s="25">
        <v>0</v>
      </c>
      <c r="I19" s="2"/>
      <c r="K19" s="2"/>
      <c r="L19" s="96" t="s">
        <v>18</v>
      </c>
      <c r="M19" s="97"/>
      <c r="N19" s="2"/>
      <c r="P19" s="2"/>
      <c r="Q19" s="101"/>
      <c r="R19" s="2"/>
      <c r="Y19" s="2"/>
    </row>
    <row r="20" spans="2:25" ht="22.5" customHeight="1">
      <c r="B20" s="2"/>
      <c r="C20" s="4"/>
      <c r="D20" s="2"/>
      <c r="E20" s="22">
        <v>50</v>
      </c>
      <c r="F20" s="23">
        <v>0.25</v>
      </c>
      <c r="G20" s="24">
        <v>0.16900000000000001</v>
      </c>
      <c r="H20" s="25">
        <v>0</v>
      </c>
      <c r="I20" s="2"/>
      <c r="K20" s="2"/>
      <c r="L20" s="98" t="s">
        <v>12</v>
      </c>
      <c r="M20" s="99"/>
      <c r="N20" s="2"/>
      <c r="P20" s="2"/>
      <c r="Q20" s="101"/>
      <c r="R20" s="2"/>
      <c r="Y20" s="2"/>
    </row>
    <row r="21" spans="2:25" ht="22.5" customHeight="1" thickBot="1">
      <c r="B21" s="2"/>
      <c r="C21" s="4"/>
      <c r="D21" s="2"/>
      <c r="E21" s="28">
        <v>45</v>
      </c>
      <c r="F21" s="29">
        <v>0.33300000000000002</v>
      </c>
      <c r="G21" s="30">
        <v>0.26700000000000002</v>
      </c>
      <c r="H21" s="31">
        <v>0.17499999999999999</v>
      </c>
      <c r="I21" s="2"/>
      <c r="K21" s="2"/>
      <c r="L21" s="51"/>
      <c r="M21" s="52"/>
      <c r="N21" s="2"/>
      <c r="P21" s="2"/>
      <c r="Q21" s="101"/>
      <c r="R21" s="2"/>
      <c r="Y21" s="2"/>
    </row>
    <row r="22" spans="2:25" ht="5.25" customHeight="1">
      <c r="B22" s="2"/>
      <c r="C22" s="2"/>
      <c r="D22" s="2"/>
      <c r="E22" s="3"/>
      <c r="F22" s="3"/>
      <c r="G22" s="3"/>
      <c r="H22" s="3"/>
      <c r="I22" s="2"/>
      <c r="K22" s="2"/>
      <c r="L22" s="44" t="s">
        <v>11</v>
      </c>
      <c r="M22" s="44" t="s">
        <v>12</v>
      </c>
      <c r="N22" s="2"/>
      <c r="P22" s="2"/>
      <c r="Q22" s="2"/>
      <c r="R22" s="2"/>
      <c r="S22" s="2"/>
      <c r="T22" s="2"/>
      <c r="U22" s="2"/>
      <c r="V22" s="2"/>
      <c r="W22" s="2"/>
      <c r="X22" s="2"/>
      <c r="Y22" s="2"/>
    </row>
    <row r="23" spans="2:25" ht="5.25" customHeight="1"/>
  </sheetData>
  <sheetProtection selectLockedCells="1"/>
  <mergeCells count="21">
    <mergeCell ref="L21:M21"/>
    <mergeCell ref="U2:V3"/>
    <mergeCell ref="W2:X3"/>
    <mergeCell ref="S11:V11"/>
    <mergeCell ref="C2:C21"/>
    <mergeCell ref="Q2:Q21"/>
    <mergeCell ref="S2:T3"/>
    <mergeCell ref="S9:V9"/>
    <mergeCell ref="S10:V10"/>
    <mergeCell ref="L16:M18"/>
    <mergeCell ref="L19:M19"/>
    <mergeCell ref="L20:M20"/>
    <mergeCell ref="E2:H2"/>
    <mergeCell ref="E9:H9"/>
    <mergeCell ref="E16:H16"/>
    <mergeCell ref="L2:M3"/>
    <mergeCell ref="L9:M10"/>
    <mergeCell ref="L11:L12"/>
    <mergeCell ref="M11:M12"/>
    <mergeCell ref="L13:L14"/>
    <mergeCell ref="M13:M14"/>
  </mergeCells>
  <conditionalFormatting sqref="L19:M19">
    <cfRule type="expression" dxfId="1" priority="101">
      <formula>COUNTBLANK($M$4:$M$5)=0</formula>
    </cfRule>
  </conditionalFormatting>
  <conditionalFormatting sqref="L20:M20">
    <cfRule type="expression" dxfId="0" priority="102">
      <formula>COUNTBLANK($M$4:$M$5)=0</formula>
    </cfRule>
  </conditionalFormatting>
  <dataValidations count="5">
    <dataValidation type="list" allowBlank="1" showInputMessage="1" showErrorMessage="1" sqref="L20:M20">
      <formula1>IF(COUNTBLANK(M4:M5)&gt;0,"",Tb)</formula1>
    </dataValidation>
    <dataValidation type="decimal" allowBlank="1" showInputMessage="1" showErrorMessage="1" errorTitle="Valeur  a" error="la Valeur  a varie de -90 à 90_x000a_-90 ≤  a  ≤ 90" promptTitle="Valeur  a" prompt="-90 ≤  a  ≤ 90" sqref="M4">
      <formula1>-90</formula1>
      <formula2>90</formula2>
    </dataValidation>
    <dataValidation type="decimal" allowBlank="1" showInputMessage="1" showErrorMessage="1" errorTitle="Valeur  b" error="la Valeur  b varie de 5 à 50_x000a_5 ≤  b  ≤ 50" promptTitle="Valeur  b" prompt="5 ≤  b  ≤ 50" sqref="M5">
      <formula1>5</formula1>
      <formula2>50</formula2>
    </dataValidation>
    <dataValidation type="decimal" allowBlank="1" showInputMessage="1" showErrorMessage="1" errorTitle="Valeur  c" error="la Valeur  c varie de 0 à 45_x000a_0 ≤  c  ≤ 45" promptTitle="Valeur  c" prompt="0 ≤  c  ≤ 45" sqref="M6">
      <formula1>0</formula1>
      <formula2>45</formula2>
    </dataValidation>
    <dataValidation type="decimal" allowBlank="1" showInputMessage="1" showErrorMessage="1" errorTitle="Valeur d" error="la Valeur  d varie de -90 à 90_x000a_-90 ≤  a  ≤ 90" promptTitle="Valeur d" prompt="-90 ≤  d  ≤ 90" sqref="M7">
      <formula1>-90</formula1>
      <formula2>90</formula2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6</vt:i4>
      </vt:variant>
    </vt:vector>
  </HeadingPairs>
  <TitlesOfParts>
    <vt:vector size="7" baseType="lpstr">
      <vt:lpstr>Page</vt:lpstr>
      <vt:lpstr>a</vt:lpstr>
      <vt:lpstr>b</vt:lpstr>
      <vt:lpstr>Tb</vt:lpstr>
      <vt:lpstr>Tb_1</vt:lpstr>
      <vt:lpstr>Tb_2</vt:lpstr>
      <vt:lpstr>Tb_3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 AKMAN</dc:creator>
  <cp:lastModifiedBy>Saban AKMAN</cp:lastModifiedBy>
  <dcterms:created xsi:type="dcterms:W3CDTF">2016-06-04T20:34:10Z</dcterms:created>
  <dcterms:modified xsi:type="dcterms:W3CDTF">2016-06-05T23:08:48Z</dcterms:modified>
</cp:coreProperties>
</file>