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BuÇalışmaKitabı" defaultThemeVersion="124226"/>
  <bookViews>
    <workbookView xWindow="480" yWindow="375" windowWidth="19875" windowHeight="7710"/>
  </bookViews>
  <sheets>
    <sheet name="S1" sheetId="1" r:id="rId1"/>
  </sheets>
  <functionGroups builtInGroupCount="17"/>
  <definedNames>
    <definedName name="DD">MAX(IFERROR(MATCH("zzzzz",'S1'!$B:$B),ROW('S1'!$B$4)),IFERROR(MATCH(9.9999E+307,'S1'!$B:$B),ROW('S1'!$B$4)))</definedName>
    <definedName name="P_1">OFFSET('S1'!$D$4,,,DD-ROW('S1'!$B$4)+1,1)</definedName>
    <definedName name="P_2">OFFSET('S1'!$E$4,,,DD-ROW('S1'!$B$4)+1,1)</definedName>
    <definedName name="s">'S1'!#REF!</definedName>
    <definedName name="Z">OFFSET('S1'!$H$4,,,'S1'!$H$2,1)</definedName>
    <definedName name="Zone">OFFSET('S1'!$B$4,,,DD-ROW('S1'!$B$4)+1,1)</definedName>
  </definedNames>
  <calcPr calcId="145621"/>
</workbook>
</file>

<file path=xl/calcChain.xml><?xml version="1.0" encoding="utf-8"?>
<calcChain xmlns="http://schemas.openxmlformats.org/spreadsheetml/2006/main">
  <c r="P4" i="1" l="1"/>
  <c r="N4" i="1"/>
  <c r="P7" i="1"/>
  <c r="P6" i="1"/>
  <c r="P5" i="1"/>
  <c r="M7" i="1"/>
  <c r="M6" i="1"/>
  <c r="M5" i="1"/>
  <c r="M4" i="1"/>
  <c r="H2" i="1"/>
  <c r="Q6" i="1" l="1"/>
  <c r="V6" i="1" s="1"/>
  <c r="Q4" i="1"/>
  <c r="V4" i="1" s="1"/>
  <c r="Q5" i="1"/>
  <c r="V5" i="1" s="1"/>
  <c r="Q7" i="1"/>
  <c r="V7" i="1" s="1"/>
  <c r="G7" i="1"/>
  <c r="G11" i="1"/>
  <c r="G15" i="1"/>
  <c r="G16" i="1"/>
  <c r="G8" i="1"/>
  <c r="G12" i="1"/>
  <c r="G5" i="1"/>
  <c r="G9" i="1"/>
  <c r="G13" i="1"/>
  <c r="G17" i="1"/>
  <c r="G6" i="1"/>
  <c r="G10" i="1"/>
  <c r="G14" i="1"/>
  <c r="G18" i="1"/>
  <c r="G4" i="1"/>
  <c r="H7" i="1"/>
  <c r="H8" i="1"/>
  <c r="H13" i="1"/>
  <c r="H14" i="1"/>
  <c r="H17" i="1"/>
  <c r="H18" i="1"/>
  <c r="H11" i="1"/>
  <c r="H12" i="1"/>
  <c r="H15" i="1"/>
  <c r="H5" i="1"/>
  <c r="H6" i="1"/>
  <c r="H16" i="1"/>
  <c r="H9" i="1"/>
  <c r="H10" i="1"/>
  <c r="H4" i="1"/>
  <c r="N7" i="1" l="1"/>
  <c r="N6" i="1"/>
  <c r="N5" i="1"/>
  <c r="O7" i="1" l="1"/>
  <c r="U7" i="1" s="1"/>
  <c r="O5" i="1"/>
  <c r="U5" i="1" s="1"/>
  <c r="O6" i="1"/>
  <c r="U6" i="1" s="1"/>
  <c r="O4" i="1"/>
  <c r="U4" i="1" s="1"/>
</calcChain>
</file>

<file path=xl/sharedStrings.xml><?xml version="1.0" encoding="utf-8"?>
<sst xmlns="http://schemas.openxmlformats.org/spreadsheetml/2006/main" count="48" uniqueCount="25">
  <si>
    <t>Zone</t>
  </si>
  <si>
    <t>division éducationnelle</t>
  </si>
  <si>
    <t>% d'écoles qui utilisent un point d'eau</t>
  </si>
  <si>
    <t>% d'écoles qui utilisent les latrines</t>
  </si>
  <si>
    <t>Est</t>
  </si>
  <si>
    <t>PROVINCE-ORIENTALE-1</t>
  </si>
  <si>
    <t>PROVINCE-ORIENTALE-4</t>
  </si>
  <si>
    <t>neutre</t>
  </si>
  <si>
    <t>SUD-KIVU</t>
  </si>
  <si>
    <t>Nord-kivu I</t>
  </si>
  <si>
    <t>Nord-kivu II</t>
  </si>
  <si>
    <t>KATANGA-3</t>
  </si>
  <si>
    <t>Maniema</t>
  </si>
  <si>
    <t>PO II</t>
  </si>
  <si>
    <t>Sud</t>
  </si>
  <si>
    <t>KASAI-ORIENTAL-1</t>
  </si>
  <si>
    <t>KASAI-ORIENTAL-3</t>
  </si>
  <si>
    <t>Kasai - Occidental-1</t>
  </si>
  <si>
    <t>Kasai - Occidental-2</t>
  </si>
  <si>
    <t>Katanga 1</t>
  </si>
  <si>
    <t>Katanga 4</t>
  </si>
  <si>
    <t>Katanga 2</t>
  </si>
  <si>
    <t>Zones
(unique)</t>
  </si>
  <si>
    <t>Nombre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</si>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</sst>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162"/>
    </font>
    <font>
      <b/>
      <sz val="10"/>
      <color theme="0"/>
      <name val="Calibri"/>
      <family val="2"/>
      <charset val="162"/>
    </font>
    <font>
      <sz val="10"/>
      <color theme="0"/>
      <name val="Calibri"/>
      <family val="2"/>
      <charset val="162"/>
    </font>
    <font>
      <b/>
      <sz val="12"/>
      <color theme="0"/>
      <name val="Calibri"/>
      <family val="2"/>
      <charset val="162"/>
    </font>
    <font>
      <sz val="10"/>
      <name val="Calibri"/>
      <family val="2"/>
      <charset val="162"/>
    </font>
    <font>
      <sz val="8"/>
      <color theme="1"/>
      <name val="Calibri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1" fillId="4" borderId="2" xfId="0" applyNumberFormat="1" applyFont="1" applyFill="1" applyBorder="1" applyAlignment="1">
      <alignment vertical="center"/>
    </xf>
    <xf numFmtId="0" fontId="1" fillId="4" borderId="3" xfId="0" applyNumberFormat="1" applyFont="1" applyFill="1" applyBorder="1" applyAlignment="1">
      <alignment vertical="center" wrapText="1"/>
    </xf>
    <xf numFmtId="0" fontId="1" fillId="4" borderId="3" xfId="0" applyNumberFormat="1" applyFont="1" applyFill="1" applyBorder="1" applyAlignment="1">
      <alignment horizontal="center" vertical="center" wrapText="1"/>
    </xf>
    <xf numFmtId="0" fontId="1" fillId="4" borderId="4" xfId="0" applyNumberFormat="1" applyFont="1" applyFill="1" applyBorder="1" applyAlignment="1">
      <alignment horizontal="center" vertical="center" wrapText="1"/>
    </xf>
    <xf numFmtId="0" fontId="2" fillId="6" borderId="0" xfId="0" applyNumberFormat="1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NumberFormat="1" applyFill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7" borderId="0" xfId="0" applyNumberFormat="1" applyFont="1" applyFill="1" applyAlignment="1">
      <alignment horizontal="center" vertical="center"/>
    </xf>
    <xf numFmtId="0" fontId="3" fillId="7" borderId="6" xfId="0" applyNumberFormat="1" applyFon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3" borderId="5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5" tint="0.3999450666829432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</dxfs>
  <tableStyles count="0" defaultTableStyle="TableStyleMedium2" defaultPivotStyle="PivotStyleLight16"/>
  <colors>
    <mruColors>
      <color rgb="FFEAB2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'S1'!$L$2</c:f>
          <c:strCache>
            <c:ptCount val="1"/>
            <c:pt idx="0">
              <c:v>Est</c:v>
            </c:pt>
          </c:strCache>
        </c:strRef>
      </c:tx>
      <c:layout>
        <c:manualLayout>
          <c:xMode val="edge"/>
          <c:yMode val="edge"/>
          <c:x val="0.45023600174978123"/>
          <c:y val="1.8518518518518517E-2"/>
        </c:manualLayout>
      </c:layout>
      <c:overlay val="0"/>
      <c:spPr>
        <a:solidFill>
          <a:srgbClr val="0070C0"/>
        </a:solidFill>
        <a:ln w="12700">
          <a:noFill/>
        </a:ln>
      </c:spPr>
      <c:txPr>
        <a:bodyPr/>
        <a:lstStyle/>
        <a:p>
          <a:pPr>
            <a:defRPr sz="1200">
              <a:solidFill>
                <a:schemeClr val="bg1"/>
              </a:solidFill>
            </a:defRPr>
          </a:pPr>
          <a:endParaRPr lang="tr-TR"/>
        </a:p>
      </c:txPr>
    </c:title>
    <c:autoTitleDeleted val="0"/>
    <c:plotArea>
      <c:layout>
        <c:manualLayout>
          <c:layoutTarget val="inner"/>
          <c:xMode val="edge"/>
          <c:yMode val="edge"/>
          <c:x val="6.1893700787401577E-2"/>
          <c:y val="0.17724846894138235"/>
          <c:w val="0.91848272090988625"/>
          <c:h val="0.64285724701079028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'S1'!$M$4</c:f>
              <c:strCache>
                <c:ptCount val="1"/>
                <c:pt idx="0">
                  <c:v>0 - 25%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</c:spPr>
          <c:invertIfNegative val="0"/>
          <c:dLbls>
            <c:numFmt formatCode="[=0]&quot;&quot;;0%" sourceLinked="0"/>
            <c:txPr>
              <a:bodyPr/>
              <a:lstStyle/>
              <a:p>
                <a:pPr>
                  <a:defRPr b="1"/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'S1'!$U$3:$V$3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'S1'!$U$4:$V$4</c:f>
              <c:numCache>
                <c:formatCode>0%</c:formatCode>
                <c:ptCount val="2"/>
                <c:pt idx="0">
                  <c:v>0.14285714285714285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'S1'!$M$5</c:f>
              <c:strCache>
                <c:ptCount val="1"/>
                <c:pt idx="0">
                  <c:v>26 - 50%</c:v>
                </c:pt>
              </c:strCache>
            </c:strRef>
          </c:tx>
          <c:spPr>
            <a:solidFill>
              <a:srgbClr val="EAB200"/>
            </a:solidFill>
            <a:ln>
              <a:noFill/>
            </a:ln>
          </c:spPr>
          <c:invertIfNegative val="0"/>
          <c:dLbls>
            <c:numFmt formatCode="[=0]&quot;&quot;;0%" sourceLinked="0"/>
            <c:txPr>
              <a:bodyPr/>
              <a:lstStyle/>
              <a:p>
                <a:pPr>
                  <a:defRPr b="1"/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'S1'!$U$3:$V$3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'S1'!$U$5:$V$5</c:f>
              <c:numCache>
                <c:formatCode>0%</c:formatCode>
                <c:ptCount val="2"/>
                <c:pt idx="0">
                  <c:v>0.7142857142857143</c:v>
                </c:pt>
                <c:pt idx="1">
                  <c:v>0.16666666666666666</c:v>
                </c:pt>
              </c:numCache>
            </c:numRef>
          </c:val>
        </c:ser>
        <c:ser>
          <c:idx val="2"/>
          <c:order val="2"/>
          <c:tx>
            <c:strRef>
              <c:f>'S1'!$M$6</c:f>
              <c:strCache>
                <c:ptCount val="1"/>
                <c:pt idx="0">
                  <c:v>51 - 75%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</c:spPr>
          <c:invertIfNegative val="0"/>
          <c:dLbls>
            <c:numFmt formatCode="[=0]&quot;&quot;;0%" sourceLinked="0"/>
            <c:txPr>
              <a:bodyPr/>
              <a:lstStyle/>
              <a:p>
                <a:pPr>
                  <a:defRPr b="1"/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'S1'!$U$3:$V$3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'S1'!$U$6:$V$6</c:f>
              <c:numCache>
                <c:formatCode>0%</c:formatCode>
                <c:ptCount val="2"/>
                <c:pt idx="0">
                  <c:v>0</c:v>
                </c:pt>
                <c:pt idx="1">
                  <c:v>0.5</c:v>
                </c:pt>
              </c:numCache>
            </c:numRef>
          </c:val>
        </c:ser>
        <c:ser>
          <c:idx val="3"/>
          <c:order val="3"/>
          <c:tx>
            <c:strRef>
              <c:f>'S1'!$M$7</c:f>
              <c:strCache>
                <c:ptCount val="1"/>
                <c:pt idx="0">
                  <c:v>76 - 100%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dLbls>
            <c:numFmt formatCode="[=0]&quot;&quot;;0%" sourceLinked="0"/>
            <c:txPr>
              <a:bodyPr/>
              <a:lstStyle/>
              <a:p>
                <a:pPr>
                  <a:defRPr b="1"/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'S1'!$U$3:$V$3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cat>
          <c:val>
            <c:numRef>
              <c:f>'S1'!$U$7:$V$7</c:f>
              <c:numCache>
                <c:formatCode>0%</c:formatCode>
                <c:ptCount val="2"/>
                <c:pt idx="0">
                  <c:v>0.14285714285714285</c:v>
                </c:pt>
                <c:pt idx="1">
                  <c:v>0.33333333333333331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09787136"/>
        <c:axId val="358391104"/>
      </c:barChart>
      <c:catAx>
        <c:axId val="10978713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100" b="1">
                <a:solidFill>
                  <a:srgbClr val="0070C0"/>
                </a:solidFill>
              </a:defRPr>
            </a:pPr>
            <a:endParaRPr lang="tr-TR"/>
          </a:p>
        </c:txPr>
        <c:crossAx val="358391104"/>
        <c:crosses val="autoZero"/>
        <c:auto val="1"/>
        <c:lblAlgn val="ctr"/>
        <c:lblOffset val="100"/>
        <c:noMultiLvlLbl val="0"/>
      </c:catAx>
      <c:valAx>
        <c:axId val="358391104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109787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2.5986439195100448E-3"/>
          <c:y val="0.83686955797192031"/>
          <c:w val="0.99740135608048996"/>
          <c:h val="0.16223972003499559"/>
        </c:manualLayout>
      </c:layout>
      <c:overlay val="0"/>
      <c:txPr>
        <a:bodyPr/>
        <a:lstStyle/>
        <a:p>
          <a:pPr>
            <a:defRPr sz="800" b="1"/>
          </a:pPr>
          <a:endParaRPr lang="tr-T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7</xdr:row>
      <xdr:rowOff>57150</xdr:rowOff>
    </xdr:from>
    <xdr:to>
      <xdr:col>19</xdr:col>
      <xdr:colOff>257175</xdr:colOff>
      <xdr:row>13</xdr:row>
      <xdr:rowOff>0</xdr:rowOff>
    </xdr:to>
    <xdr:graphicFrame macro="">
      <xdr:nvGraphicFramePr>
        <xdr:cNvPr id="3" name="Grafik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1200150</xdr:colOff>
      <xdr:row>18</xdr:row>
      <xdr:rowOff>76200</xdr:rowOff>
    </xdr:from>
    <xdr:to>
      <xdr:col>3</xdr:col>
      <xdr:colOff>76200</xdr:colOff>
      <xdr:row>19</xdr:row>
      <xdr:rowOff>228600</xdr:rowOff>
    </xdr:to>
    <xdr:sp macro="" textlink="">
      <xdr:nvSpPr>
        <xdr:cNvPr id="4" name="Aşağı Ok 3"/>
        <xdr:cNvSpPr/>
      </xdr:nvSpPr>
      <xdr:spPr>
        <a:xfrm>
          <a:off x="1866900" y="4438650"/>
          <a:ext cx="514350" cy="390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</xdr:col>
      <xdr:colOff>733425</xdr:colOff>
      <xdr:row>20</xdr:row>
      <xdr:rowOff>19050</xdr:rowOff>
    </xdr:from>
    <xdr:to>
      <xdr:col>3</xdr:col>
      <xdr:colOff>495300</xdr:colOff>
      <xdr:row>22</xdr:row>
      <xdr:rowOff>0</xdr:rowOff>
    </xdr:to>
    <xdr:sp macro="" textlink="">
      <xdr:nvSpPr>
        <xdr:cNvPr id="5" name="Dikdörtgen 4"/>
        <xdr:cNvSpPr/>
      </xdr:nvSpPr>
      <xdr:spPr>
        <a:xfrm>
          <a:off x="1400175" y="4857750"/>
          <a:ext cx="1400175" cy="457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>
              <a:solidFill>
                <a:schemeClr val="tx1"/>
              </a:solidFill>
            </a:rPr>
            <a:t>peut etre continuer</a:t>
          </a:r>
        </a:p>
        <a:p>
          <a:pPr algn="ctr"/>
          <a:r>
            <a:rPr lang="tr-TR" sz="1100" b="1" i="1">
              <a:solidFill>
                <a:schemeClr val="tx1"/>
              </a:solidFill>
            </a:rPr>
            <a:t>(liste</a:t>
          </a:r>
          <a:r>
            <a:rPr lang="tr-TR" sz="1100" b="1" i="1" baseline="0">
              <a:solidFill>
                <a:schemeClr val="tx1"/>
              </a:solidFill>
            </a:rPr>
            <a:t> dynamique)</a:t>
          </a:r>
          <a:endParaRPr lang="tr-TR" sz="1100" b="1" i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B1:V18"/>
  <sheetViews>
    <sheetView showGridLines="0" tabSelected="1" workbookViewId="0">
      <selection activeCell="L2" sqref="L2:M2"/>
    </sheetView>
  </sheetViews>
  <sheetFormatPr defaultRowHeight="18.75" customHeight="1" x14ac:dyDescent="0.2"/>
  <cols>
    <col min="1" max="1" width="0.85546875" style="1" customWidth="1"/>
    <col min="2" max="2" width="9.140625" style="1"/>
    <col min="3" max="3" width="24.5703125" style="1" customWidth="1"/>
    <col min="4" max="4" width="13.5703125" style="3" customWidth="1"/>
    <col min="5" max="5" width="13.28515625" style="3" customWidth="1"/>
    <col min="6" max="6" width="0.85546875" style="1" customWidth="1"/>
    <col min="7" max="7" width="3.140625" style="2" customWidth="1"/>
    <col min="8" max="8" width="9.140625" style="2"/>
    <col min="9" max="9" width="0.85546875" style="1" customWidth="1"/>
    <col min="10" max="10" width="1.7109375" style="1" customWidth="1"/>
    <col min="11" max="12" width="6" style="1" customWidth="1"/>
    <col min="13" max="13" width="9.140625" style="1"/>
    <col min="14" max="19" width="7.28515625" style="1" customWidth="1"/>
    <col min="20" max="20" width="9.140625" style="1"/>
    <col min="21" max="28" width="4.5703125" style="1" customWidth="1"/>
    <col min="29" max="16384" width="9.140625" style="1"/>
  </cols>
  <sheetData>
    <row r="1" spans="2:22" s="4" customFormat="1" ht="5.25" customHeight="1" x14ac:dyDescent="0.2">
      <c r="D1" s="5"/>
      <c r="E1" s="5"/>
      <c r="G1" s="5"/>
      <c r="H1" s="5"/>
    </row>
    <row r="2" spans="2:22" s="4" customFormat="1" ht="18.75" customHeight="1" x14ac:dyDescent="0.2">
      <c r="D2" s="5">
        <v>1</v>
      </c>
      <c r="E2" s="5">
        <v>2</v>
      </c>
      <c r="G2" s="5"/>
      <c r="H2" s="10">
        <f ca="1">ROUND(SUMPRODUCT(1/COUNTIF(Zone,Zone)),0)</f>
        <v>2</v>
      </c>
      <c r="K2" s="5" t="s">
        <v>0</v>
      </c>
      <c r="L2" s="15" t="s">
        <v>4</v>
      </c>
      <c r="M2" s="16"/>
      <c r="N2" s="17">
        <v>1</v>
      </c>
      <c r="O2" s="17"/>
      <c r="P2" s="18">
        <v>2</v>
      </c>
      <c r="Q2" s="18"/>
      <c r="R2" s="1"/>
      <c r="S2" s="1"/>
    </row>
    <row r="3" spans="2:22" s="4" customFormat="1" ht="38.25" customHeight="1" x14ac:dyDescent="0.2">
      <c r="B3" s="6" t="s">
        <v>0</v>
      </c>
      <c r="C3" s="7" t="s">
        <v>1</v>
      </c>
      <c r="D3" s="8" t="s">
        <v>2</v>
      </c>
      <c r="E3" s="9" t="s">
        <v>3</v>
      </c>
      <c r="G3" s="5"/>
      <c r="H3" s="12" t="s">
        <v>22</v>
      </c>
      <c r="N3" s="21" t="s">
        <v>23</v>
      </c>
      <c r="O3" s="21" t="s">
        <v>24</v>
      </c>
      <c r="P3" s="19" t="s">
        <v>23</v>
      </c>
      <c r="Q3" s="19" t="s">
        <v>24</v>
      </c>
      <c r="R3" s="1"/>
      <c r="S3" s="1"/>
      <c r="U3" s="25">
        <v>1</v>
      </c>
      <c r="V3" s="25">
        <v>2</v>
      </c>
    </row>
    <row r="4" spans="2:22" ht="18.75" customHeight="1" x14ac:dyDescent="0.2">
      <c r="B4" s="1" t="s">
        <v>4</v>
      </c>
      <c r="C4" s="1" t="s">
        <v>5</v>
      </c>
      <c r="D4" s="3">
        <v>0.2391304347826087</v>
      </c>
      <c r="E4" s="3">
        <v>1</v>
      </c>
      <c r="G4" s="11">
        <f ca="1">IF(ROWS($1:1)&lt;=$H$2,ROWS($1:1),"")</f>
        <v>1</v>
      </c>
      <c r="H4" s="11" t="str">
        <f ca="1">IFERROR(INDEX(BZ(Zone),G4),"")</f>
        <v>Est</v>
      </c>
      <c r="K4" s="13">
        <v>0</v>
      </c>
      <c r="L4" s="13">
        <v>0.25</v>
      </c>
      <c r="M4" s="14" t="str">
        <f>TEXT(K4*100,"0")&amp;" - "&amp;TEXT(L4,"0%")</f>
        <v>0 - 25%</v>
      </c>
      <c r="N4" s="22">
        <f ca="1">COUNTIFS(Zone,$L$2,P_1,"&gt;="&amp;$K4,P_1,"&lt;="&amp;$L4)</f>
        <v>1</v>
      </c>
      <c r="O4" s="23">
        <f ca="1">N4/SUM(N$4:N$7)</f>
        <v>0.14285714285714285</v>
      </c>
      <c r="P4" s="20">
        <f ca="1">COUNTIFS(Zone,$L$2,P_2,"&gt;="&amp;$K4,P_2,"&lt;="&amp;$L4)</f>
        <v>0</v>
      </c>
      <c r="Q4" s="24">
        <f ca="1">P4/SUM(P$4:P$7)</f>
        <v>0</v>
      </c>
      <c r="U4" s="26">
        <f ca="1">O4</f>
        <v>0.14285714285714285</v>
      </c>
      <c r="V4" s="26">
        <f ca="1">Q4</f>
        <v>0</v>
      </c>
    </row>
    <row r="5" spans="2:22" ht="18.75" customHeight="1" x14ac:dyDescent="0.2">
      <c r="B5" s="1" t="s">
        <v>4</v>
      </c>
      <c r="C5" s="1" t="s">
        <v>6</v>
      </c>
      <c r="D5" s="3">
        <v>1</v>
      </c>
      <c r="E5" s="3" t="s">
        <v>7</v>
      </c>
      <c r="G5" s="11">
        <f ca="1">IF(ROWS($1:2)&lt;=$H$2,ROWS($1:2),"")</f>
        <v>2</v>
      </c>
      <c r="H5" s="11" t="str">
        <f ca="1">IFERROR(INDEX(BZ(Zone),G5),"")</f>
        <v>Sud</v>
      </c>
      <c r="K5" s="13">
        <v>0.25</v>
      </c>
      <c r="L5" s="13">
        <v>0.5</v>
      </c>
      <c r="M5" s="14" t="str">
        <f>TEXT(K5*100+1,"0")&amp;" - "&amp;TEXT(L5,"0%")</f>
        <v>26 - 50%</v>
      </c>
      <c r="N5" s="22">
        <f ca="1">COUNTIFS(Zone,$L$2,P_1,"&gt;"&amp;$K5,P_1,"&lt;="&amp;$L5)</f>
        <v>5</v>
      </c>
      <c r="O5" s="23">
        <f t="shared" ref="O5:Q7" ca="1" si="0">N5/SUM(N$4:N$7)</f>
        <v>0.7142857142857143</v>
      </c>
      <c r="P5" s="20">
        <f ca="1">COUNTIFS(Zone,$L$2,P_2,"&gt;"&amp;$K5,P_2,"&lt;="&amp;$L5)</f>
        <v>1</v>
      </c>
      <c r="Q5" s="24">
        <f t="shared" ref="Q5" ca="1" si="1">P5/SUM(P$4:P$7)</f>
        <v>0.16666666666666666</v>
      </c>
      <c r="U5" s="26">
        <f t="shared" ref="U5:U7" ca="1" si="2">O5</f>
        <v>0.7142857142857143</v>
      </c>
      <c r="V5" s="26">
        <f t="shared" ref="V5:V7" ca="1" si="3">Q5</f>
        <v>0.16666666666666666</v>
      </c>
    </row>
    <row r="6" spans="2:22" ht="18.75" customHeight="1" x14ac:dyDescent="0.2">
      <c r="B6" s="1" t="s">
        <v>4</v>
      </c>
      <c r="C6" s="1" t="s">
        <v>8</v>
      </c>
      <c r="D6" s="3">
        <v>0.40909090909090912</v>
      </c>
      <c r="E6" s="3">
        <v>0.5714285714285714</v>
      </c>
      <c r="G6" s="11" t="str">
        <f ca="1">IF(ROWS($1:3)&lt;=$H$2,ROWS($1:3),"")</f>
        <v/>
      </c>
      <c r="H6" s="11" t="str">
        <f ca="1">IFERROR(INDEX(BZ(Zone),G6),"")</f>
        <v/>
      </c>
      <c r="K6" s="13">
        <v>0.5</v>
      </c>
      <c r="L6" s="13">
        <v>0.75</v>
      </c>
      <c r="M6" s="14" t="str">
        <f>TEXT(K6*100+1,"0")&amp;" - "&amp;TEXT(L6,"0%")</f>
        <v>51 - 75%</v>
      </c>
      <c r="N6" s="22">
        <f ca="1">COUNTIFS(Zone,$L$2,P_1,"&gt;"&amp;$K6,P_1,"&lt;="&amp;$L6)</f>
        <v>0</v>
      </c>
      <c r="O6" s="23">
        <f t="shared" ca="1" si="0"/>
        <v>0</v>
      </c>
      <c r="P6" s="20">
        <f ca="1">COUNTIFS(Zone,$L$2,P_2,"&gt;"&amp;$K6,P_2,"&lt;="&amp;$L6)</f>
        <v>3</v>
      </c>
      <c r="Q6" s="24">
        <f t="shared" ref="Q6" ca="1" si="4">P6/SUM(P$4:P$7)</f>
        <v>0.5</v>
      </c>
      <c r="U6" s="26">
        <f t="shared" ca="1" si="2"/>
        <v>0</v>
      </c>
      <c r="V6" s="26">
        <f t="shared" ca="1" si="3"/>
        <v>0.5</v>
      </c>
    </row>
    <row r="7" spans="2:22" ht="18.75" customHeight="1" x14ac:dyDescent="0.2">
      <c r="B7" s="1" t="s">
        <v>4</v>
      </c>
      <c r="C7" s="1" t="s">
        <v>9</v>
      </c>
      <c r="D7" s="3" t="s">
        <v>7</v>
      </c>
      <c r="E7" s="3">
        <v>0.5</v>
      </c>
      <c r="G7" s="11" t="str">
        <f ca="1">IF(ROWS($1:4)&lt;=$H$2,ROWS($1:4),"")</f>
        <v/>
      </c>
      <c r="H7" s="11" t="str">
        <f ca="1">IFERROR(INDEX(BZ(Zone),G7),"")</f>
        <v/>
      </c>
      <c r="K7" s="13">
        <v>0.75</v>
      </c>
      <c r="L7" s="13">
        <v>1</v>
      </c>
      <c r="M7" s="14" t="str">
        <f>TEXT(K7*100+1,"0")&amp;" - "&amp;TEXT(L7,"0%")</f>
        <v>76 - 100%</v>
      </c>
      <c r="N7" s="22">
        <f ca="1">COUNTIFS(Zone,$L$2,P_1,"&gt;"&amp;$K7,P_1,"&lt;="&amp;$L7)</f>
        <v>1</v>
      </c>
      <c r="O7" s="23">
        <f t="shared" ca="1" si="0"/>
        <v>0.14285714285714285</v>
      </c>
      <c r="P7" s="20">
        <f ca="1">COUNTIFS(Zone,$L$2,P_2,"&gt;"&amp;$K7,P_2,"&lt;="&amp;$L7)</f>
        <v>2</v>
      </c>
      <c r="Q7" s="24">
        <f t="shared" ref="Q7" ca="1" si="5">P7/SUM(P$4:P$7)</f>
        <v>0.33333333333333331</v>
      </c>
      <c r="U7" s="26">
        <f t="shared" ca="1" si="2"/>
        <v>0.14285714285714285</v>
      </c>
      <c r="V7" s="26">
        <f t="shared" ca="1" si="3"/>
        <v>0.33333333333333331</v>
      </c>
    </row>
    <row r="8" spans="2:22" ht="18.75" customHeight="1" x14ac:dyDescent="0.2">
      <c r="B8" s="1" t="s">
        <v>4</v>
      </c>
      <c r="C8" s="1" t="s">
        <v>10</v>
      </c>
      <c r="D8" s="3">
        <v>0.4</v>
      </c>
      <c r="E8" s="3">
        <v>0.625</v>
      </c>
      <c r="G8" s="11" t="str">
        <f ca="1">IF(ROWS($1:5)&lt;=$H$2,ROWS($1:5),"")</f>
        <v/>
      </c>
      <c r="H8" s="11" t="str">
        <f ca="1">IFERROR(INDEX(BZ(Zone),G8),"")</f>
        <v/>
      </c>
    </row>
    <row r="9" spans="2:22" ht="18.75" customHeight="1" x14ac:dyDescent="0.2">
      <c r="B9" s="1" t="s">
        <v>4</v>
      </c>
      <c r="C9" s="1" t="s">
        <v>11</v>
      </c>
      <c r="D9" s="3">
        <v>0.5</v>
      </c>
      <c r="E9" s="3" t="s">
        <v>7</v>
      </c>
      <c r="G9" s="11" t="str">
        <f ca="1">IF(ROWS($1:6)&lt;=$H$2,ROWS($1:6),"")</f>
        <v/>
      </c>
      <c r="H9" s="11" t="str">
        <f ca="1">IFERROR(INDEX(BZ(Zone),G9),"")</f>
        <v/>
      </c>
    </row>
    <row r="10" spans="2:22" ht="18.75" customHeight="1" x14ac:dyDescent="0.2">
      <c r="B10" s="1" t="s">
        <v>4</v>
      </c>
      <c r="C10" s="1" t="s">
        <v>12</v>
      </c>
      <c r="D10" s="3">
        <v>0.44444444444444442</v>
      </c>
      <c r="E10" s="3">
        <v>1</v>
      </c>
      <c r="G10" s="11" t="str">
        <f ca="1">IF(ROWS($1:7)&lt;=$H$2,ROWS($1:7),"")</f>
        <v/>
      </c>
      <c r="H10" s="11" t="str">
        <f ca="1">IFERROR(INDEX(BZ(Zone),G10),"")</f>
        <v/>
      </c>
    </row>
    <row r="11" spans="2:22" ht="18.75" customHeight="1" x14ac:dyDescent="0.2">
      <c r="B11" s="1" t="s">
        <v>4</v>
      </c>
      <c r="C11" s="1" t="s">
        <v>13</v>
      </c>
      <c r="D11" s="3">
        <v>0.46666666666666667</v>
      </c>
      <c r="E11" s="3">
        <v>0.66</v>
      </c>
      <c r="G11" s="11" t="str">
        <f ca="1">IF(ROWS($1:8)&lt;=$H$2,ROWS($1:8),"")</f>
        <v/>
      </c>
      <c r="H11" s="11" t="str">
        <f ca="1">IFERROR(INDEX(BZ(Zone),G11),"")</f>
        <v/>
      </c>
    </row>
    <row r="12" spans="2:22" ht="18.75" customHeight="1" x14ac:dyDescent="0.2">
      <c r="B12" s="1" t="s">
        <v>14</v>
      </c>
      <c r="C12" s="1" t="s">
        <v>15</v>
      </c>
      <c r="D12" s="3">
        <v>0.5</v>
      </c>
      <c r="E12" s="3">
        <v>0.54761904761904767</v>
      </c>
      <c r="G12" s="11" t="str">
        <f ca="1">IF(ROWS($1:9)&lt;=$H$2,ROWS($1:9),"")</f>
        <v/>
      </c>
      <c r="H12" s="11" t="str">
        <f ca="1">IFERROR(INDEX(BZ(Zone),G12),"")</f>
        <v/>
      </c>
    </row>
    <row r="13" spans="2:22" ht="18.75" customHeight="1" x14ac:dyDescent="0.2">
      <c r="B13" s="1" t="s">
        <v>14</v>
      </c>
      <c r="C13" s="1" t="s">
        <v>16</v>
      </c>
      <c r="D13" s="3" t="s">
        <v>7</v>
      </c>
      <c r="E13" s="3" t="s">
        <v>7</v>
      </c>
      <c r="G13" s="11" t="str">
        <f ca="1">IF(ROWS($1:10)&lt;=$H$2,ROWS($1:10),"")</f>
        <v/>
      </c>
      <c r="H13" s="11" t="str">
        <f ca="1">IFERROR(INDEX(BZ(Zone),G13),"")</f>
        <v/>
      </c>
    </row>
    <row r="14" spans="2:22" ht="18.75" customHeight="1" x14ac:dyDescent="0.2">
      <c r="B14" s="1" t="s">
        <v>14</v>
      </c>
      <c r="C14" s="1" t="s">
        <v>17</v>
      </c>
      <c r="D14" s="3">
        <v>0.38461538461538464</v>
      </c>
      <c r="E14" s="3" t="s">
        <v>7</v>
      </c>
      <c r="G14" s="11" t="str">
        <f ca="1">IF(ROWS($1:11)&lt;=$H$2,ROWS($1:11),"")</f>
        <v/>
      </c>
      <c r="H14" s="11" t="str">
        <f ca="1">IFERROR(INDEX(BZ(Zone),G14),"")</f>
        <v/>
      </c>
    </row>
    <row r="15" spans="2:22" ht="18.75" customHeight="1" x14ac:dyDescent="0.2">
      <c r="B15" s="1" t="s">
        <v>14</v>
      </c>
      <c r="C15" s="1" t="s">
        <v>18</v>
      </c>
      <c r="D15" s="3">
        <v>0.66666666666666663</v>
      </c>
      <c r="E15" s="3" t="s">
        <v>7</v>
      </c>
      <c r="G15" s="11" t="str">
        <f ca="1">IF(ROWS($1:12)&lt;=$H$2,ROWS($1:12),"")</f>
        <v/>
      </c>
      <c r="H15" s="11" t="str">
        <f ca="1">IFERROR(INDEX(BZ(Zone),G15),"")</f>
        <v/>
      </c>
    </row>
    <row r="16" spans="2:22" ht="18.75" customHeight="1" x14ac:dyDescent="0.2">
      <c r="B16" s="1" t="s">
        <v>14</v>
      </c>
      <c r="C16" s="1" t="s">
        <v>19</v>
      </c>
      <c r="D16" s="3">
        <v>0.6470588235294118</v>
      </c>
      <c r="E16" s="3">
        <v>1</v>
      </c>
      <c r="G16" s="11" t="str">
        <f ca="1">IF(ROWS($1:13)&lt;=$H$2,ROWS($1:13),"")</f>
        <v/>
      </c>
      <c r="H16" s="11" t="str">
        <f ca="1">IFERROR(INDEX(BZ(Zone),G16),"")</f>
        <v/>
      </c>
    </row>
    <row r="17" spans="2:8" ht="18.75" customHeight="1" x14ac:dyDescent="0.2">
      <c r="B17" s="1" t="s">
        <v>14</v>
      </c>
      <c r="C17" s="1" t="s">
        <v>20</v>
      </c>
      <c r="D17" s="3">
        <v>0.66666666666666663</v>
      </c>
      <c r="E17" s="3">
        <v>0</v>
      </c>
      <c r="G17" s="11" t="str">
        <f ca="1">IF(ROWS($1:14)&lt;=$H$2,ROWS($1:14),"")</f>
        <v/>
      </c>
      <c r="H17" s="11" t="str">
        <f ca="1">IFERROR(INDEX(BZ(Zone),G17),"")</f>
        <v/>
      </c>
    </row>
    <row r="18" spans="2:8" ht="18.75" customHeight="1" x14ac:dyDescent="0.2">
      <c r="B18" s="1" t="s">
        <v>14</v>
      </c>
      <c r="C18" s="1" t="s">
        <v>21</v>
      </c>
      <c r="D18" s="3">
        <v>0.2857142857142857</v>
      </c>
      <c r="E18" s="3">
        <v>1</v>
      </c>
      <c r="G18" s="11" t="str">
        <f ca="1">IF(ROWS($1:15)&lt;=$H$2,ROWS($1:15),"")</f>
        <v/>
      </c>
      <c r="H18" s="11" t="str">
        <f ca="1">IFERROR(INDEX(BZ(Zone),G18),"")</f>
        <v/>
      </c>
    </row>
  </sheetData>
  <mergeCells count="3">
    <mergeCell ref="N2:O2"/>
    <mergeCell ref="P2:Q2"/>
    <mergeCell ref="L2:M2"/>
  </mergeCells>
  <conditionalFormatting sqref="B4:E1048576">
    <cfRule type="expression" dxfId="2" priority="4">
      <formula>AND($B4&lt;&gt;"",MOD(ROW(),2)=1)</formula>
    </cfRule>
    <cfRule type="expression" dxfId="1" priority="5">
      <formula>AND($B4&lt;&gt;"",MOD(ROW(),2)=0)</formula>
    </cfRule>
  </conditionalFormatting>
  <conditionalFormatting sqref="G4:H18">
    <cfRule type="expression" dxfId="0" priority="1">
      <formula>$G4&lt;&gt;""</formula>
    </cfRule>
  </conditionalFormatting>
  <dataValidations count="1">
    <dataValidation type="list" allowBlank="1" showInputMessage="1" showErrorMessage="1" sqref="L2:M2">
      <formula1>Z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SabanAKMAN</cp:lastModifiedBy>
  <dcterms:created xsi:type="dcterms:W3CDTF">2016-11-03T01:45:04Z</dcterms:created>
  <dcterms:modified xsi:type="dcterms:W3CDTF">2016-11-03T03:29:29Z</dcterms:modified>
</cp:coreProperties>
</file>