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BuÇalışmaKitabı" defaultThemeVersion="124226"/>
  <bookViews>
    <workbookView xWindow="480" yWindow="360" windowWidth="19875" windowHeight="7200"/>
  </bookViews>
  <sheets>
    <sheet name="Int" sheetId="2" r:id="rId1"/>
    <sheet name="Exp" sheetId="1" r:id="rId2"/>
  </sheets>
  <definedNames>
    <definedName name="a">OFFSET(Int!$B$3,MATCH(Int!$I$2,Int!$A$3:$A$7)-1,MATCH(Int!$I$3,Int!$B$2:$F$2,-1)-1)</definedName>
    <definedName name="b">OFFSET(Int!$B$3,MATCH(Int!$I$2,Int!$A$3:$A$7)-1,MATCH(Int!$I$3,Int!$B$2:$F$2,-1))</definedName>
    <definedName name="d">OFFSET(Int!$B$3,MATCH(Int!$I$2,Int!$A$3:$A$7),MATCH(Int!$I$3,Int!$B$2:$F$2,-1)-1)</definedName>
    <definedName name="e">OFFSET(Int!$B$3,MATCH(Int!$I$2,Int!$A$3:$A$7),MATCH(Int!$I$3,Int!$B$2:$F$2,-1))</definedName>
    <definedName name="h.1">INDEX(Int!$A$3:$A$7,MATCH(Int!$I$2,Int!$A$3:$A$7))</definedName>
    <definedName name="h.2">INDEX(Int!$A$3:$A$7,MATCH(Int!$I$2,Int!$A$3:$A$7)+1)</definedName>
    <definedName name="p.1">INDEX(Int!$B$2:$F$2,MATCH(Int!$I$3,Int!$B$2:$F$2,-1))</definedName>
    <definedName name="p.2">INDEX(Int!$B$2:$F$2,MATCH(Int!$I$3,Int!$B$2:$F$2,-1)+1)</definedName>
    <definedName name="u">a+ABS(a-b)/ABS(p.1-p.2)*ABS(p.1-Int!$I$3)*IF(a&lt;=b,1,-1)</definedName>
    <definedName name="v">d+ABS(d-e)/ABS(p.1-p.2)*ABS(p.1-Int!$I$3)*IF(d&lt;=e,1,-1)</definedName>
  </definedNames>
  <calcPr calcId="145621"/>
</workbook>
</file>

<file path=xl/calcChain.xml><?xml version="1.0" encoding="utf-8"?>
<calcChain xmlns="http://schemas.openxmlformats.org/spreadsheetml/2006/main">
  <c r="I5" i="2" l="1"/>
  <c r="I8" i="2"/>
  <c r="K17" i="2"/>
  <c r="K16" i="2"/>
  <c r="K15" i="2"/>
  <c r="K14" i="2"/>
  <c r="K13" i="2"/>
  <c r="K12" i="2"/>
  <c r="K11" i="2"/>
  <c r="K10" i="2"/>
  <c r="K9" i="2"/>
  <c r="K8" i="2"/>
  <c r="M14" i="1" l="1"/>
  <c r="M13" i="1"/>
  <c r="M4" i="1"/>
  <c r="M3" i="1"/>
  <c r="U14" i="1"/>
  <c r="T14" i="1"/>
  <c r="S14" i="1"/>
  <c r="Q14" i="1"/>
  <c r="P14" i="1"/>
  <c r="R17" i="1"/>
  <c r="R16" i="1"/>
  <c r="R15" i="1"/>
  <c r="R13" i="1"/>
  <c r="R14" i="1" s="1"/>
  <c r="R12" i="1"/>
  <c r="R7" i="1"/>
  <c r="R6" i="1"/>
  <c r="R5" i="1"/>
  <c r="R4" i="1"/>
  <c r="R3" i="1"/>
</calcChain>
</file>

<file path=xl/comments1.xml><?xml version="1.0" encoding="utf-8"?>
<comments xmlns="http://schemas.openxmlformats.org/spreadsheetml/2006/main">
  <authors>
    <author>SabanAKMAN</author>
  </authors>
  <commentList>
    <comment ref="I5" authorId="0">
      <text>
        <r>
          <rPr>
            <b/>
            <sz val="9"/>
            <color indexed="81"/>
            <rFont val="Tahoma"/>
            <family val="2"/>
            <charset val="162"/>
          </rPr>
          <t>avec la formule
super longue</t>
        </r>
      </text>
    </comment>
    <comment ref="I8" authorId="0">
      <text>
        <r>
          <rPr>
            <b/>
            <sz val="9"/>
            <color indexed="81"/>
            <rFont val="Tahoma"/>
            <family val="2"/>
            <charset val="162"/>
          </rPr>
          <t>meme formule.
Mais avec l'utilisation des noms définis</t>
        </r>
      </text>
    </comment>
  </commentList>
</comments>
</file>

<file path=xl/sharedStrings.xml><?xml version="1.0" encoding="utf-8"?>
<sst xmlns="http://schemas.openxmlformats.org/spreadsheetml/2006/main" count="39" uniqueCount="33">
  <si>
    <t>position</t>
  </si>
  <si>
    <t xml:space="preserve">nb d'heure </t>
  </si>
  <si>
    <t>exemple</t>
  </si>
  <si>
    <t>nb. d'heure</t>
  </si>
  <si>
    <t>Interpolation linéere   :   y2 = y0 + (y1-y0) / (x1-x0) * (x2-x0)</t>
  </si>
  <si>
    <t>1er</t>
  </si>
  <si>
    <t>2eme</t>
  </si>
  <si>
    <t>Resultat</t>
  </si>
  <si>
    <t>1ere INTERPOLATION</t>
  </si>
  <si>
    <t>2eme INTERPOLATION</t>
  </si>
  <si>
    <t>Nb d 'heure</t>
  </si>
  <si>
    <t>Position</t>
  </si>
  <si>
    <t>a</t>
  </si>
  <si>
    <t>b</t>
  </si>
  <si>
    <t>d</t>
  </si>
  <si>
    <t>e</t>
  </si>
  <si>
    <t>h.1</t>
  </si>
  <si>
    <t>h.2</t>
  </si>
  <si>
    <t>p.1</t>
  </si>
  <si>
    <t>p.2</t>
  </si>
  <si>
    <t>u</t>
  </si>
  <si>
    <t>v</t>
  </si>
  <si>
    <t xml:space="preserve"> =DECALER(Int!$B$3;EQUIV(Int!$I$2;Int!$A$3:$A$7)-1;EQUIV(Int!$I$3;Int!$B$2:$F$2;-1)-1)</t>
  </si>
  <si>
    <t xml:space="preserve"> =DECALER(Int!$B$3;EQUIV(Int!$I$2;Int!$A$3:$A$7)-1;EQUIV(Int!$I$3;Int!$B$2:$F$2;-1))</t>
  </si>
  <si>
    <t xml:space="preserve"> =DECALER(Int!$B$3;EQUIV(Int!$I$2;Int!$A$3:$A$7);EQUIV(Int!$I$3;Int!$B$2:$F$2;-1)-1)</t>
  </si>
  <si>
    <t xml:space="preserve"> =DECALER(Int!$B$3;EQUIV(Int!$I$2;Int!$A$3:$A$7);EQUIV(Int!$I$3;Int!$B$2:$F$2;-1))</t>
  </si>
  <si>
    <t xml:space="preserve"> =INDEX(Int!$A$3:$A$7;EQUIV(Int!$I$2;Int!$A$3:$A$7))</t>
  </si>
  <si>
    <t xml:space="preserve"> =INDEX(Int!$A$3:$A$7;EQUIV(Int!$I$2;Int!$A$3:$A$7)+1)</t>
  </si>
  <si>
    <t xml:space="preserve"> =INDEX(Int!$B$2:$F$2;EQUIV(Int!$I$3;Int!$B$2:$F$2;-1))</t>
  </si>
  <si>
    <t xml:space="preserve"> =INDEX(Int!$B$2:$F$2;EQUIV(Int!$I$3;Int!$B$2:$F$2;-1)+1)</t>
  </si>
  <si>
    <t>LES NOMINATIONS</t>
  </si>
  <si>
    <t xml:space="preserve"> =a+ABS(a-b)/ABS(p.1-p.2)*ABS(p.1-Int!$I$3)*SI(a&lt;=b;1;-1)</t>
  </si>
  <si>
    <t xml:space="preserve"> =d+ABS(d-e)/ABS(p.1-p.2)*ABS(p.1-Int!$I$3)*SI(d&lt;=e;1;-1)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</si>
</sst>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theme="1"/>
      <name val="Calibri"/>
      <family val="2"/>
      <charset val="162"/>
    </font>
    <font>
      <b/>
      <sz val="10"/>
      <color theme="1"/>
      <name val="Calibri"/>
      <family val="2"/>
      <charset val="162"/>
    </font>
    <font>
      <b/>
      <sz val="14"/>
      <color theme="1"/>
      <name val="Calibri"/>
      <family val="2"/>
      <charset val="162"/>
    </font>
    <font>
      <b/>
      <sz val="18"/>
      <color theme="0"/>
      <name val="Calibri"/>
      <family val="2"/>
      <charset val="162"/>
    </font>
    <font>
      <b/>
      <sz val="9"/>
      <color indexed="81"/>
      <name val="Tahoma"/>
      <family val="2"/>
      <charset val="162"/>
    </font>
    <font>
      <b/>
      <sz val="14"/>
      <color theme="0"/>
      <name val="Calibri"/>
      <family val="2"/>
      <charset val="16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15">
    <border>
      <left/>
      <right/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6" borderId="0" xfId="0" applyFill="1" applyAlignment="1">
      <alignment vertical="center"/>
    </xf>
    <xf numFmtId="0" fontId="0" fillId="4" borderId="0" xfId="0" applyFill="1" applyAlignment="1">
      <alignment vertical="center"/>
    </xf>
    <xf numFmtId="0" fontId="0" fillId="7" borderId="0" xfId="0" applyFill="1" applyAlignment="1">
      <alignment vertical="center"/>
    </xf>
    <xf numFmtId="0" fontId="2" fillId="8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6" borderId="0" xfId="0" applyFont="1" applyFill="1" applyAlignment="1">
      <alignment vertical="center"/>
    </xf>
    <xf numFmtId="0" fontId="2" fillId="3" borderId="0" xfId="0" applyFont="1" applyFill="1" applyAlignment="1">
      <alignment horizontal="center" vertical="center"/>
    </xf>
    <xf numFmtId="0" fontId="2" fillId="3" borderId="0" xfId="0" applyFont="1" applyFill="1" applyAlignment="1">
      <alignment vertical="center"/>
    </xf>
    <xf numFmtId="0" fontId="5" fillId="5" borderId="1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8</xdr:row>
      <xdr:rowOff>0</xdr:rowOff>
    </xdr:from>
    <xdr:ext cx="5972175" cy="2962276"/>
    <xdr:sp macro="" textlink="">
      <xdr:nvSpPr>
        <xdr:cNvPr id="3" name="ZoneTexte 1"/>
        <xdr:cNvSpPr txBox="1"/>
      </xdr:nvSpPr>
      <xdr:spPr>
        <a:xfrm>
          <a:off x="0" y="2133600"/>
          <a:ext cx="5972175" cy="2962276"/>
        </a:xfrm>
        <a:prstGeom prst="rect">
          <a:avLst/>
        </a:prstGeom>
        <a:solidFill>
          <a:schemeClr val="bg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/>
            <a:t>Bonjour,</a:t>
          </a:r>
        </a:p>
        <a:p>
          <a:r>
            <a:rPr lang="fr-FR" sz="1100"/>
            <a:t>Je recherche une formule qui calcul</a:t>
          </a:r>
          <a:r>
            <a:rPr lang="fr-FR" sz="1100" baseline="0"/>
            <a:t> dans ce tableau en fonction des valeurs que je lui impose.</a:t>
          </a:r>
        </a:p>
        <a:p>
          <a:r>
            <a:rPr lang="fr-FR" sz="1100" b="1" baseline="0"/>
            <a:t>Hypothése </a:t>
          </a:r>
          <a:r>
            <a:rPr lang="fr-FR" sz="1100" baseline="0"/>
            <a:t>: entre chaque point, l'extrapolation est linéaire </a:t>
          </a:r>
        </a:p>
        <a:p>
          <a:r>
            <a:rPr lang="fr-FR" sz="1100" b="1" baseline="0"/>
            <a:t>Exemple</a:t>
          </a:r>
          <a:r>
            <a:rPr lang="fr-FR" sz="1100" baseline="0"/>
            <a:t>: si je veux la valeur pour 7500 h et une position à 250</a:t>
          </a:r>
        </a:p>
        <a:p>
          <a:r>
            <a:rPr lang="fr-FR" sz="1100" baseline="0"/>
            <a:t>--&gt; 1er calcul sur l'axe des lignes pour extrapoler une valeur à 7500 soit </a:t>
          </a:r>
        </a:p>
        <a:p>
          <a:endParaRPr lang="fr-FR" sz="1100" baseline="0"/>
        </a:p>
        <a:p>
          <a:r>
            <a:rPr lang="fr-FR" sz="1100" baseline="0"/>
            <a:t>7500 :    0     ; ((( 24-14 )/5000)*2500)+14)  ; etc....</a:t>
          </a:r>
        </a:p>
        <a:p>
          <a:endParaRPr lang="fr-FR" sz="1100" baseline="0"/>
        </a:p>
        <a:p>
          <a:r>
            <a:rPr lang="fr-FR" sz="1100" baseline="0"/>
            <a:t>--&gt; 2eme calcul  sur l'axe des colonnes de 7500 ( calculé ) et de même, je fais le produit en croix pour me positionner à 250....</a:t>
          </a:r>
        </a:p>
        <a:p>
          <a:endParaRPr lang="fr-FR" sz="1100" baseline="0"/>
        </a:p>
        <a:p>
          <a:r>
            <a:rPr lang="fr-FR" sz="1100" baseline="0"/>
            <a:t>Bref cela me parait super lourd et je pense que l'on peux trouver plus siimple.</a:t>
          </a:r>
        </a:p>
        <a:p>
          <a:r>
            <a:rPr lang="fr-FR" sz="1100" baseline="0"/>
            <a:t>Qu'en pensez-vous ?</a:t>
          </a:r>
        </a:p>
        <a:p>
          <a:endParaRPr lang="fr-FR" sz="1100" baseline="0"/>
        </a:p>
        <a:p>
          <a:r>
            <a:rPr lang="fr-FR" sz="1100" baseline="0"/>
            <a:t>Merci d'avance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oneCellAnchor>
  <xdr:twoCellAnchor>
    <xdr:from>
      <xdr:col>15</xdr:col>
      <xdr:colOff>57150</xdr:colOff>
      <xdr:row>1</xdr:row>
      <xdr:rowOff>19050</xdr:rowOff>
    </xdr:from>
    <xdr:to>
      <xdr:col>17</xdr:col>
      <xdr:colOff>533400</xdr:colOff>
      <xdr:row>4</xdr:row>
      <xdr:rowOff>0</xdr:rowOff>
    </xdr:to>
    <xdr:sp macro="" textlink="">
      <xdr:nvSpPr>
        <xdr:cNvPr id="4" name="Metin kutusu 3"/>
        <xdr:cNvSpPr txBox="1"/>
      </xdr:nvSpPr>
      <xdr:spPr>
        <a:xfrm>
          <a:off x="9258300" y="285750"/>
          <a:ext cx="1695450" cy="781050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tr-TR" sz="1100" b="1"/>
            <a:t>voir page Exp</a:t>
          </a:r>
        </a:p>
        <a:p>
          <a:pPr algn="ctr"/>
          <a:r>
            <a:rPr lang="tr-TR" sz="1100" b="1"/>
            <a:t>pour l'Explication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257175</xdr:colOff>
      <xdr:row>3</xdr:row>
      <xdr:rowOff>190500</xdr:rowOff>
    </xdr:from>
    <xdr:to>
      <xdr:col>14</xdr:col>
      <xdr:colOff>19050</xdr:colOff>
      <xdr:row>4</xdr:row>
      <xdr:rowOff>219075</xdr:rowOff>
    </xdr:to>
    <xdr:sp macro="" textlink="">
      <xdr:nvSpPr>
        <xdr:cNvPr id="2" name="Sağ Ok 1"/>
        <xdr:cNvSpPr/>
      </xdr:nvSpPr>
      <xdr:spPr>
        <a:xfrm>
          <a:off x="7591425" y="723900"/>
          <a:ext cx="371475" cy="2571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tr-TR" sz="1100"/>
        </a:p>
      </xdr:txBody>
    </xdr:sp>
    <xdr:clientData/>
  </xdr:twoCellAnchor>
  <xdr:twoCellAnchor>
    <xdr:from>
      <xdr:col>17</xdr:col>
      <xdr:colOff>542925</xdr:colOff>
      <xdr:row>7</xdr:row>
      <xdr:rowOff>152400</xdr:rowOff>
    </xdr:from>
    <xdr:to>
      <xdr:col>18</xdr:col>
      <xdr:colOff>228600</xdr:colOff>
      <xdr:row>8</xdr:row>
      <xdr:rowOff>209550</xdr:rowOff>
    </xdr:to>
    <xdr:sp macro="" textlink="">
      <xdr:nvSpPr>
        <xdr:cNvPr id="3" name="Aşağı Ok 2"/>
        <xdr:cNvSpPr/>
      </xdr:nvSpPr>
      <xdr:spPr>
        <a:xfrm>
          <a:off x="10315575" y="1600200"/>
          <a:ext cx="295275" cy="2857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tr-TR" sz="1100"/>
        </a:p>
      </xdr:txBody>
    </xdr:sp>
    <xdr:clientData/>
  </xdr:twoCellAnchor>
  <xdr:twoCellAnchor>
    <xdr:from>
      <xdr:col>3</xdr:col>
      <xdr:colOff>438150</xdr:colOff>
      <xdr:row>12</xdr:row>
      <xdr:rowOff>47625</xdr:rowOff>
    </xdr:from>
    <xdr:to>
      <xdr:col>8</xdr:col>
      <xdr:colOff>66675</xdr:colOff>
      <xdr:row>16</xdr:row>
      <xdr:rowOff>161925</xdr:rowOff>
    </xdr:to>
    <xdr:sp macro="" textlink="">
      <xdr:nvSpPr>
        <xdr:cNvPr id="5" name="Metin kutusu 4"/>
        <xdr:cNvSpPr txBox="1"/>
      </xdr:nvSpPr>
      <xdr:spPr>
        <a:xfrm>
          <a:off x="1981200" y="2676525"/>
          <a:ext cx="2333625" cy="1028700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tr-TR" sz="1800" b="1"/>
            <a:t>EXPLICATION</a:t>
          </a:r>
        </a:p>
      </xdr:txBody>
    </xdr:sp>
    <xdr:clientData/>
  </xdr:twoCellAnchor>
  <xdr:twoCellAnchor>
    <xdr:from>
      <xdr:col>4</xdr:col>
      <xdr:colOff>533399</xdr:colOff>
      <xdr:row>5</xdr:row>
      <xdr:rowOff>28576</xdr:rowOff>
    </xdr:from>
    <xdr:to>
      <xdr:col>6</xdr:col>
      <xdr:colOff>76200</xdr:colOff>
      <xdr:row>8</xdr:row>
      <xdr:rowOff>180976</xdr:rowOff>
    </xdr:to>
    <xdr:sp macro="" textlink="">
      <xdr:nvSpPr>
        <xdr:cNvPr id="6" name="Oval 5"/>
        <xdr:cNvSpPr/>
      </xdr:nvSpPr>
      <xdr:spPr>
        <a:xfrm>
          <a:off x="2686049" y="1057276"/>
          <a:ext cx="762001" cy="838200"/>
        </a:xfrm>
        <a:prstGeom prst="ellipse">
          <a:avLst/>
        </a:prstGeom>
        <a:noFill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tr-TR" sz="1100"/>
        </a:p>
      </xdr:txBody>
    </xdr:sp>
    <xdr:clientData/>
  </xdr:twoCellAnchor>
  <xdr:twoCellAnchor>
    <xdr:from>
      <xdr:col>6</xdr:col>
      <xdr:colOff>76200</xdr:colOff>
      <xdr:row>6</xdr:row>
      <xdr:rowOff>219076</xdr:rowOff>
    </xdr:from>
    <xdr:to>
      <xdr:col>8</xdr:col>
      <xdr:colOff>247650</xdr:colOff>
      <xdr:row>8</xdr:row>
      <xdr:rowOff>123825</xdr:rowOff>
    </xdr:to>
    <xdr:cxnSp macro="">
      <xdr:nvCxnSpPr>
        <xdr:cNvPr id="8" name="Düz Ok Bağlayıcısı 7"/>
        <xdr:cNvCxnSpPr>
          <a:stCxn id="6" idx="6"/>
        </xdr:cNvCxnSpPr>
      </xdr:nvCxnSpPr>
      <xdr:spPr>
        <a:xfrm>
          <a:off x="3448050" y="1476376"/>
          <a:ext cx="1047750" cy="36194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266699</xdr:colOff>
      <xdr:row>7</xdr:row>
      <xdr:rowOff>57149</xdr:rowOff>
    </xdr:from>
    <xdr:to>
      <xdr:col>10</xdr:col>
      <xdr:colOff>380999</xdr:colOff>
      <xdr:row>17</xdr:row>
      <xdr:rowOff>28575</xdr:rowOff>
    </xdr:to>
    <xdr:sp macro="" textlink="">
      <xdr:nvSpPr>
        <xdr:cNvPr id="9" name="Metin kutusu 8"/>
        <xdr:cNvSpPr txBox="1"/>
      </xdr:nvSpPr>
      <xdr:spPr>
        <a:xfrm>
          <a:off x="4514849" y="1543049"/>
          <a:ext cx="1438275" cy="2257426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tr-TR" sz="1100"/>
            <a:t>il faut faire ATTENTION.</a:t>
          </a:r>
          <a:r>
            <a:rPr lang="tr-TR" sz="1100" baseline="0"/>
            <a:t> Parce que la tendace vers la diminution (l'inverse p/r aux autres)</a:t>
          </a:r>
        </a:p>
        <a:p>
          <a:pPr algn="ctr"/>
          <a:endParaRPr lang="tr-TR" sz="1100" baseline="0"/>
        </a:p>
        <a:p>
          <a:pPr algn="ctr"/>
          <a:r>
            <a:rPr lang="tr-TR" sz="1100" baseline="0"/>
            <a:t>a cause de prendre en compte  cet evenement  la formule est devenue comme le train.</a:t>
          </a:r>
          <a:endParaRPr lang="tr-T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is Teması">
  <a:themeElements>
    <a:clrScheme name="Ofis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is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i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ayfa2"/>
  <dimension ref="A1:M17"/>
  <sheetViews>
    <sheetView showGridLines="0" tabSelected="1" workbookViewId="0">
      <selection activeCell="I5" sqref="I5"/>
    </sheetView>
  </sheetViews>
  <sheetFormatPr defaultRowHeight="21" customHeight="1" x14ac:dyDescent="0.2"/>
  <cols>
    <col min="1" max="7" width="9.140625" style="1"/>
    <col min="8" max="8" width="13.42578125" style="1" customWidth="1"/>
    <col min="9" max="9" width="19.28515625" style="1" customWidth="1"/>
    <col min="10" max="10" width="4.28515625" style="1" customWidth="1"/>
    <col min="11" max="11" width="6" style="1" customWidth="1"/>
    <col min="12" max="12" width="5.5703125" style="1" customWidth="1"/>
    <col min="13" max="16384" width="9.140625" style="1"/>
  </cols>
  <sheetData>
    <row r="1" spans="1:13" ht="21" customHeight="1" x14ac:dyDescent="0.2">
      <c r="A1" s="6" t="s">
        <v>1</v>
      </c>
      <c r="B1" s="3" t="s">
        <v>0</v>
      </c>
      <c r="C1" s="4"/>
      <c r="D1" s="4"/>
      <c r="E1" s="4"/>
      <c r="F1" s="5"/>
    </row>
    <row r="2" spans="1:13" ht="21" customHeight="1" thickBot="1" x14ac:dyDescent="0.25">
      <c r="A2" s="7"/>
      <c r="B2" s="17">
        <v>260</v>
      </c>
      <c r="C2" s="18">
        <v>255</v>
      </c>
      <c r="D2" s="18">
        <v>240</v>
      </c>
      <c r="E2" s="18">
        <v>232</v>
      </c>
      <c r="F2" s="19">
        <v>225</v>
      </c>
      <c r="H2" s="30" t="s">
        <v>10</v>
      </c>
      <c r="I2" s="31">
        <v>12700</v>
      </c>
    </row>
    <row r="3" spans="1:13" ht="21" customHeight="1" x14ac:dyDescent="0.2">
      <c r="A3" s="20">
        <v>150</v>
      </c>
      <c r="B3" s="11">
        <v>0</v>
      </c>
      <c r="C3" s="12">
        <v>7</v>
      </c>
      <c r="D3" s="12">
        <v>23</v>
      </c>
      <c r="E3" s="12">
        <v>71</v>
      </c>
      <c r="F3" s="13">
        <v>104</v>
      </c>
      <c r="H3" s="30" t="s">
        <v>11</v>
      </c>
      <c r="I3" s="31">
        <v>228</v>
      </c>
    </row>
    <row r="4" spans="1:13" ht="21" customHeight="1" x14ac:dyDescent="0.2">
      <c r="A4" s="21">
        <v>5000</v>
      </c>
      <c r="B4" s="14">
        <v>0</v>
      </c>
      <c r="C4" s="15">
        <v>14</v>
      </c>
      <c r="D4" s="15">
        <v>43</v>
      </c>
      <c r="E4" s="15">
        <v>116</v>
      </c>
      <c r="F4" s="16">
        <v>172</v>
      </c>
    </row>
    <row r="5" spans="1:13" ht="21" customHeight="1" x14ac:dyDescent="0.2">
      <c r="A5" s="21">
        <v>10000</v>
      </c>
      <c r="B5" s="14">
        <v>0</v>
      </c>
      <c r="C5" s="15">
        <v>25</v>
      </c>
      <c r="D5" s="15">
        <v>65</v>
      </c>
      <c r="E5" s="15">
        <v>156</v>
      </c>
      <c r="F5" s="16">
        <v>211</v>
      </c>
      <c r="H5" s="29" t="s">
        <v>7</v>
      </c>
      <c r="I5" s="32">
        <f ca="1">IFERROR(OFFSET($B$3,MATCH($I$2,$A$3:$A$7)-1,MATCH($I$3,$B$2:$F$2,-1)-1)+ABS(OFFSET($B$3,MATCH($I$2,$A$3:$A$7)-1,MATCH($I$3,$B$2:$F$2,-1)-1)-OFFSET($B$3,MATCH($I$2,$A$3:$A$7)-1,MATCH($I$3,$B$2:$F$2,-1)))/ABS(INDEX($B$2:$F$2,MATCH($I$3,$B$2:$F$2,-1))-INDEX($B$2:$F$2,MATCH($I$3,$B$2:$F$2,-1)+1))*ABS(INDEX($B$2:$F$2,MATCH($I$3,$B$2:$F$2,-1))-$I$3)*IF(OFFSET($B$3,MATCH($I$2,$A$3:$A$7)-1,MATCH($I$3,$B$2:$F$2,-1)-1)&lt;=OFFSET($B$3,MATCH($I$2,$A$3:$A$7)-1,MATCH($I$3,$B$2:$F$2,-1)),1,-1)+ABS(OFFSET($B$3,MATCH($I$2,$A$3:$A$7)-1,MATCH($I$3,$B$2:$F$2,-1)-1)+ABS(OFFSET($B$3,MATCH($I$2,$A$3:$A$7)-1,MATCH($I$3,$B$2:$F$2,-1)-1)-OFFSET($B$3,MATCH($I$2,$A$3:$A$7)-1,MATCH($I$3,$B$2:$F$2,-1)))/ABS(INDEX($B$2:$F$2,MATCH($I$3,$B$2:$F$2,-1))-INDEX($B$2:$F$2,MATCH($I$3,$B$2:$F$2,-1)+1))*ABS(INDEX($B$2:$F$2,MATCH($I$3,$B$2:$F$2,-1))-$I$3)*IF(OFFSET($B$3,MATCH($I$2,$A$3:$A$7)-1,MATCH($I$3,$B$2:$F$2,-1)-1)&lt;=OFFSET($B$3,MATCH($I$2,$A$3:$A$7)-1,MATCH($I$3,$B$2:$F$2,-1)),1,-1)-(OFFSET($B$3,MATCH($I$2,$A$3:$A$7),MATCH($I$3,$B$2:$F$2,-1)-1)+ABS(OFFSET($B$3,MATCH($I$2,$A$3:$A$7),MATCH($I$3,$B$2:$F$2,-1)-1)-OFFSET($B$3,MATCH($I$2,$A$3:$A$7),MATCH($I$3,$B$2:$F$2,-1)))/ABS(INDEX($B$2:$F$2,MATCH($I$3,$B$2:$F$2,-1))-INDEX($B$2:$F$2,MATCH($I$3,$B$2:$F$2,-1)+1))*ABS(INDEX($B$2:$F$2,MATCH($I$3,$B$2:$F$2,-1))-$I$3)*IF(OFFSET($B$3,MATCH($I$2,$A$3:$A$7),MATCH($I$3,$B$2:$F$2,-1)-1)&lt;=OFFSET($B$3,MATCH($I$2,$A$3:$A$7),MATCH($I$3,$B$2:$F$2,-1)),1,-1)))/ABS(INDEX($A$3:$A$7,MATCH($I$2,$A$3:$A$7))-INDEX($A$3:$A$7,MATCH($I$2,$A$3:$A$7)+1))*ABS(INDEX($A$3:$A$7,MATCH($I$2,$A$3:$A$7))-$I$2)*IF(OFFSET($B$3,MATCH($I$2,$A$3:$A$7)-1,MATCH($I$3,$B$2:$F$2,-1))&lt;=OFFSET($B$3,MATCH($I$2,$A$3:$A$7),MATCH($I$3,$B$2:$F$2,-1)),1,-1)*IF(OFFSET($B$3,MATCH($I$2,$A$3:$A$7)-1,MATCH($I$3,$B$2:$F$2,-1)-1)&lt;=OFFSET($B$3,MATCH($I$2,$A$3:$A$7),MATCH($I$3,$B$2:$F$2,-1)-1),1,-1),"")</f>
        <v>183.91235059760956</v>
      </c>
    </row>
    <row r="6" spans="1:13" ht="21" customHeight="1" x14ac:dyDescent="0.2">
      <c r="A6" s="21">
        <v>12000</v>
      </c>
      <c r="B6" s="14">
        <v>0</v>
      </c>
      <c r="C6" s="15">
        <v>28</v>
      </c>
      <c r="D6" s="15">
        <v>69</v>
      </c>
      <c r="E6" s="15">
        <v>114</v>
      </c>
      <c r="F6" s="16">
        <v>233</v>
      </c>
    </row>
    <row r="7" spans="1:13" ht="21" customHeight="1" thickBot="1" x14ac:dyDescent="0.25">
      <c r="A7" s="22">
        <v>13255</v>
      </c>
      <c r="B7" s="8">
        <v>0</v>
      </c>
      <c r="C7" s="9">
        <v>29</v>
      </c>
      <c r="D7" s="9">
        <v>74</v>
      </c>
      <c r="E7" s="9">
        <v>114</v>
      </c>
      <c r="F7" s="10">
        <v>239</v>
      </c>
      <c r="M7" s="33" t="s">
        <v>30</v>
      </c>
    </row>
    <row r="8" spans="1:13" ht="21" customHeight="1" x14ac:dyDescent="0.2">
      <c r="H8" s="29" t="s">
        <v>7</v>
      </c>
      <c r="I8" s="32">
        <f ca="1">u+ABS(u-v)/ABS(h.1-h.2)*ABS(h.1-$I$2)*IF(b&lt;=e,1,-1)*IF(a&lt;=d,1,-1)</f>
        <v>183.91235059760956</v>
      </c>
      <c r="K8" s="1">
        <f ca="1">a</f>
        <v>114</v>
      </c>
      <c r="L8" s="34" t="s">
        <v>12</v>
      </c>
      <c r="M8" s="1" t="s">
        <v>22</v>
      </c>
    </row>
    <row r="9" spans="1:13" ht="21" customHeight="1" x14ac:dyDescent="0.2">
      <c r="K9" s="1">
        <f ca="1">b</f>
        <v>233</v>
      </c>
      <c r="L9" s="34" t="s">
        <v>13</v>
      </c>
      <c r="M9" s="1" t="s">
        <v>23</v>
      </c>
    </row>
    <row r="10" spans="1:13" ht="21" customHeight="1" x14ac:dyDescent="0.2">
      <c r="K10" s="1">
        <f ca="1">d</f>
        <v>114</v>
      </c>
      <c r="L10" s="34" t="s">
        <v>14</v>
      </c>
      <c r="M10" s="1" t="s">
        <v>24</v>
      </c>
    </row>
    <row r="11" spans="1:13" ht="21" customHeight="1" x14ac:dyDescent="0.2">
      <c r="K11" s="1">
        <f ca="1">e</f>
        <v>239</v>
      </c>
      <c r="L11" s="34" t="s">
        <v>15</v>
      </c>
      <c r="M11" s="1" t="s">
        <v>25</v>
      </c>
    </row>
    <row r="12" spans="1:13" ht="21" customHeight="1" x14ac:dyDescent="0.2">
      <c r="K12" s="1">
        <f>h.1</f>
        <v>12000</v>
      </c>
      <c r="L12" s="34" t="s">
        <v>16</v>
      </c>
      <c r="M12" s="1" t="s">
        <v>26</v>
      </c>
    </row>
    <row r="13" spans="1:13" ht="21" customHeight="1" x14ac:dyDescent="0.2">
      <c r="K13" s="1">
        <f>h.2</f>
        <v>13255</v>
      </c>
      <c r="L13" s="34" t="s">
        <v>17</v>
      </c>
      <c r="M13" s="1" t="s">
        <v>27</v>
      </c>
    </row>
    <row r="14" spans="1:13" ht="21" customHeight="1" x14ac:dyDescent="0.2">
      <c r="K14" s="1">
        <f>p.1</f>
        <v>232</v>
      </c>
      <c r="L14" s="34" t="s">
        <v>18</v>
      </c>
      <c r="M14" s="1" t="s">
        <v>28</v>
      </c>
    </row>
    <row r="15" spans="1:13" ht="21" customHeight="1" x14ac:dyDescent="0.2">
      <c r="K15" s="1">
        <f>p.2</f>
        <v>225</v>
      </c>
      <c r="L15" s="34" t="s">
        <v>19</v>
      </c>
      <c r="M15" s="1" t="s">
        <v>29</v>
      </c>
    </row>
    <row r="16" spans="1:13" ht="21" customHeight="1" x14ac:dyDescent="0.2">
      <c r="K16" s="1">
        <f ca="1">u</f>
        <v>182</v>
      </c>
      <c r="L16" s="34" t="s">
        <v>20</v>
      </c>
      <c r="M16" s="1" t="s">
        <v>31</v>
      </c>
    </row>
    <row r="17" spans="11:13" ht="21" customHeight="1" x14ac:dyDescent="0.2">
      <c r="K17" s="1">
        <f ca="1">v</f>
        <v>185.42857142857144</v>
      </c>
      <c r="L17" s="34" t="s">
        <v>21</v>
      </c>
      <c r="M17" s="1" t="s">
        <v>32</v>
      </c>
    </row>
  </sheetData>
  <mergeCells count="2">
    <mergeCell ref="A1:A2"/>
    <mergeCell ref="B1:F1"/>
  </mergeCells>
  <dataValidations count="2">
    <dataValidation type="decimal" allowBlank="1" showInputMessage="1" showErrorMessage="1" errorTitle="ERREUR" error="Chiffre doit etre_x000a_150 ≤ Chiffre ≤ 13255" promptTitle="Nb d'heure" prompt="Entrer un chiffre_x000a_150 ≤ Chiffre ≤ 13255" sqref="I2">
      <formula1>150</formula1>
      <formula2>13255</formula2>
    </dataValidation>
    <dataValidation type="decimal" allowBlank="1" showInputMessage="1" showErrorMessage="1" errorTitle="ERREUR" error="Chiffre doit etre_x000a_225 ≤ Chiffre ≤ 260" promptTitle="Position" prompt="Entrer un chiffre_x000a_225 ≤ Chiffre ≤ 260" sqref="I3">
      <formula1>225</formula1>
      <formula2>260</formula2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ayfa1"/>
  <dimension ref="B1:U17"/>
  <sheetViews>
    <sheetView showGridLines="0" workbookViewId="0">
      <selection activeCell="K19" sqref="K19"/>
    </sheetView>
  </sheetViews>
  <sheetFormatPr defaultRowHeight="18" customHeight="1" x14ac:dyDescent="0.2"/>
  <cols>
    <col min="1" max="1" width="2.28515625" style="1" customWidth="1"/>
    <col min="2" max="2" width="11.7109375" style="1" customWidth="1"/>
    <col min="3" max="7" width="9.140625" style="1"/>
    <col min="8" max="8" width="4" style="1" customWidth="1"/>
    <col min="9" max="9" width="10.7109375" style="1" customWidth="1"/>
    <col min="10" max="16384" width="9.140625" style="1"/>
  </cols>
  <sheetData>
    <row r="1" spans="2:21" ht="9" customHeight="1" thickBot="1" x14ac:dyDescent="0.25"/>
    <row r="2" spans="2:21" ht="18" customHeight="1" thickBot="1" x14ac:dyDescent="0.25">
      <c r="B2" s="6" t="s">
        <v>1</v>
      </c>
      <c r="C2" s="3" t="s">
        <v>0</v>
      </c>
      <c r="D2" s="4"/>
      <c r="E2" s="4"/>
      <c r="F2" s="4"/>
      <c r="G2" s="5"/>
      <c r="I2" s="28" t="s">
        <v>2</v>
      </c>
      <c r="L2" s="35" t="s">
        <v>8</v>
      </c>
      <c r="M2" s="28"/>
      <c r="P2" s="2">
        <v>260</v>
      </c>
      <c r="Q2" s="2">
        <v>255</v>
      </c>
      <c r="R2" s="36">
        <v>250</v>
      </c>
      <c r="S2" s="2">
        <v>240</v>
      </c>
      <c r="T2" s="2">
        <v>232</v>
      </c>
      <c r="U2" s="2">
        <v>225</v>
      </c>
    </row>
    <row r="3" spans="2:21" ht="18" customHeight="1" thickBot="1" x14ac:dyDescent="0.25">
      <c r="B3" s="7"/>
      <c r="C3" s="17">
        <v>260</v>
      </c>
      <c r="D3" s="18">
        <v>255</v>
      </c>
      <c r="E3" s="18">
        <v>240</v>
      </c>
      <c r="F3" s="18">
        <v>232</v>
      </c>
      <c r="G3" s="19">
        <v>225</v>
      </c>
      <c r="I3" s="1" t="s">
        <v>3</v>
      </c>
      <c r="J3" s="1">
        <v>7800</v>
      </c>
      <c r="L3" s="1" t="s">
        <v>5</v>
      </c>
      <c r="M3" s="1">
        <f>INDEX($C$3:$G$3,MATCH($J$4,$C$3:$G$3,-1))</f>
        <v>255</v>
      </c>
      <c r="O3" s="1">
        <v>150</v>
      </c>
      <c r="P3" s="11">
        <v>0</v>
      </c>
      <c r="Q3" s="12">
        <v>7</v>
      </c>
      <c r="R3" s="23">
        <f>Q3+ABS(Q3-S3)/ABS($Q$2-$S$2)*ABS($Q$2-$R$2)</f>
        <v>12.333333333333332</v>
      </c>
      <c r="S3" s="12">
        <v>23</v>
      </c>
      <c r="T3" s="12">
        <v>71</v>
      </c>
      <c r="U3" s="13">
        <v>104</v>
      </c>
    </row>
    <row r="4" spans="2:21" ht="18" customHeight="1" x14ac:dyDescent="0.2">
      <c r="B4" s="20">
        <v>150</v>
      </c>
      <c r="C4" s="11">
        <v>0</v>
      </c>
      <c r="D4" s="12">
        <v>7</v>
      </c>
      <c r="E4" s="12">
        <v>23</v>
      </c>
      <c r="F4" s="12">
        <v>71</v>
      </c>
      <c r="G4" s="13">
        <v>104</v>
      </c>
      <c r="I4" s="1" t="s">
        <v>0</v>
      </c>
      <c r="J4" s="1">
        <v>250</v>
      </c>
      <c r="L4" s="1" t="s">
        <v>6</v>
      </c>
      <c r="M4" s="1">
        <f>INDEX($C$3:$G$3,MATCH($J$4,$C$3:$G$3,-1)+1)</f>
        <v>240</v>
      </c>
      <c r="O4" s="1">
        <v>5000</v>
      </c>
      <c r="P4" s="14">
        <v>0</v>
      </c>
      <c r="Q4" s="15">
        <v>14</v>
      </c>
      <c r="R4" s="24">
        <f t="shared" ref="R4:R7" si="0">Q4+ABS(Q4-S4)/ABS($Q$2-$S$2)*ABS($Q$2-$R$2)</f>
        <v>23.666666666666664</v>
      </c>
      <c r="S4" s="15">
        <v>43</v>
      </c>
      <c r="T4" s="15">
        <v>116</v>
      </c>
      <c r="U4" s="16">
        <v>172</v>
      </c>
    </row>
    <row r="5" spans="2:21" ht="18" customHeight="1" x14ac:dyDescent="0.2">
      <c r="B5" s="21">
        <v>5000</v>
      </c>
      <c r="C5" s="14">
        <v>0</v>
      </c>
      <c r="D5" s="15">
        <v>14</v>
      </c>
      <c r="E5" s="15">
        <v>43</v>
      </c>
      <c r="F5" s="15">
        <v>116</v>
      </c>
      <c r="G5" s="16">
        <v>172</v>
      </c>
      <c r="O5" s="1">
        <v>10000</v>
      </c>
      <c r="P5" s="14">
        <v>0</v>
      </c>
      <c r="Q5" s="15">
        <v>25</v>
      </c>
      <c r="R5" s="24">
        <f t="shared" si="0"/>
        <v>38.333333333333329</v>
      </c>
      <c r="S5" s="15">
        <v>65</v>
      </c>
      <c r="T5" s="15">
        <v>156</v>
      </c>
      <c r="U5" s="16">
        <v>211</v>
      </c>
    </row>
    <row r="6" spans="2:21" ht="18" customHeight="1" x14ac:dyDescent="0.2">
      <c r="B6" s="21">
        <v>10000</v>
      </c>
      <c r="C6" s="14">
        <v>0</v>
      </c>
      <c r="D6" s="15">
        <v>25</v>
      </c>
      <c r="E6" s="15">
        <v>65</v>
      </c>
      <c r="F6" s="15">
        <v>156</v>
      </c>
      <c r="G6" s="16">
        <v>211</v>
      </c>
      <c r="O6" s="1">
        <v>12000</v>
      </c>
      <c r="P6" s="14">
        <v>0</v>
      </c>
      <c r="Q6" s="15">
        <v>28</v>
      </c>
      <c r="R6" s="24">
        <f t="shared" si="0"/>
        <v>41.666666666666671</v>
      </c>
      <c r="S6" s="15">
        <v>69</v>
      </c>
      <c r="T6" s="15">
        <v>114</v>
      </c>
      <c r="U6" s="16">
        <v>233</v>
      </c>
    </row>
    <row r="7" spans="2:21" ht="18" customHeight="1" thickBot="1" x14ac:dyDescent="0.25">
      <c r="B7" s="21">
        <v>12000</v>
      </c>
      <c r="C7" s="14">
        <v>0</v>
      </c>
      <c r="D7" s="15">
        <v>28</v>
      </c>
      <c r="E7" s="15">
        <v>69</v>
      </c>
      <c r="F7" s="15">
        <v>114</v>
      </c>
      <c r="G7" s="16">
        <v>233</v>
      </c>
      <c r="O7" s="1">
        <v>13255</v>
      </c>
      <c r="P7" s="8">
        <v>0</v>
      </c>
      <c r="Q7" s="9">
        <v>29</v>
      </c>
      <c r="R7" s="25">
        <f t="shared" si="0"/>
        <v>44</v>
      </c>
      <c r="S7" s="9">
        <v>74</v>
      </c>
      <c r="T7" s="9">
        <v>114</v>
      </c>
      <c r="U7" s="10">
        <v>239</v>
      </c>
    </row>
    <row r="8" spans="2:21" ht="18" customHeight="1" thickBot="1" x14ac:dyDescent="0.25">
      <c r="B8" s="22">
        <v>13255</v>
      </c>
      <c r="C8" s="8">
        <v>0</v>
      </c>
      <c r="D8" s="9">
        <v>29</v>
      </c>
      <c r="E8" s="9">
        <v>74</v>
      </c>
      <c r="F8" s="9">
        <v>114</v>
      </c>
      <c r="G8" s="10">
        <v>239</v>
      </c>
    </row>
    <row r="10" spans="2:21" ht="18" customHeight="1" x14ac:dyDescent="0.2">
      <c r="B10" s="33" t="s">
        <v>4</v>
      </c>
    </row>
    <row r="11" spans="2:21" ht="18" customHeight="1" thickBot="1" x14ac:dyDescent="0.25">
      <c r="P11" s="2">
        <v>260</v>
      </c>
      <c r="Q11" s="2">
        <v>255</v>
      </c>
      <c r="R11" s="36">
        <v>250</v>
      </c>
      <c r="S11" s="2">
        <v>240</v>
      </c>
      <c r="T11" s="2">
        <v>232</v>
      </c>
      <c r="U11" s="2">
        <v>225</v>
      </c>
    </row>
    <row r="12" spans="2:21" ht="18" customHeight="1" x14ac:dyDescent="0.2">
      <c r="L12" s="35" t="s">
        <v>9</v>
      </c>
      <c r="M12" s="35"/>
      <c r="O12" s="1">
        <v>150</v>
      </c>
      <c r="P12" s="11">
        <v>0</v>
      </c>
      <c r="Q12" s="12">
        <v>7</v>
      </c>
      <c r="R12" s="23">
        <f>Q12+ABS(Q12-S12)/ABS($Q$2-$S$2)*ABS($Q$2-$R$2)</f>
        <v>12.333333333333332</v>
      </c>
      <c r="S12" s="12">
        <v>23</v>
      </c>
      <c r="T12" s="12">
        <v>71</v>
      </c>
      <c r="U12" s="13">
        <v>104</v>
      </c>
    </row>
    <row r="13" spans="2:21" ht="18" customHeight="1" x14ac:dyDescent="0.2">
      <c r="L13" s="1" t="s">
        <v>5</v>
      </c>
      <c r="M13" s="1">
        <f>INDEX($B$4:$B$8,MATCH($J$3,$B$4:$B$8))</f>
        <v>5000</v>
      </c>
      <c r="O13" s="1">
        <v>5000</v>
      </c>
      <c r="P13" s="14">
        <v>0</v>
      </c>
      <c r="Q13" s="15">
        <v>14</v>
      </c>
      <c r="R13" s="24">
        <f t="shared" ref="R13:R17" si="1">Q13+ABS(Q13-S13)/ABS($Q$2-$S$2)*ABS($Q$2-$R$2)</f>
        <v>23.666666666666664</v>
      </c>
      <c r="S13" s="15">
        <v>43</v>
      </c>
      <c r="T13" s="15">
        <v>116</v>
      </c>
      <c r="U13" s="16">
        <v>172</v>
      </c>
    </row>
    <row r="14" spans="2:21" ht="18" customHeight="1" x14ac:dyDescent="0.2">
      <c r="L14" s="1" t="s">
        <v>6</v>
      </c>
      <c r="M14" s="1">
        <f>INDEX($B$4:$B$8,MATCH($J$3,$B$4:$B$8)+1)</f>
        <v>10000</v>
      </c>
      <c r="O14" s="37">
        <v>7800</v>
      </c>
      <c r="P14" s="26">
        <f>P13+ABS(P13-P15)/ABS($O$13-$O$15)*ABS($O$13-$O$14)</f>
        <v>0</v>
      </c>
      <c r="Q14" s="24">
        <f t="shared" ref="Q14:U14" si="2">Q13+ABS(Q13-Q15)/ABS($O$13-$O$15)*ABS($O$13-$O$14)</f>
        <v>20.16</v>
      </c>
      <c r="R14" s="38">
        <f t="shared" si="2"/>
        <v>31.879999999999995</v>
      </c>
      <c r="S14" s="24">
        <f t="shared" si="2"/>
        <v>55.32</v>
      </c>
      <c r="T14" s="24">
        <f t="shared" si="2"/>
        <v>138.4</v>
      </c>
      <c r="U14" s="27">
        <f t="shared" si="2"/>
        <v>193.84</v>
      </c>
    </row>
    <row r="15" spans="2:21" ht="18" customHeight="1" x14ac:dyDescent="0.2">
      <c r="O15" s="1">
        <v>10000</v>
      </c>
      <c r="P15" s="14">
        <v>0</v>
      </c>
      <c r="Q15" s="15">
        <v>25</v>
      </c>
      <c r="R15" s="24">
        <f t="shared" si="1"/>
        <v>38.333333333333329</v>
      </c>
      <c r="S15" s="15">
        <v>65</v>
      </c>
      <c r="T15" s="15">
        <v>156</v>
      </c>
      <c r="U15" s="16">
        <v>211</v>
      </c>
    </row>
    <row r="16" spans="2:21" ht="18" customHeight="1" x14ac:dyDescent="0.2">
      <c r="O16" s="1">
        <v>12000</v>
      </c>
      <c r="P16" s="14">
        <v>0</v>
      </c>
      <c r="Q16" s="15">
        <v>28</v>
      </c>
      <c r="R16" s="24">
        <f t="shared" si="1"/>
        <v>41.666666666666671</v>
      </c>
      <c r="S16" s="15">
        <v>69</v>
      </c>
      <c r="T16" s="15">
        <v>114</v>
      </c>
      <c r="U16" s="16">
        <v>233</v>
      </c>
    </row>
    <row r="17" spans="15:21" ht="18" customHeight="1" thickBot="1" x14ac:dyDescent="0.25">
      <c r="O17" s="1">
        <v>13255</v>
      </c>
      <c r="P17" s="8">
        <v>0</v>
      </c>
      <c r="Q17" s="9">
        <v>29</v>
      </c>
      <c r="R17" s="25">
        <f t="shared" si="1"/>
        <v>44</v>
      </c>
      <c r="S17" s="9">
        <v>74</v>
      </c>
      <c r="T17" s="9">
        <v>114</v>
      </c>
      <c r="U17" s="10">
        <v>239</v>
      </c>
    </row>
  </sheetData>
  <mergeCells count="2">
    <mergeCell ref="C2:G2"/>
    <mergeCell ref="B2:B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Çalışma Sayfaları</vt:lpstr>
      </vt:variant>
      <vt:variant>
        <vt:i4>2</vt:i4>
      </vt:variant>
    </vt:vector>
  </HeadingPairs>
  <TitlesOfParts>
    <vt:vector size="2" baseType="lpstr">
      <vt:lpstr>Int</vt:lpstr>
      <vt:lpstr>Exp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SabanAKMAN</dc:creator>
  <cp:lastModifiedBy>SabanAKMAN</cp:lastModifiedBy>
  <dcterms:created xsi:type="dcterms:W3CDTF">2016-12-02T23:46:48Z</dcterms:created>
  <dcterms:modified xsi:type="dcterms:W3CDTF">2016-12-03T03:37:43Z</dcterms:modified>
</cp:coreProperties>
</file>