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0935"/>
  </bookViews>
  <sheets>
    <sheet name="Feuil1" sheetId="1" r:id="rId1"/>
  </sheets>
  <definedNames>
    <definedName name="LIMITETB">Feuil1!$E$12</definedName>
    <definedName name="LIMITETC">Feuil1!$I$12</definedName>
    <definedName name="plafond">Feuil1!$B$3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8" i="1"/>
  <c r="H16" i="1"/>
  <c r="D16" i="1" l="1"/>
  <c r="D17" i="1"/>
  <c r="D18" i="1"/>
  <c r="D19" i="1"/>
  <c r="D20" i="1"/>
  <c r="D21" i="1"/>
  <c r="D22" i="1"/>
  <c r="D23" i="1"/>
  <c r="D24" i="1"/>
  <c r="D25" i="1"/>
  <c r="D26" i="1"/>
  <c r="D15" i="1"/>
  <c r="D12" i="1"/>
  <c r="E15" i="1"/>
  <c r="E16" i="1" s="1"/>
  <c r="E17" i="1" s="1"/>
  <c r="E18" i="1" l="1"/>
  <c r="E19" i="1" s="1"/>
  <c r="E20" i="1" s="1"/>
  <c r="E21" i="1" s="1"/>
  <c r="E22" i="1" s="1"/>
  <c r="E23" i="1" s="1"/>
  <c r="E24" i="1" s="1"/>
  <c r="E25" i="1" s="1"/>
  <c r="E26" i="1" s="1"/>
  <c r="C15" i="1"/>
  <c r="F15" i="1" l="1"/>
  <c r="C16" i="1"/>
  <c r="G15" i="1"/>
  <c r="H15" i="1" s="1"/>
  <c r="F16" i="1" l="1"/>
  <c r="I15" i="1"/>
  <c r="G16" i="1"/>
  <c r="C17" i="1"/>
  <c r="L25" i="1"/>
  <c r="C18" i="1" l="1"/>
  <c r="C19" i="1" s="1"/>
  <c r="C20" i="1" s="1"/>
  <c r="C21" i="1" s="1"/>
  <c r="C22" i="1" s="1"/>
  <c r="C23" i="1" s="1"/>
  <c r="C24" i="1" s="1"/>
  <c r="C25" i="1" s="1"/>
  <c r="C26" i="1" s="1"/>
  <c r="F17" i="1"/>
  <c r="I16" i="1"/>
  <c r="C12" i="1"/>
  <c r="I12" i="1" l="1"/>
  <c r="H12" i="1"/>
  <c r="G12" i="1"/>
  <c r="F12" i="1"/>
  <c r="E12" i="1"/>
  <c r="G17" i="1" l="1"/>
  <c r="I17" i="1" s="1"/>
  <c r="F18" i="1" l="1"/>
  <c r="G18" i="1" s="1"/>
  <c r="I18" i="1" l="1"/>
  <c r="F19" i="1"/>
  <c r="G19" i="1"/>
  <c r="F20" i="1" s="1"/>
  <c r="H19" i="1" l="1"/>
  <c r="I19" i="1" s="1"/>
  <c r="G20" i="1"/>
  <c r="F21" i="1" s="1"/>
  <c r="H20" i="1" l="1"/>
  <c r="I20" i="1" s="1"/>
  <c r="G21" i="1"/>
  <c r="F22" i="1" s="1"/>
  <c r="H21" i="1" l="1"/>
  <c r="I21" i="1" s="1"/>
  <c r="G22" i="1"/>
  <c r="F23" i="1" s="1"/>
  <c r="H22" i="1" l="1"/>
  <c r="I22" i="1" s="1"/>
  <c r="G23" i="1"/>
  <c r="F24" i="1" l="1"/>
  <c r="G24" i="1" s="1"/>
  <c r="F25" i="1" s="1"/>
  <c r="H23" i="1"/>
  <c r="I23" i="1" s="1"/>
  <c r="H24" i="1" l="1"/>
  <c r="I24" i="1" s="1"/>
  <c r="G25" i="1"/>
  <c r="F26" i="1" s="1"/>
  <c r="H25" i="1" l="1"/>
  <c r="I25" i="1" s="1"/>
  <c r="G26" i="1"/>
  <c r="H26" i="1" s="1"/>
  <c r="I26" i="1" l="1"/>
</calcChain>
</file>

<file path=xl/sharedStrings.xml><?xml version="1.0" encoding="utf-8"?>
<sst xmlns="http://schemas.openxmlformats.org/spreadsheetml/2006/main" count="37" uniqueCount="37">
  <si>
    <t>TRANCHES DE REMUNERATION</t>
  </si>
  <si>
    <t>PLSS</t>
  </si>
  <si>
    <t>Tranche A</t>
  </si>
  <si>
    <t>Tranche B</t>
  </si>
  <si>
    <t>Tranche C</t>
  </si>
  <si>
    <t>Limite Trance A</t>
  </si>
  <si>
    <t>Limite Tranche B</t>
  </si>
  <si>
    <t>Limite Tranche C</t>
  </si>
  <si>
    <t>Salaire Brut</t>
  </si>
  <si>
    <t>TA</t>
  </si>
  <si>
    <t>TB</t>
  </si>
  <si>
    <t>TC</t>
  </si>
  <si>
    <t>Mars</t>
  </si>
  <si>
    <t>Janvier</t>
  </si>
  <si>
    <t>Février</t>
  </si>
  <si>
    <t>Cumul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</si>
  <si>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</si>
  <si>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</si>
  <si>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</si>
  <si>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</si>
  <si>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</si>
  <si>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</si>
  <si>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</si>
  <si>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</si>
  <si>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</si>
  <si>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</si>
  <si>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SALAIRE</t>
  </si>
  <si>
    <t>CUMUL SALAIRE</t>
  </si>
  <si>
    <t>PLAFOND SS</t>
  </si>
  <si>
    <t>CUMUL PLAFOND SS</t>
  </si>
  <si>
    <t>TA        CUMUL</t>
  </si>
  <si>
    <t>TB CUMUL</t>
  </si>
  <si>
    <t>TC CUMULE</t>
  </si>
  <si>
    <t>PLAFOND GMP</t>
  </si>
  <si>
    <t>PLAFOND GMP CUM</t>
  </si>
  <si>
    <t>BASE GMP</t>
  </si>
  <si>
    <t>BASE GMP CUMULE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</si>
</sst>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ck">
        <color rgb="FFFFFF00"/>
      </left>
      <right style="thin">
        <color rgb="FFFFFF00"/>
      </right>
      <top style="thick">
        <color rgb="FFFFFF00"/>
      </top>
      <bottom style="thick">
        <color rgb="FFFFFF00"/>
      </bottom>
      <diagonal/>
    </border>
    <border>
      <left style="thin">
        <color rgb="FFFFFF00"/>
      </left>
      <right style="thin">
        <color rgb="FFFFFF00"/>
      </right>
      <top style="thick">
        <color rgb="FFFFFF00"/>
      </top>
      <bottom style="thick">
        <color rgb="FFFFFF00"/>
      </bottom>
      <diagonal/>
    </border>
    <border>
      <left style="thin">
        <color rgb="FFFFFF00"/>
      </left>
      <right style="thick">
        <color rgb="FFFFFF00"/>
      </right>
      <top style="thick">
        <color rgb="FFFFFF00"/>
      </top>
      <bottom style="thick">
        <color rgb="FFFFFF00"/>
      </bottom>
      <diagonal/>
    </border>
    <border>
      <left style="thick">
        <color rgb="FFFFFF00"/>
      </left>
      <right/>
      <top style="thick">
        <color rgb="FFFFFF00"/>
      </top>
      <bottom style="thick">
        <color rgb="FFFFFF00"/>
      </bottom>
      <diagonal/>
    </border>
    <border>
      <left style="thin">
        <color rgb="FFFFFF00"/>
      </left>
      <right/>
      <top style="thick">
        <color rgb="FFFFFF00"/>
      </top>
      <bottom style="thick">
        <color rgb="FFFFFF00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 style="thick">
        <color rgb="FFFFFF00"/>
      </bottom>
      <diagonal/>
    </border>
    <border>
      <left/>
      <right style="thick">
        <color theme="4" tint="-0.499984740745262"/>
      </right>
      <top/>
      <bottom style="thick">
        <color rgb="FFFFFF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2" xfId="0" applyFill="1" applyBorder="1"/>
    <xf numFmtId="0" fontId="0" fillId="2" borderId="2" xfId="0" applyFill="1" applyBorder="1"/>
    <xf numFmtId="0" fontId="0" fillId="2" borderId="3" xfId="0" applyFill="1" applyBorder="1"/>
    <xf numFmtId="0" fontId="0" fillId="4" borderId="4" xfId="0" applyFill="1" applyBorder="1"/>
    <xf numFmtId="0" fontId="0" fillId="3" borderId="1" xfId="0" applyFill="1" applyBorder="1"/>
    <xf numFmtId="0" fontId="0" fillId="3" borderId="5" xfId="0" applyFill="1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1" fillId="0" borderId="0" xfId="0" applyFont="1" applyAlignment="1">
      <alignment horizontal="left" vertical="top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right" textRotation="67"/>
    </xf>
    <xf numFmtId="0" fontId="3" fillId="0" borderId="0" xfId="0" applyFont="1" applyAlignment="1">
      <alignment horizontal="center" vertical="center" textRotation="67"/>
    </xf>
    <xf numFmtId="0" fontId="0" fillId="0" borderId="8" xfId="0" applyBorder="1"/>
    <xf numFmtId="17" fontId="4" fillId="0" borderId="0" xfId="0" applyNumberFormat="1" applyFont="1"/>
    <xf numFmtId="4" fontId="0" fillId="0" borderId="0" xfId="0" applyNumberFormat="1"/>
    <xf numFmtId="0" fontId="5" fillId="5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0" fillId="6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workbookViewId="0">
      <selection activeCell="I2" sqref="I2:K3"/>
    </sheetView>
  </sheetViews>
  <sheetFormatPr baseColWidth="10" defaultRowHeight="15" x14ac:dyDescent="0.25"/>
  <cols>
    <col min="1" max="1" width="15.140625" customWidth="1"/>
    <col min="2" max="2" width="19" customWidth="1"/>
  </cols>
  <sheetData>
    <row r="1" spans="1:15" ht="23.25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15" x14ac:dyDescent="0.25">
      <c r="A2" s="13">
        <v>2016</v>
      </c>
    </row>
    <row r="3" spans="1:15" x14ac:dyDescent="0.25">
      <c r="A3" s="13" t="s">
        <v>1</v>
      </c>
      <c r="B3" s="14">
        <v>3218</v>
      </c>
    </row>
    <row r="4" spans="1:15" ht="15.75" thickBot="1" x14ac:dyDescent="0.3">
      <c r="A4" s="13"/>
      <c r="B4" s="14"/>
    </row>
    <row r="5" spans="1:15" ht="15.75" thickBot="1" x14ac:dyDescent="0.3">
      <c r="A5" s="13" t="s">
        <v>8</v>
      </c>
      <c r="B5" s="19"/>
      <c r="E5">
        <v>8000</v>
      </c>
    </row>
    <row r="6" spans="1:15" x14ac:dyDescent="0.25">
      <c r="A6" s="13"/>
    </row>
    <row r="7" spans="1:15" x14ac:dyDescent="0.25">
      <c r="A7" s="13"/>
      <c r="B7" s="8" t="s">
        <v>2</v>
      </c>
      <c r="C7" s="25" t="s">
        <v>3</v>
      </c>
      <c r="D7" s="25"/>
      <c r="E7" s="25"/>
      <c r="F7" s="25" t="s">
        <v>4</v>
      </c>
      <c r="G7" s="25"/>
      <c r="H7" s="25"/>
      <c r="I7" s="25"/>
    </row>
    <row r="8" spans="1:15" ht="80.25" x14ac:dyDescent="0.25">
      <c r="B8" s="17" t="s">
        <v>5</v>
      </c>
      <c r="C8" s="9"/>
      <c r="D8" s="9"/>
      <c r="E8" s="18" t="s">
        <v>6</v>
      </c>
      <c r="F8" s="9"/>
      <c r="G8" s="9"/>
      <c r="H8" s="9"/>
      <c r="I8" s="18" t="s">
        <v>7</v>
      </c>
    </row>
    <row r="9" spans="1:15" ht="15.75" thickBot="1" x14ac:dyDescent="0.3">
      <c r="B9" s="11"/>
      <c r="E9" s="12"/>
      <c r="I9" s="12"/>
    </row>
    <row r="10" spans="1:15" ht="27" customHeight="1" thickTop="1" thickBot="1" x14ac:dyDescent="0.3">
      <c r="B10" s="4"/>
      <c r="C10" s="5"/>
      <c r="D10" s="1"/>
      <c r="E10" s="6"/>
      <c r="F10" s="7"/>
      <c r="G10" s="2"/>
      <c r="H10" s="2"/>
      <c r="I10" s="3"/>
    </row>
    <row r="11" spans="1:15" ht="15.75" thickTop="1" x14ac:dyDescent="0.25"/>
    <row r="12" spans="1:15" x14ac:dyDescent="0.25">
      <c r="B12" s="16">
        <v>3218</v>
      </c>
      <c r="C12" s="10">
        <f>$B$3*2</f>
        <v>6436</v>
      </c>
      <c r="D12" s="10">
        <f>$B$3*3</f>
        <v>9654</v>
      </c>
      <c r="E12" s="15">
        <f>$B$3*4</f>
        <v>12872</v>
      </c>
      <c r="F12" s="9">
        <f>$B$3*5</f>
        <v>16090</v>
      </c>
      <c r="G12" s="9">
        <f>$B$3*6</f>
        <v>19308</v>
      </c>
      <c r="H12" s="9">
        <f>$B$3*7</f>
        <v>22526</v>
      </c>
      <c r="I12" s="15">
        <f>$B$3*8</f>
        <v>25744</v>
      </c>
      <c r="K12" t="s">
        <v>15</v>
      </c>
      <c r="L12">
        <v>1</v>
      </c>
      <c r="M12">
        <v>2</v>
      </c>
      <c r="N12">
        <v>3</v>
      </c>
    </row>
    <row r="13" spans="1:15" x14ac:dyDescent="0.25">
      <c r="K13">
        <v>1</v>
      </c>
      <c r="L13">
        <v>8012.31</v>
      </c>
    </row>
    <row r="14" spans="1:15" ht="39" thickBot="1" x14ac:dyDescent="0.3">
      <c r="A14" s="22" t="s">
        <v>25</v>
      </c>
      <c r="B14" s="23" t="s">
        <v>26</v>
      </c>
      <c r="C14" s="23" t="s">
        <v>27</v>
      </c>
      <c r="D14" s="23" t="s">
        <v>28</v>
      </c>
      <c r="E14" s="23" t="s">
        <v>29</v>
      </c>
      <c r="F14" s="23" t="s">
        <v>9</v>
      </c>
      <c r="G14" s="23" t="s">
        <v>30</v>
      </c>
      <c r="H14" s="23" t="s">
        <v>10</v>
      </c>
      <c r="I14" s="23" t="s">
        <v>31</v>
      </c>
      <c r="J14" s="23" t="s">
        <v>11</v>
      </c>
      <c r="K14" s="23" t="s">
        <v>32</v>
      </c>
      <c r="L14" s="23" t="s">
        <v>33</v>
      </c>
      <c r="M14" s="23" t="s">
        <v>34</v>
      </c>
      <c r="N14" s="23" t="s">
        <v>35</v>
      </c>
      <c r="O14" s="24" t="s">
        <v>36</v>
      </c>
    </row>
    <row r="15" spans="1:15" ht="15.75" thickTop="1" x14ac:dyDescent="0.25">
      <c r="A15" s="20" t="s">
        <v>13</v>
      </c>
      <c r="B15" s="21">
        <v>8012.31</v>
      </c>
      <c r="C15" s="21">
        <f>B15</f>
        <v>8012.31</v>
      </c>
      <c r="D15">
        <f>plafond</f>
        <v>3218</v>
      </c>
      <c r="E15">
        <f>D15</f>
        <v>3218</v>
      </c>
      <c r="F15">
        <f>IF(C15&lt;E15,C15,E15)</f>
        <v>3218</v>
      </c>
      <c r="G15">
        <f>IF(C15&gt;D15, D15,B15)</f>
        <v>3218</v>
      </c>
      <c r="H15" s="21">
        <f>IF(G15=E15,C15-F15,0)</f>
        <v>4794.3100000000004</v>
      </c>
      <c r="I15" s="21">
        <f>H15</f>
        <v>4794.3100000000004</v>
      </c>
      <c r="L15">
        <v>23813.07</v>
      </c>
    </row>
    <row r="16" spans="1:15" x14ac:dyDescent="0.25">
      <c r="A16" s="20" t="s">
        <v>14</v>
      </c>
      <c r="B16" s="21">
        <v>8000</v>
      </c>
      <c r="C16" s="21">
        <f>C15+B16</f>
        <v>16012.310000000001</v>
      </c>
      <c r="D16">
        <f>plafond</f>
        <v>3218</v>
      </c>
      <c r="E16">
        <f>E15+D16</f>
        <v>6436</v>
      </c>
      <c r="F16">
        <f>IF(C16&lt;E16,C16-G15,IF(C16&gt;E16,E16-G15,B16))</f>
        <v>3218</v>
      </c>
      <c r="G16">
        <f>G15+F16</f>
        <v>6436</v>
      </c>
      <c r="H16" s="21">
        <f>IF(G16=E16,(B16-F16),IF(G16&lt;E16,-I15,MAX(plafond*8)))</f>
        <v>4782</v>
      </c>
      <c r="I16" s="21">
        <f>I15+H16</f>
        <v>9576.3100000000013</v>
      </c>
    </row>
    <row r="17" spans="1:12" x14ac:dyDescent="0.25">
      <c r="A17" s="20" t="s">
        <v>12</v>
      </c>
      <c r="B17" s="21">
        <v>23813.07</v>
      </c>
      <c r="C17" s="21">
        <f t="shared" ref="C17:C26" si="0">C16+B17</f>
        <v>39825.380000000005</v>
      </c>
      <c r="D17">
        <f>plafond</f>
        <v>3218</v>
      </c>
      <c r="E17">
        <f>E16+D17</f>
        <v>9654</v>
      </c>
      <c r="F17">
        <f>IF(C17&lt;E17,C17-G16,IF(C17&gt;E17,E17-G16,B17))</f>
        <v>3218</v>
      </c>
      <c r="G17">
        <f t="shared" ref="G17:G26" si="1">G16+F17</f>
        <v>9654</v>
      </c>
      <c r="H17" s="27">
        <f>IF(G17=E17,(B17-F17),IF(G17&lt;E17,-I16,MAX(plafond*8)))</f>
        <v>20595.07</v>
      </c>
      <c r="I17" s="21">
        <f>I16+H17</f>
        <v>30171.38</v>
      </c>
    </row>
    <row r="18" spans="1:12" x14ac:dyDescent="0.25">
      <c r="A18" s="20" t="s">
        <v>16</v>
      </c>
      <c r="B18" s="21"/>
      <c r="C18" s="21">
        <f t="shared" si="0"/>
        <v>39825.380000000005</v>
      </c>
      <c r="D18">
        <f>plafond</f>
        <v>3218</v>
      </c>
      <c r="E18">
        <f>E17+D18</f>
        <v>12872</v>
      </c>
      <c r="F18">
        <f>IF(C18&lt;E18,C18-G17,IF(C18&gt;E18,E18-G17,B18))</f>
        <v>3218</v>
      </c>
      <c r="G18">
        <f t="shared" si="1"/>
        <v>12872</v>
      </c>
      <c r="H18" s="21">
        <f>IF(G18=E18,(B18-F18),IF(G18&lt;E18,-I17,MAX(plafond*8)))</f>
        <v>-3218</v>
      </c>
      <c r="I18" s="21">
        <f t="shared" ref="I17:I26" si="2">I17+H18</f>
        <v>26953.38</v>
      </c>
    </row>
    <row r="19" spans="1:12" x14ac:dyDescent="0.25">
      <c r="A19" s="20" t="s">
        <v>17</v>
      </c>
      <c r="B19" s="21"/>
      <c r="C19" s="21">
        <f t="shared" si="0"/>
        <v>39825.380000000005</v>
      </c>
      <c r="D19">
        <f>plafond</f>
        <v>3218</v>
      </c>
      <c r="E19">
        <f>E18+D19</f>
        <v>16090</v>
      </c>
      <c r="F19">
        <f>IF(C19&lt;E19,C19-G18,IF(C19&gt;E19,E19-G18,B19))</f>
        <v>3218</v>
      </c>
      <c r="G19">
        <f t="shared" si="1"/>
        <v>16090</v>
      </c>
      <c r="H19" s="21">
        <f t="shared" ref="H17:H26" si="3">IF(G19=E19,B19-F19,IF(G19&lt;E19,-I18,0))</f>
        <v>-3218</v>
      </c>
      <c r="I19" s="21">
        <f t="shared" si="2"/>
        <v>23735.38</v>
      </c>
    </row>
    <row r="20" spans="1:12" x14ac:dyDescent="0.25">
      <c r="A20" s="20" t="s">
        <v>18</v>
      </c>
      <c r="B20" s="21"/>
      <c r="C20" s="21">
        <f t="shared" si="0"/>
        <v>39825.380000000005</v>
      </c>
      <c r="D20">
        <f>plafond</f>
        <v>3218</v>
      </c>
      <c r="E20">
        <f>E19+D20</f>
        <v>19308</v>
      </c>
      <c r="F20">
        <f>IF(C20&lt;E20,C20-G19,IF(C20&gt;E20,E20-G19,B20))</f>
        <v>3218</v>
      </c>
      <c r="G20">
        <f t="shared" si="1"/>
        <v>19308</v>
      </c>
      <c r="H20" s="21">
        <f t="shared" si="3"/>
        <v>-3218</v>
      </c>
      <c r="I20" s="21">
        <f t="shared" si="2"/>
        <v>20517.38</v>
      </c>
    </row>
    <row r="21" spans="1:12" x14ac:dyDescent="0.25">
      <c r="A21" s="20" t="s">
        <v>19</v>
      </c>
      <c r="B21" s="21"/>
      <c r="C21" s="21">
        <f t="shared" si="0"/>
        <v>39825.380000000005</v>
      </c>
      <c r="D21">
        <f>plafond</f>
        <v>3218</v>
      </c>
      <c r="E21">
        <f>E20+D21</f>
        <v>22526</v>
      </c>
      <c r="F21">
        <f>IF(C21&lt;E21,C21-G20,IF(C21&gt;E21,E21-G20,B21))</f>
        <v>3218</v>
      </c>
      <c r="G21">
        <f t="shared" si="1"/>
        <v>22526</v>
      </c>
      <c r="H21" s="21">
        <f t="shared" si="3"/>
        <v>-3218</v>
      </c>
      <c r="I21" s="21">
        <f t="shared" si="2"/>
        <v>17299.38</v>
      </c>
    </row>
    <row r="22" spans="1:12" x14ac:dyDescent="0.25">
      <c r="A22" s="20" t="s">
        <v>20</v>
      </c>
      <c r="B22" s="21"/>
      <c r="C22" s="21">
        <f t="shared" si="0"/>
        <v>39825.380000000005</v>
      </c>
      <c r="D22">
        <f>plafond</f>
        <v>3218</v>
      </c>
      <c r="E22">
        <f>E21+D22</f>
        <v>25744</v>
      </c>
      <c r="F22">
        <f>IF(C22&lt;E22,C22-G21,IF(C22&gt;E22,E22-G21,B22))</f>
        <v>3218</v>
      </c>
      <c r="G22">
        <f t="shared" si="1"/>
        <v>25744</v>
      </c>
      <c r="H22" s="21">
        <f t="shared" si="3"/>
        <v>-3218</v>
      </c>
      <c r="I22" s="21">
        <f t="shared" si="2"/>
        <v>14081.380000000001</v>
      </c>
    </row>
    <row r="23" spans="1:12" x14ac:dyDescent="0.25">
      <c r="A23" s="20" t="s">
        <v>21</v>
      </c>
      <c r="B23" s="21"/>
      <c r="C23" s="21">
        <f t="shared" si="0"/>
        <v>39825.380000000005</v>
      </c>
      <c r="D23">
        <f>plafond</f>
        <v>3218</v>
      </c>
      <c r="E23">
        <f>E22+D23</f>
        <v>28962</v>
      </c>
      <c r="F23">
        <f>IF(C23&lt;E23,C23-G22,IF(C23&gt;E23,E23-G22,B23))</f>
        <v>3218</v>
      </c>
      <c r="G23">
        <f t="shared" si="1"/>
        <v>28962</v>
      </c>
      <c r="H23" s="21">
        <f t="shared" si="3"/>
        <v>-3218</v>
      </c>
      <c r="I23" s="21">
        <f t="shared" si="2"/>
        <v>10863.380000000001</v>
      </c>
    </row>
    <row r="24" spans="1:12" x14ac:dyDescent="0.25">
      <c r="A24" s="20" t="s">
        <v>22</v>
      </c>
      <c r="B24" s="21"/>
      <c r="C24" s="21">
        <f t="shared" si="0"/>
        <v>39825.380000000005</v>
      </c>
      <c r="D24">
        <f>plafond</f>
        <v>3218</v>
      </c>
      <c r="E24">
        <f>E23+D24</f>
        <v>32180</v>
      </c>
      <c r="F24">
        <f>IF(C24&lt;E24,C24-G23,IF(C24&gt;E24,E24-G23,B24))</f>
        <v>3218</v>
      </c>
      <c r="G24">
        <f t="shared" si="1"/>
        <v>32180</v>
      </c>
      <c r="H24" s="21">
        <f t="shared" si="3"/>
        <v>-3218</v>
      </c>
      <c r="I24" s="21">
        <f t="shared" si="2"/>
        <v>7645.380000000001</v>
      </c>
    </row>
    <row r="25" spans="1:12" x14ac:dyDescent="0.25">
      <c r="A25" s="20" t="s">
        <v>23</v>
      </c>
      <c r="B25" s="21"/>
      <c r="C25" s="21">
        <f t="shared" si="0"/>
        <v>39825.380000000005</v>
      </c>
      <c r="D25">
        <f>plafond</f>
        <v>3218</v>
      </c>
      <c r="E25">
        <f>E24+D25</f>
        <v>35398</v>
      </c>
      <c r="F25">
        <f>IF(C25&lt;E25,C25-G24,IF(C25&gt;E25,E25-G24,B25))</f>
        <v>3218</v>
      </c>
      <c r="G25">
        <f t="shared" si="1"/>
        <v>35398</v>
      </c>
      <c r="H25" s="21">
        <f t="shared" si="3"/>
        <v>-3218</v>
      </c>
      <c r="I25" s="21">
        <f t="shared" si="2"/>
        <v>4427.380000000001</v>
      </c>
      <c r="L25">
        <f>SUM(L13:L15)</f>
        <v>31825.38</v>
      </c>
    </row>
    <row r="26" spans="1:12" x14ac:dyDescent="0.25">
      <c r="A26" s="20" t="s">
        <v>24</v>
      </c>
      <c r="B26" s="21"/>
      <c r="C26" s="21">
        <f t="shared" si="0"/>
        <v>39825.380000000005</v>
      </c>
      <c r="D26">
        <f>plafond</f>
        <v>3218</v>
      </c>
      <c r="E26">
        <f>E25+D26</f>
        <v>38616</v>
      </c>
      <c r="F26">
        <f>IF(C26&lt;E26,C26-G25,IF(C26&gt;E26,E26-G25,B26))</f>
        <v>3218</v>
      </c>
      <c r="G26">
        <f t="shared" si="1"/>
        <v>38616</v>
      </c>
      <c r="H26" s="21">
        <f t="shared" si="3"/>
        <v>-3218</v>
      </c>
      <c r="I26" s="21">
        <f t="shared" si="2"/>
        <v>1209.380000000001</v>
      </c>
    </row>
  </sheetData>
  <mergeCells count="3">
    <mergeCell ref="C7:E7"/>
    <mergeCell ref="F7:I7"/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LIMITETB</vt:lpstr>
      <vt:lpstr>LIMITETC</vt:lpstr>
      <vt:lpstr>plafond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compta</cp:lastModifiedBy>
  <dcterms:created xsi:type="dcterms:W3CDTF">2016-04-07T08:44:57Z</dcterms:created>
  <dcterms:modified xsi:type="dcterms:W3CDTF">2016-04-22T14:13:18Z</dcterms:modified>
</cp:coreProperties>
</file>