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su\Desktop\"/>
    </mc:Choice>
  </mc:AlternateContent>
  <xr:revisionPtr revIDLastSave="0" documentId="13_ncr:1_{EC1A0CD3-7522-4811-BC6B-77CAC3C81227}" xr6:coauthVersionLast="44" xr6:coauthVersionMax="44" xr10:uidLastSave="{00000000-0000-0000-0000-000000000000}"/>
  <bookViews>
    <workbookView xWindow="-108" yWindow="-108" windowWidth="23256" windowHeight="12576" activeTab="2" xr2:uid="{EFBCCC0B-B33B-4C7C-929F-4C1709327600}"/>
  </bookViews>
  <sheets>
    <sheet name="Données" sheetId="4" r:id="rId1"/>
    <sheet name="ABSENCES ET CONGES" sheetId="2" r:id="rId2"/>
    <sheet name="Saisie des absences" sheetId="3" r:id="rId3"/>
  </sheets>
  <definedNames>
    <definedName name="_xlnm._FilterDatabase" localSheetId="1" hidden="1">'ABSENCES ET CONGES'!$A$1:$G$57</definedName>
    <definedName name="_xlnm._FilterDatabase" localSheetId="2" hidden="1">'Saisie des absences'!$G$13:$K$17</definedName>
    <definedName name="clé_Chgt_Poste">OFFSET('ABSENCES ET CONGES'!$G$2,0,0,COUNTA('ABSENCES ET CONGES'!$G:$G),1)</definedName>
    <definedName name="Clé_remplacant">OFFSET('ABSENCES ET CONGES'!$F$2,0,0,COUNTA('ABSENCES ET CONGES'!$F:$F),1)</definedName>
    <definedName name="CléAbsence1">OFFSET(Données!$J$2,0,0,COUNTA(Données!$J:$J),1)</definedName>
    <definedName name="Date_Deb">OFFSET('ABSENCES ET CONGES'!$B$2,0,0,COUNTA('ABSENCES ET CONGES'!$B:$B),1)</definedName>
    <definedName name="Date_fin">OFFSET('ABSENCES ET CONGES'!$C$2,0,0,COUNTA('ABSENCES ET CONGES'!$C:$C),1)</definedName>
    <definedName name="Employé_Abs">OFFSET('ABSENCES ET CONGES'!$A$2,0,0,COUNTA('ABSENCES ET CONGES'!$A:$A),1)</definedName>
    <definedName name="Remplacant">OFFSET('ABSENCES ET CONGES'!$D$2,0,0,COUNTA('ABSENCES ET CONGES'!$D:$D),1)</definedName>
    <definedName name="Tab_Abs">OFFSET('ABSENCES ET CONGES'!$A$1,0,0,COUNTA('ABSENCES ET CONGES'!$A:$A),6)</definedName>
    <definedName name="Type_Abs">OFFSET('ABSENCES ET CONGES'!$E$2,0,0,COUNTA('ABSENCES ET CONGES'!$E:$E),1)</definedName>
  </definedNames>
  <calcPr calcId="191029"/>
  <pivotCaches>
    <pivotCache cacheId="6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4" l="1"/>
  <c r="O4" i="4"/>
  <c r="O5" i="4"/>
  <c r="O2" i="4"/>
  <c r="G15" i="3" l="1" a="1"/>
  <c r="G15" i="3" s="1"/>
  <c r="H15" i="3" a="1"/>
  <c r="H15" i="3" s="1"/>
  <c r="I15" i="3" a="1"/>
  <c r="I15" i="3" s="1"/>
  <c r="J15" i="3" a="1"/>
  <c r="J15" i="3" s="1"/>
  <c r="K15" i="3" a="1"/>
  <c r="K15" i="3" s="1"/>
  <c r="G16" i="3" a="1"/>
  <c r="G16" i="3" s="1"/>
  <c r="H16" i="3" a="1"/>
  <c r="H16" i="3" s="1"/>
  <c r="I16" i="3" a="1"/>
  <c r="I16" i="3" s="1"/>
  <c r="J16" i="3" a="1"/>
  <c r="J16" i="3" s="1"/>
  <c r="K16" i="3" a="1"/>
  <c r="K16" i="3" s="1"/>
  <c r="G17" i="3" a="1"/>
  <c r="G17" i="3" s="1"/>
  <c r="H17" i="3" a="1"/>
  <c r="H17" i="3" s="1"/>
  <c r="I17" i="3" a="1"/>
  <c r="I17" i="3" s="1"/>
  <c r="J17" i="3" a="1"/>
  <c r="J17" i="3" s="1"/>
  <c r="K17" i="3" a="1"/>
  <c r="K17" i="3" s="1"/>
  <c r="G18" i="3" a="1"/>
  <c r="G18" i="3" s="1"/>
  <c r="H18" i="3" a="1"/>
  <c r="H18" i="3" s="1"/>
  <c r="I18" i="3" a="1"/>
  <c r="I18" i="3" s="1"/>
  <c r="J18" i="3" a="1"/>
  <c r="J18" i="3" s="1"/>
  <c r="K18" i="3" a="1"/>
  <c r="K18" i="3" s="1"/>
  <c r="G19" i="3" a="1"/>
  <c r="G19" i="3" s="1"/>
  <c r="H19" i="3" a="1"/>
  <c r="H19" i="3" s="1"/>
  <c r="I19" i="3" a="1"/>
  <c r="I19" i="3" s="1"/>
  <c r="J19" i="3" a="1"/>
  <c r="J19" i="3" s="1"/>
  <c r="K19" i="3" a="1"/>
  <c r="K19" i="3" s="1"/>
  <c r="G20" i="3" a="1"/>
  <c r="G20" i="3" s="1"/>
  <c r="H20" i="3" a="1"/>
  <c r="H20" i="3" s="1"/>
  <c r="I20" i="3" a="1"/>
  <c r="I20" i="3" s="1"/>
  <c r="J20" i="3" a="1"/>
  <c r="J20" i="3" s="1"/>
  <c r="K20" i="3" a="1"/>
  <c r="K20" i="3" s="1"/>
  <c r="G21" i="3" a="1"/>
  <c r="G21" i="3" s="1"/>
  <c r="H21" i="3" a="1"/>
  <c r="H21" i="3" s="1"/>
  <c r="I21" i="3" a="1"/>
  <c r="I21" i="3" s="1"/>
  <c r="J21" i="3" a="1"/>
  <c r="J21" i="3" s="1"/>
  <c r="K21" i="3" a="1"/>
  <c r="K21" i="3" s="1"/>
  <c r="G22" i="3" a="1"/>
  <c r="G22" i="3" s="1"/>
  <c r="H22" i="3" a="1"/>
  <c r="H22" i="3" s="1"/>
  <c r="I22" i="3" a="1"/>
  <c r="I22" i="3" s="1"/>
  <c r="J22" i="3" a="1"/>
  <c r="J22" i="3" s="1"/>
  <c r="K22" i="3" a="1"/>
  <c r="K22" i="3" s="1"/>
  <c r="G23" i="3" a="1"/>
  <c r="G23" i="3" s="1"/>
  <c r="H23" i="3" a="1"/>
  <c r="H23" i="3" s="1"/>
  <c r="I23" i="3" a="1"/>
  <c r="I23" i="3" s="1"/>
  <c r="J23" i="3" a="1"/>
  <c r="J23" i="3" s="1"/>
  <c r="K23" i="3" a="1"/>
  <c r="K23" i="3" s="1"/>
  <c r="G24" i="3" a="1"/>
  <c r="G24" i="3" s="1"/>
  <c r="H24" i="3" a="1"/>
  <c r="H24" i="3" s="1"/>
  <c r="I24" i="3" a="1"/>
  <c r="I24" i="3" s="1"/>
  <c r="J24" i="3" a="1"/>
  <c r="J24" i="3" s="1"/>
  <c r="K24" i="3" a="1"/>
  <c r="K24" i="3" s="1"/>
  <c r="K14" i="3" l="1" a="1"/>
  <c r="K14" i="3" s="1"/>
  <c r="J14" i="3" a="1"/>
  <c r="J14" i="3" s="1"/>
  <c r="I14" i="3" a="1"/>
  <c r="I14" i="3" s="1"/>
  <c r="H14" i="3" a="1"/>
  <c r="H14" i="3" s="1"/>
  <c r="G14" i="3" a="1"/>
  <c r="G14" i="3" s="1"/>
  <c r="I10" i="3" l="1"/>
  <c r="J10" i="3"/>
  <c r="J6" i="4"/>
  <c r="J5" i="4"/>
  <c r="J4" i="4"/>
  <c r="J3" i="4"/>
  <c r="J2" i="4"/>
  <c r="C22" i="3"/>
  <c r="C16" i="4"/>
  <c r="C11" i="4"/>
  <c r="C6" i="4"/>
  <c r="D16" i="3" l="1"/>
  <c r="D24" i="3" s="1"/>
  <c r="D14" i="3"/>
</calcChain>
</file>

<file path=xl/sharedStrings.xml><?xml version="1.0" encoding="utf-8"?>
<sst xmlns="http://schemas.openxmlformats.org/spreadsheetml/2006/main" count="480" uniqueCount="104">
  <si>
    <t>Prénom</t>
  </si>
  <si>
    <t>Date 1er jour</t>
  </si>
  <si>
    <t>Date dernier jour</t>
  </si>
  <si>
    <t>Remplacé par</t>
  </si>
  <si>
    <t>Type absence</t>
  </si>
  <si>
    <t>clé fonction pour remplaçant</t>
  </si>
  <si>
    <t>clé Chgt Poste</t>
  </si>
  <si>
    <t>Jason</t>
  </si>
  <si>
    <t>C</t>
  </si>
  <si>
    <t>M3/AO2</t>
  </si>
  <si>
    <t>-</t>
  </si>
  <si>
    <t>Patrick</t>
  </si>
  <si>
    <t>M2/O</t>
  </si>
  <si>
    <t>M3/O</t>
  </si>
  <si>
    <t>Jean-Pierre</t>
  </si>
  <si>
    <t>V</t>
  </si>
  <si>
    <t>M</t>
  </si>
  <si>
    <t>P</t>
  </si>
  <si>
    <t>Nuit/M3/INT</t>
  </si>
  <si>
    <t>M3/AO1</t>
  </si>
  <si>
    <t>Matin/M2/AO</t>
  </si>
  <si>
    <t>Philippe</t>
  </si>
  <si>
    <t>Après-Midi/M2/O</t>
  </si>
  <si>
    <t>F</t>
  </si>
  <si>
    <t>1er Jour d'absence :</t>
  </si>
  <si>
    <t>Votre dernier jour d'absence doit être après le 1er jour d'absence. Merci de corriger</t>
  </si>
  <si>
    <t>Dernier jour d'absence :</t>
  </si>
  <si>
    <t>Votre date de dernier jour d'absence doit être après votre 1er jour d'absence</t>
  </si>
  <si>
    <t>Motif de l'absence :</t>
  </si>
  <si>
    <t>Sera-t-il remplacé ?</t>
  </si>
  <si>
    <t>Remplacé par :</t>
  </si>
  <si>
    <t>Clé poste(générée automatiquement)</t>
  </si>
  <si>
    <t>Changement de poste ?</t>
  </si>
  <si>
    <t>Si changement de roulement = indiquez le ici (ex. Nuit)==========&gt;</t>
  </si>
  <si>
    <t>Clé de poste (*)</t>
  </si>
  <si>
    <t>O</t>
  </si>
  <si>
    <t>INT</t>
  </si>
  <si>
    <t>Noms</t>
  </si>
  <si>
    <t>Fonction</t>
  </si>
  <si>
    <t>Clé</t>
  </si>
  <si>
    <t>Machine</t>
  </si>
  <si>
    <t>Clé2</t>
  </si>
  <si>
    <t>Opérateur</t>
  </si>
  <si>
    <t>M2</t>
  </si>
  <si>
    <t>Cycle2</t>
  </si>
  <si>
    <t>M3</t>
  </si>
  <si>
    <t>Aide Opérateur</t>
  </si>
  <si>
    <t>Maintenance</t>
  </si>
  <si>
    <t>Cycle1</t>
  </si>
  <si>
    <t>Cycle3</t>
  </si>
  <si>
    <t>Florian</t>
  </si>
  <si>
    <t>/INT</t>
  </si>
  <si>
    <t>Clé de motif d’absence</t>
  </si>
  <si>
    <t>Motif</t>
  </si>
  <si>
    <t>Concatener</t>
  </si>
  <si>
    <t>Congé</t>
  </si>
  <si>
    <t>Personnel</t>
  </si>
  <si>
    <t>Maladie</t>
  </si>
  <si>
    <t>Formation</t>
  </si>
  <si>
    <t>Coronavirus</t>
  </si>
  <si>
    <t>Changement poste</t>
  </si>
  <si>
    <t>P-Chgt poste</t>
  </si>
  <si>
    <t>Employé  :</t>
  </si>
  <si>
    <t>Après-Midi/M3/INT</t>
  </si>
  <si>
    <t>Matin/M3/INT</t>
  </si>
  <si>
    <t>M3/AO3</t>
  </si>
  <si>
    <t>Matin/M2/O</t>
  </si>
  <si>
    <t>Matin/M3/O</t>
  </si>
  <si>
    <t>Matin/M3/AO2</t>
  </si>
  <si>
    <t>Après-Midi/M2/AO1</t>
  </si>
  <si>
    <t>Matin/M3/AO1</t>
  </si>
  <si>
    <t>Après-Midi/M3/O</t>
  </si>
  <si>
    <t>Après-Midi/M3/AO2</t>
  </si>
  <si>
    <t>M3/AO0</t>
  </si>
  <si>
    <t>Nuit/M2/O</t>
  </si>
  <si>
    <t>Nuit/M3/O</t>
  </si>
  <si>
    <t>Nuit/M3/AO1</t>
  </si>
  <si>
    <t>Nuit/M3/AO2</t>
  </si>
  <si>
    <t>Nuit/M2/AO1</t>
  </si>
  <si>
    <t>Après-Midi/M3/AO1</t>
  </si>
  <si>
    <t>Après-midi/M3/O</t>
  </si>
  <si>
    <t>Roulement</t>
  </si>
  <si>
    <t>AO1</t>
  </si>
  <si>
    <t>AO2</t>
  </si>
  <si>
    <t>Aide Opérateur 1</t>
  </si>
  <si>
    <t>Aide Opérateur 2</t>
  </si>
  <si>
    <t>3ème suppléant</t>
  </si>
  <si>
    <t>Nom_Fonction</t>
  </si>
  <si>
    <t>Clé fonction</t>
  </si>
  <si>
    <t>(*) Veuillez vous reporter au tableau ci-contre</t>
  </si>
  <si>
    <t>/O</t>
  </si>
  <si>
    <t>(vide)</t>
  </si>
  <si>
    <t>Pierre</t>
  </si>
  <si>
    <t>Henri</t>
  </si>
  <si>
    <t>Bruno</t>
  </si>
  <si>
    <t>Mehdi</t>
  </si>
  <si>
    <t>Samuel</t>
  </si>
  <si>
    <t>Jacques</t>
  </si>
  <si>
    <t>Paul</t>
  </si>
  <si>
    <t>Kevin</t>
  </si>
  <si>
    <t>Alexandre</t>
  </si>
  <si>
    <t>Laurent</t>
  </si>
  <si>
    <t>Théo</t>
  </si>
  <si>
    <t>Sandrine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</si>
</sst>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0;0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0"/>
      <name val="Abadi"/>
      <family val="2"/>
    </font>
    <font>
      <b/>
      <sz val="10"/>
      <color theme="0"/>
      <name val="Calibri"/>
      <family val="2"/>
      <scheme val="minor"/>
    </font>
    <font>
      <sz val="10"/>
      <color theme="1"/>
      <name val="Abadi"/>
      <family val="2"/>
    </font>
    <font>
      <sz val="10"/>
      <name val="Abadi"/>
      <family val="2"/>
    </font>
    <font>
      <sz val="11"/>
      <color rgb="FF000000"/>
      <name val="Calibri"/>
      <family val="2"/>
    </font>
    <font>
      <sz val="11"/>
      <color theme="1"/>
      <name val="Abadi"/>
      <family val="2"/>
    </font>
    <font>
      <sz val="14"/>
      <color theme="0"/>
      <name val="Abadi"/>
      <family val="2"/>
    </font>
    <font>
      <sz val="14"/>
      <color theme="1"/>
      <name val="Abadi"/>
      <family val="2"/>
    </font>
    <font>
      <sz val="11"/>
      <color theme="0"/>
      <name val="Abadi"/>
      <family val="2"/>
    </font>
    <font>
      <sz val="8"/>
      <color theme="0"/>
      <name val="Abadi"/>
      <family val="2"/>
    </font>
    <font>
      <sz val="8"/>
      <color theme="1"/>
      <name val="Abadi"/>
      <family val="2"/>
    </font>
    <font>
      <u/>
      <sz val="11"/>
      <color theme="1"/>
      <name val="Calibri"/>
      <family val="2"/>
      <scheme val="minor"/>
    </font>
    <font>
      <u/>
      <sz val="11"/>
      <color theme="1"/>
      <name val="Abadi"/>
      <family val="2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 Light"/>
      <family val="2"/>
      <scheme val="major"/>
    </font>
    <font>
      <sz val="10"/>
      <color theme="0"/>
      <name val="Abadi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auto="1"/>
      </bottom>
      <diagonal/>
    </border>
    <border>
      <left/>
      <right/>
      <top style="thin">
        <color theme="4"/>
      </top>
      <bottom style="thin">
        <color auto="1"/>
      </bottom>
      <diagonal/>
    </border>
    <border>
      <left/>
      <right style="thin">
        <color theme="4"/>
      </right>
      <top style="thin">
        <color indexed="64"/>
      </top>
      <bottom style="thin">
        <color auto="1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theme="2" tint="-9.991760002441481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9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0" borderId="0" applyNumberFormat="0" applyFill="0" applyBorder="0">
      <alignment horizontal="left" vertical="center" wrapText="1" indent="2"/>
    </xf>
  </cellStyleXfs>
  <cellXfs count="75">
    <xf numFmtId="0" fontId="0" fillId="0" borderId="0" xfId="0"/>
    <xf numFmtId="0" fontId="3" fillId="8" borderId="2" xfId="0" applyFont="1" applyFill="1" applyBorder="1" applyAlignment="1">
      <alignment horizontal="center" vertical="center"/>
    </xf>
    <xf numFmtId="14" fontId="3" fillId="8" borderId="3" xfId="0" applyNumberFormat="1" applyFont="1" applyFill="1" applyBorder="1" applyAlignment="1">
      <alignment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3" xfId="0" applyFont="1" applyFill="1" applyBorder="1"/>
    <xf numFmtId="0" fontId="4" fillId="8" borderId="4" xfId="0" applyFont="1" applyFill="1" applyBorder="1"/>
    <xf numFmtId="0" fontId="5" fillId="0" borderId="5" xfId="0" applyFont="1" applyBorder="1" applyAlignment="1">
      <alignment horizontal="left" vertical="center"/>
    </xf>
    <xf numFmtId="1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14" fontId="0" fillId="0" borderId="0" xfId="0" applyNumberFormat="1"/>
    <xf numFmtId="14" fontId="8" fillId="0" borderId="0" xfId="0" applyNumberFormat="1" applyFont="1"/>
    <xf numFmtId="0" fontId="8" fillId="0" borderId="0" xfId="0" applyFont="1"/>
    <xf numFmtId="0" fontId="8" fillId="9" borderId="0" xfId="0" applyFont="1" applyFill="1"/>
    <xf numFmtId="0" fontId="9" fillId="10" borderId="0" xfId="0" applyFont="1" applyFill="1" applyAlignment="1">
      <alignment vertical="center"/>
    </xf>
    <xf numFmtId="0" fontId="10" fillId="11" borderId="0" xfId="0" applyFont="1" applyFill="1" applyAlignment="1" applyProtection="1">
      <alignment horizontal="center" vertical="center"/>
      <protection locked="0"/>
    </xf>
    <xf numFmtId="0" fontId="10" fillId="9" borderId="0" xfId="0" applyFont="1" applyFill="1" applyAlignment="1">
      <alignment vertical="center"/>
    </xf>
    <xf numFmtId="0" fontId="8" fillId="9" borderId="0" xfId="0" applyFont="1" applyFill="1" applyAlignment="1">
      <alignment vertical="center"/>
    </xf>
    <xf numFmtId="164" fontId="8" fillId="11" borderId="0" xfId="0" applyNumberFormat="1" applyFont="1" applyFill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5" fillId="1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11" borderId="0" xfId="0" applyFont="1" applyFill="1" applyAlignment="1" applyProtection="1">
      <alignment horizontal="center" vertical="center"/>
      <protection locked="0"/>
    </xf>
    <xf numFmtId="0" fontId="12" fillId="10" borderId="0" xfId="0" applyFont="1" applyFill="1" applyAlignment="1">
      <alignment vertical="center"/>
    </xf>
    <xf numFmtId="0" fontId="13" fillId="9" borderId="0" xfId="0" applyFont="1" applyFill="1" applyAlignment="1">
      <alignment vertical="center"/>
    </xf>
    <xf numFmtId="0" fontId="8" fillId="9" borderId="0" xfId="0" applyFont="1" applyFill="1" applyAlignment="1" applyProtection="1">
      <alignment vertical="center"/>
      <protection locked="0"/>
    </xf>
    <xf numFmtId="0" fontId="8" fillId="14" borderId="0" xfId="0" applyFont="1" applyFill="1" applyProtection="1">
      <protection locked="0"/>
    </xf>
    <xf numFmtId="0" fontId="8" fillId="0" borderId="0" xfId="0" applyFont="1" applyAlignment="1">
      <alignment horizontal="left"/>
    </xf>
    <xf numFmtId="0" fontId="14" fillId="0" borderId="0" xfId="0" quotePrefix="1" applyFont="1" applyAlignment="1">
      <alignment horizontal="right" vertical="center"/>
    </xf>
    <xf numFmtId="0" fontId="15" fillId="0" borderId="0" xfId="0" applyFont="1" applyAlignment="1">
      <alignment horizontal="right"/>
    </xf>
    <xf numFmtId="0" fontId="0" fillId="0" borderId="0" xfId="0" quotePrefix="1" applyAlignment="1">
      <alignment horizontal="righ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/>
    <xf numFmtId="0" fontId="16" fillId="0" borderId="11" xfId="0" applyFont="1" applyBorder="1"/>
    <xf numFmtId="0" fontId="2" fillId="0" borderId="1" xfId="1" applyAlignment="1">
      <alignment horizontal="right" vertical="center" indent="1"/>
    </xf>
    <xf numFmtId="0" fontId="17" fillId="7" borderId="0" xfId="7" applyFont="1" applyAlignment="1">
      <alignment horizontal="center" vertical="center"/>
    </xf>
    <xf numFmtId="0" fontId="17" fillId="3" borderId="0" xfId="3" applyFont="1" applyAlignment="1">
      <alignment vertical="center"/>
    </xf>
    <xf numFmtId="0" fontId="17" fillId="2" borderId="0" xfId="2" applyFont="1" applyAlignment="1">
      <alignment horizontal="center" vertical="center"/>
    </xf>
    <xf numFmtId="0" fontId="18" fillId="4" borderId="0" xfId="4" applyFont="1" applyAlignment="1">
      <alignment horizontal="center" vertical="center"/>
    </xf>
    <xf numFmtId="0" fontId="17" fillId="3" borderId="0" xfId="3" applyFont="1" applyAlignment="1">
      <alignment horizontal="left" vertical="center"/>
    </xf>
    <xf numFmtId="165" fontId="18" fillId="5" borderId="0" xfId="5" applyNumberFormat="1" applyFont="1" applyAlignment="1">
      <alignment horizontal="center" vertical="center"/>
    </xf>
    <xf numFmtId="165" fontId="18" fillId="6" borderId="0" xfId="6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Protection="1"/>
    <xf numFmtId="0" fontId="11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8" fillId="14" borderId="0" xfId="0" applyFont="1" applyFill="1" applyAlignment="1">
      <alignment vertical="center"/>
    </xf>
    <xf numFmtId="0" fontId="11" fillId="0" borderId="0" xfId="0" applyFont="1"/>
    <xf numFmtId="0" fontId="5" fillId="12" borderId="2" xfId="0" applyFont="1" applyFill="1" applyBorder="1" applyAlignment="1">
      <alignment horizontal="center" vertical="center"/>
    </xf>
    <xf numFmtId="14" fontId="5" fillId="0" borderId="3" xfId="0" applyNumberFormat="1" applyFont="1" applyBorder="1" applyAlignment="1">
      <alignment vertical="center"/>
    </xf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6" fillId="0" borderId="7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2" xfId="0" applyFont="1" applyBorder="1"/>
    <xf numFmtId="14" fontId="5" fillId="0" borderId="12" xfId="0" applyNumberFormat="1" applyFont="1" applyBorder="1"/>
    <xf numFmtId="0" fontId="6" fillId="0" borderId="12" xfId="0" applyFont="1" applyBorder="1" applyAlignment="1">
      <alignment horizontal="left" vertical="center"/>
    </xf>
    <xf numFmtId="0" fontId="5" fillId="0" borderId="12" xfId="0" applyFont="1" applyFill="1" applyBorder="1"/>
    <xf numFmtId="14" fontId="5" fillId="0" borderId="12" xfId="0" applyNumberFormat="1" applyFont="1" applyFill="1" applyBorder="1"/>
    <xf numFmtId="0" fontId="6" fillId="0" borderId="2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0" borderId="12" xfId="0" quotePrefix="1" applyFont="1" applyBorder="1"/>
    <xf numFmtId="0" fontId="20" fillId="0" borderId="12" xfId="8" applyFont="1" applyFill="1" applyBorder="1" applyAlignment="1">
      <alignment horizontal="left" vertical="center" indent="2"/>
    </xf>
    <xf numFmtId="0" fontId="20" fillId="0" borderId="13" xfId="8" applyFont="1" applyFill="1" applyBorder="1" applyAlignment="1">
      <alignment horizontal="left" vertical="center" indent="2"/>
    </xf>
    <xf numFmtId="0" fontId="20" fillId="0" borderId="14" xfId="8" applyFont="1" applyFill="1" applyBorder="1" applyAlignment="1">
      <alignment horizontal="left" vertical="center" indent="2"/>
    </xf>
    <xf numFmtId="0" fontId="20" fillId="0" borderId="15" xfId="8" applyFont="1" applyFill="1" applyBorder="1" applyAlignment="1">
      <alignment horizontal="left" vertical="center" indent="2"/>
    </xf>
    <xf numFmtId="0" fontId="20" fillId="0" borderId="16" xfId="8" applyFont="1" applyFill="1" applyBorder="1" applyAlignment="1">
      <alignment horizontal="left" vertical="center" indent="2"/>
    </xf>
    <xf numFmtId="0" fontId="20" fillId="0" borderId="13" xfId="8" quotePrefix="1" applyFont="1" applyFill="1" applyBorder="1" applyAlignment="1">
      <alignment horizontal="left" vertical="center" indent="2"/>
    </xf>
    <xf numFmtId="0" fontId="20" fillId="0" borderId="0" xfId="8" applyFont="1" applyFill="1">
      <alignment horizontal="left" vertical="center" wrapText="1" indent="2"/>
    </xf>
    <xf numFmtId="0" fontId="21" fillId="15" borderId="12" xfId="0" applyFont="1" applyFill="1" applyBorder="1"/>
  </cellXfs>
  <cellStyles count="9">
    <cellStyle name="20 % - Accent3" xfId="3" builtinId="38"/>
    <cellStyle name="40 % - Accent2" xfId="2" builtinId="35"/>
    <cellStyle name="40 % - Accent4" xfId="5" builtinId="43"/>
    <cellStyle name="40 % - Accent5" xfId="6" builtinId="47"/>
    <cellStyle name="40 % - Accent6" xfId="7" builtinId="51"/>
    <cellStyle name="60 % - Accent3" xfId="4" builtinId="40"/>
    <cellStyle name="Employé" xfId="8" xr:uid="{85B5EFD2-06C2-45B9-8C1E-FA256C0E15CC}"/>
    <cellStyle name="Normal" xfId="0" builtinId="0"/>
    <cellStyle name="Titre 3" xfId="1" builtinId="18"/>
  </cellStyles>
  <dxfs count="102"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2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theme="2" tint="-9.9917600024414813E-2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 Light"/>
        <family val="2"/>
        <scheme val="maj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Tableau des absences des employés" pivot="0" count="13" xr9:uid="{BB39A3D5-F264-4856-9D1D-09C988CCC452}">
      <tableStyleElement type="wholeTable" dxfId="101"/>
      <tableStyleElement type="headerRow" dxfId="100"/>
      <tableStyleElement type="totalRow" dxfId="99"/>
      <tableStyleElement type="firstColumn" dxfId="98"/>
      <tableStyleElement type="lastColumn" dxfId="97"/>
      <tableStyleElement type="firstRowStripe" dxfId="96"/>
      <tableStyleElement type="secondRowStripe" dxfId="95"/>
      <tableStyleElement type="firstColumnStripe" dxfId="94"/>
      <tableStyleElement type="secondColumnStripe" dxfId="93"/>
      <tableStyleElement type="firstHeaderCell" dxfId="92"/>
      <tableStyleElement type="lastHeaderCell" dxfId="91"/>
      <tableStyleElement type="firstTotalCell" dxfId="90"/>
      <tableStyleElement type="lastTotalCell" dxfId="8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1232535</xdr:colOff>
      <xdr:row>4</xdr:row>
      <xdr:rowOff>87628</xdr:rowOff>
    </xdr:from>
    <xdr:to>
      <xdr:col>2</xdr:col>
      <xdr:colOff>2371725</xdr:colOff>
      <xdr:row>7</xdr:row>
      <xdr:rowOff>156210</xdr:rowOff>
    </xdr:to>
    <xdr:sp macro="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32535" y="422908"/>
          <a:ext cx="4423410" cy="617222"/>
        </a:xfrm>
        <a:prstGeom prst="snip1Rec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Saisie des absences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1379220</xdr:colOff>
          <xdr:row>15</xdr:row>
          <xdr:rowOff>175260</xdr:rowOff>
        </xdr:from>
        <xdr:to>
          <xdr:col>5</xdr:col>
          <xdr:colOff>701040</xdr:colOff>
          <xdr:row>18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845820</xdr:colOff>
      <xdr:row>0</xdr:row>
      <xdr:rowOff>0</xdr:rowOff>
    </xdr:from>
    <xdr:to>
      <xdr:col>9</xdr:col>
      <xdr:colOff>594360</xdr:colOff>
      <xdr:row>15</xdr:row>
      <xdr:rowOff>0</xdr:rowOff>
    </xdr:to>
    <xdr:sp macro="" textlink="">
      <xdr:nvSpPr>
        <xdr:cNvPr id="5" name="Bulle narrative : ronde 4">
          <a:extLst>
            <a:ext uri="{FF2B5EF4-FFF2-40B4-BE49-F238E27FC236}">
              <a16:creationId xmlns:a16="http://schemas.microsoft.com/office/drawing/2014/main" id="{E64E883D-493D-4345-BCD7-16B3D56524CF}"/>
            </a:ext>
          </a:extLst>
        </xdr:cNvPr>
        <xdr:cNvSpPr/>
      </xdr:nvSpPr>
      <xdr:spPr>
        <a:xfrm>
          <a:off x="9105900" y="0"/>
          <a:ext cx="2529840" cy="2773680"/>
        </a:xfrm>
        <a:prstGeom prst="wedgeEllipseCallout">
          <a:avLst>
            <a:gd name="adj1" fmla="val -89508"/>
            <a:gd name="adj2" fmla="val 38594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</a:t>
          </a:r>
          <a:r>
            <a:rPr lang="fr-FR" sz="1100" baseline="0"/>
            <a:t> pouvoir modifier l'absence de la liste ci-dessous par exemple : s</a:t>
          </a:r>
          <a:r>
            <a:rPr lang="fr-FR" sz="1100"/>
            <a:t>i je double clic sur </a:t>
          </a:r>
        </a:p>
        <a:p>
          <a:pPr algn="l"/>
          <a:r>
            <a:rPr lang="fr-FR" sz="1100"/>
            <a:t>Pierre, ça me dirige sur la feuille "Absences</a:t>
          </a:r>
          <a:r>
            <a:rPr lang="fr-FR" sz="1100" baseline="0"/>
            <a:t> et congés, cellule A33</a:t>
          </a:r>
        </a:p>
        <a:p>
          <a:pPr algn="l"/>
          <a:r>
            <a:rPr lang="fr-FR" sz="1100" baseline="0"/>
            <a:t>Alexandre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"Absences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congés, cellule A35</a:t>
          </a: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etc,,,,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Sudre" refreshedDate="43979.670265509259" createdVersion="6" refreshedVersion="6" minRefreshableVersion="3" recordCount="16" xr:uid="{285A09DA-5B83-46FE-A188-786D94F71200}">
  <cacheSource type="worksheet">
    <worksheetSource name="NomEmployé3"/>
  </cacheSource>
  <cacheFields count="5">
    <cacheField name="Noms" numFmtId="0">
      <sharedItems count="16">
        <s v="Radouane"/>
        <s v="Jean-Pierre"/>
        <s v="Jonathan"/>
        <s v="Gilles"/>
        <s v="Manu"/>
        <s v="Patrick"/>
        <s v="Philippe"/>
        <s v="Tony"/>
        <s v="Yassin"/>
        <s v="Sébastien"/>
        <s v="Salah"/>
        <s v="Jérôme"/>
        <s v="Florian"/>
        <s v="Raphael"/>
        <s v="Sofien"/>
        <s v="Jason"/>
      </sharedItems>
    </cacheField>
    <cacheField name="Fonction" numFmtId="0">
      <sharedItems count="3">
        <s v="Opérateur"/>
        <s v="Aide Opérateur"/>
        <s v="Maintenance"/>
      </sharedItems>
    </cacheField>
    <cacheField name="Clé" numFmtId="0">
      <sharedItems count="6">
        <s v="M2/O"/>
        <s v="M3/O"/>
        <s v="M3/AO1"/>
        <s v="M3/AO2"/>
        <s v="/O"/>
        <s v="/INT"/>
      </sharedItems>
    </cacheField>
    <cacheField name="Machine" numFmtId="0">
      <sharedItems containsBlank="1" count="3">
        <s v="M2"/>
        <s v="M3"/>
        <m/>
      </sharedItems>
    </cacheField>
    <cacheField name="Clé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s v="Cycle2"/>
  </r>
  <r>
    <x v="1"/>
    <x v="0"/>
    <x v="1"/>
    <x v="1"/>
    <s v="Cycle2"/>
  </r>
  <r>
    <x v="2"/>
    <x v="1"/>
    <x v="2"/>
    <x v="1"/>
    <s v="Cycle2"/>
  </r>
  <r>
    <x v="3"/>
    <x v="1"/>
    <x v="3"/>
    <x v="1"/>
    <s v="Cycle2"/>
  </r>
  <r>
    <x v="4"/>
    <x v="2"/>
    <x v="4"/>
    <x v="2"/>
    <s v="Cycle2"/>
  </r>
  <r>
    <x v="5"/>
    <x v="0"/>
    <x v="0"/>
    <x v="0"/>
    <s v="Cycle1"/>
  </r>
  <r>
    <x v="6"/>
    <x v="0"/>
    <x v="1"/>
    <x v="1"/>
    <s v="Cycle1"/>
  </r>
  <r>
    <x v="7"/>
    <x v="1"/>
    <x v="2"/>
    <x v="1"/>
    <s v="Cycle1"/>
  </r>
  <r>
    <x v="8"/>
    <x v="1"/>
    <x v="3"/>
    <x v="1"/>
    <s v="Cycle1"/>
  </r>
  <r>
    <x v="9"/>
    <x v="2"/>
    <x v="4"/>
    <x v="2"/>
    <s v="Cycle1"/>
  </r>
  <r>
    <x v="10"/>
    <x v="0"/>
    <x v="0"/>
    <x v="0"/>
    <s v="Cycle3"/>
  </r>
  <r>
    <x v="11"/>
    <x v="0"/>
    <x v="1"/>
    <x v="1"/>
    <s v="Cycle3"/>
  </r>
  <r>
    <x v="12"/>
    <x v="1"/>
    <x v="2"/>
    <x v="1"/>
    <s v="Cycle3"/>
  </r>
  <r>
    <x v="13"/>
    <x v="1"/>
    <x v="3"/>
    <x v="1"/>
    <s v="Cycle3"/>
  </r>
  <r>
    <x v="14"/>
    <x v="2"/>
    <x v="4"/>
    <x v="2"/>
    <s v="Cycle3"/>
  </r>
  <r>
    <x v="15"/>
    <x v="1"/>
    <x v="5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F1C871-19A2-4E01-8426-ADC4D63AE2E7}" name="Tableau croisé dynamique3" cacheId="64" applyNumberFormats="0" applyBorderFormats="0" applyFontFormats="0" applyPatternFormats="0" applyAlignmentFormats="0" applyWidthHeightFormats="1" dataCaption="Valeurs" updatedVersion="6" minRefreshableVersion="3" showDrill="0" showDataTips="0" rowGrandTotals="0" colGrandTotals="0" itemPrintTitles="1" createdVersion="6" indent="0" compact="0" compactData="0" multipleFieldFilters="0">
  <location ref="E25:H41" firstHeaderRow="1" firstDataRow="1" firstDataCol="4"/>
  <pivotFields count="5">
    <pivotField axis="axisRow" compact="0" outline="0" showAll="0" defaultSubtotal="0">
      <items count="16">
        <item x="12"/>
        <item n="Bruno" x="3"/>
        <item x="15"/>
        <item x="1"/>
        <item n="Alexandre" x="11"/>
        <item n="Henri" x="2"/>
        <item n="Mehdi" x="4"/>
        <item x="5"/>
        <item x="6"/>
        <item n="Pierre" x="0"/>
        <item n="Laurent" x="13"/>
        <item n="Kevin" x="10"/>
        <item n="Paul" x="9"/>
        <item n="Théo" x="14"/>
        <item n="Samuel" x="7"/>
        <item n="Jacques" x="8"/>
      </items>
    </pivotField>
    <pivotField axis="axisRow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6">
        <item x="5"/>
        <item x="4"/>
        <item x="0"/>
        <item x="2"/>
        <item x="3"/>
        <item x="1"/>
      </items>
    </pivotField>
    <pivotField axis="axisRow" compact="0" outline="0" showAll="0" sortType="ascending">
      <items count="4">
        <item x="0"/>
        <item x="1"/>
        <item x="2"/>
        <item t="default"/>
      </items>
    </pivotField>
    <pivotField compact="0" outline="0" showAll="0"/>
  </pivotFields>
  <rowFields count="4">
    <field x="0"/>
    <field x="1"/>
    <field x="2"/>
    <field x="3"/>
  </rowFields>
  <rowItems count="16">
    <i>
      <x/>
      <x/>
      <x v="3"/>
      <x v="1"/>
    </i>
    <i>
      <x v="1"/>
      <x/>
      <x v="4"/>
      <x v="1"/>
    </i>
    <i>
      <x v="2"/>
      <x/>
      <x/>
      <x v="2"/>
    </i>
    <i>
      <x v="3"/>
      <x v="2"/>
      <x v="5"/>
      <x v="1"/>
    </i>
    <i>
      <x v="4"/>
      <x v="2"/>
      <x v="5"/>
      <x v="1"/>
    </i>
    <i>
      <x v="5"/>
      <x/>
      <x v="3"/>
      <x v="1"/>
    </i>
    <i>
      <x v="6"/>
      <x v="1"/>
      <x v="1"/>
      <x v="2"/>
    </i>
    <i>
      <x v="7"/>
      <x v="2"/>
      <x v="2"/>
      <x/>
    </i>
    <i>
      <x v="8"/>
      <x v="2"/>
      <x v="5"/>
      <x v="1"/>
    </i>
    <i>
      <x v="9"/>
      <x v="2"/>
      <x v="2"/>
      <x/>
    </i>
    <i>
      <x v="10"/>
      <x/>
      <x v="4"/>
      <x v="1"/>
    </i>
    <i>
      <x v="11"/>
      <x v="2"/>
      <x v="2"/>
      <x/>
    </i>
    <i>
      <x v="12"/>
      <x v="1"/>
      <x v="1"/>
      <x v="2"/>
    </i>
    <i>
      <x v="13"/>
      <x v="1"/>
      <x v="1"/>
      <x v="2"/>
    </i>
    <i>
      <x v="14"/>
      <x/>
      <x v="3"/>
      <x v="1"/>
    </i>
    <i>
      <x v="15"/>
      <x/>
      <x v="4"/>
      <x v="1"/>
    </i>
  </rowItems>
  <colItems count="1">
    <i/>
  </colItems>
  <formats count="77">
    <format dxfId="84">
      <pivotArea dataOnly="0" labelOnly="1" outline="0" fieldPosition="0">
        <references count="1">
          <reference field="0" count="0"/>
        </references>
      </pivotArea>
    </format>
    <format dxfId="8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7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7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7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7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53">
      <pivotArea field="0" type="button" dataOnly="0" labelOnly="1" outline="0" axis="axisRow" fieldPosition="0"/>
    </format>
    <format dxfId="52">
      <pivotArea type="all" dataOnly="0" outline="0" fieldPosition="0"/>
    </format>
    <format dxfId="51">
      <pivotArea field="0" type="button" dataOnly="0" labelOnly="1" outline="0" axis="axisRow" fieldPosition="0"/>
    </format>
    <format dxfId="50">
      <pivotArea field="1" type="button" dataOnly="0" labelOnly="1" outline="0" axis="axisRow" fieldPosition="1"/>
    </format>
    <format dxfId="49">
      <pivotArea field="2" type="button" dataOnly="0" labelOnly="1" outline="0" axis="axisRow" fieldPosition="2"/>
    </format>
    <format dxfId="48">
      <pivotArea field="3" type="button" dataOnly="0" labelOnly="1" outline="0" axis="axisRow" fieldPosition="3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6"/>
          </reference>
          <reference field="1" count="1">
            <x v="1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7"/>
          </reference>
          <reference field="1" count="1">
            <x v="2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"/>
          </reference>
          <reference field="1" count="1">
            <x v="0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1"/>
          </reference>
          <reference field="1" count="1">
            <x v="2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4"/>
          </reference>
          <reference field="1" count="1">
            <x v="0"/>
          </reference>
        </references>
      </pivotArea>
    </format>
    <format dxfId="3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3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3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3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3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2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1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1"/>
          </reference>
        </references>
      </pivotArea>
    </format>
  </formats>
  <pivotTableStyleInfo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99E51-C552-4A05-8A29-E41621BA513D}" name="NomEmployé3" displayName="NomEmployé3" ref="A1:E17" totalsRowShown="0" headerRowDxfId="88" dataDxfId="2" headerRowBorderDxfId="87" tableBorderDxfId="86" totalsRowBorderDxfId="85" dataCellStyle="Employé">
  <autoFilter ref="A1:E17" xr:uid="{E77C7FB9-688A-40B0-AA0F-1C81F135C6F0}"/>
  <tableColumns count="5">
    <tableColumn id="1" xr3:uid="{4EAB464E-31BB-4690-8BE7-F4E33B4C4155}" name="Noms" dataDxfId="7" dataCellStyle="Employé"/>
    <tableColumn id="2" xr3:uid="{B79A66F3-52D0-4A98-A98A-7581D2D6082C}" name="Fonction" dataDxfId="6" dataCellStyle="Employé"/>
    <tableColumn id="4" xr3:uid="{6E853682-E1FB-43CF-951E-5EC5E7DBC760}" name="Clé" dataDxfId="5" dataCellStyle="Employé">
      <calculatedColumnFormula>CONCATENATE(D2,"/",IF(B2="Aide Opérateur","AO","O"))</calculatedColumnFormula>
    </tableColumn>
    <tableColumn id="3" xr3:uid="{F7DF8363-F14D-422B-8252-5DA7EDEA005F}" name="Machine" dataDxfId="4" dataCellStyle="Employé"/>
    <tableColumn id="5" xr3:uid="{183DF6FC-3B33-4954-90BC-E1C459C27A29}" name="Clé2" dataDxfId="3" dataCellStyle="Employé"/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dans ce tableau. Ces noms sont utilisés en tant qu’options dans la colonne B du calendrier des absences de chaque mois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0EB7-65BB-4401-8712-338CBDA3F6D3}">
  <sheetPr codeName="Feuil2"/>
  <dimension ref="A1:O17"/>
  <sheetViews>
    <sheetView workbookViewId="0">
      <selection activeCell="A18" sqref="A18"/>
    </sheetView>
  </sheetViews>
  <sheetFormatPr baseColWidth="10" defaultRowHeight="14.4" x14ac:dyDescent="0.3"/>
  <cols>
    <col min="2" max="2" width="15.44140625" bestFit="1" customWidth="1"/>
    <col min="13" max="13" width="12.44140625" customWidth="1"/>
    <col min="14" max="14" width="16.88671875" customWidth="1"/>
    <col min="15" max="15" width="19" bestFit="1" customWidth="1"/>
  </cols>
  <sheetData>
    <row r="1" spans="1:15" ht="15" thickBot="1" x14ac:dyDescent="0.35">
      <c r="A1" s="31" t="s">
        <v>37</v>
      </c>
      <c r="B1" s="32" t="s">
        <v>38</v>
      </c>
      <c r="C1" s="33" t="s">
        <v>39</v>
      </c>
      <c r="D1" s="33" t="s">
        <v>40</v>
      </c>
      <c r="E1" s="32" t="s">
        <v>41</v>
      </c>
      <c r="H1" s="34" t="s">
        <v>52</v>
      </c>
      <c r="I1" t="s">
        <v>53</v>
      </c>
      <c r="J1" t="s">
        <v>54</v>
      </c>
      <c r="M1" t="s">
        <v>88</v>
      </c>
      <c r="N1" t="s">
        <v>87</v>
      </c>
      <c r="O1" t="s">
        <v>38</v>
      </c>
    </row>
    <row r="2" spans="1:15" x14ac:dyDescent="0.3">
      <c r="A2" s="67" t="s">
        <v>92</v>
      </c>
      <c r="B2" s="67" t="s">
        <v>42</v>
      </c>
      <c r="C2" s="68" t="s">
        <v>12</v>
      </c>
      <c r="D2" s="68" t="s">
        <v>43</v>
      </c>
      <c r="E2" s="67" t="s">
        <v>44</v>
      </c>
      <c r="H2" s="35" t="s">
        <v>8</v>
      </c>
      <c r="I2" s="36" t="s">
        <v>55</v>
      </c>
      <c r="J2" t="str">
        <f>H2&amp;"-"&amp;I2</f>
        <v>C-Congé</v>
      </c>
      <c r="M2" t="s">
        <v>35</v>
      </c>
      <c r="N2" t="s">
        <v>42</v>
      </c>
      <c r="O2" t="str">
        <f>M2&amp;"-"&amp;N2</f>
        <v>O-Opérateur</v>
      </c>
    </row>
    <row r="3" spans="1:15" x14ac:dyDescent="0.3">
      <c r="A3" s="67" t="s">
        <v>14</v>
      </c>
      <c r="B3" s="67" t="s">
        <v>42</v>
      </c>
      <c r="C3" s="68" t="s">
        <v>13</v>
      </c>
      <c r="D3" s="68" t="s">
        <v>45</v>
      </c>
      <c r="E3" s="67" t="s">
        <v>44</v>
      </c>
      <c r="H3" s="37" t="s">
        <v>17</v>
      </c>
      <c r="I3" s="36" t="s">
        <v>56</v>
      </c>
      <c r="J3" t="str">
        <f>H3&amp;"-"&amp;I3</f>
        <v>P-Personnel</v>
      </c>
      <c r="M3" t="s">
        <v>82</v>
      </c>
      <c r="N3" t="s">
        <v>84</v>
      </c>
      <c r="O3" t="str">
        <f t="shared" ref="O3:O5" si="0">M3&amp;"-"&amp;N3</f>
        <v>AO1-Aide Opérateur 1</v>
      </c>
    </row>
    <row r="4" spans="1:15" x14ac:dyDescent="0.3">
      <c r="A4" s="67" t="s">
        <v>93</v>
      </c>
      <c r="B4" s="67" t="s">
        <v>46</v>
      </c>
      <c r="C4" s="68" t="s">
        <v>19</v>
      </c>
      <c r="D4" s="68" t="s">
        <v>45</v>
      </c>
      <c r="E4" s="67" t="s">
        <v>44</v>
      </c>
      <c r="H4" s="38" t="s">
        <v>16</v>
      </c>
      <c r="I4" s="39" t="s">
        <v>57</v>
      </c>
      <c r="J4" t="str">
        <f>H4&amp;"-"&amp;I4</f>
        <v>M-Maladie</v>
      </c>
      <c r="M4" t="s">
        <v>83</v>
      </c>
      <c r="N4" t="s">
        <v>85</v>
      </c>
      <c r="O4" t="str">
        <f t="shared" si="0"/>
        <v>AO2-Aide Opérateur 2</v>
      </c>
    </row>
    <row r="5" spans="1:15" x14ac:dyDescent="0.3">
      <c r="A5" s="67" t="s">
        <v>94</v>
      </c>
      <c r="B5" s="67" t="s">
        <v>46</v>
      </c>
      <c r="C5" s="68" t="s">
        <v>9</v>
      </c>
      <c r="D5" s="68" t="s">
        <v>45</v>
      </c>
      <c r="E5" s="67" t="s">
        <v>44</v>
      </c>
      <c r="H5" s="40" t="s">
        <v>23</v>
      </c>
      <c r="I5" s="39" t="s">
        <v>58</v>
      </c>
      <c r="J5" t="str">
        <f>H5&amp;"-"&amp;I5</f>
        <v>F-Formation</v>
      </c>
      <c r="M5" t="s">
        <v>36</v>
      </c>
      <c r="N5" t="s">
        <v>86</v>
      </c>
      <c r="O5" t="str">
        <f t="shared" si="0"/>
        <v>INT-3ème suppléant</v>
      </c>
    </row>
    <row r="6" spans="1:15" x14ac:dyDescent="0.3">
      <c r="A6" s="69" t="s">
        <v>95</v>
      </c>
      <c r="B6" s="67" t="s">
        <v>47</v>
      </c>
      <c r="C6" s="68" t="str">
        <f t="shared" ref="C6:C16" si="1">CONCATENATE(D6,"/",IF(B6="Aide Opérateur","AO","O"))</f>
        <v>/O</v>
      </c>
      <c r="D6" s="68"/>
      <c r="E6" s="67" t="s">
        <v>44</v>
      </c>
      <c r="H6" s="41" t="s">
        <v>15</v>
      </c>
      <c r="I6" s="39" t="s">
        <v>59</v>
      </c>
      <c r="J6" t="str">
        <f>H6&amp;"-"&amp;I6</f>
        <v>V-Coronavirus</v>
      </c>
    </row>
    <row r="7" spans="1:15" x14ac:dyDescent="0.3">
      <c r="A7" s="67" t="s">
        <v>11</v>
      </c>
      <c r="B7" s="67" t="s">
        <v>42</v>
      </c>
      <c r="C7" s="68" t="s">
        <v>12</v>
      </c>
      <c r="D7" s="68" t="s">
        <v>43</v>
      </c>
      <c r="E7" s="67" t="s">
        <v>48</v>
      </c>
      <c r="H7" s="42" t="s">
        <v>17</v>
      </c>
      <c r="I7" s="42" t="s">
        <v>60</v>
      </c>
      <c r="J7" s="42" t="s">
        <v>61</v>
      </c>
    </row>
    <row r="8" spans="1:15" x14ac:dyDescent="0.3">
      <c r="A8" s="67" t="s">
        <v>21</v>
      </c>
      <c r="B8" s="67" t="s">
        <v>42</v>
      </c>
      <c r="C8" s="68" t="s">
        <v>13</v>
      </c>
      <c r="D8" s="68" t="s">
        <v>45</v>
      </c>
      <c r="E8" s="67" t="s">
        <v>48</v>
      </c>
    </row>
    <row r="9" spans="1:15" x14ac:dyDescent="0.3">
      <c r="A9" s="67" t="s">
        <v>96</v>
      </c>
      <c r="B9" s="67" t="s">
        <v>46</v>
      </c>
      <c r="C9" s="68" t="s">
        <v>19</v>
      </c>
      <c r="D9" s="68" t="s">
        <v>45</v>
      </c>
      <c r="E9" s="67" t="s">
        <v>48</v>
      </c>
    </row>
    <row r="10" spans="1:15" x14ac:dyDescent="0.3">
      <c r="A10" s="67" t="s">
        <v>97</v>
      </c>
      <c r="B10" s="67" t="s">
        <v>46</v>
      </c>
      <c r="C10" s="68" t="s">
        <v>9</v>
      </c>
      <c r="D10" s="68" t="s">
        <v>45</v>
      </c>
      <c r="E10" s="67" t="s">
        <v>48</v>
      </c>
    </row>
    <row r="11" spans="1:15" x14ac:dyDescent="0.3">
      <c r="A11" s="69" t="s">
        <v>98</v>
      </c>
      <c r="B11" s="67" t="s">
        <v>47</v>
      </c>
      <c r="C11" s="68" t="str">
        <f t="shared" si="1"/>
        <v>/O</v>
      </c>
      <c r="D11" s="68"/>
      <c r="E11" s="67" t="s">
        <v>48</v>
      </c>
    </row>
    <row r="12" spans="1:15" x14ac:dyDescent="0.3">
      <c r="A12" s="67" t="s">
        <v>99</v>
      </c>
      <c r="B12" s="67" t="s">
        <v>42</v>
      </c>
      <c r="C12" s="68" t="s">
        <v>12</v>
      </c>
      <c r="D12" s="68" t="s">
        <v>43</v>
      </c>
      <c r="E12" s="67" t="s">
        <v>49</v>
      </c>
    </row>
    <row r="13" spans="1:15" x14ac:dyDescent="0.3">
      <c r="A13" s="67" t="s">
        <v>100</v>
      </c>
      <c r="B13" s="70" t="s">
        <v>42</v>
      </c>
      <c r="C13" s="68" t="s">
        <v>13</v>
      </c>
      <c r="D13" s="71" t="s">
        <v>45</v>
      </c>
      <c r="E13" s="67" t="s">
        <v>49</v>
      </c>
    </row>
    <row r="14" spans="1:15" x14ac:dyDescent="0.3">
      <c r="A14" s="67" t="s">
        <v>50</v>
      </c>
      <c r="B14" s="70" t="s">
        <v>46</v>
      </c>
      <c r="C14" s="68" t="s">
        <v>19</v>
      </c>
      <c r="D14" s="71" t="s">
        <v>45</v>
      </c>
      <c r="E14" s="67" t="s">
        <v>49</v>
      </c>
    </row>
    <row r="15" spans="1:15" x14ac:dyDescent="0.3">
      <c r="A15" s="69" t="s">
        <v>101</v>
      </c>
      <c r="B15" s="70" t="s">
        <v>46</v>
      </c>
      <c r="C15" s="68" t="s">
        <v>9</v>
      </c>
      <c r="D15" s="71" t="s">
        <v>45</v>
      </c>
      <c r="E15" s="67" t="s">
        <v>49</v>
      </c>
    </row>
    <row r="16" spans="1:15" x14ac:dyDescent="0.3">
      <c r="A16" s="69" t="s">
        <v>102</v>
      </c>
      <c r="B16" s="70" t="s">
        <v>47</v>
      </c>
      <c r="C16" s="68" t="str">
        <f t="shared" si="1"/>
        <v>/O</v>
      </c>
      <c r="D16" s="71"/>
      <c r="E16" s="67" t="s">
        <v>49</v>
      </c>
    </row>
    <row r="17" spans="1:5" x14ac:dyDescent="0.3">
      <c r="A17" s="67" t="s">
        <v>103</v>
      </c>
      <c r="B17" s="70" t="s">
        <v>46</v>
      </c>
      <c r="C17" s="72" t="s">
        <v>51</v>
      </c>
      <c r="D17" s="71"/>
      <c r="E17" s="73"/>
    </row>
  </sheetData>
  <dataValidations count="1">
    <dataValidation allowBlank="1" showInputMessage="1" showErrorMessage="1" prompt="Entrez les noms des employés dans cette colonne" sqref="A1" xr:uid="{80D48B86-6ABA-4062-8180-EABA1884987D}"/>
  </dataValidations>
  <pageMargins left="0.7" right="0.7" top="0.75" bottom="0.75" header="0.3" footer="0.3"/>
  <ignoredErrors>
    <ignoredError sqref="C2:C17" calculatedColum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3315-4EE7-4BC5-8D52-C4E289F836D5}">
  <sheetPr codeName="Feuil7" filterMode="1"/>
  <dimension ref="A1:G57"/>
  <sheetViews>
    <sheetView workbookViewId="0">
      <pane ySplit="1" topLeftCell="A2" activePane="bottomLeft" state="frozen"/>
      <selection pane="bottomLeft" activeCell="A35" sqref="A35"/>
    </sheetView>
  </sheetViews>
  <sheetFormatPr baseColWidth="10" defaultRowHeight="14.4" x14ac:dyDescent="0.3"/>
  <cols>
    <col min="1" max="1" width="25.6640625" customWidth="1"/>
    <col min="2" max="3" width="17.88671875" style="10" customWidth="1"/>
    <col min="4" max="5" width="17.88671875" customWidth="1"/>
    <col min="6" max="6" width="35.5546875" bestFit="1" customWidth="1"/>
    <col min="7" max="7" width="17.5546875" bestFit="1" customWidth="1"/>
  </cols>
  <sheetData>
    <row r="1" spans="1:7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</row>
    <row r="2" spans="1:7" hidden="1" x14ac:dyDescent="0.3">
      <c r="A2" s="6" t="s">
        <v>94</v>
      </c>
      <c r="B2" s="7">
        <v>43847</v>
      </c>
      <c r="C2" s="7">
        <v>43847</v>
      </c>
      <c r="D2" s="8" t="s">
        <v>10</v>
      </c>
      <c r="E2" s="9" t="s">
        <v>8</v>
      </c>
      <c r="F2" s="64" t="s">
        <v>9</v>
      </c>
      <c r="G2" s="66" t="s">
        <v>10</v>
      </c>
    </row>
    <row r="3" spans="1:7" hidden="1" x14ac:dyDescent="0.3">
      <c r="A3" s="56" t="s">
        <v>11</v>
      </c>
      <c r="B3" s="7">
        <v>43858</v>
      </c>
      <c r="C3" s="7">
        <v>43858</v>
      </c>
      <c r="D3" s="56" t="s">
        <v>98</v>
      </c>
      <c r="E3" s="56" t="s">
        <v>8</v>
      </c>
      <c r="F3" s="64" t="s">
        <v>12</v>
      </c>
      <c r="G3" s="66" t="s">
        <v>10</v>
      </c>
    </row>
    <row r="4" spans="1:7" x14ac:dyDescent="0.3">
      <c r="A4" s="56" t="s">
        <v>100</v>
      </c>
      <c r="B4" s="7">
        <v>43866</v>
      </c>
      <c r="C4" s="7">
        <v>43866</v>
      </c>
      <c r="D4" s="56" t="s">
        <v>102</v>
      </c>
      <c r="E4" s="56" t="s">
        <v>8</v>
      </c>
      <c r="F4" s="64" t="s">
        <v>13</v>
      </c>
      <c r="G4" s="66" t="s">
        <v>10</v>
      </c>
    </row>
    <row r="5" spans="1:7" hidden="1" x14ac:dyDescent="0.3">
      <c r="A5" s="56" t="s">
        <v>14</v>
      </c>
      <c r="B5" s="7">
        <v>43873</v>
      </c>
      <c r="C5" s="7">
        <v>43873</v>
      </c>
      <c r="D5" s="56" t="s">
        <v>95</v>
      </c>
      <c r="E5" s="56" t="s">
        <v>8</v>
      </c>
      <c r="F5" s="64" t="s">
        <v>13</v>
      </c>
      <c r="G5" s="66" t="s">
        <v>10</v>
      </c>
    </row>
    <row r="6" spans="1:7" hidden="1" x14ac:dyDescent="0.3">
      <c r="A6" s="56" t="s">
        <v>97</v>
      </c>
      <c r="B6" s="7">
        <v>43882</v>
      </c>
      <c r="C6" s="7">
        <v>43882</v>
      </c>
      <c r="D6" s="57" t="s">
        <v>10</v>
      </c>
      <c r="E6" s="56" t="s">
        <v>8</v>
      </c>
      <c r="F6" s="64" t="s">
        <v>9</v>
      </c>
      <c r="G6" s="66" t="s">
        <v>10</v>
      </c>
    </row>
    <row r="7" spans="1:7" x14ac:dyDescent="0.3">
      <c r="A7" s="56" t="s">
        <v>92</v>
      </c>
      <c r="B7" s="7">
        <v>43892</v>
      </c>
      <c r="C7" s="7">
        <v>43892</v>
      </c>
      <c r="D7" s="56" t="s">
        <v>98</v>
      </c>
      <c r="E7" s="56" t="s">
        <v>15</v>
      </c>
      <c r="F7" s="64" t="s">
        <v>12</v>
      </c>
      <c r="G7" s="66" t="s">
        <v>10</v>
      </c>
    </row>
    <row r="8" spans="1:7" x14ac:dyDescent="0.3">
      <c r="A8" s="56" t="s">
        <v>92</v>
      </c>
      <c r="B8" s="7">
        <v>43895</v>
      </c>
      <c r="C8" s="7">
        <v>43917</v>
      </c>
      <c r="D8" s="56" t="s">
        <v>98</v>
      </c>
      <c r="E8" s="56" t="s">
        <v>15</v>
      </c>
      <c r="F8" s="64" t="s">
        <v>12</v>
      </c>
      <c r="G8" s="66" t="s">
        <v>10</v>
      </c>
    </row>
    <row r="9" spans="1:7" hidden="1" x14ac:dyDescent="0.3">
      <c r="A9" s="58" t="s">
        <v>14</v>
      </c>
      <c r="B9" s="51">
        <v>43913</v>
      </c>
      <c r="C9" s="51">
        <v>43917</v>
      </c>
      <c r="D9" s="58" t="s">
        <v>95</v>
      </c>
      <c r="E9" s="58" t="s">
        <v>8</v>
      </c>
      <c r="F9" s="65" t="s">
        <v>13</v>
      </c>
      <c r="G9" s="66" t="s">
        <v>10</v>
      </c>
    </row>
    <row r="10" spans="1:7" hidden="1" x14ac:dyDescent="0.3">
      <c r="A10" s="59" t="s">
        <v>11</v>
      </c>
      <c r="B10" s="60">
        <v>43913</v>
      </c>
      <c r="C10" s="60">
        <v>43951</v>
      </c>
      <c r="D10" s="59" t="s">
        <v>98</v>
      </c>
      <c r="E10" s="61" t="s">
        <v>16</v>
      </c>
      <c r="F10" s="59" t="s">
        <v>12</v>
      </c>
      <c r="G10" s="59" t="s">
        <v>10</v>
      </c>
    </row>
    <row r="11" spans="1:7" hidden="1" x14ac:dyDescent="0.3">
      <c r="A11" s="59" t="s">
        <v>94</v>
      </c>
      <c r="B11" s="60">
        <v>43915</v>
      </c>
      <c r="C11" s="60">
        <v>43917</v>
      </c>
      <c r="D11" s="59" t="s">
        <v>10</v>
      </c>
      <c r="E11" s="59" t="s">
        <v>17</v>
      </c>
      <c r="F11" s="59" t="s">
        <v>9</v>
      </c>
      <c r="G11" s="59" t="s">
        <v>18</v>
      </c>
    </row>
    <row r="12" spans="1:7" hidden="1" x14ac:dyDescent="0.3">
      <c r="A12" s="59" t="s">
        <v>93</v>
      </c>
      <c r="B12" s="60">
        <v>43915</v>
      </c>
      <c r="C12" s="60">
        <v>43917</v>
      </c>
      <c r="D12" s="59" t="s">
        <v>10</v>
      </c>
      <c r="E12" s="59" t="s">
        <v>17</v>
      </c>
      <c r="F12" s="59" t="s">
        <v>19</v>
      </c>
      <c r="G12" s="59" t="s">
        <v>20</v>
      </c>
    </row>
    <row r="13" spans="1:7" hidden="1" x14ac:dyDescent="0.3">
      <c r="A13" s="59" t="s">
        <v>21</v>
      </c>
      <c r="B13" s="60">
        <v>43923</v>
      </c>
      <c r="C13" s="60">
        <v>43923</v>
      </c>
      <c r="D13" s="59" t="s">
        <v>10</v>
      </c>
      <c r="E13" s="59" t="s">
        <v>17</v>
      </c>
      <c r="F13" s="59" t="s">
        <v>13</v>
      </c>
      <c r="G13" s="59" t="s">
        <v>22</v>
      </c>
    </row>
    <row r="14" spans="1:7" hidden="1" x14ac:dyDescent="0.3">
      <c r="A14" s="59" t="s">
        <v>97</v>
      </c>
      <c r="B14" s="60">
        <v>43923</v>
      </c>
      <c r="C14" s="60">
        <v>43923</v>
      </c>
      <c r="D14" s="59" t="s">
        <v>10</v>
      </c>
      <c r="E14" s="59" t="s">
        <v>8</v>
      </c>
      <c r="F14" s="59" t="s">
        <v>9</v>
      </c>
      <c r="G14" s="59" t="s">
        <v>10</v>
      </c>
    </row>
    <row r="15" spans="1:7" hidden="1" x14ac:dyDescent="0.3">
      <c r="A15" s="59" t="s">
        <v>97</v>
      </c>
      <c r="B15" s="60">
        <v>43948</v>
      </c>
      <c r="C15" s="60">
        <v>43951</v>
      </c>
      <c r="D15" s="59" t="s">
        <v>10</v>
      </c>
      <c r="E15" s="59" t="s">
        <v>15</v>
      </c>
      <c r="F15" s="59" t="s">
        <v>9</v>
      </c>
      <c r="G15" s="59" t="s">
        <v>10</v>
      </c>
    </row>
    <row r="16" spans="1:7" hidden="1" x14ac:dyDescent="0.3">
      <c r="A16" s="59" t="s">
        <v>94</v>
      </c>
      <c r="B16" s="60">
        <v>43956</v>
      </c>
      <c r="C16" s="60">
        <v>43956</v>
      </c>
      <c r="D16" s="59" t="s">
        <v>10</v>
      </c>
      <c r="E16" s="59" t="s">
        <v>8</v>
      </c>
      <c r="F16" s="59" t="s">
        <v>9</v>
      </c>
      <c r="G16" s="59" t="s">
        <v>10</v>
      </c>
    </row>
    <row r="17" spans="1:7" hidden="1" x14ac:dyDescent="0.3">
      <c r="A17" s="59" t="s">
        <v>97</v>
      </c>
      <c r="B17" s="60">
        <v>43962</v>
      </c>
      <c r="C17" s="60">
        <v>43964</v>
      </c>
      <c r="D17" s="59" t="s">
        <v>10</v>
      </c>
      <c r="E17" s="59" t="s">
        <v>8</v>
      </c>
      <c r="F17" s="59" t="s">
        <v>9</v>
      </c>
      <c r="G17" s="59" t="s">
        <v>10</v>
      </c>
    </row>
    <row r="18" spans="1:7" hidden="1" x14ac:dyDescent="0.3">
      <c r="A18" s="59" t="s">
        <v>101</v>
      </c>
      <c r="B18" s="60">
        <v>43965</v>
      </c>
      <c r="C18" s="60">
        <v>43971</v>
      </c>
      <c r="D18" s="59" t="s">
        <v>10</v>
      </c>
      <c r="E18" s="59" t="s">
        <v>23</v>
      </c>
      <c r="F18" s="59" t="s">
        <v>9</v>
      </c>
      <c r="G18" s="59" t="s">
        <v>10</v>
      </c>
    </row>
    <row r="19" spans="1:7" hidden="1" x14ac:dyDescent="0.3">
      <c r="A19" s="59" t="s">
        <v>50</v>
      </c>
      <c r="B19" s="60">
        <v>43973</v>
      </c>
      <c r="C19" s="60">
        <v>43973</v>
      </c>
      <c r="D19" s="59" t="s">
        <v>10</v>
      </c>
      <c r="E19" s="59" t="s">
        <v>8</v>
      </c>
      <c r="F19" s="59" t="s">
        <v>19</v>
      </c>
      <c r="G19" s="59" t="s">
        <v>10</v>
      </c>
    </row>
    <row r="20" spans="1:7" hidden="1" x14ac:dyDescent="0.3">
      <c r="A20" s="59" t="s">
        <v>21</v>
      </c>
      <c r="B20" s="60">
        <v>43973</v>
      </c>
      <c r="C20" s="60">
        <v>43973</v>
      </c>
      <c r="D20" s="59" t="s">
        <v>10</v>
      </c>
      <c r="E20" s="59" t="s">
        <v>8</v>
      </c>
      <c r="F20" s="59" t="s">
        <v>13</v>
      </c>
      <c r="G20" s="59" t="s">
        <v>10</v>
      </c>
    </row>
    <row r="21" spans="1:7" hidden="1" x14ac:dyDescent="0.3">
      <c r="A21" s="59" t="s">
        <v>99</v>
      </c>
      <c r="B21" s="60">
        <v>43973</v>
      </c>
      <c r="C21" s="60">
        <v>43973</v>
      </c>
      <c r="D21" s="59" t="s">
        <v>10</v>
      </c>
      <c r="E21" s="59" t="s">
        <v>8</v>
      </c>
      <c r="F21" s="59" t="s">
        <v>12</v>
      </c>
      <c r="G21" s="59" t="s">
        <v>10</v>
      </c>
    </row>
    <row r="22" spans="1:7" hidden="1" x14ac:dyDescent="0.3">
      <c r="A22" s="59" t="s">
        <v>99</v>
      </c>
      <c r="B22" s="60">
        <v>43969</v>
      </c>
      <c r="C22" s="60">
        <v>43971</v>
      </c>
      <c r="D22" s="59" t="s">
        <v>101</v>
      </c>
      <c r="E22" s="59" t="s">
        <v>8</v>
      </c>
      <c r="F22" s="59" t="s">
        <v>12</v>
      </c>
      <c r="G22" s="59" t="s">
        <v>10</v>
      </c>
    </row>
    <row r="23" spans="1:7" hidden="1" x14ac:dyDescent="0.3">
      <c r="A23" s="59" t="s">
        <v>99</v>
      </c>
      <c r="B23" s="60">
        <v>43976</v>
      </c>
      <c r="C23" s="60">
        <v>43980</v>
      </c>
      <c r="D23" s="59" t="s">
        <v>10</v>
      </c>
      <c r="E23" s="59" t="s">
        <v>17</v>
      </c>
      <c r="F23" s="59" t="s">
        <v>12</v>
      </c>
      <c r="G23" s="59" t="s">
        <v>64</v>
      </c>
    </row>
    <row r="24" spans="1:7" x14ac:dyDescent="0.3">
      <c r="A24" s="59" t="s">
        <v>92</v>
      </c>
      <c r="B24" s="60">
        <v>43976</v>
      </c>
      <c r="C24" s="60">
        <v>43980</v>
      </c>
      <c r="D24" s="59" t="s">
        <v>10</v>
      </c>
      <c r="E24" s="59" t="s">
        <v>17</v>
      </c>
      <c r="F24" s="59" t="s">
        <v>12</v>
      </c>
      <c r="G24" s="59" t="s">
        <v>63</v>
      </c>
    </row>
    <row r="25" spans="1:7" hidden="1" x14ac:dyDescent="0.3">
      <c r="A25" s="59" t="s">
        <v>11</v>
      </c>
      <c r="B25" s="60">
        <v>43976</v>
      </c>
      <c r="C25" s="60">
        <v>43980</v>
      </c>
      <c r="D25" s="59" t="s">
        <v>10</v>
      </c>
      <c r="E25" s="59" t="s">
        <v>17</v>
      </c>
      <c r="F25" s="59" t="s">
        <v>12</v>
      </c>
      <c r="G25" s="59" t="s">
        <v>18</v>
      </c>
    </row>
    <row r="26" spans="1:7" hidden="1" x14ac:dyDescent="0.3">
      <c r="A26" s="59" t="s">
        <v>14</v>
      </c>
      <c r="B26" s="60">
        <v>44018</v>
      </c>
      <c r="C26" s="60">
        <v>44043</v>
      </c>
      <c r="D26" s="59" t="s">
        <v>95</v>
      </c>
      <c r="E26" s="59" t="s">
        <v>8</v>
      </c>
      <c r="F26" s="59" t="s">
        <v>13</v>
      </c>
      <c r="G26" s="59" t="s">
        <v>10</v>
      </c>
    </row>
    <row r="27" spans="1:7" hidden="1" x14ac:dyDescent="0.3">
      <c r="A27" s="59" t="s">
        <v>101</v>
      </c>
      <c r="B27" s="60">
        <v>44018</v>
      </c>
      <c r="C27" s="60">
        <v>44022</v>
      </c>
      <c r="D27" s="59" t="s">
        <v>10</v>
      </c>
      <c r="E27" s="59" t="s">
        <v>17</v>
      </c>
      <c r="F27" s="59" t="s">
        <v>9</v>
      </c>
      <c r="G27" s="59" t="s">
        <v>78</v>
      </c>
    </row>
    <row r="28" spans="1:7" hidden="1" x14ac:dyDescent="0.3">
      <c r="A28" s="59" t="s">
        <v>97</v>
      </c>
      <c r="B28" s="60">
        <v>44025</v>
      </c>
      <c r="C28" s="60">
        <v>44036</v>
      </c>
      <c r="D28" s="59" t="s">
        <v>10</v>
      </c>
      <c r="E28" s="59" t="s">
        <v>8</v>
      </c>
      <c r="F28" s="59" t="s">
        <v>9</v>
      </c>
      <c r="G28" s="59" t="s">
        <v>10</v>
      </c>
    </row>
    <row r="29" spans="1:7" hidden="1" x14ac:dyDescent="0.3">
      <c r="A29" s="62" t="s">
        <v>101</v>
      </c>
      <c r="B29" s="63">
        <v>44039</v>
      </c>
      <c r="C29" s="63">
        <v>44043</v>
      </c>
      <c r="D29" s="62" t="s">
        <v>10</v>
      </c>
      <c r="E29" s="62" t="s">
        <v>17</v>
      </c>
      <c r="F29" s="62" t="s">
        <v>9</v>
      </c>
      <c r="G29" s="59" t="s">
        <v>78</v>
      </c>
    </row>
    <row r="30" spans="1:7" hidden="1" x14ac:dyDescent="0.3">
      <c r="A30" s="62" t="s">
        <v>101</v>
      </c>
      <c r="B30" s="63">
        <v>44039</v>
      </c>
      <c r="C30" s="63">
        <v>44043</v>
      </c>
      <c r="D30" s="62" t="s">
        <v>10</v>
      </c>
      <c r="E30" s="62" t="s">
        <v>23</v>
      </c>
      <c r="F30" s="62" t="s">
        <v>9</v>
      </c>
      <c r="G30" s="59" t="s">
        <v>10</v>
      </c>
    </row>
    <row r="31" spans="1:7" x14ac:dyDescent="0.3">
      <c r="A31" s="59" t="s">
        <v>92</v>
      </c>
      <c r="B31" s="60">
        <v>44046</v>
      </c>
      <c r="C31" s="60">
        <v>44050</v>
      </c>
      <c r="D31" s="59" t="s">
        <v>101</v>
      </c>
      <c r="E31" s="59" t="s">
        <v>8</v>
      </c>
      <c r="F31" s="59" t="s">
        <v>12</v>
      </c>
      <c r="G31" s="59" t="s">
        <v>10</v>
      </c>
    </row>
    <row r="32" spans="1:7" hidden="1" x14ac:dyDescent="0.3">
      <c r="A32" s="59" t="s">
        <v>101</v>
      </c>
      <c r="B32" s="60">
        <v>44046</v>
      </c>
      <c r="C32" s="60">
        <v>44050</v>
      </c>
      <c r="D32" s="59" t="s">
        <v>10</v>
      </c>
      <c r="E32" s="59" t="s">
        <v>17</v>
      </c>
      <c r="F32" s="59" t="s">
        <v>65</v>
      </c>
      <c r="G32" s="59" t="s">
        <v>66</v>
      </c>
    </row>
    <row r="33" spans="1:7" x14ac:dyDescent="0.3">
      <c r="A33" s="74" t="s">
        <v>92</v>
      </c>
      <c r="B33" s="60">
        <v>44053</v>
      </c>
      <c r="C33" s="60">
        <v>44064</v>
      </c>
      <c r="D33" s="59" t="s">
        <v>10</v>
      </c>
      <c r="E33" s="59" t="s">
        <v>8</v>
      </c>
      <c r="F33" s="59" t="s">
        <v>12</v>
      </c>
      <c r="G33" s="59" t="s">
        <v>10</v>
      </c>
    </row>
    <row r="34" spans="1:7" x14ac:dyDescent="0.3">
      <c r="A34" s="59" t="s">
        <v>100</v>
      </c>
      <c r="B34" s="60">
        <v>44053</v>
      </c>
      <c r="C34" s="60">
        <v>44057</v>
      </c>
      <c r="D34" s="59" t="s">
        <v>10</v>
      </c>
      <c r="E34" s="59" t="s">
        <v>8</v>
      </c>
      <c r="F34" s="59" t="s">
        <v>13</v>
      </c>
      <c r="G34" s="59" t="s">
        <v>10</v>
      </c>
    </row>
    <row r="35" spans="1:7" x14ac:dyDescent="0.3">
      <c r="A35" s="74" t="s">
        <v>100</v>
      </c>
      <c r="B35" s="60">
        <v>44060</v>
      </c>
      <c r="C35" s="60">
        <v>44064</v>
      </c>
      <c r="D35" s="59" t="s">
        <v>10</v>
      </c>
      <c r="E35" s="59" t="s">
        <v>8</v>
      </c>
      <c r="F35" s="59" t="s">
        <v>13</v>
      </c>
      <c r="G35" s="59" t="s">
        <v>10</v>
      </c>
    </row>
    <row r="36" spans="1:7" x14ac:dyDescent="0.3">
      <c r="A36" s="59" t="s">
        <v>100</v>
      </c>
      <c r="B36" s="60">
        <v>44067</v>
      </c>
      <c r="C36" s="60">
        <v>44071</v>
      </c>
      <c r="D36" s="59" t="s">
        <v>10</v>
      </c>
      <c r="E36" s="59" t="s">
        <v>8</v>
      </c>
      <c r="F36" s="59" t="s">
        <v>13</v>
      </c>
      <c r="G36" s="59" t="s">
        <v>10</v>
      </c>
    </row>
    <row r="37" spans="1:7" hidden="1" x14ac:dyDescent="0.3">
      <c r="A37" s="59" t="s">
        <v>99</v>
      </c>
      <c r="B37" s="60">
        <v>44067</v>
      </c>
      <c r="C37" s="60">
        <v>44071</v>
      </c>
      <c r="D37" s="59" t="s">
        <v>10</v>
      </c>
      <c r="E37" s="59" t="s">
        <v>17</v>
      </c>
      <c r="F37" s="59" t="s">
        <v>12</v>
      </c>
      <c r="G37" s="59" t="s">
        <v>67</v>
      </c>
    </row>
    <row r="38" spans="1:7" hidden="1" x14ac:dyDescent="0.3">
      <c r="A38" s="59" t="s">
        <v>99</v>
      </c>
      <c r="B38" s="60">
        <v>44053</v>
      </c>
      <c r="C38" s="60">
        <v>44057</v>
      </c>
      <c r="D38" s="59" t="s">
        <v>10</v>
      </c>
      <c r="E38" s="59" t="s">
        <v>17</v>
      </c>
      <c r="F38" s="59" t="s">
        <v>12</v>
      </c>
      <c r="G38" s="59" t="s">
        <v>80</v>
      </c>
    </row>
    <row r="39" spans="1:7" hidden="1" x14ac:dyDescent="0.3">
      <c r="A39" s="59" t="s">
        <v>101</v>
      </c>
      <c r="B39" s="60">
        <v>44053</v>
      </c>
      <c r="C39" s="60">
        <v>44057</v>
      </c>
      <c r="D39" s="59" t="s">
        <v>10</v>
      </c>
      <c r="E39" s="59" t="s">
        <v>17</v>
      </c>
      <c r="F39" s="59" t="s">
        <v>12</v>
      </c>
      <c r="G39" s="59" t="s">
        <v>22</v>
      </c>
    </row>
    <row r="40" spans="1:7" hidden="1" x14ac:dyDescent="0.3">
      <c r="A40" s="59" t="s">
        <v>11</v>
      </c>
      <c r="B40" s="60">
        <v>44060</v>
      </c>
      <c r="C40" s="60">
        <v>44064</v>
      </c>
      <c r="D40" s="59" t="s">
        <v>10</v>
      </c>
      <c r="E40" s="59" t="s">
        <v>17</v>
      </c>
      <c r="F40" s="59" t="s">
        <v>12</v>
      </c>
      <c r="G40" s="59" t="s">
        <v>66</v>
      </c>
    </row>
    <row r="41" spans="1:7" x14ac:dyDescent="0.3">
      <c r="A41" s="59" t="s">
        <v>100</v>
      </c>
      <c r="B41" s="60">
        <v>44060</v>
      </c>
      <c r="C41" s="60">
        <v>44064</v>
      </c>
      <c r="D41" s="59" t="s">
        <v>21</v>
      </c>
      <c r="E41" s="59" t="s">
        <v>17</v>
      </c>
      <c r="F41" s="59" t="s">
        <v>13</v>
      </c>
      <c r="G41" s="59" t="s">
        <v>67</v>
      </c>
    </row>
    <row r="42" spans="1:7" hidden="1" x14ac:dyDescent="0.3">
      <c r="A42" s="59" t="s">
        <v>97</v>
      </c>
      <c r="B42" s="60">
        <v>44060</v>
      </c>
      <c r="C42" s="60">
        <v>44064</v>
      </c>
      <c r="D42" s="59" t="s">
        <v>10</v>
      </c>
      <c r="E42" s="59" t="s">
        <v>17</v>
      </c>
      <c r="F42" s="59" t="s">
        <v>19</v>
      </c>
      <c r="G42" s="59" t="s">
        <v>70</v>
      </c>
    </row>
    <row r="43" spans="1:7" hidden="1" x14ac:dyDescent="0.3">
      <c r="A43" s="59" t="s">
        <v>96</v>
      </c>
      <c r="B43" s="60">
        <v>44060</v>
      </c>
      <c r="C43" s="60">
        <v>44064</v>
      </c>
      <c r="D43" s="59" t="s">
        <v>10</v>
      </c>
      <c r="E43" s="59" t="s">
        <v>17</v>
      </c>
      <c r="F43" s="59" t="s">
        <v>9</v>
      </c>
      <c r="G43" s="59" t="s">
        <v>68</v>
      </c>
    </row>
    <row r="44" spans="1:7" x14ac:dyDescent="0.3">
      <c r="A44" s="59" t="s">
        <v>92</v>
      </c>
      <c r="B44" s="60">
        <v>44060</v>
      </c>
      <c r="C44" s="60">
        <v>44064</v>
      </c>
      <c r="D44" s="59" t="s">
        <v>99</v>
      </c>
      <c r="E44" s="59" t="s">
        <v>8</v>
      </c>
      <c r="F44" s="59" t="s">
        <v>12</v>
      </c>
      <c r="G44" s="59" t="s">
        <v>10</v>
      </c>
    </row>
    <row r="45" spans="1:7" hidden="1" x14ac:dyDescent="0.3">
      <c r="A45" s="59" t="s">
        <v>93</v>
      </c>
      <c r="B45" s="60">
        <v>44060</v>
      </c>
      <c r="C45" s="60">
        <v>44064</v>
      </c>
      <c r="D45" s="59" t="s">
        <v>50</v>
      </c>
      <c r="E45" s="59" t="s">
        <v>8</v>
      </c>
      <c r="F45" s="59" t="s">
        <v>19</v>
      </c>
      <c r="G45" s="59" t="s">
        <v>10</v>
      </c>
    </row>
    <row r="46" spans="1:7" hidden="1" x14ac:dyDescent="0.3">
      <c r="A46" s="59" t="s">
        <v>101</v>
      </c>
      <c r="B46" s="60">
        <v>44060</v>
      </c>
      <c r="C46" s="60">
        <v>44064</v>
      </c>
      <c r="D46" s="59" t="s">
        <v>10</v>
      </c>
      <c r="E46" s="59" t="s">
        <v>17</v>
      </c>
      <c r="F46" s="59" t="s">
        <v>9</v>
      </c>
      <c r="G46" s="59" t="s">
        <v>69</v>
      </c>
    </row>
    <row r="47" spans="1:7" hidden="1" x14ac:dyDescent="0.3">
      <c r="A47" s="59" t="s">
        <v>93</v>
      </c>
      <c r="B47" s="60">
        <v>44067</v>
      </c>
      <c r="C47" s="60">
        <v>44067</v>
      </c>
      <c r="D47" s="59" t="s">
        <v>10</v>
      </c>
      <c r="E47" s="59" t="s">
        <v>8</v>
      </c>
      <c r="F47" s="59" t="s">
        <v>19</v>
      </c>
      <c r="G47" s="59" t="s">
        <v>10</v>
      </c>
    </row>
    <row r="48" spans="1:7" hidden="1" x14ac:dyDescent="0.3">
      <c r="A48" s="59" t="s">
        <v>93</v>
      </c>
      <c r="B48" s="60">
        <v>44068</v>
      </c>
      <c r="C48" s="60">
        <v>44071</v>
      </c>
      <c r="D48" s="59" t="s">
        <v>10</v>
      </c>
      <c r="E48" s="59" t="s">
        <v>17</v>
      </c>
      <c r="F48" s="59" t="s">
        <v>19</v>
      </c>
      <c r="G48" s="59" t="s">
        <v>79</v>
      </c>
    </row>
    <row r="49" spans="1:7" hidden="1" x14ac:dyDescent="0.3">
      <c r="A49" s="59" t="s">
        <v>101</v>
      </c>
      <c r="B49" s="60">
        <v>44067</v>
      </c>
      <c r="C49" s="60">
        <v>44071</v>
      </c>
      <c r="D49" s="59" t="s">
        <v>10</v>
      </c>
      <c r="E49" s="59" t="s">
        <v>17</v>
      </c>
      <c r="F49" s="59" t="s">
        <v>9</v>
      </c>
      <c r="G49" s="59" t="s">
        <v>66</v>
      </c>
    </row>
    <row r="50" spans="1:7" hidden="1" x14ac:dyDescent="0.3">
      <c r="A50" s="59" t="s">
        <v>50</v>
      </c>
      <c r="B50" s="60">
        <v>44067</v>
      </c>
      <c r="C50" s="60">
        <v>44071</v>
      </c>
      <c r="D50" s="59" t="s">
        <v>10</v>
      </c>
      <c r="E50" s="59" t="s">
        <v>17</v>
      </c>
      <c r="F50" s="59" t="s">
        <v>19</v>
      </c>
      <c r="G50" s="59" t="s">
        <v>70</v>
      </c>
    </row>
    <row r="51" spans="1:7" x14ac:dyDescent="0.3">
      <c r="A51" s="59" t="s">
        <v>92</v>
      </c>
      <c r="B51" s="60">
        <v>44067</v>
      </c>
      <c r="C51" s="60">
        <v>44071</v>
      </c>
      <c r="D51" s="59" t="s">
        <v>10</v>
      </c>
      <c r="E51" s="59" t="s">
        <v>17</v>
      </c>
      <c r="F51" s="59" t="s">
        <v>12</v>
      </c>
      <c r="G51" s="59" t="s">
        <v>22</v>
      </c>
    </row>
    <row r="52" spans="1:7" hidden="1" x14ac:dyDescent="0.3">
      <c r="A52" s="59" t="s">
        <v>14</v>
      </c>
      <c r="B52" s="60">
        <v>44067</v>
      </c>
      <c r="C52" s="60">
        <v>44071</v>
      </c>
      <c r="D52" s="59" t="s">
        <v>10</v>
      </c>
      <c r="E52" s="59" t="s">
        <v>17</v>
      </c>
      <c r="F52" s="59" t="s">
        <v>13</v>
      </c>
      <c r="G52" s="59" t="s">
        <v>71</v>
      </c>
    </row>
    <row r="53" spans="1:7" hidden="1" x14ac:dyDescent="0.3">
      <c r="A53" s="59" t="s">
        <v>94</v>
      </c>
      <c r="B53" s="60">
        <v>44067</v>
      </c>
      <c r="C53" s="60">
        <v>44071</v>
      </c>
      <c r="D53" s="59" t="s">
        <v>10</v>
      </c>
      <c r="E53" s="59" t="s">
        <v>17</v>
      </c>
      <c r="F53" s="59" t="s">
        <v>9</v>
      </c>
      <c r="G53" s="59" t="s">
        <v>72</v>
      </c>
    </row>
    <row r="54" spans="1:7" hidden="1" x14ac:dyDescent="0.3">
      <c r="A54" s="59" t="s">
        <v>11</v>
      </c>
      <c r="B54" s="60">
        <v>44067</v>
      </c>
      <c r="C54" s="60">
        <v>44071</v>
      </c>
      <c r="D54" s="59" t="s">
        <v>10</v>
      </c>
      <c r="E54" s="59" t="s">
        <v>17</v>
      </c>
      <c r="F54" s="59" t="s">
        <v>12</v>
      </c>
      <c r="G54" s="59" t="s">
        <v>74</v>
      </c>
    </row>
    <row r="55" spans="1:7" hidden="1" x14ac:dyDescent="0.3">
      <c r="A55" s="59" t="s">
        <v>21</v>
      </c>
      <c r="B55" s="60">
        <v>44067</v>
      </c>
      <c r="C55" s="60">
        <v>44071</v>
      </c>
      <c r="D55" s="59" t="s">
        <v>10</v>
      </c>
      <c r="E55" s="59" t="s">
        <v>17</v>
      </c>
      <c r="F55" s="59" t="s">
        <v>13</v>
      </c>
      <c r="G55" s="59" t="s">
        <v>75</v>
      </c>
    </row>
    <row r="56" spans="1:7" hidden="1" x14ac:dyDescent="0.3">
      <c r="A56" s="59" t="s">
        <v>96</v>
      </c>
      <c r="B56" s="60">
        <v>44067</v>
      </c>
      <c r="C56" s="60">
        <v>44071</v>
      </c>
      <c r="D56" s="59" t="s">
        <v>10</v>
      </c>
      <c r="E56" s="59" t="s">
        <v>17</v>
      </c>
      <c r="F56" s="59" t="s">
        <v>19</v>
      </c>
      <c r="G56" s="59" t="s">
        <v>76</v>
      </c>
    </row>
    <row r="57" spans="1:7" hidden="1" x14ac:dyDescent="0.3">
      <c r="A57" s="59" t="s">
        <v>97</v>
      </c>
      <c r="B57" s="60">
        <v>44067</v>
      </c>
      <c r="C57" s="60">
        <v>44071</v>
      </c>
      <c r="D57" s="59" t="s">
        <v>10</v>
      </c>
      <c r="E57" s="59" t="s">
        <v>17</v>
      </c>
      <c r="F57" s="59" t="s">
        <v>73</v>
      </c>
      <c r="G57" s="59" t="s">
        <v>77</v>
      </c>
    </row>
  </sheetData>
  <autoFilter ref="A1:G57" xr:uid="{2D7F172F-C825-4AC8-8B2A-886240754553}">
    <filterColumn colId="0">
      <filters>
        <filter val="Alexandre"/>
        <filter val="Pierre"/>
      </filters>
    </filterColumn>
  </autoFilter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36015-EA42-4E7C-A7FB-45B28EA5FD6C}">
  <sheetPr codeName="Feuil11"/>
  <dimension ref="A1:L90"/>
  <sheetViews>
    <sheetView showGridLines="0" tabSelected="1" workbookViewId="0">
      <selection activeCell="F6" sqref="F6"/>
    </sheetView>
  </sheetViews>
  <sheetFormatPr baseColWidth="10" defaultColWidth="11.44140625" defaultRowHeight="13.8" x14ac:dyDescent="0.25"/>
  <cols>
    <col min="1" max="1" width="18" style="12" customWidth="1"/>
    <col min="2" max="2" width="29.88671875" style="12" bestFit="1" customWidth="1"/>
    <col min="3" max="3" width="35.6640625" style="12" customWidth="1"/>
    <col min="4" max="4" width="5.77734375" style="12" hidden="1" customWidth="1"/>
    <col min="5" max="5" width="12.109375" style="12" customWidth="1"/>
    <col min="6" max="6" width="13.33203125" style="12" bestFit="1" customWidth="1"/>
    <col min="7" max="7" width="11.44140625" style="12"/>
    <col min="8" max="8" width="21" style="12" bestFit="1" customWidth="1"/>
    <col min="9" max="9" width="19.5546875" style="12" bestFit="1" customWidth="1"/>
    <col min="10" max="10" width="10.5546875" style="12" bestFit="1" customWidth="1"/>
    <col min="11" max="11" width="18.109375" style="12" bestFit="1" customWidth="1"/>
    <col min="12" max="12" width="10.5546875" style="12" bestFit="1" customWidth="1"/>
    <col min="13" max="16384" width="11.44140625" style="12"/>
  </cols>
  <sheetData>
    <row r="1" spans="1:11" ht="6.6" customHeight="1" x14ac:dyDescent="0.25">
      <c r="A1" s="11"/>
    </row>
    <row r="2" spans="1:11" ht="6.6" customHeight="1" x14ac:dyDescent="0.3">
      <c r="F2"/>
    </row>
    <row r="3" spans="1:11" ht="6.6" customHeight="1" x14ac:dyDescent="0.3">
      <c r="F3"/>
    </row>
    <row r="4" spans="1:11" ht="6.6" customHeight="1" x14ac:dyDescent="0.3">
      <c r="A4" s="11"/>
      <c r="F4"/>
    </row>
    <row r="5" spans="1:11" ht="14.4" x14ac:dyDescent="0.3">
      <c r="B5" s="13"/>
      <c r="C5" s="13"/>
      <c r="F5"/>
    </row>
    <row r="6" spans="1:11" ht="14.4" x14ac:dyDescent="0.3">
      <c r="B6" s="13"/>
      <c r="C6" s="13"/>
      <c r="F6"/>
    </row>
    <row r="7" spans="1:11" ht="14.4" x14ac:dyDescent="0.3">
      <c r="B7" s="13"/>
      <c r="C7" s="13"/>
      <c r="F7"/>
    </row>
    <row r="8" spans="1:11" x14ac:dyDescent="0.25">
      <c r="B8" s="13"/>
      <c r="C8" s="13"/>
    </row>
    <row r="9" spans="1:11" x14ac:dyDescent="0.25">
      <c r="B9" s="13"/>
      <c r="C9" s="13"/>
    </row>
    <row r="10" spans="1:11" ht="24.75" customHeight="1" x14ac:dyDescent="0.25">
      <c r="B10" s="14" t="s">
        <v>62</v>
      </c>
      <c r="C10" s="15" t="s">
        <v>103</v>
      </c>
      <c r="I10" s="49" t="e">
        <f ca="1">IFERROR(VLOOKUP(C10,G14:G24,1,FALSE),VLOOKUP(C10,K14:K24,1,FALSE))</f>
        <v>#N/A</v>
      </c>
      <c r="J10" s="49" t="e">
        <f ca="1">INDEX(K14:K24,MATCH(C10,G14:G24,0))</f>
        <v>#N/A</v>
      </c>
    </row>
    <row r="11" spans="1:11" ht="18" x14ac:dyDescent="0.25">
      <c r="B11" s="16"/>
      <c r="C11" s="17"/>
    </row>
    <row r="12" spans="1:11" ht="24.75" customHeight="1" x14ac:dyDescent="0.25">
      <c r="B12" s="14" t="s">
        <v>24</v>
      </c>
      <c r="C12" s="18">
        <v>44064</v>
      </c>
      <c r="E12" s="19" t="s">
        <v>25</v>
      </c>
      <c r="F12" s="19"/>
      <c r="G12" s="19"/>
    </row>
    <row r="13" spans="1:11" ht="18" x14ac:dyDescent="0.25">
      <c r="B13" s="16"/>
      <c r="C13" s="17"/>
      <c r="E13" s="19"/>
      <c r="F13" s="19"/>
      <c r="G13" s="1" t="s">
        <v>0</v>
      </c>
      <c r="H13" s="2" t="s">
        <v>1</v>
      </c>
      <c r="I13" s="2" t="s">
        <v>2</v>
      </c>
      <c r="J13" s="3" t="s">
        <v>3</v>
      </c>
      <c r="K13" s="4" t="s">
        <v>4</v>
      </c>
    </row>
    <row r="14" spans="1:11" ht="18" x14ac:dyDescent="0.25">
      <c r="B14" s="14" t="s">
        <v>26</v>
      </c>
      <c r="C14" s="18"/>
      <c r="D14" s="27">
        <f>IF(C12="",0,IF(C14="",0,IF(C14&lt;C12,1,0)))</f>
        <v>0</v>
      </c>
      <c r="E14" s="44" t="s">
        <v>27</v>
      </c>
      <c r="F14" s="45"/>
      <c r="G14" s="20" t="str">
        <f t="array" aca="1" ref="G14" ca="1">IFERROR(IF($C$12="","",IF(AND($C$12&lt;&gt;"",$C$14=""),INDEX(Employé_Abs,SMALL(IF(($C$12&lt;=Date_fin)*($C$12&gt;=Date_Deb),MATCH(ROW(Employé_Abs),ROW(Employé_Abs))),ROW('ABSENCES ET CONGES'!A1))),INDEX(Employé_Abs,SMALL(IF(($C$12&lt;=Date_fin)*($C$14&gt;=Date_Deb),MATCH(ROW(Employé_Abs),ROW(Employé_Abs))),ROW('ABSENCES ET CONGES'!A1))))),"")</f>
        <v>Pierre</v>
      </c>
      <c r="H14" s="7">
        <f t="array" aca="1" ref="H14" ca="1">IFERROR(IF($C$12="","",IF(AND($C$12&lt;&gt;"",$C$14=""),INDEX(Date_Deb,SMALL(IF(($C$12&lt;=Date_fin)*($C$12&gt;=Date_Deb),MATCH(ROW(Employé_Abs),ROW(Employé_Abs))),ROW('ABSENCES ET CONGES'!A1))),INDEX(Date_Deb,SMALL(IF(($C$12&lt;=Date_fin)*($C$14&gt;=Date_Deb),MATCH(ROW(Employé_Abs),ROW(Employé_Abs))),ROW('ABSENCES ET CONGES'!A1))))),"")</f>
        <v>44053</v>
      </c>
      <c r="I14" s="7">
        <f t="array" aca="1" ref="I14" ca="1">IFERROR(IF($C$12="","",IF(AND($C$12&lt;&gt;"",$C$14=""),INDEX(Date_fin,SMALL(IF(($C$12&lt;=Date_fin)*($C$12&gt;=Date_Deb),MATCH(ROW(Employé_Abs),ROW(Employé_Abs))),ROW('ABSENCES ET CONGES'!A1))),INDEX(Date_fin,SMALL(IF(($C$12&lt;=Date_fin)*($C$14&gt;=Date_Deb),MATCH(ROW(Employé_Abs),ROW(Employé_Abs))),ROW('ABSENCES ET CONGES'!A1))))),"")</f>
        <v>44064</v>
      </c>
      <c r="J14" s="21" t="str">
        <f t="array" aca="1" ref="J14" ca="1">IFERROR(IF($C$12="","",IF(AND($C$12&lt;&gt;"",$C$14=""),INDEX(Remplacant,SMALL(IF(($C$12&lt;=Date_fin)*($C$12&gt;=Date_Deb),MATCH(ROW(Employé_Abs),ROW(Employé_Abs))),ROW('ABSENCES ET CONGES'!A1))),INDEX(Remplacant,SMALL(IF(($C$12&lt;=Date_fin)*($C$14&gt;=Date_Deb),MATCH(ROW(Employé_Abs),ROW(Employé_Abs))),ROW('ABSENCES ET CONGES'!A1))))),"")</f>
        <v>-</v>
      </c>
      <c r="K14" s="21" t="str">
        <f t="array" aca="1" ref="K14" ca="1">IFERROR(IF($C$12="","",IF(AND($C$12&lt;&gt;"",$C$14=""),INDEX(Type_Abs,SMALL(IF(($C$12&lt;=Date_fin)*($C$12&gt;=Date_Deb),MATCH(ROW(Employé_Abs),ROW(Employé_Abs))),ROW('ABSENCES ET CONGES'!B1))),INDEX(Type_Abs,SMALL(IF(($C$12&lt;=Date_fin)*($C$14&gt;=Date_Deb),MATCH(ROW(Employé_Abs),ROW(Employé_Abs))),ROW('ABSENCES ET CONGES'!B1))))),"")</f>
        <v>C</v>
      </c>
    </row>
    <row r="15" spans="1:11" ht="18" x14ac:dyDescent="0.25">
      <c r="B15" s="16"/>
      <c r="C15" s="17"/>
      <c r="E15" s="44"/>
      <c r="F15" s="45"/>
      <c r="G15" s="20" t="str">
        <f t="array" aca="1" ref="G15" ca="1">IFERROR(IF($C$12="","",IF(AND($C$12&lt;&gt;"",$C$14=""),INDEX(Employé_Abs,SMALL(IF(($C$12&lt;=Date_fin)*($C$12&gt;=Date_Deb),MATCH(ROW(Employé_Abs),ROW(Employé_Abs))),ROW('ABSENCES ET CONGES'!A2))),INDEX(Employé_Abs,SMALL(IF(($C$12&lt;=Date_fin)*($C$14&gt;=Date_Deb),MATCH(ROW(Employé_Abs),ROW(Employé_Abs))),ROW('ABSENCES ET CONGES'!A2))))),"")</f>
        <v>Alexandre</v>
      </c>
      <c r="H15" s="7">
        <f t="array" aca="1" ref="H15" ca="1">IFERROR(IF($C$12="","",IF(AND($C$12&lt;&gt;"",$C$14=""),INDEX(Date_Deb,SMALL(IF(($C$12&lt;=Date_fin)*($C$12&gt;=Date_Deb),MATCH(ROW(Employé_Abs),ROW(Employé_Abs))),ROW('ABSENCES ET CONGES'!A2))),INDEX(Date_Deb,SMALL(IF(($C$12&lt;=Date_fin)*($C$14&gt;=Date_Deb),MATCH(ROW(Employé_Abs),ROW(Employé_Abs))),ROW('ABSENCES ET CONGES'!A2))))),"")</f>
        <v>44060</v>
      </c>
      <c r="I15" s="7">
        <f t="array" aca="1" ref="I15" ca="1">IFERROR(IF($C$12="","",IF(AND($C$12&lt;&gt;"",$C$14=""),INDEX(Date_fin,SMALL(IF(($C$12&lt;=Date_fin)*($C$12&gt;=Date_Deb),MATCH(ROW(Employé_Abs),ROW(Employé_Abs))),ROW('ABSENCES ET CONGES'!A2))),INDEX(Date_fin,SMALL(IF(($C$12&lt;=Date_fin)*($C$14&gt;=Date_Deb),MATCH(ROW(Employé_Abs),ROW(Employé_Abs))),ROW('ABSENCES ET CONGES'!A2))))),"")</f>
        <v>44064</v>
      </c>
      <c r="J15" s="21" t="str">
        <f t="array" aca="1" ref="J15" ca="1">IFERROR(IF($C$12="","",IF(AND($C$12&lt;&gt;"",$C$14=""),INDEX(Remplacant,SMALL(IF(($C$12&lt;=Date_fin)*($C$12&gt;=Date_Deb),MATCH(ROW(Employé_Abs),ROW(Employé_Abs))),ROW('ABSENCES ET CONGES'!A2))),INDEX(Remplacant,SMALL(IF(($C$12&lt;=Date_fin)*($C$14&gt;=Date_Deb),MATCH(ROW(Employé_Abs),ROW(Employé_Abs))),ROW('ABSENCES ET CONGES'!A2))))),"")</f>
        <v>-</v>
      </c>
      <c r="K15" s="21" t="str">
        <f t="array" aca="1" ref="K15" ca="1">IFERROR(IF($C$12="","",IF(AND($C$12&lt;&gt;"",$C$14=""),INDEX(Type_Abs,SMALL(IF(($C$12&lt;=Date_fin)*($C$12&gt;=Date_Deb),MATCH(ROW(Employé_Abs),ROW(Employé_Abs))),ROW('ABSENCES ET CONGES'!B2))),INDEX(Type_Abs,SMALL(IF(($C$12&lt;=Date_fin)*($C$14&gt;=Date_Deb),MATCH(ROW(Employé_Abs),ROW(Employé_Abs))),ROW('ABSENCES ET CONGES'!B2))))),"")</f>
        <v>C</v>
      </c>
    </row>
    <row r="16" spans="1:11" ht="18" x14ac:dyDescent="0.25">
      <c r="B16" s="14" t="s">
        <v>28</v>
      </c>
      <c r="C16" s="22"/>
      <c r="D16" s="12" t="str">
        <f>LEFT(C16,1)</f>
        <v/>
      </c>
      <c r="E16" s="44"/>
      <c r="F16" s="45"/>
      <c r="G16" s="20" t="str">
        <f t="array" aca="1" ref="G16" ca="1">IFERROR(IF($C$12="","",IF(AND($C$12&lt;&gt;"",$C$14=""),INDEX(Employé_Abs,SMALL(IF(($C$12&lt;=Date_fin)*($C$12&gt;=Date_Deb),MATCH(ROW(Employé_Abs),ROW(Employé_Abs))),ROW('ABSENCES ET CONGES'!A3))),INDEX(Employé_Abs,SMALL(IF(($C$12&lt;=Date_fin)*($C$14&gt;=Date_Deb),MATCH(ROW(Employé_Abs),ROW(Employé_Abs))),ROW('ABSENCES ET CONGES'!A3))))),"")</f>
        <v>Patrick</v>
      </c>
      <c r="H16" s="7">
        <f t="array" aca="1" ref="H16" ca="1">IFERROR(IF($C$12="","",IF(AND($C$12&lt;&gt;"",$C$14=""),INDEX(Date_Deb,SMALL(IF(($C$12&lt;=Date_fin)*($C$12&gt;=Date_Deb),MATCH(ROW(Employé_Abs),ROW(Employé_Abs))),ROW('ABSENCES ET CONGES'!A3))),INDEX(Date_Deb,SMALL(IF(($C$12&lt;=Date_fin)*($C$14&gt;=Date_Deb),MATCH(ROW(Employé_Abs),ROW(Employé_Abs))),ROW('ABSENCES ET CONGES'!A3))))),"")</f>
        <v>44060</v>
      </c>
      <c r="I16" s="7">
        <f t="array" aca="1" ref="I16" ca="1">IFERROR(IF($C$12="","",IF(AND($C$12&lt;&gt;"",$C$14=""),INDEX(Date_fin,SMALL(IF(($C$12&lt;=Date_fin)*($C$12&gt;=Date_Deb),MATCH(ROW(Employé_Abs),ROW(Employé_Abs))),ROW('ABSENCES ET CONGES'!A3))),INDEX(Date_fin,SMALL(IF(($C$12&lt;=Date_fin)*($C$14&gt;=Date_Deb),MATCH(ROW(Employé_Abs),ROW(Employé_Abs))),ROW('ABSENCES ET CONGES'!A3))))),"")</f>
        <v>44064</v>
      </c>
      <c r="J16" s="21" t="str">
        <f t="array" aca="1" ref="J16" ca="1">IFERROR(IF($C$12="","",IF(AND($C$12&lt;&gt;"",$C$14=""),INDEX(Remplacant,SMALL(IF(($C$12&lt;=Date_fin)*($C$12&gt;=Date_Deb),MATCH(ROW(Employé_Abs),ROW(Employé_Abs))),ROW('ABSENCES ET CONGES'!A3))),INDEX(Remplacant,SMALL(IF(($C$12&lt;=Date_fin)*($C$14&gt;=Date_Deb),MATCH(ROW(Employé_Abs),ROW(Employé_Abs))),ROW('ABSENCES ET CONGES'!A3))))),"")</f>
        <v>-</v>
      </c>
      <c r="K16" s="21" t="str">
        <f t="array" aca="1" ref="K16" ca="1">IFERROR(IF($C$12="","",IF(AND($C$12&lt;&gt;"",$C$14=""),INDEX(Type_Abs,SMALL(IF(($C$12&lt;=Date_fin)*($C$12&gt;=Date_Deb),MATCH(ROW(Employé_Abs),ROW(Employé_Abs))),ROW('ABSENCES ET CONGES'!B3))),INDEX(Type_Abs,SMALL(IF(($C$12&lt;=Date_fin)*($C$14&gt;=Date_Deb),MATCH(ROW(Employé_Abs),ROW(Employé_Abs))),ROW('ABSENCES ET CONGES'!B3))))),"")</f>
        <v>P</v>
      </c>
    </row>
    <row r="17" spans="1:11" ht="18" x14ac:dyDescent="0.25">
      <c r="B17" s="16"/>
      <c r="C17" s="17"/>
      <c r="G17" s="20" t="str">
        <f t="array" aca="1" ref="G17" ca="1">IFERROR(IF($C$12="","",IF(AND($C$12&lt;&gt;"",$C$14=""),INDEX(Employé_Abs,SMALL(IF(($C$12&lt;=Date_fin)*($C$12&gt;=Date_Deb),MATCH(ROW(Employé_Abs),ROW(Employé_Abs))),ROW('ABSENCES ET CONGES'!A4))),INDEX(Employé_Abs,SMALL(IF(($C$12&lt;=Date_fin)*($C$14&gt;=Date_Deb),MATCH(ROW(Employé_Abs),ROW(Employé_Abs))),ROW('ABSENCES ET CONGES'!A4))))),"")</f>
        <v>Alexandre</v>
      </c>
      <c r="H17" s="7">
        <f t="array" aca="1" ref="H17" ca="1">IFERROR(IF($C$12="","",IF(AND($C$12&lt;&gt;"",$C$14=""),INDEX(Date_Deb,SMALL(IF(($C$12&lt;=Date_fin)*($C$12&gt;=Date_Deb),MATCH(ROW(Employé_Abs),ROW(Employé_Abs))),ROW('ABSENCES ET CONGES'!A4))),INDEX(Date_Deb,SMALL(IF(($C$12&lt;=Date_fin)*($C$14&gt;=Date_Deb),MATCH(ROW(Employé_Abs),ROW(Employé_Abs))),ROW('ABSENCES ET CONGES'!A4))))),"")</f>
        <v>44060</v>
      </c>
      <c r="I17" s="7">
        <f t="array" aca="1" ref="I17" ca="1">IFERROR(IF($C$12="","",IF(AND($C$12&lt;&gt;"",$C$14=""),INDEX(Date_fin,SMALL(IF(($C$12&lt;=Date_fin)*($C$12&gt;=Date_Deb),MATCH(ROW(Employé_Abs),ROW(Employé_Abs))),ROW('ABSENCES ET CONGES'!A4))),INDEX(Date_fin,SMALL(IF(($C$12&lt;=Date_fin)*($C$14&gt;=Date_Deb),MATCH(ROW(Employé_Abs),ROW(Employé_Abs))),ROW('ABSENCES ET CONGES'!A4))))),"")</f>
        <v>44064</v>
      </c>
      <c r="J17" s="21" t="str">
        <f t="array" aca="1" ref="J17" ca="1">IFERROR(IF($C$12="","",IF(AND($C$12&lt;&gt;"",$C$14=""),INDEX(Remplacant,SMALL(IF(($C$12&lt;=Date_fin)*($C$12&gt;=Date_Deb),MATCH(ROW(Employé_Abs),ROW(Employé_Abs))),ROW('ABSENCES ET CONGES'!A4))),INDEX(Remplacant,SMALL(IF(($C$12&lt;=Date_fin)*($C$14&gt;=Date_Deb),MATCH(ROW(Employé_Abs),ROW(Employé_Abs))),ROW('ABSENCES ET CONGES'!A4))))),"")</f>
        <v>Philippe</v>
      </c>
      <c r="K17" s="21" t="str">
        <f t="array" aca="1" ref="K17" ca="1">IFERROR(IF($C$12="","",IF(AND($C$12&lt;&gt;"",$C$14=""),INDEX(Type_Abs,SMALL(IF(($C$12&lt;=Date_fin)*($C$12&gt;=Date_Deb),MATCH(ROW(Employé_Abs),ROW(Employé_Abs))),ROW('ABSENCES ET CONGES'!B4))),INDEX(Type_Abs,SMALL(IF(($C$12&lt;=Date_fin)*($C$14&gt;=Date_Deb),MATCH(ROW(Employé_Abs),ROW(Employé_Abs))),ROW('ABSENCES ET CONGES'!B4))))),"")</f>
        <v>P</v>
      </c>
    </row>
    <row r="18" spans="1:11" ht="18" x14ac:dyDescent="0.25">
      <c r="B18" s="46" t="s">
        <v>29</v>
      </c>
      <c r="C18" s="46"/>
      <c r="G18" s="20" t="str">
        <f t="array" aca="1" ref="G18" ca="1">IFERROR(IF($C$12="","",IF(AND($C$12&lt;&gt;"",$C$14=""),INDEX(Employé_Abs,SMALL(IF(($C$12&lt;=Date_fin)*($C$12&gt;=Date_Deb),MATCH(ROW(Employé_Abs),ROW(Employé_Abs))),ROW('ABSENCES ET CONGES'!A5))),INDEX(Employé_Abs,SMALL(IF(($C$12&lt;=Date_fin)*($C$14&gt;=Date_Deb),MATCH(ROW(Employé_Abs),ROW(Employé_Abs))),ROW('ABSENCES ET CONGES'!A5))))),"")</f>
        <v>Jacques</v>
      </c>
      <c r="H18" s="7">
        <f t="array" aca="1" ref="H18" ca="1">IFERROR(IF($C$12="","",IF(AND($C$12&lt;&gt;"",$C$14=""),INDEX(Date_Deb,SMALL(IF(($C$12&lt;=Date_fin)*($C$12&gt;=Date_Deb),MATCH(ROW(Employé_Abs),ROW(Employé_Abs))),ROW('ABSENCES ET CONGES'!A5))),INDEX(Date_Deb,SMALL(IF(($C$12&lt;=Date_fin)*($C$14&gt;=Date_Deb),MATCH(ROW(Employé_Abs),ROW(Employé_Abs))),ROW('ABSENCES ET CONGES'!A5))))),"")</f>
        <v>44060</v>
      </c>
      <c r="I18" s="7">
        <f t="array" aca="1" ref="I18" ca="1">IFERROR(IF($C$12="","",IF(AND($C$12&lt;&gt;"",$C$14=""),INDEX(Date_fin,SMALL(IF(($C$12&lt;=Date_fin)*($C$12&gt;=Date_Deb),MATCH(ROW(Employé_Abs),ROW(Employé_Abs))),ROW('ABSENCES ET CONGES'!A5))),INDEX(Date_fin,SMALL(IF(($C$12&lt;=Date_fin)*($C$14&gt;=Date_Deb),MATCH(ROW(Employé_Abs),ROW(Employé_Abs))),ROW('ABSENCES ET CONGES'!A5))))),"")</f>
        <v>44064</v>
      </c>
      <c r="J18" s="21" t="str">
        <f t="array" aca="1" ref="J18" ca="1">IFERROR(IF($C$12="","",IF(AND($C$12&lt;&gt;"",$C$14=""),INDEX(Remplacant,SMALL(IF(($C$12&lt;=Date_fin)*($C$12&gt;=Date_Deb),MATCH(ROW(Employé_Abs),ROW(Employé_Abs))),ROW('ABSENCES ET CONGES'!A5))),INDEX(Remplacant,SMALL(IF(($C$12&lt;=Date_fin)*($C$14&gt;=Date_Deb),MATCH(ROW(Employé_Abs),ROW(Employé_Abs))),ROW('ABSENCES ET CONGES'!A5))))),"")</f>
        <v>-</v>
      </c>
      <c r="K18" s="21" t="str">
        <f t="array" aca="1" ref="K18" ca="1">IFERROR(IF($C$12="","",IF(AND($C$12&lt;&gt;"",$C$14=""),INDEX(Type_Abs,SMALL(IF(($C$12&lt;=Date_fin)*($C$12&gt;=Date_Deb),MATCH(ROW(Employé_Abs),ROW(Employé_Abs))),ROW('ABSENCES ET CONGES'!B5))),INDEX(Type_Abs,SMALL(IF(($C$12&lt;=Date_fin)*($C$14&gt;=Date_Deb),MATCH(ROW(Employé_Abs),ROW(Employé_Abs))),ROW('ABSENCES ET CONGES'!B5))))),"")</f>
        <v>P</v>
      </c>
    </row>
    <row r="19" spans="1:11" ht="18" x14ac:dyDescent="0.25">
      <c r="B19" s="16"/>
      <c r="C19" s="17"/>
      <c r="G19" s="20" t="str">
        <f t="array" aca="1" ref="G19" ca="1">IFERROR(IF($C$12="","",IF(AND($C$12&lt;&gt;"",$C$14=""),INDEX(Employé_Abs,SMALL(IF(($C$12&lt;=Date_fin)*($C$12&gt;=Date_Deb),MATCH(ROW(Employé_Abs),ROW(Employé_Abs))),ROW('ABSENCES ET CONGES'!A6))),INDEX(Employé_Abs,SMALL(IF(($C$12&lt;=Date_fin)*($C$14&gt;=Date_Deb),MATCH(ROW(Employé_Abs),ROW(Employé_Abs))),ROW('ABSENCES ET CONGES'!A6))))),"")</f>
        <v>Samuel</v>
      </c>
      <c r="H19" s="7">
        <f t="array" aca="1" ref="H19" ca="1">IFERROR(IF($C$12="","",IF(AND($C$12&lt;&gt;"",$C$14=""),INDEX(Date_Deb,SMALL(IF(($C$12&lt;=Date_fin)*($C$12&gt;=Date_Deb),MATCH(ROW(Employé_Abs),ROW(Employé_Abs))),ROW('ABSENCES ET CONGES'!A6))),INDEX(Date_Deb,SMALL(IF(($C$12&lt;=Date_fin)*($C$14&gt;=Date_Deb),MATCH(ROW(Employé_Abs),ROW(Employé_Abs))),ROW('ABSENCES ET CONGES'!A6))))),"")</f>
        <v>44060</v>
      </c>
      <c r="I19" s="7">
        <f t="array" aca="1" ref="I19" ca="1">IFERROR(IF($C$12="","",IF(AND($C$12&lt;&gt;"",$C$14=""),INDEX(Date_fin,SMALL(IF(($C$12&lt;=Date_fin)*($C$12&gt;=Date_Deb),MATCH(ROW(Employé_Abs),ROW(Employé_Abs))),ROW('ABSENCES ET CONGES'!A6))),INDEX(Date_fin,SMALL(IF(($C$12&lt;=Date_fin)*($C$14&gt;=Date_Deb),MATCH(ROW(Employé_Abs),ROW(Employé_Abs))),ROW('ABSENCES ET CONGES'!A6))))),"")</f>
        <v>44064</v>
      </c>
      <c r="J19" s="21" t="str">
        <f t="array" aca="1" ref="J19" ca="1">IFERROR(IF($C$12="","",IF(AND($C$12&lt;&gt;"",$C$14=""),INDEX(Remplacant,SMALL(IF(($C$12&lt;=Date_fin)*($C$12&gt;=Date_Deb),MATCH(ROW(Employé_Abs),ROW(Employé_Abs))),ROW('ABSENCES ET CONGES'!A6))),INDEX(Remplacant,SMALL(IF(($C$12&lt;=Date_fin)*($C$14&gt;=Date_Deb),MATCH(ROW(Employé_Abs),ROW(Employé_Abs))),ROW('ABSENCES ET CONGES'!A6))))),"")</f>
        <v>-</v>
      </c>
      <c r="K19" s="21" t="str">
        <f t="array" aca="1" ref="K19" ca="1">IFERROR(IF($C$12="","",IF(AND($C$12&lt;&gt;"",$C$14=""),INDEX(Type_Abs,SMALL(IF(($C$12&lt;=Date_fin)*($C$12&gt;=Date_Deb),MATCH(ROW(Employé_Abs),ROW(Employé_Abs))),ROW('ABSENCES ET CONGES'!B6))),INDEX(Type_Abs,SMALL(IF(($C$12&lt;=Date_fin)*($C$14&gt;=Date_Deb),MATCH(ROW(Employé_Abs),ROW(Employé_Abs))),ROW('ABSENCES ET CONGES'!B6))))),"")</f>
        <v>P</v>
      </c>
    </row>
    <row r="20" spans="1:11" ht="18" x14ac:dyDescent="0.25">
      <c r="B20" s="14" t="s">
        <v>30</v>
      </c>
      <c r="C20" s="15"/>
      <c r="G20" s="20" t="str">
        <f t="array" aca="1" ref="G20" ca="1">IFERROR(IF($C$12="","",IF(AND($C$12&lt;&gt;"",$C$14=""),INDEX(Employé_Abs,SMALL(IF(($C$12&lt;=Date_fin)*($C$12&gt;=Date_Deb),MATCH(ROW(Employé_Abs),ROW(Employé_Abs))),ROW('ABSENCES ET CONGES'!A7))),INDEX(Employé_Abs,SMALL(IF(($C$12&lt;=Date_fin)*($C$14&gt;=Date_Deb),MATCH(ROW(Employé_Abs),ROW(Employé_Abs))),ROW('ABSENCES ET CONGES'!A7))))),"")</f>
        <v>Pierre</v>
      </c>
      <c r="H20" s="7">
        <f t="array" aca="1" ref="H20" ca="1">IFERROR(IF($C$12="","",IF(AND($C$12&lt;&gt;"",$C$14=""),INDEX(Date_Deb,SMALL(IF(($C$12&lt;=Date_fin)*($C$12&gt;=Date_Deb),MATCH(ROW(Employé_Abs),ROW(Employé_Abs))),ROW('ABSENCES ET CONGES'!A7))),INDEX(Date_Deb,SMALL(IF(($C$12&lt;=Date_fin)*($C$14&gt;=Date_Deb),MATCH(ROW(Employé_Abs),ROW(Employé_Abs))),ROW('ABSENCES ET CONGES'!A7))))),"")</f>
        <v>44060</v>
      </c>
      <c r="I20" s="7">
        <f t="array" aca="1" ref="I20" ca="1">IFERROR(IF($C$12="","",IF(AND($C$12&lt;&gt;"",$C$14=""),INDEX(Date_fin,SMALL(IF(($C$12&lt;=Date_fin)*($C$12&gt;=Date_Deb),MATCH(ROW(Employé_Abs),ROW(Employé_Abs))),ROW('ABSENCES ET CONGES'!A7))),INDEX(Date_fin,SMALL(IF(($C$12&lt;=Date_fin)*($C$14&gt;=Date_Deb),MATCH(ROW(Employé_Abs),ROW(Employé_Abs))),ROW('ABSENCES ET CONGES'!A7))))),"")</f>
        <v>44064</v>
      </c>
      <c r="J20" s="21" t="str">
        <f t="array" aca="1" ref="J20" ca="1">IFERROR(IF($C$12="","",IF(AND($C$12&lt;&gt;"",$C$14=""),INDEX(Remplacant,SMALL(IF(($C$12&lt;=Date_fin)*($C$12&gt;=Date_Deb),MATCH(ROW(Employé_Abs),ROW(Employé_Abs))),ROW('ABSENCES ET CONGES'!A7))),INDEX(Remplacant,SMALL(IF(($C$12&lt;=Date_fin)*($C$14&gt;=Date_Deb),MATCH(ROW(Employé_Abs),ROW(Employé_Abs))),ROW('ABSENCES ET CONGES'!A7))))),"")</f>
        <v>Kevin</v>
      </c>
      <c r="K20" s="21" t="str">
        <f t="array" aca="1" ref="K20" ca="1">IFERROR(IF($C$12="","",IF(AND($C$12&lt;&gt;"",$C$14=""),INDEX(Type_Abs,SMALL(IF(($C$12&lt;=Date_fin)*($C$12&gt;=Date_Deb),MATCH(ROW(Employé_Abs),ROW(Employé_Abs))),ROW('ABSENCES ET CONGES'!B7))),INDEX(Type_Abs,SMALL(IF(($C$12&lt;=Date_fin)*($C$14&gt;=Date_Deb),MATCH(ROW(Employé_Abs),ROW(Employé_Abs))),ROW('ABSENCES ET CONGES'!B7))))),"")</f>
        <v>C</v>
      </c>
    </row>
    <row r="21" spans="1:11" ht="22.8" customHeight="1" x14ac:dyDescent="0.25">
      <c r="B21" s="17"/>
      <c r="C21" s="17"/>
      <c r="G21" s="20" t="str">
        <f t="array" aca="1" ref="G21" ca="1">IFERROR(IF($C$12="","",IF(AND($C$12&lt;&gt;"",$C$14=""),INDEX(Employé_Abs,SMALL(IF(($C$12&lt;=Date_fin)*($C$12&gt;=Date_Deb),MATCH(ROW(Employé_Abs),ROW(Employé_Abs))),ROW('ABSENCES ET CONGES'!A8))),INDEX(Employé_Abs,SMALL(IF(($C$12&lt;=Date_fin)*($C$14&gt;=Date_Deb),MATCH(ROW(Employé_Abs),ROW(Employé_Abs))),ROW('ABSENCES ET CONGES'!A8))))),"")</f>
        <v>Henri</v>
      </c>
      <c r="H21" s="7">
        <f t="array" aca="1" ref="H21" ca="1">IFERROR(IF($C$12="","",IF(AND($C$12&lt;&gt;"",$C$14=""),INDEX(Date_Deb,SMALL(IF(($C$12&lt;=Date_fin)*($C$12&gt;=Date_Deb),MATCH(ROW(Employé_Abs),ROW(Employé_Abs))),ROW('ABSENCES ET CONGES'!A8))),INDEX(Date_Deb,SMALL(IF(($C$12&lt;=Date_fin)*($C$14&gt;=Date_Deb),MATCH(ROW(Employé_Abs),ROW(Employé_Abs))),ROW('ABSENCES ET CONGES'!A8))))),"")</f>
        <v>44060</v>
      </c>
      <c r="I21" s="7">
        <f t="array" aca="1" ref="I21" ca="1">IFERROR(IF($C$12="","",IF(AND($C$12&lt;&gt;"",$C$14=""),INDEX(Date_fin,SMALL(IF(($C$12&lt;=Date_fin)*($C$12&gt;=Date_Deb),MATCH(ROW(Employé_Abs),ROW(Employé_Abs))),ROW('ABSENCES ET CONGES'!A8))),INDEX(Date_fin,SMALL(IF(($C$12&lt;=Date_fin)*($C$14&gt;=Date_Deb),MATCH(ROW(Employé_Abs),ROW(Employé_Abs))),ROW('ABSENCES ET CONGES'!A8))))),"")</f>
        <v>44064</v>
      </c>
      <c r="J21" s="21" t="str">
        <f t="array" aca="1" ref="J21" ca="1">IFERROR(IF($C$12="","",IF(AND($C$12&lt;&gt;"",$C$14=""),INDEX(Remplacant,SMALL(IF(($C$12&lt;=Date_fin)*($C$12&gt;=Date_Deb),MATCH(ROW(Employé_Abs),ROW(Employé_Abs))),ROW('ABSENCES ET CONGES'!A8))),INDEX(Remplacant,SMALL(IF(($C$12&lt;=Date_fin)*($C$14&gt;=Date_Deb),MATCH(ROW(Employé_Abs),ROW(Employé_Abs))),ROW('ABSENCES ET CONGES'!A8))))),"")</f>
        <v>Florian</v>
      </c>
      <c r="K21" s="21" t="str">
        <f t="array" aca="1" ref="K21" ca="1">IFERROR(IF($C$12="","",IF(AND($C$12&lt;&gt;"",$C$14=""),INDEX(Type_Abs,SMALL(IF(($C$12&lt;=Date_fin)*($C$12&gt;=Date_Deb),MATCH(ROW(Employé_Abs),ROW(Employé_Abs))),ROW('ABSENCES ET CONGES'!B8))),INDEX(Type_Abs,SMALL(IF(($C$12&lt;=Date_fin)*($C$14&gt;=Date_Deb),MATCH(ROW(Employé_Abs),ROW(Employé_Abs))),ROW('ABSENCES ET CONGES'!B8))))),"")</f>
        <v>C</v>
      </c>
    </row>
    <row r="22" spans="1:11" ht="22.8" customHeight="1" x14ac:dyDescent="0.25">
      <c r="B22" s="23" t="s">
        <v>31</v>
      </c>
      <c r="C22" s="24" t="str">
        <f>IFERROR(VLOOKUP(C10,NomEmployé3[#Data],3,FALSE),"")</f>
        <v>/INT</v>
      </c>
      <c r="G22" s="20" t="str">
        <f t="array" aca="1" ref="G22" ca="1">IFERROR(IF($C$12="","",IF(AND($C$12&lt;&gt;"",$C$14=""),INDEX(Employé_Abs,SMALL(IF(($C$12&lt;=Date_fin)*($C$12&gt;=Date_Deb),MATCH(ROW(Employé_Abs),ROW(Employé_Abs))),ROW('ABSENCES ET CONGES'!A9))),INDEX(Employé_Abs,SMALL(IF(($C$12&lt;=Date_fin)*($C$14&gt;=Date_Deb),MATCH(ROW(Employé_Abs),ROW(Employé_Abs))),ROW('ABSENCES ET CONGES'!A9))))),"")</f>
        <v>Laurent</v>
      </c>
      <c r="H22" s="7">
        <f t="array" aca="1" ref="H22" ca="1">IFERROR(IF($C$12="","",IF(AND($C$12&lt;&gt;"",$C$14=""),INDEX(Date_Deb,SMALL(IF(($C$12&lt;=Date_fin)*($C$12&gt;=Date_Deb),MATCH(ROW(Employé_Abs),ROW(Employé_Abs))),ROW('ABSENCES ET CONGES'!A9))),INDEX(Date_Deb,SMALL(IF(($C$12&lt;=Date_fin)*($C$14&gt;=Date_Deb),MATCH(ROW(Employé_Abs),ROW(Employé_Abs))),ROW('ABSENCES ET CONGES'!A9))))),"")</f>
        <v>44060</v>
      </c>
      <c r="I22" s="7">
        <f t="array" aca="1" ref="I22" ca="1">IFERROR(IF($C$12="","",IF(AND($C$12&lt;&gt;"",$C$14=""),INDEX(Date_fin,SMALL(IF(($C$12&lt;=Date_fin)*($C$12&gt;=Date_Deb),MATCH(ROW(Employé_Abs),ROW(Employé_Abs))),ROW('ABSENCES ET CONGES'!A9))),INDEX(Date_fin,SMALL(IF(($C$12&lt;=Date_fin)*($C$14&gt;=Date_Deb),MATCH(ROW(Employé_Abs),ROW(Employé_Abs))),ROW('ABSENCES ET CONGES'!A9))))),"")</f>
        <v>44064</v>
      </c>
      <c r="J22" s="21" t="str">
        <f t="array" aca="1" ref="J22" ca="1">IFERROR(IF($C$12="","",IF(AND($C$12&lt;&gt;"",$C$14=""),INDEX(Remplacant,SMALL(IF(($C$12&lt;=Date_fin)*($C$12&gt;=Date_Deb),MATCH(ROW(Employé_Abs),ROW(Employé_Abs))),ROW('ABSENCES ET CONGES'!A9))),INDEX(Remplacant,SMALL(IF(($C$12&lt;=Date_fin)*($C$14&gt;=Date_Deb),MATCH(ROW(Employé_Abs),ROW(Employé_Abs))),ROW('ABSENCES ET CONGES'!A9))))),"")</f>
        <v>-</v>
      </c>
      <c r="K22" s="21" t="str">
        <f t="array" aca="1" ref="K22" ca="1">IFERROR(IF($C$12="","",IF(AND($C$12&lt;&gt;"",$C$14=""),INDEX(Type_Abs,SMALL(IF(($C$12&lt;=Date_fin)*($C$12&gt;=Date_Deb),MATCH(ROW(Employé_Abs),ROW(Employé_Abs))),ROW('ABSENCES ET CONGES'!B9))),INDEX(Type_Abs,SMALL(IF(($C$12&lt;=Date_fin)*($C$14&gt;=Date_Deb),MATCH(ROW(Employé_Abs),ROW(Employé_Abs))),ROW('ABSENCES ET CONGES'!B9))))),"")</f>
        <v>P</v>
      </c>
    </row>
    <row r="23" spans="1:11" ht="22.5" customHeight="1" x14ac:dyDescent="0.25">
      <c r="B23" s="46" t="s">
        <v>32</v>
      </c>
      <c r="C23" s="46"/>
      <c r="G23" s="20" t="str">
        <f t="array" aca="1" ref="G23" ca="1">IFERROR(IF($C$12="","",IF(AND($C$12&lt;&gt;"",$C$14=""),INDEX(Employé_Abs,SMALL(IF(($C$12&lt;=Date_fin)*($C$12&gt;=Date_Deb),MATCH(ROW(Employé_Abs),ROW(Employé_Abs))),ROW('ABSENCES ET CONGES'!A10))),INDEX(Employé_Abs,SMALL(IF(($C$12&lt;=Date_fin)*($C$14&gt;=Date_Deb),MATCH(ROW(Employé_Abs),ROW(Employé_Abs))),ROW('ABSENCES ET CONGES'!A10))))),"")</f>
        <v/>
      </c>
      <c r="H23" s="7" t="str">
        <f t="array" aca="1" ref="H23" ca="1">IFERROR(IF($C$12="","",IF(AND($C$12&lt;&gt;"",$C$14=""),INDEX(Date_Deb,SMALL(IF(($C$12&lt;=Date_fin)*($C$12&gt;=Date_Deb),MATCH(ROW(Employé_Abs),ROW(Employé_Abs))),ROW('ABSENCES ET CONGES'!A10))),INDEX(Date_Deb,SMALL(IF(($C$12&lt;=Date_fin)*($C$14&gt;=Date_Deb),MATCH(ROW(Employé_Abs),ROW(Employé_Abs))),ROW('ABSENCES ET CONGES'!A10))))),"")</f>
        <v/>
      </c>
      <c r="I23" s="7" t="str">
        <f t="array" aca="1" ref="I23" ca="1">IFERROR(IF($C$12="","",IF(AND($C$12&lt;&gt;"",$C$14=""),INDEX(Date_fin,SMALL(IF(($C$12&lt;=Date_fin)*($C$12&gt;=Date_Deb),MATCH(ROW(Employé_Abs),ROW(Employé_Abs))),ROW('ABSENCES ET CONGES'!A10))),INDEX(Date_fin,SMALL(IF(($C$12&lt;=Date_fin)*($C$14&gt;=Date_Deb),MATCH(ROW(Employé_Abs),ROW(Employé_Abs))),ROW('ABSENCES ET CONGES'!A10))))),"")</f>
        <v/>
      </c>
      <c r="J23" s="21" t="str">
        <f t="array" aca="1" ref="J23" ca="1">IFERROR(IF($C$12="","",IF(AND($C$12&lt;&gt;"",$C$14=""),INDEX(Remplacant,SMALL(IF(($C$12&lt;=Date_fin)*($C$12&gt;=Date_Deb),MATCH(ROW(Employé_Abs),ROW(Employé_Abs))),ROW('ABSENCES ET CONGES'!A10))),INDEX(Remplacant,SMALL(IF(($C$12&lt;=Date_fin)*($C$14&gt;=Date_Deb),MATCH(ROW(Employé_Abs),ROW(Employé_Abs))),ROW('ABSENCES ET CONGES'!A10))))),"")</f>
        <v/>
      </c>
      <c r="K23" s="21" t="str">
        <f t="array" aca="1" ref="K23" ca="1">IFERROR(IF($C$12="","",IF(AND($C$12&lt;&gt;"",$C$14=""),INDEX(Type_Abs,SMALL(IF(($C$12&lt;=Date_fin)*($C$12&gt;=Date_Deb),MATCH(ROW(Employé_Abs),ROW(Employé_Abs))),ROW('ABSENCES ET CONGES'!B10))),INDEX(Type_Abs,SMALL(IF(($C$12&lt;=Date_fin)*($C$14&gt;=Date_Deb),MATCH(ROW(Employé_Abs),ROW(Employé_Abs))),ROW('ABSENCES ET CONGES'!B10))))),"")</f>
        <v/>
      </c>
    </row>
    <row r="24" spans="1:11" ht="21.75" customHeight="1" x14ac:dyDescent="0.25">
      <c r="A24" s="12" t="s">
        <v>33</v>
      </c>
      <c r="B24" s="17" t="s">
        <v>81</v>
      </c>
      <c r="C24" s="25"/>
      <c r="D24" s="43" t="str">
        <f>IF(D16="P",CONCATENATE(C24&amp;"/"&amp;C25&amp;"/"&amp;MID(C26,1,FIND("-",C26,1)-1)),"-")</f>
        <v>-</v>
      </c>
      <c r="G24" s="50" t="str">
        <f t="array" aca="1" ref="G24" ca="1">IFERROR(IF($C$12="","",IF(AND($C$12&lt;&gt;"",$C$14=""),INDEX(Employé_Abs,SMALL(IF(($C$12&lt;=Date_fin)*($C$12&gt;=Date_Deb),MATCH(ROW(Employé_Abs),ROW(Employé_Abs))),ROW('ABSENCES ET CONGES'!A11))),INDEX(Employé_Abs,SMALL(IF(($C$12&lt;=Date_fin)*($C$14&gt;=Date_Deb),MATCH(ROW(Employé_Abs),ROW(Employé_Abs))),ROW('ABSENCES ET CONGES'!A11))))),"")</f>
        <v/>
      </c>
      <c r="H24" s="51" t="str">
        <f t="array" aca="1" ref="H24" ca="1">IFERROR(IF($C$12="","",IF(AND($C$12&lt;&gt;"",$C$14=""),INDEX(Date_Deb,SMALL(IF(($C$12&lt;=Date_fin)*($C$12&gt;=Date_Deb),MATCH(ROW(Employé_Abs),ROW(Employé_Abs))),ROW('ABSENCES ET CONGES'!A11))),INDEX(Date_Deb,SMALL(IF(($C$12&lt;=Date_fin)*($C$14&gt;=Date_Deb),MATCH(ROW(Employé_Abs),ROW(Employé_Abs))),ROW('ABSENCES ET CONGES'!A11))))),"")</f>
        <v/>
      </c>
      <c r="I24" s="7" t="str">
        <f t="array" aca="1" ref="I24" ca="1">IFERROR(IF($C$12="","",IF(AND($C$12&lt;&gt;"",$C$14=""),INDEX(Date_fin,SMALL(IF(($C$12&lt;=Date_fin)*($C$12&gt;=Date_Deb),MATCH(ROW(Employé_Abs),ROW(Employé_Abs))),ROW('ABSENCES ET CONGES'!A11))),INDEX(Date_fin,SMALL(IF(($C$12&lt;=Date_fin)*($C$14&gt;=Date_Deb),MATCH(ROW(Employé_Abs),ROW(Employé_Abs))),ROW('ABSENCES ET CONGES'!A11))))),"")</f>
        <v/>
      </c>
      <c r="J24" s="21" t="str">
        <f t="array" aca="1" ref="J24" ca="1">IFERROR(IF($C$12="","",IF(AND($C$12&lt;&gt;"",$C$14=""),INDEX(Remplacant,SMALL(IF(($C$12&lt;=Date_fin)*($C$12&gt;=Date_Deb),MATCH(ROW(Employé_Abs),ROW(Employé_Abs))),ROW('ABSENCES ET CONGES'!A11))),INDEX(Remplacant,SMALL(IF(($C$12&lt;=Date_fin)*($C$14&gt;=Date_Deb),MATCH(ROW(Employé_Abs),ROW(Employé_Abs))),ROW('ABSENCES ET CONGES'!A11))))),"")</f>
        <v/>
      </c>
      <c r="K24" s="21" t="str">
        <f t="array" aca="1" ref="K24" ca="1">IFERROR(IF($C$12="","",IF(AND($C$12&lt;&gt;"",$C$14=""),INDEX(Type_Abs,SMALL(IF(($C$12&lt;=Date_fin)*($C$12&gt;=Date_Deb),MATCH(ROW(Employé_Abs),ROW(Employé_Abs))),ROW('ABSENCES ET CONGES'!B11))),INDEX(Type_Abs,SMALL(IF(($C$12&lt;=Date_fin)*($C$14&gt;=Date_Deb),MATCH(ROW(Employé_Abs),ROW(Employé_Abs))),ROW('ABSENCES ET CONGES'!B11))))),"")</f>
        <v/>
      </c>
    </row>
    <row r="25" spans="1:11" ht="21" customHeight="1" x14ac:dyDescent="0.3">
      <c r="A25" s="47"/>
      <c r="B25" s="48" t="s">
        <v>40</v>
      </c>
      <c r="C25" s="26"/>
      <c r="E25" s="52" t="s">
        <v>37</v>
      </c>
      <c r="F25" s="52" t="s">
        <v>38</v>
      </c>
      <c r="G25" s="52" t="s">
        <v>39</v>
      </c>
      <c r="H25" s="53" t="s">
        <v>40</v>
      </c>
    </row>
    <row r="26" spans="1:11" ht="21" customHeight="1" x14ac:dyDescent="0.3">
      <c r="A26" s="47"/>
      <c r="B26" s="48" t="s">
        <v>34</v>
      </c>
      <c r="C26" s="26"/>
      <c r="E26" s="52" t="s">
        <v>50</v>
      </c>
      <c r="F26" s="52" t="s">
        <v>46</v>
      </c>
      <c r="G26" s="52" t="s">
        <v>19</v>
      </c>
      <c r="H26" s="53" t="s">
        <v>45</v>
      </c>
    </row>
    <row r="27" spans="1:11" ht="14.4" x14ac:dyDescent="0.3">
      <c r="E27" s="52" t="s">
        <v>94</v>
      </c>
      <c r="F27" s="52" t="s">
        <v>46</v>
      </c>
      <c r="G27" s="52" t="s">
        <v>9</v>
      </c>
      <c r="H27" s="53" t="s">
        <v>45</v>
      </c>
    </row>
    <row r="28" spans="1:11" ht="14.4" x14ac:dyDescent="0.3">
      <c r="E28" s="52" t="s">
        <v>7</v>
      </c>
      <c r="F28" s="52" t="s">
        <v>46</v>
      </c>
      <c r="G28" s="52" t="s">
        <v>51</v>
      </c>
      <c r="H28" s="53" t="s">
        <v>91</v>
      </c>
    </row>
    <row r="29" spans="1:11" ht="14.4" x14ac:dyDescent="0.3">
      <c r="B29" s="27" t="s">
        <v>89</v>
      </c>
      <c r="E29" s="52" t="s">
        <v>14</v>
      </c>
      <c r="F29" s="52" t="s">
        <v>42</v>
      </c>
      <c r="G29" s="52" t="s">
        <v>13</v>
      </c>
      <c r="H29" s="53" t="s">
        <v>45</v>
      </c>
    </row>
    <row r="30" spans="1:11" ht="14.4" x14ac:dyDescent="0.3">
      <c r="B30" s="28"/>
      <c r="E30" s="52" t="s">
        <v>100</v>
      </c>
      <c r="F30" s="52" t="s">
        <v>42</v>
      </c>
      <c r="G30" s="52" t="s">
        <v>13</v>
      </c>
      <c r="H30" s="53" t="s">
        <v>45</v>
      </c>
    </row>
    <row r="31" spans="1:11" ht="14.4" x14ac:dyDescent="0.3">
      <c r="B31" s="29"/>
      <c r="E31" s="52" t="s">
        <v>93</v>
      </c>
      <c r="F31" s="52" t="s">
        <v>46</v>
      </c>
      <c r="G31" s="52" t="s">
        <v>19</v>
      </c>
      <c r="H31" s="53" t="s">
        <v>45</v>
      </c>
    </row>
    <row r="32" spans="1:11" ht="14.4" x14ac:dyDescent="0.3">
      <c r="B32" s="30"/>
      <c r="E32" s="52" t="s">
        <v>95</v>
      </c>
      <c r="F32" s="52" t="s">
        <v>47</v>
      </c>
      <c r="G32" s="52" t="s">
        <v>90</v>
      </c>
      <c r="H32" s="53" t="s">
        <v>91</v>
      </c>
    </row>
    <row r="33" spans="2:12" ht="14.4" x14ac:dyDescent="0.3">
      <c r="B33" s="29"/>
      <c r="E33" s="52" t="s">
        <v>11</v>
      </c>
      <c r="F33" s="52" t="s">
        <v>42</v>
      </c>
      <c r="G33" s="52" t="s">
        <v>12</v>
      </c>
      <c r="H33" s="53" t="s">
        <v>43</v>
      </c>
    </row>
    <row r="34" spans="2:12" ht="14.4" x14ac:dyDescent="0.3">
      <c r="E34" s="52" t="s">
        <v>21</v>
      </c>
      <c r="F34" s="52" t="s">
        <v>42</v>
      </c>
      <c r="G34" s="52" t="s">
        <v>13</v>
      </c>
      <c r="H34" s="53" t="s">
        <v>45</v>
      </c>
    </row>
    <row r="35" spans="2:12" ht="14.4" x14ac:dyDescent="0.3">
      <c r="E35" s="52" t="s">
        <v>92</v>
      </c>
      <c r="F35" s="52" t="s">
        <v>42</v>
      </c>
      <c r="G35" s="52" t="s">
        <v>12</v>
      </c>
      <c r="H35" s="53" t="s">
        <v>43</v>
      </c>
    </row>
    <row r="36" spans="2:12" ht="14.4" x14ac:dyDescent="0.3">
      <c r="E36" s="52" t="s">
        <v>101</v>
      </c>
      <c r="F36" s="52" t="s">
        <v>46</v>
      </c>
      <c r="G36" s="52" t="s">
        <v>9</v>
      </c>
      <c r="H36" s="53" t="s">
        <v>45</v>
      </c>
    </row>
    <row r="37" spans="2:12" ht="14.4" x14ac:dyDescent="0.3">
      <c r="E37" s="52" t="s">
        <v>99</v>
      </c>
      <c r="F37" s="52" t="s">
        <v>42</v>
      </c>
      <c r="G37" s="52" t="s">
        <v>12</v>
      </c>
      <c r="H37" s="53" t="s">
        <v>43</v>
      </c>
    </row>
    <row r="38" spans="2:12" ht="14.4" x14ac:dyDescent="0.3">
      <c r="E38" s="52" t="s">
        <v>98</v>
      </c>
      <c r="F38" s="52" t="s">
        <v>47</v>
      </c>
      <c r="G38" s="52" t="s">
        <v>90</v>
      </c>
      <c r="H38" s="53" t="s">
        <v>91</v>
      </c>
    </row>
    <row r="39" spans="2:12" ht="14.4" x14ac:dyDescent="0.3">
      <c r="E39" s="52" t="s">
        <v>102</v>
      </c>
      <c r="F39" s="52" t="s">
        <v>47</v>
      </c>
      <c r="G39" s="52" t="s">
        <v>90</v>
      </c>
      <c r="H39" s="53" t="s">
        <v>91</v>
      </c>
    </row>
    <row r="40" spans="2:12" ht="14.4" x14ac:dyDescent="0.3">
      <c r="E40" s="52" t="s">
        <v>96</v>
      </c>
      <c r="F40" s="52" t="s">
        <v>46</v>
      </c>
      <c r="G40" s="52" t="s">
        <v>19</v>
      </c>
      <c r="H40" s="53" t="s">
        <v>45</v>
      </c>
    </row>
    <row r="41" spans="2:12" ht="14.4" x14ac:dyDescent="0.3">
      <c r="E41" s="54" t="s">
        <v>97</v>
      </c>
      <c r="F41" s="54" t="s">
        <v>46</v>
      </c>
      <c r="G41" s="54" t="s">
        <v>9</v>
      </c>
      <c r="H41" s="55" t="s">
        <v>45</v>
      </c>
    </row>
    <row r="42" spans="2:12" ht="14.4" x14ac:dyDescent="0.3">
      <c r="G42"/>
      <c r="H42"/>
      <c r="I42"/>
      <c r="J42"/>
    </row>
    <row r="43" spans="2:12" ht="14.4" x14ac:dyDescent="0.3">
      <c r="I43"/>
      <c r="J43"/>
      <c r="K43"/>
      <c r="L43"/>
    </row>
    <row r="44" spans="2:12" ht="14.4" x14ac:dyDescent="0.3">
      <c r="I44"/>
      <c r="J44"/>
      <c r="K44"/>
      <c r="L44"/>
    </row>
    <row r="45" spans="2:12" ht="14.4" x14ac:dyDescent="0.3">
      <c r="I45"/>
      <c r="J45"/>
      <c r="K45"/>
      <c r="L45"/>
    </row>
    <row r="46" spans="2:12" ht="14.4" x14ac:dyDescent="0.3">
      <c r="I46"/>
      <c r="J46"/>
      <c r="K46"/>
      <c r="L46"/>
    </row>
    <row r="47" spans="2:12" ht="14.4" x14ac:dyDescent="0.3">
      <c r="I47"/>
      <c r="J47"/>
      <c r="K47"/>
      <c r="L47"/>
    </row>
    <row r="48" spans="2:12" ht="14.4" x14ac:dyDescent="0.3">
      <c r="I48"/>
      <c r="J48"/>
      <c r="K48"/>
      <c r="L48"/>
    </row>
    <row r="49" spans="9:12" ht="14.4" x14ac:dyDescent="0.3">
      <c r="I49"/>
      <c r="J49"/>
      <c r="K49"/>
      <c r="L49"/>
    </row>
    <row r="50" spans="9:12" ht="14.4" x14ac:dyDescent="0.3">
      <c r="I50"/>
      <c r="J50"/>
      <c r="K50"/>
      <c r="L50"/>
    </row>
    <row r="51" spans="9:12" ht="14.4" x14ac:dyDescent="0.3">
      <c r="I51"/>
      <c r="J51"/>
      <c r="K51"/>
      <c r="L51"/>
    </row>
    <row r="52" spans="9:12" ht="14.4" x14ac:dyDescent="0.3">
      <c r="I52"/>
      <c r="J52"/>
      <c r="K52"/>
      <c r="L52"/>
    </row>
    <row r="53" spans="9:12" ht="14.4" x14ac:dyDescent="0.3">
      <c r="I53"/>
      <c r="J53"/>
      <c r="K53"/>
      <c r="L53"/>
    </row>
    <row r="54" spans="9:12" ht="14.4" x14ac:dyDescent="0.3">
      <c r="I54"/>
      <c r="J54"/>
      <c r="K54"/>
      <c r="L54"/>
    </row>
    <row r="55" spans="9:12" ht="14.4" x14ac:dyDescent="0.3">
      <c r="I55"/>
      <c r="J55"/>
      <c r="K55"/>
      <c r="L55"/>
    </row>
    <row r="56" spans="9:12" ht="14.4" x14ac:dyDescent="0.3">
      <c r="I56"/>
      <c r="J56"/>
      <c r="K56"/>
      <c r="L56"/>
    </row>
    <row r="57" spans="9:12" ht="14.4" x14ac:dyDescent="0.3">
      <c r="I57"/>
      <c r="J57"/>
      <c r="K57"/>
      <c r="L57"/>
    </row>
    <row r="58" spans="9:12" ht="14.4" x14ac:dyDescent="0.3">
      <c r="I58"/>
      <c r="J58"/>
      <c r="K58"/>
      <c r="L58"/>
    </row>
    <row r="59" spans="9:12" ht="14.4" x14ac:dyDescent="0.3">
      <c r="I59"/>
      <c r="J59"/>
      <c r="K59"/>
      <c r="L59"/>
    </row>
    <row r="60" spans="9:12" ht="14.4" x14ac:dyDescent="0.3">
      <c r="I60"/>
      <c r="J60"/>
      <c r="K60"/>
      <c r="L60"/>
    </row>
    <row r="61" spans="9:12" ht="14.4" x14ac:dyDescent="0.3">
      <c r="I61"/>
      <c r="J61"/>
      <c r="K61"/>
      <c r="L61"/>
    </row>
    <row r="62" spans="9:12" ht="14.4" x14ac:dyDescent="0.3">
      <c r="I62"/>
      <c r="J62"/>
      <c r="K62"/>
      <c r="L62"/>
    </row>
    <row r="63" spans="9:12" ht="14.4" x14ac:dyDescent="0.3">
      <c r="I63"/>
      <c r="J63"/>
      <c r="K63"/>
      <c r="L63"/>
    </row>
    <row r="64" spans="9:12" ht="14.4" x14ac:dyDescent="0.3">
      <c r="I64"/>
      <c r="J64"/>
      <c r="K64"/>
      <c r="L64"/>
    </row>
    <row r="65" spans="9:12" ht="14.4" x14ac:dyDescent="0.3">
      <c r="I65"/>
      <c r="J65"/>
      <c r="K65"/>
      <c r="L65"/>
    </row>
    <row r="66" spans="9:12" ht="14.4" x14ac:dyDescent="0.3">
      <c r="I66"/>
      <c r="J66"/>
      <c r="K66"/>
      <c r="L66"/>
    </row>
    <row r="67" spans="9:12" ht="14.4" x14ac:dyDescent="0.3">
      <c r="I67"/>
      <c r="J67"/>
      <c r="K67"/>
      <c r="L67"/>
    </row>
    <row r="68" spans="9:12" ht="14.4" x14ac:dyDescent="0.3">
      <c r="I68"/>
      <c r="J68"/>
      <c r="K68"/>
      <c r="L68"/>
    </row>
    <row r="69" spans="9:12" ht="14.4" x14ac:dyDescent="0.3">
      <c r="I69"/>
      <c r="J69"/>
      <c r="K69"/>
      <c r="L69"/>
    </row>
    <row r="70" spans="9:12" ht="14.4" x14ac:dyDescent="0.3">
      <c r="I70"/>
      <c r="J70"/>
      <c r="K70"/>
      <c r="L70"/>
    </row>
    <row r="71" spans="9:12" ht="14.4" x14ac:dyDescent="0.3">
      <c r="I71"/>
      <c r="J71"/>
      <c r="K71"/>
      <c r="L71"/>
    </row>
    <row r="72" spans="9:12" ht="14.4" x14ac:dyDescent="0.3">
      <c r="I72"/>
      <c r="J72"/>
      <c r="K72"/>
      <c r="L72"/>
    </row>
    <row r="73" spans="9:12" ht="14.4" x14ac:dyDescent="0.3">
      <c r="I73"/>
      <c r="J73"/>
      <c r="K73"/>
      <c r="L73"/>
    </row>
    <row r="74" spans="9:12" ht="14.4" x14ac:dyDescent="0.3">
      <c r="I74"/>
      <c r="J74"/>
      <c r="K74"/>
      <c r="L74"/>
    </row>
    <row r="75" spans="9:12" ht="14.4" x14ac:dyDescent="0.3">
      <c r="I75"/>
      <c r="J75"/>
      <c r="K75"/>
      <c r="L75"/>
    </row>
    <row r="76" spans="9:12" ht="14.4" x14ac:dyDescent="0.3">
      <c r="I76"/>
      <c r="J76"/>
      <c r="K76"/>
      <c r="L76"/>
    </row>
    <row r="77" spans="9:12" ht="14.4" x14ac:dyDescent="0.3">
      <c r="I77"/>
      <c r="J77"/>
      <c r="K77"/>
      <c r="L77"/>
    </row>
    <row r="78" spans="9:12" ht="14.4" x14ac:dyDescent="0.3">
      <c r="I78"/>
      <c r="J78"/>
      <c r="K78"/>
      <c r="L78"/>
    </row>
    <row r="79" spans="9:12" ht="14.4" x14ac:dyDescent="0.3">
      <c r="I79"/>
      <c r="J79"/>
      <c r="K79"/>
      <c r="L79"/>
    </row>
    <row r="80" spans="9:12" ht="14.4" x14ac:dyDescent="0.3">
      <c r="I80"/>
      <c r="J80"/>
      <c r="K80"/>
      <c r="L80"/>
    </row>
    <row r="81" spans="9:12" ht="14.4" x14ac:dyDescent="0.3">
      <c r="I81"/>
      <c r="J81"/>
      <c r="K81"/>
      <c r="L81"/>
    </row>
    <row r="82" spans="9:12" ht="14.4" x14ac:dyDescent="0.3">
      <c r="I82"/>
      <c r="J82"/>
      <c r="K82"/>
      <c r="L82"/>
    </row>
    <row r="83" spans="9:12" ht="14.4" x14ac:dyDescent="0.3">
      <c r="I83"/>
      <c r="J83"/>
      <c r="K83"/>
      <c r="L83"/>
    </row>
    <row r="84" spans="9:12" ht="14.4" x14ac:dyDescent="0.3">
      <c r="I84"/>
      <c r="J84"/>
      <c r="K84"/>
      <c r="L84"/>
    </row>
    <row r="85" spans="9:12" ht="14.4" x14ac:dyDescent="0.3">
      <c r="I85"/>
      <c r="J85"/>
      <c r="K85"/>
      <c r="L85"/>
    </row>
    <row r="86" spans="9:12" ht="14.4" x14ac:dyDescent="0.3">
      <c r="I86"/>
      <c r="J86"/>
      <c r="K86"/>
      <c r="L86"/>
    </row>
    <row r="87" spans="9:12" ht="14.4" x14ac:dyDescent="0.3">
      <c r="I87"/>
      <c r="J87"/>
      <c r="K87"/>
      <c r="L87"/>
    </row>
    <row r="88" spans="9:12" ht="14.4" x14ac:dyDescent="0.3">
      <c r="I88"/>
      <c r="J88"/>
      <c r="K88"/>
      <c r="L88"/>
    </row>
    <row r="89" spans="9:12" ht="14.4" x14ac:dyDescent="0.3">
      <c r="I89"/>
      <c r="J89"/>
      <c r="K89"/>
      <c r="L89"/>
    </row>
    <row r="90" spans="9:12" ht="14.4" x14ac:dyDescent="0.3">
      <c r="I90"/>
      <c r="J90"/>
      <c r="K90"/>
      <c r="L90"/>
    </row>
  </sheetData>
  <sheetProtection selectLockedCells="1"/>
  <autoFilter ref="G13:K17" xr:uid="{12D70825-F26D-4526-B70A-A1065685881B}"/>
  <mergeCells count="4">
    <mergeCell ref="E14:F16"/>
    <mergeCell ref="B18:C18"/>
    <mergeCell ref="B23:C23"/>
    <mergeCell ref="A25:A26"/>
  </mergeCells>
  <conditionalFormatting sqref="C14">
    <cfRule type="expression" dxfId="1" priority="2">
      <formula>$D$14=1</formula>
    </cfRule>
  </conditionalFormatting>
  <conditionalFormatting sqref="E14">
    <cfRule type="expression" dxfId="0" priority="1">
      <formula>$D$14=1</formula>
    </cfRule>
  </conditionalFormatting>
  <dataValidations count="5">
    <dataValidation allowBlank="1" showInputMessage="1" showErrorMessage="1" errorTitle="Erreur date" error="Veuillez saisir une date du lundi au vendredi" sqref="C14" xr:uid="{BBF987DF-A5F2-462B-B9AA-9C58F3E0A52C}"/>
    <dataValidation allowBlank="1" showInputMessage="1" showErrorMessage="1" errorTitle="Erreur date" error="Veuillez saisir une date du lundi au vendredi" sqref="C12" xr:uid="{7E531E6A-5A16-48FE-91B9-2F52CF40D297}"/>
    <dataValidation type="list" allowBlank="1" showInputMessage="1" showErrorMessage="1" sqref="C16" xr:uid="{D1E24DB7-A9C5-4DE0-A7A0-98C724E10BE9}">
      <formula1>CléAbsence1</formula1>
    </dataValidation>
    <dataValidation type="list" allowBlank="1" showInputMessage="1" showErrorMessage="1" sqref="C24" xr:uid="{6776FA2C-DB84-458D-B4FA-9830302B1EE0}">
      <formula1>"Matin,Après-midi,Nuit"</formula1>
    </dataValidation>
    <dataValidation type="list" allowBlank="1" showInputMessage="1" showErrorMessage="1" sqref="C25" xr:uid="{C76945DB-97E9-472C-99F9-101A750A80C8}">
      <formula1>"M2,M3"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Validation">
                <anchor moveWithCells="1" sizeWithCells="1">
                  <from>
                    <xdr:col>3</xdr:col>
                    <xdr:colOff>1379220</xdr:colOff>
                    <xdr:row>15</xdr:row>
                    <xdr:rowOff>175260</xdr:rowOff>
                  </from>
                  <to>
                    <xdr:col>5</xdr:col>
                    <xdr:colOff>701040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3A255D-2061-4506-90EA-0250794AB356}">
          <x14:formula1>
            <xm:f>Données!$A:$A</xm:f>
          </x14:formula1>
          <xm:sqref>C20 C10</xm:sqref>
        </x14:dataValidation>
        <x14:dataValidation type="list" allowBlank="1" showInputMessage="1" showErrorMessage="1" xr:uid="{666493D4-FB1A-44A9-84B4-0050BD830F7B}">
          <x14:formula1>
            <xm:f>Données!$O$2:$O$5</xm:f>
          </x14:formula1>
          <xm:sqref>C26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ABSENCES ET CONGES</vt:lpstr>
      <vt:lpstr>Saisie des 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Sudre</dc:creator>
  <cp:lastModifiedBy>Sandrine</cp:lastModifiedBy>
  <dcterms:created xsi:type="dcterms:W3CDTF">2020-05-26T12:03:01Z</dcterms:created>
  <dcterms:modified xsi:type="dcterms:W3CDTF">2020-05-28T15:55:12Z</dcterms:modified>
</cp:coreProperties>
</file>