
<file path=[Content_Types].xml><?xml version="1.0" encoding="utf-8"?>
<Types xmlns="http://schemas.openxmlformats.org/package/2006/content-types">
  <Default Extension="bin" ContentType="application/vnd.openxmlformats-officedocument.spreadsheetml.printerSettings"/>
  <Override PartName="/xl/tables/table3.xml" ContentType="application/vnd.openxmlformats-officedocument.spreadsheetml.table+xml"/>
  <Default Extension="png" ContentType="image/png"/>
  <Override PartName="/xl/drawings/drawing9.xml" ContentType="application/vnd.openxmlformats-officedocument.drawing+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codeName="{37E998C4-C9E5-D4B9-71C8-EB1FF731991C}"/>
  <workbookPr filterPrivacy="1" codeName="ThisWorkbook"/>
  <bookViews>
    <workbookView xWindow="0" yWindow="0" windowWidth="22485" windowHeight="7740"/>
  </bookViews>
  <sheets>
    <sheet name="Sommaire" sheetId="13" r:id="rId1"/>
    <sheet name="BDD clients-prospect" sheetId="7" r:id="rId2"/>
    <sheet name="Evenements" sheetId="2" r:id="rId3"/>
    <sheet name="Agenda" sheetId="1" r:id="rId4"/>
    <sheet name="Recherche de nom" sheetId="3" state="hidden" r:id="rId5"/>
    <sheet name="Visuel clients" sheetId="8" r:id="rId6"/>
    <sheet name="Ventes " sheetId="9" r:id="rId7"/>
    <sheet name="E &amp; S diverses" sheetId="10" r:id="rId8"/>
    <sheet name="Etat des stocks" sheetId="11" r:id="rId9"/>
    <sheet name="produits-tarifs" sheetId="12" r:id="rId10"/>
    <sheet name="Annexe 1" sheetId="4" r:id="rId11"/>
    <sheet name="Annexe 2" sheetId="14" r:id="rId12"/>
  </sheets>
  <definedNames>
    <definedName name="_xlnm._FilterDatabase" localSheetId="11" hidden="1">'Annexe 2'!$K$2:$K$6</definedName>
    <definedName name="Actions">'Annexe 2'!$A$2:$A$6</definedName>
    <definedName name="AfficherNom">Agenda!$H$6</definedName>
    <definedName name="ChampQui">tblDonnées[QUI]</definedName>
    <definedName name="nom_mois">#REF!</definedName>
    <definedName name="NomProduit">'Annexe 2'!$G$2:$G$11</definedName>
    <definedName name="QUI" comment="Nom des commerciaux ">'Annexe 2'!$K$2:$K$6</definedName>
    <definedName name="RaisonSortie">'Annexe 2'!$I$2:$I$3</definedName>
    <definedName name="RechercherQui">OFFSET('Recherche de nom'!$A$3,,,COUNT('Recherche de nom'!$B:$B),1)</definedName>
    <definedName name="semaine">'Annexe 1'!$H$1</definedName>
    <definedName name="SemaineDu">Agenda!$G$6</definedName>
    <definedName name="Statut">'Annexe 2'!$E$2:$E$4</definedName>
    <definedName name="table_mois">#REF!</definedName>
    <definedName name="TabNomeEntreprise">TabBDD[[#All],[Nom entreprise]]</definedName>
    <definedName name="TypeCli">'Annexe 2'!$C$2:$C$4</definedName>
    <definedName name="_xlnm.Print_Area" localSheetId="3">Agenda!$B$5:$I$26</definedName>
  </definedNames>
  <calcPr calcId="124519"/>
</workbook>
</file>

<file path=xl/calcChain.xml><?xml version="1.0" encoding="utf-8"?>
<calcChain xmlns="http://schemas.openxmlformats.org/spreadsheetml/2006/main">
  <c r="E19" i="8"/>
  <c r="E18"/>
  <c r="E17"/>
  <c r="E16"/>
  <c r="E15"/>
  <c r="E14"/>
  <c r="E13"/>
  <c r="E12"/>
  <c r="E11"/>
  <c r="C7" i="4" l="1"/>
  <c r="F5"/>
  <c r="H5"/>
  <c r="I5"/>
  <c r="G5"/>
  <c r="A3" i="3" l="1" a="1"/>
  <c r="A3" s="1"/>
  <c r="A4" s="1" a="1"/>
  <c r="A4" s="1"/>
  <c r="B4" s="1"/>
  <c r="B3" l="1"/>
  <c r="A5" a="1"/>
  <c r="A5" s="1"/>
  <c r="F6" i="1"/>
  <c r="A6" i="3" l="1" a="1"/>
  <c r="A6" s="1"/>
  <c r="B6" s="1"/>
  <c r="B5"/>
  <c r="D7" i="1"/>
  <c r="E7"/>
  <c r="H7"/>
  <c r="C7"/>
  <c r="F7"/>
  <c r="G7"/>
  <c r="I7"/>
  <c r="A7" i="3" l="1" a="1"/>
  <c r="A7" s="1"/>
  <c r="B7" s="1"/>
  <c r="C8" i="1"/>
  <c r="D8"/>
  <c r="I8"/>
  <c r="F8"/>
  <c r="G8"/>
  <c r="E8"/>
  <c r="H8"/>
  <c r="E11" l="1" a="1"/>
  <c r="E11" s="1"/>
  <c r="E15" a="1"/>
  <c r="E15" s="1"/>
  <c r="E19" a="1"/>
  <c r="E19" s="1"/>
  <c r="E23" a="1"/>
  <c r="E23" s="1"/>
  <c r="E10" a="1"/>
  <c r="E10" s="1"/>
  <c r="E14" a="1"/>
  <c r="E14" s="1"/>
  <c r="E18" a="1"/>
  <c r="E18" s="1"/>
  <c r="E22" a="1"/>
  <c r="E22" s="1"/>
  <c r="E26" a="1"/>
  <c r="E26" s="1"/>
  <c r="E13" a="1"/>
  <c r="E13" s="1"/>
  <c r="E17" a="1"/>
  <c r="E17" s="1"/>
  <c r="E21" a="1"/>
  <c r="E21" s="1"/>
  <c r="E25" a="1"/>
  <c r="E25" s="1"/>
  <c r="E12" a="1"/>
  <c r="E12" s="1"/>
  <c r="E16" a="1"/>
  <c r="E16" s="1"/>
  <c r="E20" a="1"/>
  <c r="E20" s="1"/>
  <c r="E24" a="1"/>
  <c r="E24" s="1"/>
  <c r="H20" a="1"/>
  <c r="H20" s="1"/>
  <c r="H11" a="1"/>
  <c r="H11" s="1"/>
  <c r="H15" a="1"/>
  <c r="H15" s="1"/>
  <c r="H19" a="1"/>
  <c r="H19" s="1"/>
  <c r="H23" a="1"/>
  <c r="H23" s="1"/>
  <c r="H14" a="1"/>
  <c r="H14" s="1"/>
  <c r="H22" a="1"/>
  <c r="H22" s="1"/>
  <c r="H10" a="1"/>
  <c r="H10" s="1"/>
  <c r="H18" a="1"/>
  <c r="H18" s="1"/>
  <c r="H26" a="1"/>
  <c r="H26" s="1"/>
  <c r="H13" a="1"/>
  <c r="H13" s="1"/>
  <c r="H17" a="1"/>
  <c r="H17" s="1"/>
  <c r="H21" a="1"/>
  <c r="H21" s="1"/>
  <c r="H25" a="1"/>
  <c r="H25" s="1"/>
  <c r="H12" a="1"/>
  <c r="H12" s="1"/>
  <c r="H16" a="1"/>
  <c r="H16" s="1"/>
  <c r="H24" a="1"/>
  <c r="H24" s="1"/>
  <c r="F10" a="1"/>
  <c r="F10" s="1"/>
  <c r="F18" a="1"/>
  <c r="F18" s="1"/>
  <c r="F26" a="1"/>
  <c r="F26" s="1"/>
  <c r="F13" a="1"/>
  <c r="F13" s="1"/>
  <c r="F17" a="1"/>
  <c r="F17" s="1"/>
  <c r="F21" a="1"/>
  <c r="F21" s="1"/>
  <c r="F25" a="1"/>
  <c r="F25" s="1"/>
  <c r="F12" a="1"/>
  <c r="F12" s="1"/>
  <c r="F20" a="1"/>
  <c r="F20" s="1"/>
  <c r="F16" a="1"/>
  <c r="F16" s="1"/>
  <c r="F24" a="1"/>
  <c r="F24" s="1"/>
  <c r="F11" a="1"/>
  <c r="F11" s="1"/>
  <c r="F15" a="1"/>
  <c r="F15" s="1"/>
  <c r="F19" a="1"/>
  <c r="F19" s="1"/>
  <c r="F23" a="1"/>
  <c r="F23" s="1"/>
  <c r="F14" a="1"/>
  <c r="F14" s="1"/>
  <c r="F22" a="1"/>
  <c r="F22" s="1"/>
  <c r="D12" a="1"/>
  <c r="D12" s="1"/>
  <c r="D16" a="1"/>
  <c r="D16" s="1"/>
  <c r="D20" a="1"/>
  <c r="D20" s="1"/>
  <c r="D24" a="1"/>
  <c r="D24" s="1"/>
  <c r="D11" a="1"/>
  <c r="D11" s="1"/>
  <c r="D15" a="1"/>
  <c r="D15" s="1"/>
  <c r="D19" a="1"/>
  <c r="D19" s="1"/>
  <c r="D23" a="1"/>
  <c r="D23" s="1"/>
  <c r="D10" a="1"/>
  <c r="D10" s="1"/>
  <c r="D14" a="1"/>
  <c r="D14" s="1"/>
  <c r="D18" a="1"/>
  <c r="D18" s="1"/>
  <c r="D22" a="1"/>
  <c r="D22" s="1"/>
  <c r="D26" a="1"/>
  <c r="D26" s="1"/>
  <c r="D13" a="1"/>
  <c r="D13" s="1"/>
  <c r="D17" a="1"/>
  <c r="D17" s="1"/>
  <c r="D21" a="1"/>
  <c r="D21" s="1"/>
  <c r="D25" a="1"/>
  <c r="D25" s="1"/>
  <c r="G17" a="1"/>
  <c r="G17" s="1"/>
  <c r="G25" a="1"/>
  <c r="G25" s="1"/>
  <c r="G12" a="1"/>
  <c r="G12" s="1"/>
  <c r="G16" a="1"/>
  <c r="G16" s="1"/>
  <c r="G20" a="1"/>
  <c r="G20" s="1"/>
  <c r="G24" a="1"/>
  <c r="G24" s="1"/>
  <c r="G11" a="1"/>
  <c r="G11" s="1"/>
  <c r="G19" a="1"/>
  <c r="G19" s="1"/>
  <c r="G23" a="1"/>
  <c r="G23" s="1"/>
  <c r="G15" a="1"/>
  <c r="G15" s="1"/>
  <c r="G10" a="1"/>
  <c r="G10" s="1"/>
  <c r="G14" a="1"/>
  <c r="G14" s="1"/>
  <c r="G18" a="1"/>
  <c r="G18" s="1"/>
  <c r="G22" a="1"/>
  <c r="G22" s="1"/>
  <c r="G26" a="1"/>
  <c r="G26" s="1"/>
  <c r="G13" a="1"/>
  <c r="G13" s="1"/>
  <c r="G21" a="1"/>
  <c r="G21" s="1"/>
  <c r="C13" a="1"/>
  <c r="C13" s="1"/>
  <c r="C17" a="1"/>
  <c r="C17" s="1"/>
  <c r="C21" a="1"/>
  <c r="C21" s="1"/>
  <c r="C25" a="1"/>
  <c r="C25" s="1"/>
  <c r="C12" a="1"/>
  <c r="C12" s="1"/>
  <c r="C16" a="1"/>
  <c r="C16" s="1"/>
  <c r="C20" a="1"/>
  <c r="C20" s="1"/>
  <c r="C24" a="1"/>
  <c r="C24" s="1"/>
  <c r="C11" a="1"/>
  <c r="C11" s="1"/>
  <c r="C15" a="1"/>
  <c r="C15" s="1"/>
  <c r="C19" a="1"/>
  <c r="C19" s="1"/>
  <c r="C23" a="1"/>
  <c r="C23" s="1"/>
  <c r="C10" a="1"/>
  <c r="C10" s="1"/>
  <c r="C14" a="1"/>
  <c r="C14" s="1"/>
  <c r="C18" a="1"/>
  <c r="C18" s="1"/>
  <c r="C22" a="1"/>
  <c r="C22" s="1"/>
  <c r="C26" a="1"/>
  <c r="C26" s="1"/>
  <c r="I14" a="1"/>
  <c r="I14" s="1"/>
  <c r="I18" a="1"/>
  <c r="I18" s="1"/>
  <c r="I22" a="1"/>
  <c r="I22" s="1"/>
  <c r="I26" a="1"/>
  <c r="I26" s="1"/>
  <c r="I11" a="1"/>
  <c r="I11" s="1"/>
  <c r="I15" a="1"/>
  <c r="I15" s="1"/>
  <c r="I19" a="1"/>
  <c r="I19" s="1"/>
  <c r="I23" a="1"/>
  <c r="I23" s="1"/>
  <c r="I12" a="1"/>
  <c r="I12" s="1"/>
  <c r="I16" a="1"/>
  <c r="I16" s="1"/>
  <c r="I20" a="1"/>
  <c r="I20" s="1"/>
  <c r="I24" a="1"/>
  <c r="I24" s="1"/>
  <c r="I10" a="1"/>
  <c r="I10" s="1"/>
  <c r="I13" a="1"/>
  <c r="I13" s="1"/>
  <c r="I17" a="1"/>
  <c r="I17" s="1"/>
  <c r="I21" a="1"/>
  <c r="I21" s="1"/>
  <c r="I25" a="1"/>
  <c r="I25" s="1"/>
  <c r="A8" i="3" a="1"/>
  <c r="A8" s="1"/>
  <c r="B8" s="1"/>
  <c r="A9" l="1" a="1"/>
  <c r="A9" s="1"/>
  <c r="A10" s="1" a="1"/>
  <c r="A10" s="1"/>
  <c r="B9" l="1"/>
  <c r="B10"/>
  <c r="A11" a="1"/>
  <c r="A11" s="1"/>
  <c r="B11" l="1"/>
  <c r="A12" a="1"/>
  <c r="A12" s="1"/>
  <c r="B12" s="1"/>
  <c r="A13" l="1" a="1"/>
  <c r="A13" s="1"/>
  <c r="B13" l="1"/>
  <c r="A14" a="1"/>
  <c r="A14" s="1"/>
  <c r="B14" s="1"/>
  <c r="A15" l="1" a="1"/>
  <c r="A15" s="1"/>
  <c r="B15" s="1"/>
  <c r="A16" l="1" a="1"/>
  <c r="A16" s="1"/>
  <c r="B16" s="1"/>
  <c r="A17" l="1" a="1"/>
  <c r="A17" s="1"/>
  <c r="A18" s="1" a="1"/>
  <c r="A18" s="1"/>
  <c r="B18" l="1"/>
  <c r="A19" a="1"/>
  <c r="A19" s="1"/>
  <c r="B19" s="1"/>
  <c r="B17"/>
  <c r="A20" l="1" a="1"/>
  <c r="A20" s="1"/>
  <c r="B20" s="1"/>
  <c r="A21" l="1" a="1"/>
  <c r="A21" s="1"/>
  <c r="B21" s="1"/>
  <c r="A22" l="1" a="1"/>
  <c r="A22" s="1"/>
  <c r="A23" s="1" a="1"/>
  <c r="A23" s="1"/>
  <c r="B23" s="1"/>
  <c r="B22" l="1"/>
  <c r="A24" a="1"/>
  <c r="A24" s="1"/>
  <c r="B24" s="1"/>
  <c r="A25" l="1" a="1"/>
  <c r="A25" s="1"/>
  <c r="B25" l="1"/>
  <c r="A26" a="1"/>
  <c r="A26" s="1"/>
  <c r="B26" s="1"/>
  <c r="A27" l="1" a="1"/>
  <c r="A27" s="1"/>
  <c r="B27" s="1"/>
  <c r="A28" l="1" a="1"/>
  <c r="A28" s="1"/>
  <c r="B28" l="1"/>
  <c r="A29" a="1"/>
  <c r="A29" s="1"/>
  <c r="B29" s="1"/>
  <c r="A30" l="1" a="1"/>
  <c r="A30" s="1"/>
  <c r="B30" s="1"/>
  <c r="A31" l="1" a="1"/>
  <c r="A31" s="1"/>
  <c r="B31" l="1"/>
  <c r="A32" a="1"/>
  <c r="A32" s="1"/>
  <c r="B32" s="1"/>
  <c r="A33" l="1" a="1"/>
  <c r="A33" s="1"/>
  <c r="B33" s="1"/>
  <c r="A34" l="1" a="1"/>
  <c r="A34" s="1"/>
  <c r="B34" l="1"/>
  <c r="A35" a="1"/>
  <c r="A35" s="1"/>
  <c r="B35" s="1"/>
  <c r="A36" l="1" a="1"/>
  <c r="A36" s="1"/>
  <c r="B36" s="1"/>
  <c r="A37" l="1" a="1"/>
  <c r="A37" s="1"/>
  <c r="B37" l="1"/>
  <c r="A38" a="1"/>
  <c r="A38" s="1"/>
  <c r="B38" s="1"/>
  <c r="A39" l="1" a="1"/>
  <c r="A39" s="1"/>
  <c r="B39" s="1"/>
  <c r="A40" l="1" a="1"/>
  <c r="A40" s="1"/>
  <c r="B40" l="1"/>
  <c r="A41" a="1"/>
  <c r="A41" s="1"/>
  <c r="B41" s="1"/>
  <c r="A42" l="1" a="1"/>
  <c r="A42" s="1"/>
  <c r="B42" s="1"/>
  <c r="A43" l="1" a="1"/>
  <c r="A43" s="1"/>
  <c r="B43" l="1"/>
  <c r="A44" a="1"/>
  <c r="A44" s="1"/>
  <c r="B44" s="1"/>
  <c r="A45" l="1" a="1"/>
  <c r="A45" s="1"/>
  <c r="B45" s="1"/>
  <c r="A46" l="1" a="1"/>
  <c r="A46" s="1"/>
  <c r="B46" l="1"/>
  <c r="A47" a="1"/>
  <c r="A47" s="1"/>
  <c r="B47" s="1"/>
  <c r="A48" l="1" a="1"/>
  <c r="A48" s="1"/>
  <c r="B48" s="1"/>
  <c r="A49" l="1" a="1"/>
  <c r="A49" s="1"/>
  <c r="B49" l="1"/>
  <c r="A50" a="1"/>
  <c r="A50" s="1"/>
  <c r="B50" l="1"/>
  <c r="A51" a="1"/>
  <c r="A51" s="1"/>
  <c r="B51" s="1"/>
  <c r="A52" l="1" a="1"/>
  <c r="A52" s="1"/>
  <c r="A53" l="1" a="1"/>
  <c r="A53" s="1"/>
  <c r="B53" s="1"/>
  <c r="B52"/>
  <c r="A54" l="1" a="1"/>
  <c r="A54" s="1"/>
  <c r="B54" l="1"/>
  <c r="A55" a="1"/>
  <c r="A55" s="1"/>
  <c r="B55" s="1"/>
  <c r="A56" l="1" a="1"/>
  <c r="A56" s="1"/>
  <c r="B56" s="1"/>
  <c r="A57" l="1" a="1"/>
  <c r="A57" s="1"/>
  <c r="A58" l="1" a="1"/>
  <c r="A58" s="1"/>
  <c r="B58" s="1"/>
  <c r="B57"/>
  <c r="A59" l="1" a="1"/>
  <c r="A59" s="1"/>
  <c r="B59" l="1"/>
  <c r="A60" a="1"/>
  <c r="A60" s="1"/>
  <c r="B60" s="1"/>
  <c r="A61" l="1" a="1"/>
  <c r="A61" s="1"/>
  <c r="B61" s="1"/>
  <c r="A62" l="1" a="1"/>
  <c r="A62" s="1"/>
  <c r="B62" l="1"/>
  <c r="A63" a="1"/>
  <c r="A63" s="1"/>
  <c r="B63" s="1"/>
  <c r="A64" l="1" a="1"/>
  <c r="A64" s="1"/>
  <c r="B64" s="1"/>
  <c r="A65" l="1" a="1"/>
  <c r="A65" s="1"/>
  <c r="B65" l="1"/>
  <c r="A66" a="1"/>
  <c r="A66" s="1"/>
  <c r="B66" s="1"/>
  <c r="A67" l="1" a="1"/>
  <c r="A67" s="1"/>
  <c r="B67" s="1"/>
  <c r="A68" l="1" a="1"/>
  <c r="A68" s="1"/>
  <c r="B68" l="1"/>
  <c r="A69" a="1"/>
  <c r="A69" s="1"/>
  <c r="B69" s="1"/>
  <c r="A70" l="1" a="1"/>
  <c r="A70" s="1"/>
  <c r="B70" s="1"/>
  <c r="A71" l="1" a="1"/>
  <c r="A71" s="1"/>
  <c r="B71" l="1"/>
  <c r="A72" a="1"/>
  <c r="A72" s="1"/>
  <c r="B72" s="1"/>
  <c r="A73" l="1" a="1"/>
  <c r="A73" s="1"/>
  <c r="B73" l="1"/>
  <c r="A74" a="1"/>
  <c r="A74" s="1"/>
  <c r="B74" l="1"/>
  <c r="A75" a="1"/>
  <c r="A75" s="1"/>
  <c r="B75" s="1"/>
  <c r="A76" l="1" a="1"/>
  <c r="A76" s="1"/>
  <c r="B76" l="1"/>
  <c r="A77" a="1"/>
  <c r="A77" s="1"/>
  <c r="B77" s="1"/>
  <c r="A78" l="1" a="1"/>
  <c r="A78" s="1"/>
  <c r="B78" s="1"/>
  <c r="A79" l="1" a="1"/>
  <c r="A79" s="1"/>
  <c r="B79" l="1"/>
  <c r="A80" a="1"/>
  <c r="A80" s="1"/>
  <c r="B80" s="1"/>
  <c r="A81" l="1" a="1"/>
  <c r="A81" s="1"/>
  <c r="B81" s="1"/>
  <c r="A82" l="1" a="1"/>
  <c r="A82" s="1"/>
  <c r="B82" l="1"/>
  <c r="A83" a="1"/>
  <c r="A83" s="1"/>
  <c r="B83" s="1"/>
  <c r="A84" l="1" a="1"/>
  <c r="A84" s="1"/>
  <c r="B84" s="1"/>
  <c r="A85" l="1" a="1"/>
  <c r="A85" s="1"/>
  <c r="B85" l="1"/>
  <c r="A86" a="1"/>
  <c r="A86" s="1"/>
  <c r="B86" s="1"/>
  <c r="A87" l="1" a="1"/>
  <c r="A87" s="1"/>
  <c r="B87" s="1"/>
  <c r="A88" l="1" a="1"/>
  <c r="A88" s="1"/>
  <c r="B88" l="1"/>
  <c r="A89" a="1"/>
  <c r="A89" s="1"/>
  <c r="B89" s="1"/>
  <c r="A90" l="1" a="1"/>
  <c r="A90" s="1"/>
  <c r="B90" l="1"/>
  <c r="A91" a="1"/>
  <c r="A91" s="1"/>
  <c r="B91" s="1"/>
  <c r="A92" l="1" a="1"/>
  <c r="A92" s="1"/>
  <c r="B92" l="1"/>
  <c r="A93" a="1"/>
  <c r="A93" s="1"/>
  <c r="B93" s="1"/>
  <c r="A94" l="1" a="1"/>
  <c r="A94" s="1"/>
  <c r="B94" l="1"/>
  <c r="A95" a="1"/>
  <c r="A95" s="1"/>
  <c r="B95" s="1"/>
  <c r="A96" l="1" a="1"/>
  <c r="A96" s="1"/>
  <c r="A97" l="1" a="1"/>
  <c r="A97" s="1"/>
  <c r="B96"/>
  <c r="B97" l="1"/>
  <c r="A98" a="1"/>
  <c r="A98" s="1"/>
  <c r="B98" s="1"/>
  <c r="A99" l="1" a="1"/>
  <c r="A99" s="1"/>
  <c r="A100" s="1" a="1"/>
  <c r="A100" s="1"/>
  <c r="A101" s="1" a="1"/>
  <c r="A101" s="1"/>
  <c r="B99" l="1"/>
  <c r="B100"/>
  <c r="B101"/>
  <c r="A102" a="1"/>
  <c r="A102" s="1"/>
  <c r="B102" l="1"/>
  <c r="A103" a="1"/>
  <c r="A103" s="1"/>
  <c r="B103" l="1"/>
  <c r="A104" a="1"/>
  <c r="A104" s="1"/>
  <c r="B104" l="1"/>
  <c r="A105" a="1"/>
  <c r="A105" s="1"/>
  <c r="B105" l="1"/>
  <c r="A106" a="1"/>
  <c r="A106" s="1"/>
  <c r="B106" l="1"/>
  <c r="A107" a="1"/>
  <c r="A107" s="1"/>
  <c r="B107" l="1"/>
  <c r="A108" a="1"/>
  <c r="A108" s="1"/>
  <c r="B108" l="1"/>
  <c r="A109" a="1"/>
  <c r="A109" s="1"/>
  <c r="B109" l="1"/>
  <c r="A110" a="1"/>
  <c r="A110" s="1"/>
  <c r="B110" l="1"/>
  <c r="A111" a="1"/>
  <c r="A111" s="1"/>
  <c r="B111" l="1"/>
  <c r="A112" a="1"/>
  <c r="A112" s="1"/>
  <c r="B112" l="1"/>
  <c r="A113" a="1"/>
  <c r="A113" s="1"/>
  <c r="B113" l="1"/>
  <c r="A114" a="1"/>
  <c r="A114" s="1"/>
  <c r="B114" l="1"/>
  <c r="A115" a="1"/>
  <c r="A115" s="1"/>
  <c r="B115" l="1"/>
  <c r="A116" a="1"/>
  <c r="A116" s="1"/>
  <c r="B116" l="1"/>
  <c r="A117" a="1"/>
  <c r="A117" s="1"/>
  <c r="B117" l="1"/>
  <c r="A118" a="1"/>
  <c r="A118" s="1"/>
  <c r="B118" l="1"/>
  <c r="A119" a="1"/>
  <c r="A119" s="1"/>
  <c r="B119" l="1"/>
  <c r="A120" a="1"/>
  <c r="A120" s="1"/>
  <c r="B120" l="1"/>
  <c r="A121" a="1"/>
  <c r="A121" s="1"/>
  <c r="B121" l="1"/>
  <c r="A122" a="1"/>
  <c r="A122" s="1"/>
  <c r="B122" l="1"/>
  <c r="A123" a="1"/>
  <c r="A123" s="1"/>
  <c r="B123" l="1"/>
  <c r="A124" a="1"/>
  <c r="A124" s="1"/>
  <c r="B124" l="1"/>
  <c r="A125" a="1"/>
  <c r="A125" s="1"/>
  <c r="B125" l="1"/>
  <c r="A126" a="1"/>
  <c r="A126" s="1"/>
  <c r="B126" l="1"/>
  <c r="A127" a="1"/>
  <c r="A127" s="1"/>
  <c r="B127" l="1"/>
  <c r="A128" a="1"/>
  <c r="A128" s="1"/>
  <c r="B128" l="1"/>
  <c r="A129" a="1"/>
  <c r="A129" s="1"/>
  <c r="B129" l="1"/>
  <c r="A130" a="1"/>
  <c r="A130" s="1"/>
  <c r="B130" l="1"/>
  <c r="A131" a="1"/>
  <c r="A131" s="1"/>
  <c r="B131" l="1"/>
  <c r="A132" a="1"/>
  <c r="A132" s="1"/>
  <c r="B132" s="1"/>
</calcChain>
</file>

<file path=xl/sharedStrings.xml><?xml version="1.0" encoding="utf-8"?>
<sst xmlns="http://schemas.openxmlformats.org/spreadsheetml/2006/main" count="288" uniqueCount="175">
  <si>
    <t>TIME</t>
  </si>
  <si>
    <t xml:space="preserve">Pour la semaine du </t>
  </si>
  <si>
    <t>LUNDI</t>
  </si>
  <si>
    <t>MARDI</t>
  </si>
  <si>
    <t>MERCREDI</t>
  </si>
  <si>
    <t>JEUDI</t>
  </si>
  <si>
    <t>VENDREDI</t>
  </si>
  <si>
    <t>SAMEDI</t>
  </si>
  <si>
    <t>DIMANCHE</t>
  </si>
  <si>
    <t>DATE et HEURE</t>
  </si>
  <si>
    <t>QUI</t>
  </si>
  <si>
    <t>TÂCHE</t>
  </si>
  <si>
    <t xml:space="preserve">Afficher le programme pour : </t>
  </si>
  <si>
    <t>PROGRAMME QUOTIDIEN</t>
  </si>
  <si>
    <t>Cette feuille contient les noms de la liste de menu déroulant de la cellule H3 de la feuille Planification. Toute modification apportée à cette feuille peut entraîner une erreur.</t>
  </si>
  <si>
    <t>NOM UNIQUE</t>
  </si>
  <si>
    <t>NUMÉRO DE LIGNE</t>
  </si>
  <si>
    <t>lundi</t>
  </si>
  <si>
    <t>mardi</t>
  </si>
  <si>
    <t xml:space="preserve">mercredi </t>
  </si>
  <si>
    <t>jeudi</t>
  </si>
  <si>
    <t>vendredi</t>
  </si>
  <si>
    <t>samedi</t>
  </si>
  <si>
    <t>dimanche</t>
  </si>
  <si>
    <t>semaine du</t>
  </si>
  <si>
    <t>rdv ORL</t>
  </si>
  <si>
    <t>Client</t>
  </si>
  <si>
    <t>Caviste</t>
  </si>
  <si>
    <t xml:space="preserve">CHR </t>
  </si>
  <si>
    <t xml:space="preserve">Particulier </t>
  </si>
  <si>
    <t>N°2 (2012)</t>
  </si>
  <si>
    <t>Petite robe rose</t>
  </si>
  <si>
    <t>N°2 (2009)</t>
  </si>
  <si>
    <t>N°2 (2010)</t>
  </si>
  <si>
    <t>Château (2011)</t>
  </si>
  <si>
    <t>Château (2012)</t>
  </si>
  <si>
    <t>Château (2013)</t>
  </si>
  <si>
    <t xml:space="preserve"> Trejet</t>
  </si>
  <si>
    <t>N°2  (50 cl)</t>
  </si>
  <si>
    <t>Château (50 cl)</t>
  </si>
  <si>
    <t>Château    (50 cl)</t>
  </si>
  <si>
    <t xml:space="preserve">Nom entreprise </t>
  </si>
  <si>
    <t xml:space="preserve">Nom du responsable </t>
  </si>
  <si>
    <t xml:space="preserve">Adresse </t>
  </si>
  <si>
    <t xml:space="preserve">Code Postal </t>
  </si>
  <si>
    <t xml:space="preserve">Ville </t>
  </si>
  <si>
    <t>Téléphone</t>
  </si>
  <si>
    <t xml:space="preserve">Mail </t>
  </si>
  <si>
    <t xml:space="preserve">Heures d'ouvertures </t>
  </si>
  <si>
    <t xml:space="preserve">Actions à mener </t>
  </si>
  <si>
    <t>Type client</t>
  </si>
  <si>
    <t>ROXANE</t>
  </si>
  <si>
    <t>le 12 du longchamps</t>
  </si>
  <si>
    <t>dégustation</t>
  </si>
  <si>
    <t>ROMAIN</t>
  </si>
  <si>
    <t>ROMAIN &amp; ROXANE</t>
  </si>
  <si>
    <t xml:space="preserve">Relais du Pouget </t>
  </si>
  <si>
    <t>Café bras</t>
  </si>
  <si>
    <t xml:space="preserve">Le commerce </t>
  </si>
  <si>
    <t>Le Patio</t>
  </si>
  <si>
    <t>les 3 Caves</t>
  </si>
  <si>
    <t>Le BQC</t>
  </si>
  <si>
    <t>La loge</t>
  </si>
  <si>
    <t>les Remparts</t>
  </si>
  <si>
    <t xml:space="preserve">L'entre-Pot </t>
  </si>
  <si>
    <t>La gargouille</t>
  </si>
  <si>
    <t xml:space="preserve">les halles de l'aveyron </t>
  </si>
  <si>
    <t>Actions</t>
  </si>
  <si>
    <t xml:space="preserve">Démarcher </t>
  </si>
  <si>
    <t xml:space="preserve">Livraison </t>
  </si>
  <si>
    <t xml:space="preserve">Dégustation </t>
  </si>
  <si>
    <t xml:space="preserve">Relancer </t>
  </si>
  <si>
    <t xml:space="preserve">Téléphoner </t>
  </si>
  <si>
    <t>CHR</t>
  </si>
  <si>
    <t xml:space="preserve">Caviste </t>
  </si>
  <si>
    <t>Statut</t>
  </si>
  <si>
    <t xml:space="preserve">Propect </t>
  </si>
  <si>
    <t xml:space="preserve">Client </t>
  </si>
  <si>
    <t xml:space="preserve">Abandon </t>
  </si>
  <si>
    <t>Dégustation</t>
  </si>
  <si>
    <t>Nom de L'entreprise:</t>
  </si>
  <si>
    <t>Nom du responsable:</t>
  </si>
  <si>
    <t>Type client:</t>
  </si>
  <si>
    <t>Adresse:</t>
  </si>
  <si>
    <t>Code Postal:</t>
  </si>
  <si>
    <t>Ville:</t>
  </si>
  <si>
    <t>Téléphone:</t>
  </si>
  <si>
    <t>Mail:</t>
  </si>
  <si>
    <t xml:space="preserve">Heures d'ouvertures: </t>
  </si>
  <si>
    <t>Statut:</t>
  </si>
  <si>
    <t>Historique des actions menées:</t>
  </si>
  <si>
    <t>Date &amp; heure</t>
  </si>
  <si>
    <t>Qui</t>
  </si>
  <si>
    <t>Taches</t>
  </si>
  <si>
    <t>Historique des ventes:</t>
  </si>
  <si>
    <t>N° Facture</t>
  </si>
  <si>
    <t>Nom Produit</t>
  </si>
  <si>
    <t>Trejet</t>
  </si>
  <si>
    <t>N°2 (50 cl)</t>
  </si>
  <si>
    <t xml:space="preserve">Nom produit </t>
  </si>
  <si>
    <t>NB Bouteilles</t>
  </si>
  <si>
    <t xml:space="preserve">Prix HT </t>
  </si>
  <si>
    <t>Total TTC</t>
  </si>
  <si>
    <t xml:space="preserve">Entrées: </t>
  </si>
  <si>
    <t xml:space="preserve">Date </t>
  </si>
  <si>
    <t>Sorties:</t>
  </si>
  <si>
    <t>Raison</t>
  </si>
  <si>
    <t>Nom_Produit</t>
  </si>
  <si>
    <t>Type_client</t>
  </si>
  <si>
    <t>Raison_sortie</t>
  </si>
  <si>
    <t xml:space="preserve">Echantillonnage </t>
  </si>
  <si>
    <t>Stock initial</t>
  </si>
  <si>
    <t>Total ventes</t>
  </si>
  <si>
    <t>Total sorties diverses</t>
  </si>
  <si>
    <t>Total entrées</t>
  </si>
  <si>
    <t xml:space="preserve">Stock Actuel </t>
  </si>
  <si>
    <t>macro qui ajoute une nouvelle vente</t>
  </si>
  <si>
    <t/>
  </si>
  <si>
    <t xml:space="preserve">Prospect </t>
  </si>
  <si>
    <t>f</t>
  </si>
  <si>
    <t>d</t>
  </si>
  <si>
    <t>ec</t>
  </si>
  <si>
    <t>rv</t>
  </si>
  <si>
    <t>vr</t>
  </si>
  <si>
    <t>fb</t>
  </si>
  <si>
    <t>b</t>
  </si>
  <si>
    <t>fdb</t>
  </si>
  <si>
    <t>db</t>
  </si>
  <si>
    <t>bd</t>
  </si>
  <si>
    <t>rvrv</t>
  </si>
  <si>
    <t>ef</t>
  </si>
  <si>
    <t>dc</t>
  </si>
  <si>
    <t>cd</t>
  </si>
  <si>
    <t>bras</t>
  </si>
  <si>
    <t xml:space="preserve">degustation </t>
  </si>
  <si>
    <t>Adrien</t>
  </si>
  <si>
    <t>Romain</t>
  </si>
  <si>
    <t>Roxane</t>
  </si>
  <si>
    <t xml:space="preserve">Franck </t>
  </si>
  <si>
    <t>Romain &amp; Roxane</t>
  </si>
  <si>
    <t xml:space="preserve">Auberge de l'ady </t>
  </si>
  <si>
    <t>rappel fixer RDV</t>
  </si>
  <si>
    <t>la patche</t>
  </si>
  <si>
    <t>eec</t>
  </si>
  <si>
    <t xml:space="preserve">la braise </t>
  </si>
  <si>
    <t xml:space="preserve">livraison </t>
  </si>
  <si>
    <t>l'O12</t>
  </si>
  <si>
    <t>Mathieu Regourd</t>
  </si>
  <si>
    <t>rue peynavere</t>
  </si>
  <si>
    <t>12000</t>
  </si>
  <si>
    <t>rodez</t>
  </si>
  <si>
    <t>555555555</t>
  </si>
  <si>
    <t>fefe@vefe</t>
  </si>
  <si>
    <t>8h</t>
  </si>
  <si>
    <t xml:space="preserve">Payé le </t>
  </si>
  <si>
    <t>Entrée</t>
  </si>
  <si>
    <t>Sortie</t>
  </si>
  <si>
    <t xml:space="preserve">Livré le </t>
  </si>
  <si>
    <t>Payé Le</t>
  </si>
  <si>
    <t>Nom entreprise</t>
  </si>
  <si>
    <t xml:space="preserve">type client </t>
  </si>
  <si>
    <t xml:space="preserve">Mode de paiement </t>
  </si>
  <si>
    <t>le coq de la place</t>
  </si>
  <si>
    <t>?</t>
  </si>
  <si>
    <t xml:space="preserve">place d'arme </t>
  </si>
  <si>
    <t>LE COQ@hotmail.fr</t>
  </si>
  <si>
    <t>12h 15h</t>
  </si>
  <si>
    <t>le bowling</t>
  </si>
  <si>
    <t xml:space="preserve">la loge </t>
  </si>
  <si>
    <t xml:space="preserve">le kiosque </t>
  </si>
  <si>
    <t>parfum des delices</t>
  </si>
  <si>
    <t>le lion d'or</t>
  </si>
  <si>
    <t>le loup agile</t>
  </si>
  <si>
    <t>l'harmonie</t>
  </si>
  <si>
    <t xml:space="preserve">Outil de pilotage  </t>
  </si>
</sst>
</file>

<file path=xl/styles.xml><?xml version="1.0" encoding="utf-8"?>
<styleSheet xmlns="http://schemas.openxmlformats.org/spreadsheetml/2006/main">
  <numFmts count="4">
    <numFmt numFmtId="164" formatCode="dd/m/yy\ h:mm"/>
    <numFmt numFmtId="165" formatCode="dd/mm/yyyy\ h:mm"/>
    <numFmt numFmtId="166" formatCode="#,##0.00\ &quot;€&quot;"/>
    <numFmt numFmtId="167" formatCode="m/d/yyyy\ h:mm\ AM/PM"/>
  </numFmts>
  <fonts count="35">
    <font>
      <sz val="9"/>
      <color theme="3"/>
      <name val="Cambria"/>
      <family val="2"/>
      <scheme val="minor"/>
    </font>
    <font>
      <sz val="10"/>
      <color theme="1"/>
      <name val="Cambria"/>
      <family val="2"/>
      <scheme val="minor"/>
    </font>
    <font>
      <sz val="9"/>
      <color theme="1"/>
      <name val="Cambria"/>
      <family val="2"/>
      <scheme val="minor"/>
    </font>
    <font>
      <sz val="8"/>
      <color theme="1"/>
      <name val="Cambria"/>
      <family val="2"/>
      <scheme val="minor"/>
    </font>
    <font>
      <sz val="8"/>
      <color theme="0"/>
      <name val="Cambria"/>
      <family val="2"/>
      <scheme val="minor"/>
    </font>
    <font>
      <sz val="10"/>
      <color theme="1"/>
      <name val="Franklin Gothic Medium"/>
      <family val="2"/>
      <scheme val="major"/>
    </font>
    <font>
      <b/>
      <sz val="8"/>
      <color theme="3" tint="9.9978637043366805E-2"/>
      <name val="Cambria"/>
      <family val="1"/>
      <scheme val="minor"/>
    </font>
    <font>
      <sz val="14"/>
      <color theme="4"/>
      <name val="Franklin Gothic Medium"/>
      <family val="2"/>
      <scheme val="major"/>
    </font>
    <font>
      <sz val="14"/>
      <color theme="5"/>
      <name val="Franklin Gothic Medium"/>
      <family val="2"/>
      <scheme val="major"/>
    </font>
    <font>
      <sz val="14"/>
      <color theme="7"/>
      <name val="Franklin Gothic Medium"/>
      <family val="2"/>
      <scheme val="major"/>
    </font>
    <font>
      <sz val="14"/>
      <color theme="6"/>
      <name val="Franklin Gothic Medium"/>
      <family val="2"/>
      <scheme val="major"/>
    </font>
    <font>
      <sz val="14"/>
      <color theme="9"/>
      <name val="Franklin Gothic Medium"/>
      <family val="2"/>
      <scheme val="major"/>
    </font>
    <font>
      <sz val="14"/>
      <color theme="8"/>
      <name val="Franklin Gothic Medium"/>
      <family val="2"/>
      <scheme val="major"/>
    </font>
    <font>
      <sz val="14"/>
      <color theme="5" tint="-0.499984740745262"/>
      <name val="Franklin Gothic Medium"/>
      <family val="2"/>
      <scheme val="major"/>
    </font>
    <font>
      <b/>
      <sz val="9"/>
      <color theme="3" tint="9.9978637043366805E-2"/>
      <name val="Cambria"/>
      <family val="1"/>
      <scheme val="minor"/>
    </font>
    <font>
      <sz val="9"/>
      <color theme="3" tint="9.9978637043366805E-2"/>
      <name val="Cambria"/>
      <family val="1"/>
      <scheme val="minor"/>
    </font>
    <font>
      <sz val="28"/>
      <color theme="3" tint="9.9917600024414813E-2"/>
      <name val="Franklin Gothic Medium"/>
      <family val="2"/>
      <scheme val="major"/>
    </font>
    <font>
      <sz val="11"/>
      <color theme="3"/>
      <name val="Franklin Gothic Medium"/>
      <family val="2"/>
      <scheme val="major"/>
    </font>
    <font>
      <sz val="13"/>
      <color theme="3" tint="9.9948118533890809E-2"/>
      <name val="Franklin Gothic Medium"/>
      <family val="2"/>
      <scheme val="major"/>
    </font>
    <font>
      <sz val="13"/>
      <color theme="3" tint="9.9917600024414813E-2"/>
      <name val="Franklin Gothic Medium"/>
      <family val="2"/>
      <scheme val="major"/>
    </font>
    <font>
      <b/>
      <sz val="8"/>
      <color theme="3" tint="9.9917600024414813E-2"/>
      <name val="Cambria"/>
      <family val="1"/>
      <scheme val="minor"/>
    </font>
    <font>
      <b/>
      <sz val="9"/>
      <color theme="3" tint="9.9978637043366805E-2"/>
      <name val="Cambria"/>
      <family val="1"/>
      <scheme val="minor"/>
    </font>
    <font>
      <sz val="9"/>
      <color theme="4"/>
      <name val="Cambria"/>
      <family val="2"/>
      <scheme val="minor"/>
    </font>
    <font>
      <sz val="10"/>
      <color rgb="FFFF0000"/>
      <name val="Cambria"/>
      <family val="2"/>
      <scheme val="minor"/>
    </font>
    <font>
      <sz val="9"/>
      <color theme="3" tint="9.9978637043366805E-2"/>
      <name val="Cambria"/>
      <scheme val="minor"/>
    </font>
    <font>
      <sz val="11"/>
      <color theme="3"/>
      <name val="Calibri"/>
      <family val="2"/>
    </font>
    <font>
      <sz val="14"/>
      <color theme="1"/>
      <name val="Calibri"/>
      <family val="2"/>
    </font>
    <font>
      <b/>
      <sz val="12"/>
      <color theme="1"/>
      <name val="Cambria"/>
      <family val="2"/>
      <scheme val="minor"/>
    </font>
    <font>
      <b/>
      <sz val="11"/>
      <color theme="3"/>
      <name val="Cambria"/>
      <family val="1"/>
      <scheme val="minor"/>
    </font>
    <font>
      <b/>
      <sz val="20"/>
      <color rgb="FF002060"/>
      <name val="Arial Unicode MS"/>
      <family val="2"/>
    </font>
    <font>
      <b/>
      <u/>
      <sz val="10"/>
      <color theme="3"/>
      <name val="Cambria"/>
      <family val="1"/>
      <scheme val="minor"/>
    </font>
    <font>
      <b/>
      <u/>
      <sz val="11"/>
      <color theme="3"/>
      <name val="Cambria"/>
      <family val="1"/>
      <scheme val="minor"/>
    </font>
    <font>
      <b/>
      <sz val="9"/>
      <color theme="3" tint="9.9978637043366805E-2"/>
      <name val="Cambria"/>
      <scheme val="minor"/>
    </font>
    <font>
      <b/>
      <sz val="10"/>
      <color theme="3"/>
      <name val="Cambria"/>
      <family val="1"/>
      <scheme val="minor"/>
    </font>
    <font>
      <sz val="10"/>
      <color theme="3"/>
      <name val="Calibri"/>
      <family val="2"/>
    </font>
  </fonts>
  <fills count="6">
    <fill>
      <patternFill patternType="none"/>
    </fill>
    <fill>
      <patternFill patternType="gray125"/>
    </fill>
    <fill>
      <patternFill patternType="solid">
        <fgColor theme="2" tint="-9.9978637043366805E-2"/>
        <bgColor indexed="64"/>
      </patternFill>
    </fill>
    <fill>
      <patternFill patternType="solid">
        <fgColor theme="4" tint="0.59999389629810485"/>
        <bgColor indexed="64"/>
      </patternFill>
    </fill>
    <fill>
      <patternFill patternType="solid">
        <fgColor theme="0"/>
        <bgColor indexed="64"/>
      </patternFill>
    </fill>
    <fill>
      <patternFill patternType="solid">
        <fgColor theme="1" tint="0.499984740745262"/>
        <bgColor indexed="64"/>
      </patternFill>
    </fill>
  </fills>
  <borders count="17">
    <border>
      <left/>
      <right/>
      <top/>
      <bottom/>
      <diagonal/>
    </border>
    <border>
      <left style="thin">
        <color theme="0" tint="-0.14996795556505021"/>
      </left>
      <right/>
      <top/>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style="medium">
        <color rgb="FF000000"/>
      </bottom>
      <diagonal/>
    </border>
    <border>
      <left style="medium">
        <color rgb="FF000000"/>
      </left>
      <right/>
      <top/>
      <bottom style="medium">
        <color rgb="FF000000"/>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medium">
        <color rgb="FF000000"/>
      </bottom>
      <diagonal/>
    </border>
    <border>
      <left style="thin">
        <color indexed="64"/>
      </left>
      <right/>
      <top style="medium">
        <color rgb="FF000000"/>
      </top>
      <bottom style="medium">
        <color rgb="FF000000"/>
      </bottom>
      <diagonal/>
    </border>
    <border>
      <left style="thin">
        <color indexed="64"/>
      </left>
      <right/>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6">
    <xf numFmtId="0" fontId="0" fillId="0" borderId="0"/>
    <xf numFmtId="0" fontId="16" fillId="0" borderId="0" applyNumberFormat="0" applyFill="0" applyBorder="0" applyAlignment="0" applyProtection="0"/>
    <xf numFmtId="0" fontId="19" fillId="0" borderId="1" applyNumberFormat="0" applyFill="0" applyProtection="0">
      <alignment vertical="top"/>
    </xf>
    <xf numFmtId="0" fontId="18" fillId="0" borderId="0" applyNumberFormat="0" applyFill="0" applyAlignment="0" applyProtection="0"/>
    <xf numFmtId="0" fontId="17" fillId="0" borderId="0" applyNumberFormat="0" applyFill="0" applyAlignment="0" applyProtection="0"/>
    <xf numFmtId="0" fontId="20" fillId="0" borderId="0" applyNumberFormat="0" applyFill="0" applyBorder="0" applyAlignment="0" applyProtection="0"/>
  </cellStyleXfs>
  <cellXfs count="80">
    <xf numFmtId="0" fontId="0" fillId="0" borderId="0" xfId="0"/>
    <xf numFmtId="0" fontId="1" fillId="0" borderId="0" xfId="0" applyFont="1"/>
    <xf numFmtId="0" fontId="3" fillId="0" borderId="0" xfId="0" applyFont="1"/>
    <xf numFmtId="0" fontId="4" fillId="0" borderId="0" xfId="0" applyFont="1" applyAlignment="1">
      <alignment horizontal="right"/>
    </xf>
    <xf numFmtId="0" fontId="0" fillId="0" borderId="0" xfId="0" applyAlignment="1">
      <alignment vertical="center"/>
    </xf>
    <xf numFmtId="0" fontId="7" fillId="0" borderId="0" xfId="0" applyFont="1" applyFill="1" applyBorder="1" applyAlignment="1">
      <alignment horizontal="left" indent="1"/>
    </xf>
    <xf numFmtId="0" fontId="8" fillId="0" borderId="0" xfId="0" applyFont="1" applyFill="1" applyBorder="1" applyAlignment="1">
      <alignment horizontal="left" indent="1"/>
    </xf>
    <xf numFmtId="0" fontId="15" fillId="0" borderId="0" xfId="0" applyFont="1" applyFill="1" applyBorder="1" applyAlignment="1">
      <alignment horizontal="left" vertical="center" wrapText="1" indent="1"/>
    </xf>
    <xf numFmtId="0" fontId="16" fillId="0" borderId="0" xfId="1"/>
    <xf numFmtId="0" fontId="20" fillId="0" borderId="1" xfId="5" applyBorder="1" applyAlignment="1">
      <alignment horizontal="left" indent="1"/>
    </xf>
    <xf numFmtId="0" fontId="9" fillId="0" borderId="0" xfId="0" applyFont="1" applyFill="1" applyBorder="1" applyAlignment="1">
      <alignment horizontal="left" indent="1"/>
    </xf>
    <xf numFmtId="14" fontId="19" fillId="0" borderId="1" xfId="2" applyNumberFormat="1" applyAlignment="1">
      <alignment horizontal="left" vertical="top" indent="1"/>
    </xf>
    <xf numFmtId="0" fontId="19" fillId="0" borderId="1" xfId="2" applyAlignment="1">
      <alignment horizontal="left" vertical="top" indent="1"/>
    </xf>
    <xf numFmtId="0" fontId="5" fillId="0" borderId="0" xfId="0" applyFont="1" applyBorder="1" applyAlignment="1">
      <alignment horizontal="left" indent="1"/>
    </xf>
    <xf numFmtId="0" fontId="15" fillId="0" borderId="0" xfId="0" applyFont="1" applyAlignment="1">
      <alignment horizontal="left" vertical="center" indent="1"/>
    </xf>
    <xf numFmtId="14" fontId="6" fillId="0" borderId="0" xfId="0" applyNumberFormat="1" applyFont="1" applyAlignment="1">
      <alignment horizontal="left" indent="1"/>
    </xf>
    <xf numFmtId="0" fontId="7" fillId="0" borderId="0" xfId="0" applyFont="1" applyBorder="1" applyAlignment="1">
      <alignment horizontal="left" indent="1"/>
    </xf>
    <xf numFmtId="0" fontId="8" fillId="0" borderId="0" xfId="0" applyFont="1" applyBorder="1" applyAlignment="1">
      <alignment horizontal="left" indent="1"/>
    </xf>
    <xf numFmtId="0" fontId="9" fillId="0" borderId="0" xfId="0" applyFont="1" applyBorder="1" applyAlignment="1">
      <alignment horizontal="left" indent="1"/>
    </xf>
    <xf numFmtId="0" fontId="10" fillId="0" borderId="0" xfId="0" applyFont="1" applyBorder="1" applyAlignment="1">
      <alignment horizontal="left" indent="1"/>
    </xf>
    <xf numFmtId="0" fontId="11" fillId="0" borderId="0" xfId="0" applyFont="1" applyBorder="1" applyAlignment="1">
      <alignment horizontal="left" indent="1"/>
    </xf>
    <xf numFmtId="0" fontId="12" fillId="0" borderId="0" xfId="0" applyFont="1" applyBorder="1" applyAlignment="1">
      <alignment horizontal="left" indent="1"/>
    </xf>
    <xf numFmtId="0" fontId="13" fillId="0" borderId="0" xfId="0" applyFont="1" applyBorder="1" applyAlignment="1">
      <alignment horizontal="left" indent="1"/>
    </xf>
    <xf numFmtId="0" fontId="0" fillId="0" borderId="0" xfId="0" applyAlignment="1">
      <alignment horizontal="center"/>
    </xf>
    <xf numFmtId="0" fontId="0" fillId="0" borderId="0" xfId="0" applyAlignment="1">
      <alignment horizontal="left" indent="1"/>
    </xf>
    <xf numFmtId="0" fontId="8" fillId="0" borderId="0" xfId="0" applyFont="1" applyAlignment="1">
      <alignment horizontal="left" indent="1"/>
    </xf>
    <xf numFmtId="0" fontId="10" fillId="0" borderId="0" xfId="0" applyFont="1" applyAlignment="1">
      <alignment horizontal="center"/>
    </xf>
    <xf numFmtId="0" fontId="22" fillId="0" borderId="0" xfId="0" applyFont="1" applyAlignment="1">
      <alignment vertical="center" wrapText="1"/>
    </xf>
    <xf numFmtId="164" fontId="14" fillId="0" borderId="0" xfId="0" applyNumberFormat="1" applyFont="1" applyFill="1" applyBorder="1" applyAlignment="1">
      <alignment horizontal="left" vertical="center" indent="1"/>
    </xf>
    <xf numFmtId="165" fontId="14" fillId="0" borderId="0" xfId="0" applyNumberFormat="1" applyFont="1" applyFill="1" applyBorder="1" applyAlignment="1">
      <alignment horizontal="left" vertical="center" indent="1"/>
    </xf>
    <xf numFmtId="165" fontId="21" fillId="0" borderId="0" xfId="0" applyNumberFormat="1" applyFont="1" applyAlignment="1">
      <alignment horizontal="left" vertical="center" indent="1"/>
    </xf>
    <xf numFmtId="20" fontId="14" fillId="0" borderId="0" xfId="0" applyNumberFormat="1" applyFont="1" applyBorder="1" applyAlignment="1">
      <alignment horizontal="left" vertical="center" indent="1"/>
    </xf>
    <xf numFmtId="20" fontId="0" fillId="0" borderId="0" xfId="0" applyNumberFormat="1"/>
    <xf numFmtId="14" fontId="0" fillId="0" borderId="0" xfId="0" applyNumberFormat="1"/>
    <xf numFmtId="0" fontId="23" fillId="0" borderId="0" xfId="0" applyFont="1"/>
    <xf numFmtId="0" fontId="24" fillId="0" borderId="0" xfId="0" applyFont="1" applyAlignment="1">
      <alignment horizontal="left" vertical="center" indent="1"/>
    </xf>
    <xf numFmtId="0" fontId="26" fillId="2" borderId="2" xfId="0" applyFont="1" applyFill="1" applyBorder="1" applyAlignment="1">
      <alignment horizontal="center" vertical="center" wrapText="1"/>
    </xf>
    <xf numFmtId="0" fontId="25" fillId="0" borderId="4" xfId="0" applyFont="1" applyBorder="1" applyAlignment="1">
      <alignment horizontal="center" vertical="center" wrapText="1"/>
    </xf>
    <xf numFmtId="166" fontId="25" fillId="0" borderId="2" xfId="0" applyNumberFormat="1" applyFont="1" applyBorder="1" applyAlignment="1">
      <alignment horizontal="center" vertical="center" wrapText="1"/>
    </xf>
    <xf numFmtId="0" fontId="25" fillId="0" borderId="5" xfId="0" applyFont="1" applyBorder="1" applyAlignment="1">
      <alignment horizontal="center" vertical="center" wrapText="1"/>
    </xf>
    <xf numFmtId="0" fontId="27" fillId="2" borderId="3" xfId="0" applyFont="1" applyFill="1" applyBorder="1" applyAlignment="1" applyProtection="1">
      <alignment horizontal="center" vertical="center" wrapText="1"/>
      <protection locked="0"/>
    </xf>
    <xf numFmtId="0" fontId="15" fillId="0" borderId="0" xfId="0" applyFont="1" applyBorder="1" applyAlignment="1">
      <alignment horizontal="left" vertical="center" indent="1"/>
    </xf>
    <xf numFmtId="0" fontId="0" fillId="0" borderId="0" xfId="0" applyBorder="1"/>
    <xf numFmtId="0" fontId="28" fillId="0" borderId="0" xfId="0" applyFont="1"/>
    <xf numFmtId="0" fontId="2" fillId="0" borderId="0" xfId="0" applyFont="1" applyBorder="1" applyAlignment="1">
      <alignment horizontal="left" vertical="center" wrapText="1" indent="1" shrinkToFit="1"/>
    </xf>
    <xf numFmtId="0" fontId="30" fillId="0" borderId="0" xfId="0" applyFont="1"/>
    <xf numFmtId="0" fontId="0" fillId="0" borderId="7" xfId="0" applyBorder="1"/>
    <xf numFmtId="0" fontId="0" fillId="0" borderId="0" xfId="0" applyAlignment="1">
      <alignment horizontal="right"/>
    </xf>
    <xf numFmtId="0" fontId="31" fillId="0" borderId="0" xfId="0" applyFont="1"/>
    <xf numFmtId="0" fontId="27" fillId="2" borderId="8" xfId="0" applyFont="1" applyFill="1" applyBorder="1" applyAlignment="1" applyProtection="1">
      <alignment horizontal="center" vertical="center" wrapText="1"/>
      <protection locked="0"/>
    </xf>
    <xf numFmtId="0" fontId="25" fillId="0" borderId="9"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13" xfId="0" applyFont="1" applyBorder="1" applyAlignment="1">
      <alignment horizontal="center" vertical="center" wrapText="1"/>
    </xf>
    <xf numFmtId="0" fontId="25" fillId="3" borderId="12" xfId="0" applyFont="1" applyFill="1" applyBorder="1" applyAlignment="1">
      <alignment horizontal="center" vertical="center" wrapText="1"/>
    </xf>
    <xf numFmtId="0" fontId="25" fillId="3" borderId="3" xfId="0" applyFont="1" applyFill="1" applyBorder="1" applyAlignment="1">
      <alignment horizontal="center" vertical="center" wrapText="1"/>
    </xf>
    <xf numFmtId="0" fontId="0" fillId="0" borderId="0" xfId="0" applyAlignment="1">
      <alignment vertical="top"/>
    </xf>
    <xf numFmtId="0" fontId="27" fillId="2" borderId="0" xfId="0" applyFont="1" applyFill="1" applyBorder="1" applyAlignment="1" applyProtection="1">
      <alignment horizontal="center" vertical="center"/>
      <protection locked="0"/>
    </xf>
    <xf numFmtId="0" fontId="27" fillId="2" borderId="0" xfId="0" applyFont="1" applyFill="1" applyBorder="1" applyAlignment="1">
      <alignment horizontal="center" vertical="center"/>
    </xf>
    <xf numFmtId="0" fontId="27" fillId="2" borderId="0" xfId="0" applyFont="1" applyFill="1" applyBorder="1" applyAlignment="1">
      <alignment horizontal="center" vertical="center" wrapText="1"/>
    </xf>
    <xf numFmtId="0" fontId="0" fillId="4" borderId="0" xfId="0" applyFill="1" applyAlignment="1">
      <alignment horizontal="center" vertical="center"/>
    </xf>
    <xf numFmtId="0" fontId="0" fillId="4" borderId="0" xfId="0" applyFill="1"/>
    <xf numFmtId="0" fontId="27" fillId="5" borderId="14" xfId="0" applyFont="1" applyFill="1" applyBorder="1" applyAlignment="1" applyProtection="1">
      <alignment horizontal="center" vertical="center"/>
      <protection locked="0"/>
    </xf>
    <xf numFmtId="0" fontId="27" fillId="5" borderId="14" xfId="0" applyFont="1" applyFill="1" applyBorder="1" applyAlignment="1">
      <alignment horizontal="center" vertical="center"/>
    </xf>
    <xf numFmtId="0" fontId="27" fillId="5" borderId="14" xfId="0" applyFont="1" applyFill="1" applyBorder="1" applyAlignment="1">
      <alignment horizontal="center" vertical="center" wrapText="1"/>
    </xf>
    <xf numFmtId="167" fontId="32" fillId="0" borderId="0" xfId="0" applyNumberFormat="1" applyFont="1" applyFill="1" applyBorder="1" applyAlignment="1">
      <alignment horizontal="left" vertical="center" indent="1"/>
    </xf>
    <xf numFmtId="0" fontId="24" fillId="0" borderId="0" xfId="0" applyFont="1" applyFill="1" applyBorder="1" applyAlignment="1">
      <alignment horizontal="left" vertical="center" wrapText="1" indent="1"/>
    </xf>
    <xf numFmtId="0" fontId="33" fillId="0" borderId="0" xfId="0" applyFont="1" applyAlignment="1">
      <alignment horizontal="right"/>
    </xf>
    <xf numFmtId="0" fontId="0" fillId="0" borderId="3" xfId="0" applyBorder="1"/>
    <xf numFmtId="0" fontId="29" fillId="0" borderId="0" xfId="0" applyFont="1" applyAlignment="1">
      <alignment horizontal="center" vertical="center" wrapText="1"/>
    </xf>
    <xf numFmtId="0" fontId="16" fillId="0" borderId="0" xfId="1" applyAlignment="1">
      <alignment horizontal="left"/>
    </xf>
    <xf numFmtId="0" fontId="22" fillId="0" borderId="0" xfId="0" applyFont="1" applyAlignment="1">
      <alignment horizontal="left" vertical="center" wrapText="1" indent="1"/>
    </xf>
    <xf numFmtId="0" fontId="25" fillId="0" borderId="0" xfId="0" applyFont="1" applyAlignment="1">
      <alignment horizontal="center"/>
    </xf>
    <xf numFmtId="0" fontId="34" fillId="0" borderId="15" xfId="0" applyFont="1" applyBorder="1" applyAlignment="1">
      <alignment horizontal="center" wrapText="1"/>
    </xf>
    <xf numFmtId="0" fontId="34" fillId="0" borderId="16" xfId="0" applyFont="1" applyBorder="1" applyAlignment="1">
      <alignment horizontal="center" wrapText="1"/>
    </xf>
    <xf numFmtId="0" fontId="27" fillId="5" borderId="14" xfId="0" applyFont="1" applyFill="1" applyBorder="1" applyAlignment="1" applyProtection="1">
      <alignment horizontal="center" vertical="center" shrinkToFit="1"/>
      <protection locked="0"/>
    </xf>
    <xf numFmtId="0" fontId="0" fillId="4" borderId="0" xfId="0" applyFill="1" applyAlignment="1">
      <alignment horizontal="center" vertical="center" shrinkToFit="1"/>
    </xf>
    <xf numFmtId="0" fontId="27" fillId="2" borderId="0" xfId="0" applyFont="1" applyFill="1" applyBorder="1" applyAlignment="1" applyProtection="1">
      <alignment horizontal="center" vertical="center" shrinkToFit="1"/>
      <protection locked="0"/>
    </xf>
    <xf numFmtId="0" fontId="0" fillId="0" borderId="0" xfId="0" applyAlignment="1">
      <alignment shrinkToFit="1"/>
    </xf>
  </cellXfs>
  <cellStyles count="6">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35">
    <dxf>
      <font>
        <b/>
        <i val="0"/>
        <strike val="0"/>
        <condense val="0"/>
        <extend val="0"/>
        <outline val="0"/>
        <shadow val="0"/>
        <u val="none"/>
        <vertAlign val="baseline"/>
        <sz val="12"/>
        <color theme="1"/>
        <name val="Cambria"/>
        <scheme val="minor"/>
      </font>
      <fill>
        <patternFill patternType="solid">
          <fgColor indexed="64"/>
          <bgColor theme="2" tint="-9.9978637043366805E-2"/>
        </patternFill>
      </fill>
      <alignment horizontal="center" vertical="center" textRotation="0" wrapText="0" indent="0" relativeIndent="0" justifyLastLine="0" shrinkToFit="1" mergeCell="0" readingOrder="0"/>
      <protection locked="0" hidden="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1" mergeCell="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1" mergeCell="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1" mergeCell="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1" mergeCell="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1" mergeCell="0" readingOrder="0"/>
    </dxf>
    <dxf>
      <font>
        <b val="0"/>
        <i val="0"/>
        <strike val="0"/>
        <condense val="0"/>
        <extend val="0"/>
        <outline val="0"/>
        <shadow val="0"/>
        <u val="none"/>
        <vertAlign val="baseline"/>
        <sz val="9"/>
        <color theme="1"/>
        <name val="Cambria"/>
        <scheme val="minor"/>
      </font>
      <alignment horizontal="left" vertical="center" textRotation="0" wrapText="1" indent="1" relativeIndent="255" justifyLastLine="0" shrinkToFit="1" mergeCell="0" readingOrder="0"/>
    </dxf>
    <dxf>
      <font>
        <b val="0"/>
        <i val="0"/>
        <strike val="0"/>
        <condense val="0"/>
        <extend val="0"/>
        <outline val="0"/>
        <shadow val="0"/>
        <u val="none"/>
        <vertAlign val="baseline"/>
        <sz val="9"/>
        <color theme="1"/>
        <name val="Cambria"/>
        <scheme val="minor"/>
      </font>
      <numFmt numFmtId="0" formatCode="General"/>
      <alignment horizontal="left" vertical="center" textRotation="0" wrapText="1" indent="1" relativeIndent="255" justifyLastLine="0" shrinkToFit="1" mergeCell="0" readingOrder="0"/>
    </dxf>
    <dxf>
      <font>
        <b/>
        <i val="0"/>
        <strike val="0"/>
        <condense val="0"/>
        <extend val="0"/>
        <outline val="0"/>
        <shadow val="0"/>
        <u val="none"/>
        <vertAlign val="baseline"/>
        <sz val="9"/>
        <color theme="3" tint="9.9978637043366805E-2"/>
        <name val="Cambria"/>
        <scheme val="minor"/>
      </font>
      <numFmt numFmtId="23" formatCode="h:mm\ AM/PM"/>
      <alignment horizontal="left" vertical="center" textRotation="0" wrapText="0" indent="0" relativeIndent="1" justifyLastLine="0" shrinkToFit="0" readingOrder="0"/>
    </dxf>
    <dxf>
      <font>
        <b val="0"/>
        <i val="0"/>
        <strike val="0"/>
        <condense val="0"/>
        <extend val="0"/>
        <outline val="0"/>
        <shadow val="0"/>
        <u val="none"/>
        <vertAlign val="baseline"/>
        <sz val="8"/>
        <color theme="1"/>
        <name val="Cambria"/>
        <scheme val="minor"/>
      </font>
      <alignment horizontal="center" vertical="center" textRotation="0" wrapText="1" indent="0" relativeIndent="255" justifyLastLine="0" shrinkToFit="0" readingOrder="0"/>
    </dxf>
    <dxf>
      <font>
        <b val="0"/>
        <i val="0"/>
        <strike val="0"/>
        <condense val="0"/>
        <extend val="0"/>
        <outline val="0"/>
        <shadow val="0"/>
        <u val="none"/>
        <vertAlign val="baseline"/>
        <sz val="11"/>
        <color theme="1"/>
        <name val="Cambria"/>
        <scheme val="minor"/>
      </font>
      <alignment horizontal="center" vertical="center" textRotation="0" wrapText="0" indent="0" relativeIndent="255" justifyLastLine="0" shrinkToFit="0" readingOrder="0"/>
      <border diagonalUp="0" diagonalDown="0" outline="0">
        <left style="thin">
          <color indexed="64"/>
        </left>
        <right style="thin">
          <color indexed="64"/>
        </right>
        <top/>
        <bottom/>
      </border>
    </dxf>
    <dxf>
      <font>
        <color theme="4"/>
      </font>
      <border>
        <top style="thin">
          <color theme="4"/>
        </top>
        <bottom style="thin">
          <color theme="4"/>
        </bottom>
        <vertical/>
        <horizontal/>
      </border>
    </dxf>
    <dxf>
      <font>
        <strike val="0"/>
        <outline val="0"/>
        <shadow val="0"/>
        <u val="none"/>
        <vertAlign val="baseline"/>
        <sz val="9"/>
        <color theme="3" tint="9.9978637043366805E-2"/>
        <name val="Cambria"/>
        <scheme val="minor"/>
      </font>
      <alignment horizontal="left" vertical="center" textRotation="0" indent="1" relativeIndent="255" justifyLastLine="0" shrinkToFit="0" readingOrder="0"/>
    </dxf>
    <dxf>
      <font>
        <strike val="0"/>
        <outline val="0"/>
        <shadow val="0"/>
        <u val="none"/>
        <vertAlign val="baseline"/>
        <sz val="9"/>
        <color theme="3" tint="9.9978637043366805E-2"/>
        <name val="Cambria"/>
        <scheme val="minor"/>
      </font>
      <alignment horizontal="left" vertical="center" textRotation="0" indent="1" relativeIndent="255" justifyLastLine="0" shrinkToFit="0" readingOrder="0"/>
    </dxf>
    <dxf>
      <font>
        <b/>
        <strike val="0"/>
        <outline val="0"/>
        <shadow val="0"/>
        <u val="none"/>
        <vertAlign val="baseline"/>
        <sz val="9"/>
        <color theme="3" tint="9.9978637043366805E-2"/>
        <name val="Cambria"/>
        <scheme val="minor"/>
      </font>
      <numFmt numFmtId="167" formatCode="m/d/yyyy\ h:mm\ AM/PM"/>
      <alignment horizontal="left" vertical="center" textRotation="0" wrapText="0" indent="1" relativeIndent="255" justifyLastLine="0" shrinkToFit="0" readingOrder="0"/>
    </dxf>
    <dxf>
      <font>
        <strike val="0"/>
        <outline val="0"/>
        <shadow val="0"/>
        <u val="none"/>
        <vertAlign val="baseline"/>
        <sz val="9"/>
        <color theme="3" tint="9.9978637043366805E-2"/>
        <name val="Cambria"/>
        <scheme val="minor"/>
      </font>
      <alignment vertical="center" textRotation="0" indent="0" relativeIndent="255" justifyLastLine="0" shrinkToFit="0" readingOrder="0"/>
    </dxf>
    <dxf>
      <font>
        <strike val="0"/>
        <outline val="0"/>
        <shadow val="0"/>
        <u val="none"/>
        <vertAlign val="baseline"/>
        <sz val="14"/>
        <color theme="1"/>
        <name val="Franklin Gothic Medium"/>
        <scheme val="major"/>
      </font>
      <alignment horizontal="left" vertical="bottom" textRotation="0" wrapText="0" indent="1" relativeIndent="255" justifyLastLine="0" shrinkToFit="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alignment horizontal="center" vertical="center" textRotation="0" indent="0" relativeIndent="255" justifyLastLine="0" shrinkToFit="0" mergeCell="0" readingOrder="0"/>
    </dxf>
    <dxf>
      <border outline="0">
        <top style="thin">
          <color indexed="64"/>
        </top>
      </border>
    </dxf>
    <dxf>
      <fill>
        <patternFill>
          <fgColor indexed="64"/>
        </patternFill>
      </fill>
      <alignment horizontal="center" vertical="center" textRotation="0" indent="0" relativeIndent="255" justifyLastLine="0" shrinkToFit="0" mergeCell="0" readingOrder="0"/>
      <border diagonalUp="0" diagonalDown="0" outline="0">
        <top/>
      </border>
    </dxf>
    <dxf>
      <border outline="0">
        <bottom style="thin">
          <color indexed="64"/>
        </bottom>
      </border>
    </dxf>
    <dxf>
      <font>
        <b/>
        <i val="0"/>
        <strike val="0"/>
        <condense val="0"/>
        <extend val="0"/>
        <outline val="0"/>
        <shadow val="0"/>
        <u val="none"/>
        <vertAlign val="baseline"/>
        <sz val="12"/>
        <color theme="1"/>
        <name val="Cambria"/>
        <scheme val="minor"/>
      </font>
      <fill>
        <patternFill patternType="solid">
          <fgColor indexed="64"/>
          <bgColor theme="1" tint="0.499984740745262"/>
        </patternFill>
      </fill>
      <alignment horizontal="center" vertical="center" textRotation="0" wrapText="0" indent="0" relativeIndent="255" justifyLastLine="0" shrinkToFit="0" mergeCell="0" readingOrder="0"/>
      <border diagonalUp="0" diagonalDown="0" outline="0">
        <left style="thin">
          <color indexed="64"/>
        </left>
        <right style="thin">
          <color indexed="64"/>
        </right>
        <top/>
        <bottom/>
      </border>
    </dxf>
    <dxf>
      <fill>
        <patternFill patternType="solid">
          <fgColor theme="0" tint="-0.14999847407452621"/>
          <bgColor theme="0" tint="-0.14999847407452621"/>
        </patternFill>
      </fill>
    </dxf>
    <dxf>
      <fill>
        <patternFill patternType="solid">
          <fgColor theme="0" tint="-0.14996795556505021"/>
          <bgColor theme="2"/>
        </patternFill>
      </fill>
      <border>
        <horizontal/>
      </border>
    </dxf>
    <dxf>
      <font>
        <b/>
        <i val="0"/>
        <color theme="3" tint="9.9948118533890809E-2"/>
      </font>
      <border>
        <horizontal/>
      </border>
    </dxf>
    <dxf>
      <font>
        <b val="0"/>
        <i val="0"/>
        <color theme="3" tint="9.9917600024414813E-2"/>
      </font>
      <border diagonalUp="0" diagonalDown="0">
        <left/>
        <right/>
        <top/>
        <bottom/>
        <vertical/>
        <horizontal/>
      </border>
    </dxf>
    <dxf>
      <font>
        <b/>
        <i val="0"/>
        <color theme="3" tint="9.9948118533890809E-2"/>
      </font>
      <border>
        <top style="thick">
          <color theme="0"/>
        </top>
        <bottom style="thick">
          <color theme="0"/>
        </bottom>
        <vertical style="thick">
          <color theme="0"/>
        </vertical>
      </border>
    </dxf>
  </dxfs>
  <tableStyles count="1" defaultTableStyle="Daily Schedule" defaultPivotStyle="PivotStyleLight16">
    <tableStyle name="Daily Schedule" pivot="0" count="5">
      <tableStyleElement type="wholeTable" dxfId="34"/>
      <tableStyleElement type="headerRow" dxfId="33"/>
      <tableStyleElement type="firstColumn" dxfId="32"/>
      <tableStyleElement type="firstRowStripe" dxfId="31"/>
      <tableStyleElement type="firstColumnStripe" dxfId="30"/>
    </tableStyle>
  </tableStyles>
  <colors>
    <mruColors>
      <color rgb="FFED9BD0"/>
      <color rgb="FFDA0ED0"/>
      <color rgb="FF0ABBD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hyperlink" Target="#'produits-tarifs'!A1"/><Relationship Id="rId3" Type="http://schemas.openxmlformats.org/officeDocument/2006/relationships/hyperlink" Target="#Agenda!A1"/><Relationship Id="rId7" Type="http://schemas.openxmlformats.org/officeDocument/2006/relationships/hyperlink" Target="#'Etat des stocks'!A1"/><Relationship Id="rId2" Type="http://schemas.openxmlformats.org/officeDocument/2006/relationships/hyperlink" Target="#Evenements!A1"/><Relationship Id="rId1" Type="http://schemas.openxmlformats.org/officeDocument/2006/relationships/hyperlink" Target="#'BDD clients-prospect'!A1"/><Relationship Id="rId6" Type="http://schemas.openxmlformats.org/officeDocument/2006/relationships/hyperlink" Target="#'E &amp; S diverses'!A1"/><Relationship Id="rId5" Type="http://schemas.openxmlformats.org/officeDocument/2006/relationships/hyperlink" Target="#'Ventes '!A1"/><Relationship Id="rId4" Type="http://schemas.openxmlformats.org/officeDocument/2006/relationships/hyperlink" Target="#'Visuel clients'!A1"/></Relationships>
</file>

<file path=xl/drawings/_rels/drawing2.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E &amp; 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5" Type="http://schemas.openxmlformats.org/officeDocument/2006/relationships/hyperlink" Target="#'Visuel clients'!A1"/><Relationship Id="rId10" Type="http://schemas.openxmlformats.org/officeDocument/2006/relationships/image" Target="../media/image1.jpeg"/><Relationship Id="rId4" Type="http://schemas.openxmlformats.org/officeDocument/2006/relationships/hyperlink" Target="#Agenda!A1"/><Relationship Id="rId9" Type="http://schemas.openxmlformats.org/officeDocument/2006/relationships/hyperlink" Target="#'produits-tarifs'!A1"/></Relationships>
</file>

<file path=xl/drawings/_rels/drawing3.xml.rels><?xml version="1.0" encoding="UTF-8" standalone="yes"?>
<Relationships xmlns="http://schemas.openxmlformats.org/package/2006/relationships"><Relationship Id="rId8" Type="http://schemas.openxmlformats.org/officeDocument/2006/relationships/hyperlink" Target="#'Ventes '!A1"/><Relationship Id="rId3" Type="http://schemas.openxmlformats.org/officeDocument/2006/relationships/hyperlink" Target="#Sommaire!A1"/><Relationship Id="rId7" Type="http://schemas.openxmlformats.org/officeDocument/2006/relationships/hyperlink" Target="#'Visuel clients'!A1"/><Relationship Id="rId12" Type="http://schemas.openxmlformats.org/officeDocument/2006/relationships/image" Target="../media/image2.jpeg"/><Relationship Id="rId2" Type="http://schemas.openxmlformats.org/officeDocument/2006/relationships/hyperlink" Target="#Agenda!A1"/><Relationship Id="rId1" Type="http://schemas.openxmlformats.org/officeDocument/2006/relationships/hyperlink" Target="#Schedule!A1"/><Relationship Id="rId6" Type="http://schemas.openxmlformats.org/officeDocument/2006/relationships/hyperlink" Target="#Agenda!A1"/><Relationship Id="rId11" Type="http://schemas.openxmlformats.org/officeDocument/2006/relationships/hyperlink" Target="#'produits-tarifs'!A1"/><Relationship Id="rId5" Type="http://schemas.openxmlformats.org/officeDocument/2006/relationships/hyperlink" Target="#Evenements!A1"/><Relationship Id="rId10" Type="http://schemas.openxmlformats.org/officeDocument/2006/relationships/hyperlink" Target="#'Etat des stocks'!A1"/><Relationship Id="rId4" Type="http://schemas.openxmlformats.org/officeDocument/2006/relationships/hyperlink" Target="#'BDD clients-prospect'!A1"/><Relationship Id="rId9" Type="http://schemas.openxmlformats.org/officeDocument/2006/relationships/hyperlink" Target="#'E &amp; S diverses'!A1"/></Relationships>
</file>

<file path=xl/drawings/_rels/drawing4.xml.rels><?xml version="1.0" encoding="UTF-8" standalone="yes"?>
<Relationships xmlns="http://schemas.openxmlformats.org/package/2006/relationships"><Relationship Id="rId8" Type="http://schemas.openxmlformats.org/officeDocument/2006/relationships/hyperlink" Target="#'Ventes '!A1"/><Relationship Id="rId3" Type="http://schemas.openxmlformats.org/officeDocument/2006/relationships/hyperlink" Target="#Sommaire!A1"/><Relationship Id="rId7" Type="http://schemas.openxmlformats.org/officeDocument/2006/relationships/hyperlink" Target="#'Visuel clients'!A1"/><Relationship Id="rId12" Type="http://schemas.openxmlformats.org/officeDocument/2006/relationships/image" Target="../media/image3.png"/><Relationship Id="rId2" Type="http://schemas.openxmlformats.org/officeDocument/2006/relationships/hyperlink" Target="#Evenements!A1"/><Relationship Id="rId1" Type="http://schemas.openxmlformats.org/officeDocument/2006/relationships/hyperlink" Target="#Evenements!A1"/><Relationship Id="rId6" Type="http://schemas.openxmlformats.org/officeDocument/2006/relationships/hyperlink" Target="#Agenda!A1"/><Relationship Id="rId11" Type="http://schemas.openxmlformats.org/officeDocument/2006/relationships/hyperlink" Target="#'produits-tarifs'!A1"/><Relationship Id="rId5" Type="http://schemas.openxmlformats.org/officeDocument/2006/relationships/hyperlink" Target="#Evenements!A1"/><Relationship Id="rId10" Type="http://schemas.openxmlformats.org/officeDocument/2006/relationships/hyperlink" Target="#'Etat des stocks'!A1"/><Relationship Id="rId4" Type="http://schemas.openxmlformats.org/officeDocument/2006/relationships/hyperlink" Target="#'BDD clients-prospect'!A1"/><Relationship Id="rId9" Type="http://schemas.openxmlformats.org/officeDocument/2006/relationships/hyperlink" Target="#'E &amp; S diverses'!A1"/></Relationships>
</file>

<file path=xl/drawings/_rels/drawing5.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E &amp; 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5" Type="http://schemas.openxmlformats.org/officeDocument/2006/relationships/hyperlink" Target="#'Visuel clients'!A1"/><Relationship Id="rId4" Type="http://schemas.openxmlformats.org/officeDocument/2006/relationships/hyperlink" Target="#Agenda!A1"/><Relationship Id="rId9" Type="http://schemas.openxmlformats.org/officeDocument/2006/relationships/hyperlink" Target="#'produits-tarifs'!A1"/></Relationships>
</file>

<file path=xl/drawings/_rels/drawing6.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E &amp; 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5" Type="http://schemas.openxmlformats.org/officeDocument/2006/relationships/hyperlink" Target="#'Visuel clients'!A1"/><Relationship Id="rId10" Type="http://schemas.openxmlformats.org/officeDocument/2006/relationships/image" Target="../media/image4.png"/><Relationship Id="rId4" Type="http://schemas.openxmlformats.org/officeDocument/2006/relationships/hyperlink" Target="#Agenda!A1"/><Relationship Id="rId9" Type="http://schemas.openxmlformats.org/officeDocument/2006/relationships/hyperlink" Target="#'produits-tarifs'!A1"/></Relationships>
</file>

<file path=xl/drawings/_rels/drawing7.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E &amp; 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11" Type="http://schemas.openxmlformats.org/officeDocument/2006/relationships/image" Target="../media/image6.png"/><Relationship Id="rId5" Type="http://schemas.openxmlformats.org/officeDocument/2006/relationships/hyperlink" Target="#'Visuel clients'!A1"/><Relationship Id="rId10" Type="http://schemas.openxmlformats.org/officeDocument/2006/relationships/image" Target="../media/image5.png"/><Relationship Id="rId4" Type="http://schemas.openxmlformats.org/officeDocument/2006/relationships/hyperlink" Target="#Agenda!A1"/><Relationship Id="rId9" Type="http://schemas.openxmlformats.org/officeDocument/2006/relationships/hyperlink" Target="#'produits-tarifs'!A1"/></Relationships>
</file>

<file path=xl/drawings/_rels/drawing8.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E &amp; 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5" Type="http://schemas.openxmlformats.org/officeDocument/2006/relationships/hyperlink" Target="#'Visuel clients'!A1"/><Relationship Id="rId4" Type="http://schemas.openxmlformats.org/officeDocument/2006/relationships/hyperlink" Target="#Agenda!A1"/><Relationship Id="rId9" Type="http://schemas.openxmlformats.org/officeDocument/2006/relationships/hyperlink" Target="#'produits-tarifs'!A1"/></Relationships>
</file>

<file path=xl/drawings/_rels/drawing9.xml.rels><?xml version="1.0" encoding="UTF-8" standalone="yes"?>
<Relationships xmlns="http://schemas.openxmlformats.org/package/2006/relationships"><Relationship Id="rId8" Type="http://schemas.openxmlformats.org/officeDocument/2006/relationships/hyperlink" Target="#'Etat des stocks'!A1"/><Relationship Id="rId3" Type="http://schemas.openxmlformats.org/officeDocument/2006/relationships/hyperlink" Target="#Evenements!A1"/><Relationship Id="rId7" Type="http://schemas.openxmlformats.org/officeDocument/2006/relationships/hyperlink" Target="#'E &amp; S diverses'!A1"/><Relationship Id="rId2" Type="http://schemas.openxmlformats.org/officeDocument/2006/relationships/hyperlink" Target="#'BDD clients-prospect'!A1"/><Relationship Id="rId1" Type="http://schemas.openxmlformats.org/officeDocument/2006/relationships/hyperlink" Target="#Sommaire!A1"/><Relationship Id="rId6" Type="http://schemas.openxmlformats.org/officeDocument/2006/relationships/hyperlink" Target="#'Ventes '!A1"/><Relationship Id="rId5" Type="http://schemas.openxmlformats.org/officeDocument/2006/relationships/hyperlink" Target="#'Visuel clients'!A1"/><Relationship Id="rId4" Type="http://schemas.openxmlformats.org/officeDocument/2006/relationships/hyperlink" Target="#Agenda!A1"/><Relationship Id="rId9" Type="http://schemas.openxmlformats.org/officeDocument/2006/relationships/hyperlink" Target="#'produits-tarifs'!A1"/></Relationships>
</file>

<file path=xl/drawings/drawing1.xml><?xml version="1.0" encoding="utf-8"?>
<xdr:wsDr xmlns:xdr="http://schemas.openxmlformats.org/drawingml/2006/spreadsheetDrawing" xmlns:a="http://schemas.openxmlformats.org/drawingml/2006/main">
  <xdr:twoCellAnchor>
    <xdr:from>
      <xdr:col>1</xdr:col>
      <xdr:colOff>9524</xdr:colOff>
      <xdr:row>5</xdr:row>
      <xdr:rowOff>133350</xdr:rowOff>
    </xdr:from>
    <xdr:to>
      <xdr:col>2</xdr:col>
      <xdr:colOff>761999</xdr:colOff>
      <xdr:row>8</xdr:row>
      <xdr:rowOff>66675</xdr:rowOff>
    </xdr:to>
    <xdr:sp macro="" textlink="">
      <xdr:nvSpPr>
        <xdr:cNvPr id="12" name="Rectangle à coins arrondis 11">
          <a:hlinkClick xmlns:r="http://schemas.openxmlformats.org/officeDocument/2006/relationships" r:id="rId1"/>
        </xdr:cNvPr>
        <xdr:cNvSpPr/>
      </xdr:nvSpPr>
      <xdr:spPr>
        <a:xfrm>
          <a:off x="771524" y="1276350"/>
          <a:ext cx="1514475"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0</xdr:col>
      <xdr:colOff>761999</xdr:colOff>
      <xdr:row>10</xdr:row>
      <xdr:rowOff>9525</xdr:rowOff>
    </xdr:from>
    <xdr:to>
      <xdr:col>2</xdr:col>
      <xdr:colOff>742950</xdr:colOff>
      <xdr:row>12</xdr:row>
      <xdr:rowOff>95250</xdr:rowOff>
    </xdr:to>
    <xdr:sp macro="" textlink="">
      <xdr:nvSpPr>
        <xdr:cNvPr id="13" name="Rectangle à coins arrondis 12">
          <a:hlinkClick xmlns:r="http://schemas.openxmlformats.org/officeDocument/2006/relationships" r:id="rId2"/>
        </xdr:cNvPr>
        <xdr:cNvSpPr/>
      </xdr:nvSpPr>
      <xdr:spPr>
        <a:xfrm>
          <a:off x="761999" y="1914525"/>
          <a:ext cx="1504951"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1</xdr:col>
      <xdr:colOff>0</xdr:colOff>
      <xdr:row>14</xdr:row>
      <xdr:rowOff>0</xdr:rowOff>
    </xdr:from>
    <xdr:to>
      <xdr:col>3</xdr:col>
      <xdr:colOff>0</xdr:colOff>
      <xdr:row>16</xdr:row>
      <xdr:rowOff>85725</xdr:rowOff>
    </xdr:to>
    <xdr:sp macro="" textlink="">
      <xdr:nvSpPr>
        <xdr:cNvPr id="14" name="Rectangle à coins arrondis 13">
          <a:hlinkClick xmlns:r="http://schemas.openxmlformats.org/officeDocument/2006/relationships" r:id="rId3"/>
        </xdr:cNvPr>
        <xdr:cNvSpPr/>
      </xdr:nvSpPr>
      <xdr:spPr>
        <a:xfrm>
          <a:off x="762000" y="2514600"/>
          <a:ext cx="15240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1</xdr:col>
      <xdr:colOff>0</xdr:colOff>
      <xdr:row>18</xdr:row>
      <xdr:rowOff>9525</xdr:rowOff>
    </xdr:from>
    <xdr:to>
      <xdr:col>2</xdr:col>
      <xdr:colOff>742950</xdr:colOff>
      <xdr:row>20</xdr:row>
      <xdr:rowOff>95250</xdr:rowOff>
    </xdr:to>
    <xdr:sp macro="" textlink="">
      <xdr:nvSpPr>
        <xdr:cNvPr id="15" name="Rectangle à coins arrondis 14">
          <a:hlinkClick xmlns:r="http://schemas.openxmlformats.org/officeDocument/2006/relationships" r:id="rId4"/>
        </xdr:cNvPr>
        <xdr:cNvSpPr/>
      </xdr:nvSpPr>
      <xdr:spPr>
        <a:xfrm>
          <a:off x="762000" y="3133725"/>
          <a:ext cx="150495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0</xdr:col>
      <xdr:colOff>752475</xdr:colOff>
      <xdr:row>22</xdr:row>
      <xdr:rowOff>0</xdr:rowOff>
    </xdr:from>
    <xdr:to>
      <xdr:col>3</xdr:col>
      <xdr:colOff>9525</xdr:colOff>
      <xdr:row>24</xdr:row>
      <xdr:rowOff>85725</xdr:rowOff>
    </xdr:to>
    <xdr:sp macro="" textlink="">
      <xdr:nvSpPr>
        <xdr:cNvPr id="16" name="Rectangle à coins arrondis 15">
          <a:hlinkClick xmlns:r="http://schemas.openxmlformats.org/officeDocument/2006/relationships" r:id="rId5"/>
        </xdr:cNvPr>
        <xdr:cNvSpPr/>
      </xdr:nvSpPr>
      <xdr:spPr>
        <a:xfrm>
          <a:off x="752475" y="3733800"/>
          <a:ext cx="154305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0</xdr:col>
      <xdr:colOff>752475</xdr:colOff>
      <xdr:row>25</xdr:row>
      <xdr:rowOff>133350</xdr:rowOff>
    </xdr:from>
    <xdr:to>
      <xdr:col>3</xdr:col>
      <xdr:colOff>9525</xdr:colOff>
      <xdr:row>28</xdr:row>
      <xdr:rowOff>66675</xdr:rowOff>
    </xdr:to>
    <xdr:sp macro="" textlink="">
      <xdr:nvSpPr>
        <xdr:cNvPr id="17" name="Rectangle à coins arrondis 16">
          <a:hlinkClick xmlns:r="http://schemas.openxmlformats.org/officeDocument/2006/relationships" r:id="rId6"/>
        </xdr:cNvPr>
        <xdr:cNvSpPr/>
      </xdr:nvSpPr>
      <xdr:spPr>
        <a:xfrm>
          <a:off x="752475" y="4324350"/>
          <a:ext cx="154305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solidFill>
                <a:schemeClr val="bg1"/>
              </a:solidFill>
            </a:rPr>
            <a:t>E</a:t>
          </a:r>
          <a:r>
            <a:rPr lang="fr-FR" sz="1200" b="1" baseline="0">
              <a:solidFill>
                <a:schemeClr val="bg1"/>
              </a:solidFill>
            </a:rPr>
            <a:t> &amp; S diverses</a:t>
          </a:r>
          <a:endParaRPr lang="fr-FR" sz="1200" b="1">
            <a:solidFill>
              <a:schemeClr val="bg1"/>
            </a:solidFill>
          </a:endParaRPr>
        </a:p>
      </xdr:txBody>
    </xdr:sp>
    <xdr:clientData/>
  </xdr:twoCellAnchor>
  <xdr:twoCellAnchor>
    <xdr:from>
      <xdr:col>1</xdr:col>
      <xdr:colOff>0</xdr:colOff>
      <xdr:row>30</xdr:row>
      <xdr:rowOff>0</xdr:rowOff>
    </xdr:from>
    <xdr:to>
      <xdr:col>3</xdr:col>
      <xdr:colOff>0</xdr:colOff>
      <xdr:row>32</xdr:row>
      <xdr:rowOff>85725</xdr:rowOff>
    </xdr:to>
    <xdr:sp macro="" textlink="">
      <xdr:nvSpPr>
        <xdr:cNvPr id="18" name="Rectangle à coins arrondis 17">
          <a:hlinkClick xmlns:r="http://schemas.openxmlformats.org/officeDocument/2006/relationships" r:id="rId7"/>
        </xdr:cNvPr>
        <xdr:cNvSpPr/>
      </xdr:nvSpPr>
      <xdr:spPr>
        <a:xfrm>
          <a:off x="762000" y="4953000"/>
          <a:ext cx="15240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0</xdr:col>
      <xdr:colOff>761999</xdr:colOff>
      <xdr:row>34</xdr:row>
      <xdr:rowOff>9525</xdr:rowOff>
    </xdr:from>
    <xdr:to>
      <xdr:col>2</xdr:col>
      <xdr:colOff>752474</xdr:colOff>
      <xdr:row>36</xdr:row>
      <xdr:rowOff>95250</xdr:rowOff>
    </xdr:to>
    <xdr:sp macro="" textlink="">
      <xdr:nvSpPr>
        <xdr:cNvPr id="19" name="Rectangle à coins arrondis 18">
          <a:hlinkClick xmlns:r="http://schemas.openxmlformats.org/officeDocument/2006/relationships" r:id="rId8"/>
        </xdr:cNvPr>
        <xdr:cNvSpPr/>
      </xdr:nvSpPr>
      <xdr:spPr>
        <a:xfrm>
          <a:off x="761999" y="5572125"/>
          <a:ext cx="1514475"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Tarif</a:t>
          </a:r>
          <a:r>
            <a:rPr lang="fr-FR" sz="1200" b="1" baseline="0"/>
            <a:t>s produits</a:t>
          </a:r>
          <a:endParaRPr lang="fr-FR" sz="12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161925</xdr:colOff>
      <xdr:row>0</xdr:row>
      <xdr:rowOff>76200</xdr:rowOff>
    </xdr:from>
    <xdr:to>
      <xdr:col>1</xdr:col>
      <xdr:colOff>333375</xdr:colOff>
      <xdr:row>3</xdr:row>
      <xdr:rowOff>9525</xdr:rowOff>
    </xdr:to>
    <xdr:sp macro="" textlink="">
      <xdr:nvSpPr>
        <xdr:cNvPr id="2" name="Rectangle à coins arrondis 1">
          <a:hlinkClick xmlns:r="http://schemas.openxmlformats.org/officeDocument/2006/relationships" r:id="rId1"/>
        </xdr:cNvPr>
        <xdr:cNvSpPr/>
      </xdr:nvSpPr>
      <xdr:spPr>
        <a:xfrm>
          <a:off x="161925" y="76200"/>
          <a:ext cx="8763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419100</xdr:colOff>
      <xdr:row>0</xdr:row>
      <xdr:rowOff>85725</xdr:rowOff>
    </xdr:from>
    <xdr:to>
      <xdr:col>1</xdr:col>
      <xdr:colOff>1295400</xdr:colOff>
      <xdr:row>3</xdr:row>
      <xdr:rowOff>19050</xdr:rowOff>
    </xdr:to>
    <xdr:sp macro="" textlink="">
      <xdr:nvSpPr>
        <xdr:cNvPr id="3" name="Rectangle à coins arrondis 2">
          <a:hlinkClick xmlns:r="http://schemas.openxmlformats.org/officeDocument/2006/relationships" r:id="rId2"/>
        </xdr:cNvPr>
        <xdr:cNvSpPr/>
      </xdr:nvSpPr>
      <xdr:spPr>
        <a:xfrm>
          <a:off x="1123950" y="85725"/>
          <a:ext cx="8763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1</xdr:col>
      <xdr:colOff>1381124</xdr:colOff>
      <xdr:row>0</xdr:row>
      <xdr:rowOff>85725</xdr:rowOff>
    </xdr:from>
    <xdr:to>
      <xdr:col>2</xdr:col>
      <xdr:colOff>933449</xdr:colOff>
      <xdr:row>3</xdr:row>
      <xdr:rowOff>19050</xdr:rowOff>
    </xdr:to>
    <xdr:sp macro="" textlink="">
      <xdr:nvSpPr>
        <xdr:cNvPr id="4" name="Rectangle à coins arrondis 3">
          <a:hlinkClick xmlns:r="http://schemas.openxmlformats.org/officeDocument/2006/relationships" r:id="rId3"/>
        </xdr:cNvPr>
        <xdr:cNvSpPr/>
      </xdr:nvSpPr>
      <xdr:spPr>
        <a:xfrm>
          <a:off x="2085974" y="85725"/>
          <a:ext cx="962025"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2</xdr:col>
      <xdr:colOff>1028700</xdr:colOff>
      <xdr:row>0</xdr:row>
      <xdr:rowOff>85725</xdr:rowOff>
    </xdr:from>
    <xdr:to>
      <xdr:col>3</xdr:col>
      <xdr:colOff>123825</xdr:colOff>
      <xdr:row>3</xdr:row>
      <xdr:rowOff>19050</xdr:rowOff>
    </xdr:to>
    <xdr:sp macro="" textlink="">
      <xdr:nvSpPr>
        <xdr:cNvPr id="5" name="Rectangle à coins arrondis 4">
          <a:hlinkClick xmlns:r="http://schemas.openxmlformats.org/officeDocument/2006/relationships" r:id="rId4"/>
        </xdr:cNvPr>
        <xdr:cNvSpPr/>
      </xdr:nvSpPr>
      <xdr:spPr>
        <a:xfrm>
          <a:off x="3143250" y="85725"/>
          <a:ext cx="8763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3</xdr:col>
      <xdr:colOff>219075</xdr:colOff>
      <xdr:row>0</xdr:row>
      <xdr:rowOff>95250</xdr:rowOff>
    </xdr:from>
    <xdr:to>
      <xdr:col>3</xdr:col>
      <xdr:colOff>1323974</xdr:colOff>
      <xdr:row>3</xdr:row>
      <xdr:rowOff>28575</xdr:rowOff>
    </xdr:to>
    <xdr:sp macro="" textlink="">
      <xdr:nvSpPr>
        <xdr:cNvPr id="6" name="Rectangle à coins arrondis 5">
          <a:hlinkClick xmlns:r="http://schemas.openxmlformats.org/officeDocument/2006/relationships" r:id="rId5"/>
        </xdr:cNvPr>
        <xdr:cNvSpPr/>
      </xdr:nvSpPr>
      <xdr:spPr>
        <a:xfrm>
          <a:off x="4400550" y="95250"/>
          <a:ext cx="1104899"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3</xdr:col>
      <xdr:colOff>1438275</xdr:colOff>
      <xdr:row>0</xdr:row>
      <xdr:rowOff>95250</xdr:rowOff>
    </xdr:from>
    <xdr:to>
      <xdr:col>4</xdr:col>
      <xdr:colOff>742950</xdr:colOff>
      <xdr:row>3</xdr:row>
      <xdr:rowOff>28575</xdr:rowOff>
    </xdr:to>
    <xdr:sp macro="" textlink="">
      <xdr:nvSpPr>
        <xdr:cNvPr id="8" name="Rectangle à coins arrondis 7">
          <a:hlinkClick xmlns:r="http://schemas.openxmlformats.org/officeDocument/2006/relationships" r:id="rId6"/>
        </xdr:cNvPr>
        <xdr:cNvSpPr/>
      </xdr:nvSpPr>
      <xdr:spPr>
        <a:xfrm>
          <a:off x="5619750" y="95250"/>
          <a:ext cx="8763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4</xdr:col>
      <xdr:colOff>847725</xdr:colOff>
      <xdr:row>0</xdr:row>
      <xdr:rowOff>95250</xdr:rowOff>
    </xdr:from>
    <xdr:to>
      <xdr:col>5</xdr:col>
      <xdr:colOff>657225</xdr:colOff>
      <xdr:row>3</xdr:row>
      <xdr:rowOff>28575</xdr:rowOff>
    </xdr:to>
    <xdr:sp macro="" textlink="">
      <xdr:nvSpPr>
        <xdr:cNvPr id="9" name="Rectangle à coins arrondis 8">
          <a:hlinkClick xmlns:r="http://schemas.openxmlformats.org/officeDocument/2006/relationships" r:id="rId7"/>
        </xdr:cNvPr>
        <xdr:cNvSpPr/>
      </xdr:nvSpPr>
      <xdr:spPr>
        <a:xfrm>
          <a:off x="6600825" y="95250"/>
          <a:ext cx="8763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solidFill>
                <a:schemeClr val="bg1"/>
              </a:solidFill>
            </a:rPr>
            <a:t>E</a:t>
          </a:r>
          <a:r>
            <a:rPr lang="fr-FR" sz="1200" b="1" baseline="0">
              <a:solidFill>
                <a:schemeClr val="bg1"/>
              </a:solidFill>
            </a:rPr>
            <a:t> &amp; S diverses</a:t>
          </a:r>
          <a:endParaRPr lang="fr-FR" sz="1200" b="1">
            <a:solidFill>
              <a:schemeClr val="bg1"/>
            </a:solidFill>
          </a:endParaRPr>
        </a:p>
      </xdr:txBody>
    </xdr:sp>
    <xdr:clientData/>
  </xdr:twoCellAnchor>
  <xdr:twoCellAnchor>
    <xdr:from>
      <xdr:col>6</xdr:col>
      <xdr:colOff>9525</xdr:colOff>
      <xdr:row>0</xdr:row>
      <xdr:rowOff>95250</xdr:rowOff>
    </xdr:from>
    <xdr:to>
      <xdr:col>6</xdr:col>
      <xdr:colOff>914400</xdr:colOff>
      <xdr:row>3</xdr:row>
      <xdr:rowOff>28575</xdr:rowOff>
    </xdr:to>
    <xdr:sp macro="" textlink="">
      <xdr:nvSpPr>
        <xdr:cNvPr id="10" name="Rectangle à coins arrondis 9">
          <a:hlinkClick xmlns:r="http://schemas.openxmlformats.org/officeDocument/2006/relationships" r:id="rId8"/>
        </xdr:cNvPr>
        <xdr:cNvSpPr/>
      </xdr:nvSpPr>
      <xdr:spPr>
        <a:xfrm>
          <a:off x="7591425" y="95250"/>
          <a:ext cx="904875"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7</xdr:col>
      <xdr:colOff>57151</xdr:colOff>
      <xdr:row>0</xdr:row>
      <xdr:rowOff>95250</xdr:rowOff>
    </xdr:from>
    <xdr:to>
      <xdr:col>7</xdr:col>
      <xdr:colOff>1123951</xdr:colOff>
      <xdr:row>3</xdr:row>
      <xdr:rowOff>28575</xdr:rowOff>
    </xdr:to>
    <xdr:sp macro="" textlink="">
      <xdr:nvSpPr>
        <xdr:cNvPr id="11" name="Rectangle à coins arrondis 10">
          <a:hlinkClick xmlns:r="http://schemas.openxmlformats.org/officeDocument/2006/relationships" r:id="rId9"/>
        </xdr:cNvPr>
        <xdr:cNvSpPr/>
      </xdr:nvSpPr>
      <xdr:spPr>
        <a:xfrm>
          <a:off x="8591551" y="95250"/>
          <a:ext cx="10668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Tarif</a:t>
          </a:r>
          <a:r>
            <a:rPr lang="fr-FR" sz="1200" b="1" baseline="0"/>
            <a:t>s produits</a:t>
          </a:r>
          <a:endParaRPr lang="fr-FR" sz="1200" b="1"/>
        </a:p>
      </xdr:txBody>
    </xdr:sp>
    <xdr:clientData/>
  </xdr:twoCellAnchor>
  <xdr:twoCellAnchor editAs="oneCell">
    <xdr:from>
      <xdr:col>10</xdr:col>
      <xdr:colOff>285750</xdr:colOff>
      <xdr:row>1</xdr:row>
      <xdr:rowOff>0</xdr:rowOff>
    </xdr:from>
    <xdr:to>
      <xdr:col>11</xdr:col>
      <xdr:colOff>428625</xdr:colOff>
      <xdr:row>4</xdr:row>
      <xdr:rowOff>447675</xdr:rowOff>
    </xdr:to>
    <xdr:pic macro="[0]!Feuil2.Bouton1_QuandClic">
      <xdr:nvPicPr>
        <xdr:cNvPr id="6145" name="Picture 1" descr="C:\Users\roxane\AppData\Local\Microsoft\Windows\INetCache\IE\RN9Y5WS7\customer-magnet-1019871_960_720[1].jpg"/>
        <xdr:cNvPicPr>
          <a:picLocks noChangeAspect="1" noChangeArrowheads="1"/>
        </xdr:cNvPicPr>
      </xdr:nvPicPr>
      <xdr:blipFill>
        <a:blip xmlns:r="http://schemas.openxmlformats.org/officeDocument/2006/relationships" r:embed="rId10" cstate="print"/>
        <a:srcRect/>
        <a:stretch>
          <a:fillRect/>
        </a:stretch>
      </xdr:blipFill>
      <xdr:spPr bwMode="auto">
        <a:xfrm>
          <a:off x="13173075" y="152400"/>
          <a:ext cx="904875" cy="904875"/>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647700</xdr:colOff>
      <xdr:row>4</xdr:row>
      <xdr:rowOff>200025</xdr:rowOff>
    </xdr:from>
    <xdr:to>
      <xdr:col>5</xdr:col>
      <xdr:colOff>5714</xdr:colOff>
      <xdr:row>4</xdr:row>
      <xdr:rowOff>504825</xdr:rowOff>
    </xdr:to>
    <xdr:grpSp>
      <xdr:nvGrpSpPr>
        <xdr:cNvPr id="16" name="Programme quotidien" descr="Cliquez pour afficher le programme quotidien">
          <a:hlinkClick xmlns:r="http://schemas.openxmlformats.org/officeDocument/2006/relationships" r:id="rId1" tooltip="Cliquez pour afficher le programme quotidien"/>
        </xdr:cNvPr>
        <xdr:cNvGrpSpPr/>
      </xdr:nvGrpSpPr>
      <xdr:grpSpPr>
        <a:xfrm>
          <a:off x="6705600" y="962025"/>
          <a:ext cx="1844039" cy="190500"/>
          <a:chOff x="4162426" y="209549"/>
          <a:chExt cx="1390650" cy="266699"/>
        </a:xfrm>
      </xdr:grpSpPr>
      <xdr:sp macro="" textlink="">
        <xdr:nvSpPr>
          <xdr:cNvPr id="17" name="Rectangle 16">
            <a:hlinkClick xmlns:r="http://schemas.openxmlformats.org/officeDocument/2006/relationships" r:id="rId2"/>
          </xdr:cNvPr>
          <xdr:cNvSpPr/>
        </xdr:nvSpPr>
        <xdr:spPr>
          <a:xfrm>
            <a:off x="4162426" y="209549"/>
            <a:ext cx="1390650" cy="266699"/>
          </a:xfrm>
          <a:prstGeom prst="rect">
            <a:avLst/>
          </a:prstGeom>
          <a:solidFill>
            <a:schemeClr val="accent4">
              <a:lumMod val="60000"/>
              <a:lumOff val="40000"/>
            </a:schemeClr>
          </a:solidFill>
          <a:ln w="12700" cap="flat" cmpd="sng" algn="ctr">
            <a:noFill/>
            <a:prstDash val="solid"/>
          </a:ln>
          <a:effectLst/>
        </xdr:spPr>
        <xdr:txBody>
          <a:bodyPr vertOverflow="clip" horzOverflow="clip" rtlCol="0" anchor="ctr"/>
          <a:lstStyle/>
          <a:p>
            <a:pPr marL="0" marR="0" lvl="0" indent="0" algn="r" defTabSz="914400" rtl="0" eaLnBrk="1" fontAlgn="auto" latinLnBrk="0" hangingPunct="1">
              <a:lnSpc>
                <a:spcPct val="100000"/>
              </a:lnSpc>
              <a:spcBef>
                <a:spcPts val="0"/>
              </a:spcBef>
              <a:spcAft>
                <a:spcPts val="0"/>
              </a:spcAft>
              <a:buClrTx/>
              <a:buSzTx/>
              <a:buFontTx/>
              <a:buNone/>
              <a:tabLst/>
              <a:defRPr/>
            </a:pPr>
            <a:r>
              <a:rPr kumimoji="0" lang="en-US" sz="1050" b="0" i="0" u="none" strike="noStrike" kern="0" cap="none" spc="0" normalizeH="0" baseline="0" smtClean="0">
                <a:ln>
                  <a:noFill/>
                </a:ln>
                <a:solidFill>
                  <a:srgbClr val="FFFFFF"/>
                </a:solidFill>
                <a:effectLst/>
                <a:uLnTx/>
                <a:uFillTx/>
                <a:latin typeface="Franklin Gothic Medium"/>
                <a:ea typeface="+mn-ea"/>
                <a:cs typeface="+mn-cs"/>
              </a:rPr>
              <a:t>PROGRAMME QUOTIDIEN</a:t>
            </a:r>
          </a:p>
        </xdr:txBody>
      </xdr:sp>
      <xdr:sp macro="" textlink="">
        <xdr:nvSpPr>
          <xdr:cNvPr id="21" name="Forme libre 6"/>
          <xdr:cNvSpPr>
            <a:spLocks/>
          </xdr:cNvSpPr>
        </xdr:nvSpPr>
        <xdr:spPr bwMode="auto">
          <a:xfrm flipH="1">
            <a:off x="4276724" y="285750"/>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rgbClr val="FFFFFF"/>
          </a:solidFill>
          <a:ln w="0">
            <a:noFill/>
            <a:prstDash val="solid"/>
            <a:round/>
            <a:headEnd/>
            <a:tailEnd/>
          </a:ln>
        </xdr:spPr>
      </xdr:sp>
    </xdr:grpSp>
    <xdr:clientData fPrintsWithSheet="0"/>
  </xdr:twoCellAnchor>
  <xdr:twoCellAnchor>
    <xdr:from>
      <xdr:col>1</xdr:col>
      <xdr:colOff>0</xdr:colOff>
      <xdr:row>1</xdr:row>
      <xdr:rowOff>0</xdr:rowOff>
    </xdr:from>
    <xdr:to>
      <xdr:col>1</xdr:col>
      <xdr:colOff>876300</xdr:colOff>
      <xdr:row>3</xdr:row>
      <xdr:rowOff>9525</xdr:rowOff>
    </xdr:to>
    <xdr:sp macro="" textlink="">
      <xdr:nvSpPr>
        <xdr:cNvPr id="14" name="Rectangle à coins arrondis 13">
          <a:hlinkClick xmlns:r="http://schemas.openxmlformats.org/officeDocument/2006/relationships" r:id="rId3"/>
        </xdr:cNvPr>
        <xdr:cNvSpPr/>
      </xdr:nvSpPr>
      <xdr:spPr>
        <a:xfrm>
          <a:off x="161925" y="190500"/>
          <a:ext cx="8763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962025</xdr:colOff>
      <xdr:row>1</xdr:row>
      <xdr:rowOff>9525</xdr:rowOff>
    </xdr:from>
    <xdr:to>
      <xdr:col>2</xdr:col>
      <xdr:colOff>266700</xdr:colOff>
      <xdr:row>3</xdr:row>
      <xdr:rowOff>19050</xdr:rowOff>
    </xdr:to>
    <xdr:sp macro="" textlink="">
      <xdr:nvSpPr>
        <xdr:cNvPr id="15" name="Rectangle à coins arrondis 14">
          <a:hlinkClick xmlns:r="http://schemas.openxmlformats.org/officeDocument/2006/relationships" r:id="rId4"/>
        </xdr:cNvPr>
        <xdr:cNvSpPr/>
      </xdr:nvSpPr>
      <xdr:spPr>
        <a:xfrm>
          <a:off x="1123950" y="200025"/>
          <a:ext cx="8763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352424</xdr:colOff>
      <xdr:row>1</xdr:row>
      <xdr:rowOff>9525</xdr:rowOff>
    </xdr:from>
    <xdr:to>
      <xdr:col>2</xdr:col>
      <xdr:colOff>1314449</xdr:colOff>
      <xdr:row>3</xdr:row>
      <xdr:rowOff>19050</xdr:rowOff>
    </xdr:to>
    <xdr:sp macro="" textlink="">
      <xdr:nvSpPr>
        <xdr:cNvPr id="18" name="Rectangle à coins arrondis 17">
          <a:hlinkClick xmlns:r="http://schemas.openxmlformats.org/officeDocument/2006/relationships" r:id="rId5"/>
        </xdr:cNvPr>
        <xdr:cNvSpPr/>
      </xdr:nvSpPr>
      <xdr:spPr>
        <a:xfrm>
          <a:off x="2085974" y="200025"/>
          <a:ext cx="962025"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2</xdr:col>
      <xdr:colOff>1409700</xdr:colOff>
      <xdr:row>1</xdr:row>
      <xdr:rowOff>9525</xdr:rowOff>
    </xdr:from>
    <xdr:to>
      <xdr:col>3</xdr:col>
      <xdr:colOff>123825</xdr:colOff>
      <xdr:row>3</xdr:row>
      <xdr:rowOff>19050</xdr:rowOff>
    </xdr:to>
    <xdr:sp macro="" textlink="">
      <xdr:nvSpPr>
        <xdr:cNvPr id="19" name="Rectangle à coins arrondis 18">
          <a:hlinkClick xmlns:r="http://schemas.openxmlformats.org/officeDocument/2006/relationships" r:id="rId6"/>
        </xdr:cNvPr>
        <xdr:cNvSpPr/>
      </xdr:nvSpPr>
      <xdr:spPr>
        <a:xfrm>
          <a:off x="3143250" y="200025"/>
          <a:ext cx="8763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3</xdr:col>
      <xdr:colOff>219075</xdr:colOff>
      <xdr:row>1</xdr:row>
      <xdr:rowOff>19050</xdr:rowOff>
    </xdr:from>
    <xdr:to>
      <xdr:col>3</xdr:col>
      <xdr:colOff>1095375</xdr:colOff>
      <xdr:row>3</xdr:row>
      <xdr:rowOff>28575</xdr:rowOff>
    </xdr:to>
    <xdr:sp macro="" textlink="">
      <xdr:nvSpPr>
        <xdr:cNvPr id="20" name="Rectangle à coins arrondis 19">
          <a:hlinkClick xmlns:r="http://schemas.openxmlformats.org/officeDocument/2006/relationships" r:id="rId7"/>
        </xdr:cNvPr>
        <xdr:cNvSpPr/>
      </xdr:nvSpPr>
      <xdr:spPr>
        <a:xfrm>
          <a:off x="4114800" y="209550"/>
          <a:ext cx="8763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3</xdr:col>
      <xdr:colOff>1190625</xdr:colOff>
      <xdr:row>1</xdr:row>
      <xdr:rowOff>19050</xdr:rowOff>
    </xdr:from>
    <xdr:to>
      <xdr:col>3</xdr:col>
      <xdr:colOff>2066925</xdr:colOff>
      <xdr:row>3</xdr:row>
      <xdr:rowOff>28575</xdr:rowOff>
    </xdr:to>
    <xdr:sp macro="" textlink="">
      <xdr:nvSpPr>
        <xdr:cNvPr id="22" name="Rectangle à coins arrondis 21">
          <a:hlinkClick xmlns:r="http://schemas.openxmlformats.org/officeDocument/2006/relationships" r:id="rId8"/>
        </xdr:cNvPr>
        <xdr:cNvSpPr/>
      </xdr:nvSpPr>
      <xdr:spPr>
        <a:xfrm>
          <a:off x="5086350" y="209550"/>
          <a:ext cx="8763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4</xdr:col>
      <xdr:colOff>0</xdr:colOff>
      <xdr:row>1</xdr:row>
      <xdr:rowOff>19050</xdr:rowOff>
    </xdr:from>
    <xdr:to>
      <xdr:col>4</xdr:col>
      <xdr:colOff>876300</xdr:colOff>
      <xdr:row>3</xdr:row>
      <xdr:rowOff>28575</xdr:rowOff>
    </xdr:to>
    <xdr:sp macro="" textlink="">
      <xdr:nvSpPr>
        <xdr:cNvPr id="23" name="Rectangle à coins arrondis 22">
          <a:hlinkClick xmlns:r="http://schemas.openxmlformats.org/officeDocument/2006/relationships" r:id="rId9"/>
        </xdr:cNvPr>
        <xdr:cNvSpPr/>
      </xdr:nvSpPr>
      <xdr:spPr>
        <a:xfrm>
          <a:off x="6057900" y="209550"/>
          <a:ext cx="8763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solidFill>
                <a:schemeClr val="bg1"/>
              </a:solidFill>
            </a:rPr>
            <a:t>E</a:t>
          </a:r>
          <a:r>
            <a:rPr lang="fr-FR" sz="1200" b="1" baseline="0">
              <a:solidFill>
                <a:schemeClr val="bg1"/>
              </a:solidFill>
            </a:rPr>
            <a:t> &amp; S diverses</a:t>
          </a:r>
          <a:endParaRPr lang="fr-FR" sz="1200" b="1">
            <a:solidFill>
              <a:schemeClr val="bg1"/>
            </a:solidFill>
          </a:endParaRPr>
        </a:p>
      </xdr:txBody>
    </xdr:sp>
    <xdr:clientData/>
  </xdr:twoCellAnchor>
  <xdr:twoCellAnchor>
    <xdr:from>
      <xdr:col>4</xdr:col>
      <xdr:colOff>952500</xdr:colOff>
      <xdr:row>1</xdr:row>
      <xdr:rowOff>28575</xdr:rowOff>
    </xdr:from>
    <xdr:to>
      <xdr:col>4</xdr:col>
      <xdr:colOff>1828800</xdr:colOff>
      <xdr:row>3</xdr:row>
      <xdr:rowOff>38100</xdr:rowOff>
    </xdr:to>
    <xdr:sp macro="" textlink="">
      <xdr:nvSpPr>
        <xdr:cNvPr id="24" name="Rectangle à coins arrondis 23">
          <a:hlinkClick xmlns:r="http://schemas.openxmlformats.org/officeDocument/2006/relationships" r:id="rId10"/>
        </xdr:cNvPr>
        <xdr:cNvSpPr/>
      </xdr:nvSpPr>
      <xdr:spPr>
        <a:xfrm>
          <a:off x="7010400" y="219075"/>
          <a:ext cx="8763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4</xdr:col>
      <xdr:colOff>1924050</xdr:colOff>
      <xdr:row>1</xdr:row>
      <xdr:rowOff>28575</xdr:rowOff>
    </xdr:from>
    <xdr:to>
      <xdr:col>5</xdr:col>
      <xdr:colOff>314325</xdr:colOff>
      <xdr:row>3</xdr:row>
      <xdr:rowOff>38100</xdr:rowOff>
    </xdr:to>
    <xdr:sp macro="" textlink="">
      <xdr:nvSpPr>
        <xdr:cNvPr id="25" name="Rectangle à coins arrondis 24">
          <a:hlinkClick xmlns:r="http://schemas.openxmlformats.org/officeDocument/2006/relationships" r:id="rId11"/>
        </xdr:cNvPr>
        <xdr:cNvSpPr/>
      </xdr:nvSpPr>
      <xdr:spPr>
        <a:xfrm>
          <a:off x="7981950" y="219075"/>
          <a:ext cx="8763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Tarif</a:t>
          </a:r>
          <a:r>
            <a:rPr lang="fr-FR" sz="1200" b="1" baseline="0"/>
            <a:t>s produits</a:t>
          </a:r>
          <a:endParaRPr lang="fr-FR" sz="1200" b="1"/>
        </a:p>
      </xdr:txBody>
    </xdr:sp>
    <xdr:clientData/>
  </xdr:twoCellAnchor>
  <xdr:twoCellAnchor editAs="oneCell">
    <xdr:from>
      <xdr:col>6</xdr:col>
      <xdr:colOff>438150</xdr:colOff>
      <xdr:row>1</xdr:row>
      <xdr:rowOff>38101</xdr:rowOff>
    </xdr:from>
    <xdr:to>
      <xdr:col>8</xdr:col>
      <xdr:colOff>371475</xdr:colOff>
      <xdr:row>4</xdr:row>
      <xdr:rowOff>388621</xdr:rowOff>
    </xdr:to>
    <xdr:pic macro="[0]!Feuil3.Bouton2_QuandClic">
      <xdr:nvPicPr>
        <xdr:cNvPr id="4097" name="Picture 1" descr="C:\Users\roxane\AppData\Local\Microsoft\Windows\INetCache\IE\7Y2K76ZT\call-to-action-e1370763003848[1].jpg"/>
        <xdr:cNvPicPr>
          <a:picLocks noChangeAspect="1" noChangeArrowheads="1"/>
        </xdr:cNvPicPr>
      </xdr:nvPicPr>
      <xdr:blipFill>
        <a:blip xmlns:r="http://schemas.openxmlformats.org/officeDocument/2006/relationships" r:embed="rId12" cstate="print"/>
        <a:srcRect/>
        <a:stretch>
          <a:fillRect/>
        </a:stretch>
      </xdr:blipFill>
      <xdr:spPr bwMode="auto">
        <a:xfrm>
          <a:off x="9591675" y="228601"/>
          <a:ext cx="1152525" cy="922020"/>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257175</xdr:colOff>
      <xdr:row>4</xdr:row>
      <xdr:rowOff>85726</xdr:rowOff>
    </xdr:from>
    <xdr:to>
      <xdr:col>5</xdr:col>
      <xdr:colOff>85725</xdr:colOff>
      <xdr:row>5</xdr:row>
      <xdr:rowOff>247651</xdr:rowOff>
    </xdr:to>
    <xdr:grpSp>
      <xdr:nvGrpSpPr>
        <xdr:cNvPr id="7" name="ENTRÉE DE PROGRAMME" descr="Cliquez pour afficher ou modifier les entrées de programme quotidien">
          <a:hlinkClick xmlns:r="http://schemas.openxmlformats.org/officeDocument/2006/relationships" r:id="rId1" tooltip="Click to view or edit daily schedule entries"/>
        </xdr:cNvPr>
        <xdr:cNvGrpSpPr/>
      </xdr:nvGrpSpPr>
      <xdr:grpSpPr>
        <a:xfrm>
          <a:off x="4504204" y="847726"/>
          <a:ext cx="1206874" cy="352425"/>
          <a:chOff x="4162426" y="209550"/>
          <a:chExt cx="1390650" cy="266700"/>
        </a:xfrm>
      </xdr:grpSpPr>
      <xdr:sp macro="" textlink="">
        <xdr:nvSpPr>
          <xdr:cNvPr id="2" name="Rectangle 1">
            <a:hlinkClick xmlns:r="http://schemas.openxmlformats.org/officeDocument/2006/relationships" r:id="rId2" tooltip="Cliquez pour afficher ou modifier les entrées de programme quotidien"/>
          </xdr:cNvPr>
          <xdr:cNvSpPr/>
        </xdr:nvSpPr>
        <xdr:spPr>
          <a:xfrm>
            <a:off x="4162426" y="209550"/>
            <a:ext cx="1390650" cy="266700"/>
          </a:xfrm>
          <a:prstGeom prst="rect">
            <a:avLst/>
          </a:prstGeom>
          <a:solidFill>
            <a:schemeClr val="accent4">
              <a:lumMod val="60000"/>
              <a:lumOff val="40000"/>
            </a:schemeClr>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indent="0" algn="l" rtl="0"/>
            <a:r>
              <a:rPr lang="fr-FR" altLang="zh-CN" sz="1050" b="0" smtClean="0">
                <a:solidFill>
                  <a:schemeClr val="bg1"/>
                </a:solidFill>
                <a:latin typeface="+mj-lt"/>
                <a:ea typeface="+mn-ea"/>
                <a:cs typeface="+mn-cs"/>
              </a:rPr>
              <a:t>ENTRÉE DE PROGRAMME</a:t>
            </a:r>
            <a:endParaRPr lang="en-US" altLang="zh-CN" sz="1050" b="0" smtClean="0">
              <a:solidFill>
                <a:schemeClr val="bg1"/>
              </a:solidFill>
              <a:latin typeface="+mj-lt"/>
              <a:ea typeface="+mn-ea"/>
              <a:cs typeface="+mn-cs"/>
            </a:endParaRPr>
          </a:p>
        </xdr:txBody>
      </xdr:sp>
      <xdr:sp macro="" textlink="">
        <xdr:nvSpPr>
          <xdr:cNvPr id="2054" name="Forme libre 6"/>
          <xdr:cNvSpPr>
            <a:spLocks/>
          </xdr:cNvSpPr>
        </xdr:nvSpPr>
        <xdr:spPr bwMode="auto">
          <a:xfrm>
            <a:off x="5362575" y="295275"/>
            <a:ext cx="57150" cy="104775"/>
          </a:xfrm>
          <a:custGeom>
            <a:avLst/>
            <a:gdLst>
              <a:gd name="T0" fmla="*/ 478 w 1799"/>
              <a:gd name="T1" fmla="*/ 0 h 3208"/>
              <a:gd name="T2" fmla="*/ 1799 w 1799"/>
              <a:gd name="T3" fmla="*/ 1605 h 3208"/>
              <a:gd name="T4" fmla="*/ 478 w 1799"/>
              <a:gd name="T5" fmla="*/ 3208 h 3208"/>
              <a:gd name="T6" fmla="*/ 0 w 1799"/>
              <a:gd name="T7" fmla="*/ 2813 h 3208"/>
              <a:gd name="T8" fmla="*/ 995 w 1799"/>
              <a:gd name="T9" fmla="*/ 1605 h 3208"/>
              <a:gd name="T10" fmla="*/ 0 w 1799"/>
              <a:gd name="T11" fmla="*/ 396 h 3208"/>
              <a:gd name="T12" fmla="*/ 478 w 1799"/>
              <a:gd name="T13" fmla="*/ 0 h 3208"/>
            </a:gdLst>
            <a:ahLst/>
            <a:cxnLst>
              <a:cxn ang="0">
                <a:pos x="T0" y="T1"/>
              </a:cxn>
              <a:cxn ang="0">
                <a:pos x="T2" y="T3"/>
              </a:cxn>
              <a:cxn ang="0">
                <a:pos x="T4" y="T5"/>
              </a:cxn>
              <a:cxn ang="0">
                <a:pos x="T6" y="T7"/>
              </a:cxn>
              <a:cxn ang="0">
                <a:pos x="T8" y="T9"/>
              </a:cxn>
              <a:cxn ang="0">
                <a:pos x="T10" y="T11"/>
              </a:cxn>
              <a:cxn ang="0">
                <a:pos x="T12" y="T13"/>
              </a:cxn>
            </a:cxnLst>
            <a:rect l="0" t="0" r="r" b="b"/>
            <a:pathLst>
              <a:path w="1799" h="3208">
                <a:moveTo>
                  <a:pt x="478" y="0"/>
                </a:moveTo>
                <a:lnTo>
                  <a:pt x="1799" y="1605"/>
                </a:lnTo>
                <a:lnTo>
                  <a:pt x="478" y="3208"/>
                </a:lnTo>
                <a:lnTo>
                  <a:pt x="0" y="2813"/>
                </a:lnTo>
                <a:lnTo>
                  <a:pt x="995" y="1605"/>
                </a:lnTo>
                <a:lnTo>
                  <a:pt x="0" y="396"/>
                </a:lnTo>
                <a:lnTo>
                  <a:pt x="478" y="0"/>
                </a:lnTo>
                <a:close/>
              </a:path>
            </a:pathLst>
          </a:custGeom>
          <a:solidFill>
            <a:schemeClr val="bg1"/>
          </a:solidFill>
          <a:ln w="0">
            <a:noFill/>
            <a:prstDash val="solid"/>
            <a:round/>
            <a:headEnd/>
            <a:tailEnd/>
          </a:ln>
        </xdr:spPr>
      </xdr:sp>
    </xdr:grpSp>
    <xdr:clientData fPrintsWithSheet="0"/>
  </xdr:twoCellAnchor>
  <xdr:twoCellAnchor>
    <xdr:from>
      <xdr:col>1</xdr:col>
      <xdr:colOff>78442</xdr:colOff>
      <xdr:row>0</xdr:row>
      <xdr:rowOff>145676</xdr:rowOff>
    </xdr:from>
    <xdr:to>
      <xdr:col>1</xdr:col>
      <xdr:colOff>954742</xdr:colOff>
      <xdr:row>2</xdr:row>
      <xdr:rowOff>155201</xdr:rowOff>
    </xdr:to>
    <xdr:sp macro="" textlink="">
      <xdr:nvSpPr>
        <xdr:cNvPr id="36" name="Rectangle à coins arrondis 35">
          <a:hlinkClick xmlns:r="http://schemas.openxmlformats.org/officeDocument/2006/relationships" r:id="rId3"/>
        </xdr:cNvPr>
        <xdr:cNvSpPr/>
      </xdr:nvSpPr>
      <xdr:spPr>
        <a:xfrm>
          <a:off x="190501" y="145676"/>
          <a:ext cx="8763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1062878</xdr:colOff>
      <xdr:row>0</xdr:row>
      <xdr:rowOff>143995</xdr:rowOff>
    </xdr:from>
    <xdr:to>
      <xdr:col>2</xdr:col>
      <xdr:colOff>818590</xdr:colOff>
      <xdr:row>2</xdr:row>
      <xdr:rowOff>153520</xdr:rowOff>
    </xdr:to>
    <xdr:sp macro="" textlink="">
      <xdr:nvSpPr>
        <xdr:cNvPr id="37" name="Rectangle à coins arrondis 36">
          <a:hlinkClick xmlns:r="http://schemas.openxmlformats.org/officeDocument/2006/relationships" r:id="rId4"/>
        </xdr:cNvPr>
        <xdr:cNvSpPr/>
      </xdr:nvSpPr>
      <xdr:spPr>
        <a:xfrm>
          <a:off x="1174937" y="143995"/>
          <a:ext cx="8763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904314</xdr:colOff>
      <xdr:row>0</xdr:row>
      <xdr:rowOff>155202</xdr:rowOff>
    </xdr:from>
    <xdr:to>
      <xdr:col>3</xdr:col>
      <xdr:colOff>443192</xdr:colOff>
      <xdr:row>2</xdr:row>
      <xdr:rowOff>164727</xdr:rowOff>
    </xdr:to>
    <xdr:sp macro="" textlink="">
      <xdr:nvSpPr>
        <xdr:cNvPr id="38" name="Rectangle à coins arrondis 37">
          <a:hlinkClick xmlns:r="http://schemas.openxmlformats.org/officeDocument/2006/relationships" r:id="rId5"/>
        </xdr:cNvPr>
        <xdr:cNvSpPr/>
      </xdr:nvSpPr>
      <xdr:spPr>
        <a:xfrm>
          <a:off x="2136961" y="155202"/>
          <a:ext cx="962025"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3</xdr:col>
      <xdr:colOff>527236</xdr:colOff>
      <xdr:row>0</xdr:row>
      <xdr:rowOff>166407</xdr:rowOff>
    </xdr:from>
    <xdr:to>
      <xdr:col>3</xdr:col>
      <xdr:colOff>1490381</xdr:colOff>
      <xdr:row>2</xdr:row>
      <xdr:rowOff>175932</xdr:rowOff>
    </xdr:to>
    <xdr:sp macro="" textlink="">
      <xdr:nvSpPr>
        <xdr:cNvPr id="39" name="Rectangle à coins arrondis 38">
          <a:hlinkClick xmlns:r="http://schemas.openxmlformats.org/officeDocument/2006/relationships" r:id="rId6"/>
        </xdr:cNvPr>
        <xdr:cNvSpPr/>
      </xdr:nvSpPr>
      <xdr:spPr>
        <a:xfrm>
          <a:off x="3183030" y="166407"/>
          <a:ext cx="963145"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3</xdr:col>
      <xdr:colOff>1568824</xdr:colOff>
      <xdr:row>0</xdr:row>
      <xdr:rowOff>164726</xdr:rowOff>
    </xdr:from>
    <xdr:to>
      <xdr:col>4</xdr:col>
      <xdr:colOff>940734</xdr:colOff>
      <xdr:row>2</xdr:row>
      <xdr:rowOff>174251</xdr:rowOff>
    </xdr:to>
    <xdr:sp macro="" textlink="">
      <xdr:nvSpPr>
        <xdr:cNvPr id="40" name="Rectangle à coins arrondis 39">
          <a:hlinkClick xmlns:r="http://schemas.openxmlformats.org/officeDocument/2006/relationships" r:id="rId7"/>
        </xdr:cNvPr>
        <xdr:cNvSpPr/>
      </xdr:nvSpPr>
      <xdr:spPr>
        <a:xfrm>
          <a:off x="4224618" y="164726"/>
          <a:ext cx="95194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4</xdr:col>
      <xdr:colOff>1035984</xdr:colOff>
      <xdr:row>0</xdr:row>
      <xdr:rowOff>175932</xdr:rowOff>
    </xdr:from>
    <xdr:to>
      <xdr:col>5</xdr:col>
      <xdr:colOff>533960</xdr:colOff>
      <xdr:row>2</xdr:row>
      <xdr:rowOff>185457</xdr:rowOff>
    </xdr:to>
    <xdr:sp macro="" textlink="">
      <xdr:nvSpPr>
        <xdr:cNvPr id="41" name="Rectangle à coins arrondis 40">
          <a:hlinkClick xmlns:r="http://schemas.openxmlformats.org/officeDocument/2006/relationships" r:id="rId8"/>
        </xdr:cNvPr>
        <xdr:cNvSpPr/>
      </xdr:nvSpPr>
      <xdr:spPr>
        <a:xfrm>
          <a:off x="5126131" y="175932"/>
          <a:ext cx="8763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5</xdr:col>
      <xdr:colOff>674033</xdr:colOff>
      <xdr:row>1</xdr:row>
      <xdr:rowOff>7844</xdr:rowOff>
    </xdr:from>
    <xdr:to>
      <xdr:col>6</xdr:col>
      <xdr:colOff>268941</xdr:colOff>
      <xdr:row>3</xdr:row>
      <xdr:rowOff>17369</xdr:rowOff>
    </xdr:to>
    <xdr:sp macro="" textlink="">
      <xdr:nvSpPr>
        <xdr:cNvPr id="42" name="Rectangle à coins arrondis 41">
          <a:hlinkClick xmlns:r="http://schemas.openxmlformats.org/officeDocument/2006/relationships" r:id="rId9"/>
        </xdr:cNvPr>
        <xdr:cNvSpPr/>
      </xdr:nvSpPr>
      <xdr:spPr>
        <a:xfrm>
          <a:off x="6142504" y="198344"/>
          <a:ext cx="973231"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solidFill>
                <a:schemeClr val="bg1"/>
              </a:solidFill>
            </a:rPr>
            <a:t>E</a:t>
          </a:r>
          <a:r>
            <a:rPr lang="fr-FR" sz="1200" b="1" baseline="0">
              <a:solidFill>
                <a:schemeClr val="bg1"/>
              </a:solidFill>
            </a:rPr>
            <a:t> &amp; S diverses</a:t>
          </a:r>
          <a:endParaRPr lang="fr-FR" sz="1200" b="1">
            <a:solidFill>
              <a:schemeClr val="bg1"/>
            </a:solidFill>
          </a:endParaRPr>
        </a:p>
      </xdr:txBody>
    </xdr:sp>
    <xdr:clientData/>
  </xdr:twoCellAnchor>
  <xdr:twoCellAnchor>
    <xdr:from>
      <xdr:col>6</xdr:col>
      <xdr:colOff>371475</xdr:colOff>
      <xdr:row>1</xdr:row>
      <xdr:rowOff>17369</xdr:rowOff>
    </xdr:from>
    <xdr:to>
      <xdr:col>7</xdr:col>
      <xdr:colOff>22411</xdr:colOff>
      <xdr:row>3</xdr:row>
      <xdr:rowOff>26894</xdr:rowOff>
    </xdr:to>
    <xdr:sp macro="" textlink="">
      <xdr:nvSpPr>
        <xdr:cNvPr id="43" name="Rectangle à coins arrondis 42">
          <a:hlinkClick xmlns:r="http://schemas.openxmlformats.org/officeDocument/2006/relationships" r:id="rId10"/>
        </xdr:cNvPr>
        <xdr:cNvSpPr/>
      </xdr:nvSpPr>
      <xdr:spPr>
        <a:xfrm>
          <a:off x="7218269" y="207869"/>
          <a:ext cx="102926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7</xdr:col>
      <xdr:colOff>211229</xdr:colOff>
      <xdr:row>1</xdr:row>
      <xdr:rowOff>28575</xdr:rowOff>
    </xdr:from>
    <xdr:to>
      <xdr:col>7</xdr:col>
      <xdr:colOff>1288674</xdr:colOff>
      <xdr:row>3</xdr:row>
      <xdr:rowOff>33618</xdr:rowOff>
    </xdr:to>
    <xdr:sp macro="" textlink="">
      <xdr:nvSpPr>
        <xdr:cNvPr id="44" name="Rectangle à coins arrondis 43">
          <a:hlinkClick xmlns:r="http://schemas.openxmlformats.org/officeDocument/2006/relationships" r:id="rId11"/>
        </xdr:cNvPr>
        <xdr:cNvSpPr/>
      </xdr:nvSpPr>
      <xdr:spPr>
        <a:xfrm>
          <a:off x="8436347" y="219075"/>
          <a:ext cx="1077445" cy="386043"/>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Tarif</a:t>
          </a:r>
          <a:r>
            <a:rPr lang="fr-FR" sz="1200" b="1" baseline="0"/>
            <a:t>s produits</a:t>
          </a:r>
          <a:endParaRPr lang="fr-FR" sz="1200" b="1"/>
        </a:p>
      </xdr:txBody>
    </xdr:sp>
    <xdr:clientData/>
  </xdr:twoCellAnchor>
  <xdr:twoCellAnchor editAs="oneCell">
    <xdr:from>
      <xdr:col>10</xdr:col>
      <xdr:colOff>201704</xdr:colOff>
      <xdr:row>1</xdr:row>
      <xdr:rowOff>67235</xdr:rowOff>
    </xdr:from>
    <xdr:to>
      <xdr:col>12</xdr:col>
      <xdr:colOff>151650</xdr:colOff>
      <xdr:row>5</xdr:row>
      <xdr:rowOff>201706</xdr:rowOff>
    </xdr:to>
    <xdr:pic macro="[0]!ImprProgr">
      <xdr:nvPicPr>
        <xdr:cNvPr id="1029" name="Picture 5" descr="C:\Users\roxane\AppData\Local\Microsoft\Windows\INetCache\IE\3OA31DLB\printer-146481_960_720[1].png"/>
        <xdr:cNvPicPr>
          <a:picLocks noChangeAspect="1" noChangeArrowheads="1"/>
        </xdr:cNvPicPr>
      </xdr:nvPicPr>
      <xdr:blipFill>
        <a:blip xmlns:r="http://schemas.openxmlformats.org/officeDocument/2006/relationships" r:embed="rId12" cstate="print"/>
        <a:srcRect/>
        <a:stretch>
          <a:fillRect/>
        </a:stretch>
      </xdr:blipFill>
      <xdr:spPr bwMode="auto">
        <a:xfrm>
          <a:off x="12001498" y="257735"/>
          <a:ext cx="1160182" cy="896471"/>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1</xdr:row>
      <xdr:rowOff>0</xdr:rowOff>
    </xdr:from>
    <xdr:to>
      <xdr:col>1</xdr:col>
      <xdr:colOff>247650</xdr:colOff>
      <xdr:row>3</xdr:row>
      <xdr:rowOff>85725</xdr:rowOff>
    </xdr:to>
    <xdr:sp macro="" textlink="">
      <xdr:nvSpPr>
        <xdr:cNvPr id="29" name="Rectangle à coins arrondis 28">
          <a:hlinkClick xmlns:r="http://schemas.openxmlformats.org/officeDocument/2006/relationships" r:id="rId1"/>
        </xdr:cNvPr>
        <xdr:cNvSpPr/>
      </xdr:nvSpPr>
      <xdr:spPr>
        <a:xfrm>
          <a:off x="133350" y="152400"/>
          <a:ext cx="8763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333375</xdr:colOff>
      <xdr:row>1</xdr:row>
      <xdr:rowOff>9525</xdr:rowOff>
    </xdr:from>
    <xdr:to>
      <xdr:col>2</xdr:col>
      <xdr:colOff>447675</xdr:colOff>
      <xdr:row>3</xdr:row>
      <xdr:rowOff>95250</xdr:rowOff>
    </xdr:to>
    <xdr:sp macro="" textlink="">
      <xdr:nvSpPr>
        <xdr:cNvPr id="30" name="Rectangle à coins arrondis 29">
          <a:hlinkClick xmlns:r="http://schemas.openxmlformats.org/officeDocument/2006/relationships" r:id="rId2"/>
        </xdr:cNvPr>
        <xdr:cNvSpPr/>
      </xdr:nvSpPr>
      <xdr:spPr>
        <a:xfrm>
          <a:off x="1095375" y="161925"/>
          <a:ext cx="8763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533399</xdr:colOff>
      <xdr:row>1</xdr:row>
      <xdr:rowOff>9525</xdr:rowOff>
    </xdr:from>
    <xdr:to>
      <xdr:col>3</xdr:col>
      <xdr:colOff>733424</xdr:colOff>
      <xdr:row>3</xdr:row>
      <xdr:rowOff>95250</xdr:rowOff>
    </xdr:to>
    <xdr:sp macro="" textlink="">
      <xdr:nvSpPr>
        <xdr:cNvPr id="31" name="Rectangle à coins arrondis 30">
          <a:hlinkClick xmlns:r="http://schemas.openxmlformats.org/officeDocument/2006/relationships" r:id="rId3"/>
        </xdr:cNvPr>
        <xdr:cNvSpPr/>
      </xdr:nvSpPr>
      <xdr:spPr>
        <a:xfrm>
          <a:off x="2057399" y="161925"/>
          <a:ext cx="962025"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4</xdr:col>
      <xdr:colOff>66675</xdr:colOff>
      <xdr:row>1</xdr:row>
      <xdr:rowOff>9525</xdr:rowOff>
    </xdr:from>
    <xdr:to>
      <xdr:col>5</xdr:col>
      <xdr:colOff>180975</xdr:colOff>
      <xdr:row>3</xdr:row>
      <xdr:rowOff>95250</xdr:rowOff>
    </xdr:to>
    <xdr:sp macro="" textlink="">
      <xdr:nvSpPr>
        <xdr:cNvPr id="32" name="Rectangle à coins arrondis 31">
          <a:hlinkClick xmlns:r="http://schemas.openxmlformats.org/officeDocument/2006/relationships" r:id="rId4"/>
        </xdr:cNvPr>
        <xdr:cNvSpPr/>
      </xdr:nvSpPr>
      <xdr:spPr>
        <a:xfrm>
          <a:off x="3114675" y="161925"/>
          <a:ext cx="8763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5</xdr:col>
      <xdr:colOff>276225</xdr:colOff>
      <xdr:row>1</xdr:row>
      <xdr:rowOff>19050</xdr:rowOff>
    </xdr:from>
    <xdr:to>
      <xdr:col>6</xdr:col>
      <xdr:colOff>390525</xdr:colOff>
      <xdr:row>3</xdr:row>
      <xdr:rowOff>104775</xdr:rowOff>
    </xdr:to>
    <xdr:sp macro="" textlink="">
      <xdr:nvSpPr>
        <xdr:cNvPr id="33" name="Rectangle à coins arrondis 32">
          <a:hlinkClick xmlns:r="http://schemas.openxmlformats.org/officeDocument/2006/relationships" r:id="rId5"/>
        </xdr:cNvPr>
        <xdr:cNvSpPr/>
      </xdr:nvSpPr>
      <xdr:spPr>
        <a:xfrm>
          <a:off x="4086225" y="171450"/>
          <a:ext cx="8763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6</xdr:col>
      <xdr:colOff>485775</xdr:colOff>
      <xdr:row>1</xdr:row>
      <xdr:rowOff>19050</xdr:rowOff>
    </xdr:from>
    <xdr:to>
      <xdr:col>7</xdr:col>
      <xdr:colOff>600075</xdr:colOff>
      <xdr:row>3</xdr:row>
      <xdr:rowOff>104775</xdr:rowOff>
    </xdr:to>
    <xdr:sp macro="" textlink="">
      <xdr:nvSpPr>
        <xdr:cNvPr id="34" name="Rectangle à coins arrondis 33">
          <a:hlinkClick xmlns:r="http://schemas.openxmlformats.org/officeDocument/2006/relationships" r:id="rId6"/>
        </xdr:cNvPr>
        <xdr:cNvSpPr/>
      </xdr:nvSpPr>
      <xdr:spPr>
        <a:xfrm>
          <a:off x="5057775" y="171450"/>
          <a:ext cx="8763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7</xdr:col>
      <xdr:colOff>695325</xdr:colOff>
      <xdr:row>1</xdr:row>
      <xdr:rowOff>19050</xdr:rowOff>
    </xdr:from>
    <xdr:to>
      <xdr:col>9</xdr:col>
      <xdr:colOff>47625</xdr:colOff>
      <xdr:row>3</xdr:row>
      <xdr:rowOff>104775</xdr:rowOff>
    </xdr:to>
    <xdr:sp macro="" textlink="">
      <xdr:nvSpPr>
        <xdr:cNvPr id="35" name="Rectangle à coins arrondis 34">
          <a:hlinkClick xmlns:r="http://schemas.openxmlformats.org/officeDocument/2006/relationships" r:id="rId7"/>
        </xdr:cNvPr>
        <xdr:cNvSpPr/>
      </xdr:nvSpPr>
      <xdr:spPr>
        <a:xfrm>
          <a:off x="6029325" y="171450"/>
          <a:ext cx="8763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solidFill>
                <a:schemeClr val="bg1"/>
              </a:solidFill>
            </a:rPr>
            <a:t>E</a:t>
          </a:r>
          <a:r>
            <a:rPr lang="fr-FR" sz="1200" b="1" baseline="0">
              <a:solidFill>
                <a:schemeClr val="bg1"/>
              </a:solidFill>
            </a:rPr>
            <a:t> &amp; S diverses</a:t>
          </a:r>
          <a:endParaRPr lang="fr-FR" sz="1200" b="1">
            <a:solidFill>
              <a:schemeClr val="bg1"/>
            </a:solidFill>
          </a:endParaRPr>
        </a:p>
      </xdr:txBody>
    </xdr:sp>
    <xdr:clientData/>
  </xdr:twoCellAnchor>
  <xdr:twoCellAnchor>
    <xdr:from>
      <xdr:col>9</xdr:col>
      <xdr:colOff>123825</xdr:colOff>
      <xdr:row>1</xdr:row>
      <xdr:rowOff>28575</xdr:rowOff>
    </xdr:from>
    <xdr:to>
      <xdr:col>10</xdr:col>
      <xdr:colOff>238125</xdr:colOff>
      <xdr:row>3</xdr:row>
      <xdr:rowOff>114300</xdr:rowOff>
    </xdr:to>
    <xdr:sp macro="" textlink="">
      <xdr:nvSpPr>
        <xdr:cNvPr id="36" name="Rectangle à coins arrondis 35">
          <a:hlinkClick xmlns:r="http://schemas.openxmlformats.org/officeDocument/2006/relationships" r:id="rId8"/>
        </xdr:cNvPr>
        <xdr:cNvSpPr/>
      </xdr:nvSpPr>
      <xdr:spPr>
        <a:xfrm>
          <a:off x="6981825" y="180975"/>
          <a:ext cx="8763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10</xdr:col>
      <xdr:colOff>333375</xdr:colOff>
      <xdr:row>1</xdr:row>
      <xdr:rowOff>28575</xdr:rowOff>
    </xdr:from>
    <xdr:to>
      <xdr:col>11</xdr:col>
      <xdr:colOff>447675</xdr:colOff>
      <xdr:row>3</xdr:row>
      <xdr:rowOff>114300</xdr:rowOff>
    </xdr:to>
    <xdr:sp macro="" textlink="">
      <xdr:nvSpPr>
        <xdr:cNvPr id="37" name="Rectangle à coins arrondis 36">
          <a:hlinkClick xmlns:r="http://schemas.openxmlformats.org/officeDocument/2006/relationships" r:id="rId9"/>
        </xdr:cNvPr>
        <xdr:cNvSpPr/>
      </xdr:nvSpPr>
      <xdr:spPr>
        <a:xfrm>
          <a:off x="7953375" y="180975"/>
          <a:ext cx="8763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Tarif</a:t>
          </a:r>
          <a:r>
            <a:rPr lang="fr-FR" sz="1200" b="1" baseline="0"/>
            <a:t>s produits</a:t>
          </a:r>
          <a:endParaRPr lang="fr-FR" sz="1200" b="1"/>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180975</xdr:colOff>
      <xdr:row>1</xdr:row>
      <xdr:rowOff>9525</xdr:rowOff>
    </xdr:from>
    <xdr:to>
      <xdr:col>1</xdr:col>
      <xdr:colOff>295275</xdr:colOff>
      <xdr:row>3</xdr:row>
      <xdr:rowOff>95250</xdr:rowOff>
    </xdr:to>
    <xdr:sp macro="" textlink="">
      <xdr:nvSpPr>
        <xdr:cNvPr id="11" name="Rectangle à coins arrondis 10">
          <a:hlinkClick xmlns:r="http://schemas.openxmlformats.org/officeDocument/2006/relationships" r:id="rId1"/>
        </xdr:cNvPr>
        <xdr:cNvSpPr/>
      </xdr:nvSpPr>
      <xdr:spPr>
        <a:xfrm>
          <a:off x="180975" y="161925"/>
          <a:ext cx="8763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381000</xdr:colOff>
      <xdr:row>1</xdr:row>
      <xdr:rowOff>19050</xdr:rowOff>
    </xdr:from>
    <xdr:to>
      <xdr:col>2</xdr:col>
      <xdr:colOff>495300</xdr:colOff>
      <xdr:row>3</xdr:row>
      <xdr:rowOff>104775</xdr:rowOff>
    </xdr:to>
    <xdr:sp macro="" textlink="">
      <xdr:nvSpPr>
        <xdr:cNvPr id="12" name="Rectangle à coins arrondis 11">
          <a:hlinkClick xmlns:r="http://schemas.openxmlformats.org/officeDocument/2006/relationships" r:id="rId2"/>
        </xdr:cNvPr>
        <xdr:cNvSpPr/>
      </xdr:nvSpPr>
      <xdr:spPr>
        <a:xfrm>
          <a:off x="1143000" y="171450"/>
          <a:ext cx="8763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581024</xdr:colOff>
      <xdr:row>1</xdr:row>
      <xdr:rowOff>19050</xdr:rowOff>
    </xdr:from>
    <xdr:to>
      <xdr:col>4</xdr:col>
      <xdr:colOff>19049</xdr:colOff>
      <xdr:row>3</xdr:row>
      <xdr:rowOff>104775</xdr:rowOff>
    </xdr:to>
    <xdr:sp macro="" textlink="">
      <xdr:nvSpPr>
        <xdr:cNvPr id="13" name="Rectangle à coins arrondis 12">
          <a:hlinkClick xmlns:r="http://schemas.openxmlformats.org/officeDocument/2006/relationships" r:id="rId3"/>
        </xdr:cNvPr>
        <xdr:cNvSpPr/>
      </xdr:nvSpPr>
      <xdr:spPr>
        <a:xfrm>
          <a:off x="2105024" y="171450"/>
          <a:ext cx="962025"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4</xdr:col>
      <xdr:colOff>114300</xdr:colOff>
      <xdr:row>1</xdr:row>
      <xdr:rowOff>19050</xdr:rowOff>
    </xdr:from>
    <xdr:to>
      <xdr:col>5</xdr:col>
      <xdr:colOff>228600</xdr:colOff>
      <xdr:row>3</xdr:row>
      <xdr:rowOff>104775</xdr:rowOff>
    </xdr:to>
    <xdr:sp macro="" textlink="">
      <xdr:nvSpPr>
        <xdr:cNvPr id="14" name="Rectangle à coins arrondis 13">
          <a:hlinkClick xmlns:r="http://schemas.openxmlformats.org/officeDocument/2006/relationships" r:id="rId4"/>
        </xdr:cNvPr>
        <xdr:cNvSpPr/>
      </xdr:nvSpPr>
      <xdr:spPr>
        <a:xfrm>
          <a:off x="3162300" y="171450"/>
          <a:ext cx="8763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5</xdr:col>
      <xdr:colOff>323850</xdr:colOff>
      <xdr:row>1</xdr:row>
      <xdr:rowOff>28575</xdr:rowOff>
    </xdr:from>
    <xdr:to>
      <xdr:col>6</xdr:col>
      <xdr:colOff>438150</xdr:colOff>
      <xdr:row>3</xdr:row>
      <xdr:rowOff>114300</xdr:rowOff>
    </xdr:to>
    <xdr:sp macro="" textlink="">
      <xdr:nvSpPr>
        <xdr:cNvPr id="15" name="Rectangle à coins arrondis 14">
          <a:hlinkClick xmlns:r="http://schemas.openxmlformats.org/officeDocument/2006/relationships" r:id="rId5"/>
        </xdr:cNvPr>
        <xdr:cNvSpPr/>
      </xdr:nvSpPr>
      <xdr:spPr>
        <a:xfrm>
          <a:off x="4133850" y="180975"/>
          <a:ext cx="8763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6</xdr:col>
      <xdr:colOff>533400</xdr:colOff>
      <xdr:row>1</xdr:row>
      <xdr:rowOff>28575</xdr:rowOff>
    </xdr:from>
    <xdr:to>
      <xdr:col>7</xdr:col>
      <xdr:colOff>647700</xdr:colOff>
      <xdr:row>3</xdr:row>
      <xdr:rowOff>114300</xdr:rowOff>
    </xdr:to>
    <xdr:sp macro="" textlink="">
      <xdr:nvSpPr>
        <xdr:cNvPr id="16" name="Rectangle à coins arrondis 15">
          <a:hlinkClick xmlns:r="http://schemas.openxmlformats.org/officeDocument/2006/relationships" r:id="rId6"/>
        </xdr:cNvPr>
        <xdr:cNvSpPr/>
      </xdr:nvSpPr>
      <xdr:spPr>
        <a:xfrm>
          <a:off x="5105400" y="180975"/>
          <a:ext cx="8763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7</xdr:col>
      <xdr:colOff>742950</xdr:colOff>
      <xdr:row>1</xdr:row>
      <xdr:rowOff>28575</xdr:rowOff>
    </xdr:from>
    <xdr:to>
      <xdr:col>9</xdr:col>
      <xdr:colOff>95250</xdr:colOff>
      <xdr:row>3</xdr:row>
      <xdr:rowOff>114300</xdr:rowOff>
    </xdr:to>
    <xdr:sp macro="" textlink="">
      <xdr:nvSpPr>
        <xdr:cNvPr id="17" name="Rectangle à coins arrondis 16">
          <a:hlinkClick xmlns:r="http://schemas.openxmlformats.org/officeDocument/2006/relationships" r:id="rId7"/>
        </xdr:cNvPr>
        <xdr:cNvSpPr/>
      </xdr:nvSpPr>
      <xdr:spPr>
        <a:xfrm>
          <a:off x="6076950" y="180975"/>
          <a:ext cx="8763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solidFill>
                <a:schemeClr val="bg1"/>
              </a:solidFill>
            </a:rPr>
            <a:t>E</a:t>
          </a:r>
          <a:r>
            <a:rPr lang="fr-FR" sz="1200" b="1" baseline="0">
              <a:solidFill>
                <a:schemeClr val="bg1"/>
              </a:solidFill>
            </a:rPr>
            <a:t> &amp; S diverses</a:t>
          </a:r>
          <a:endParaRPr lang="fr-FR" sz="1200" b="1">
            <a:solidFill>
              <a:schemeClr val="bg1"/>
            </a:solidFill>
          </a:endParaRPr>
        </a:p>
      </xdr:txBody>
    </xdr:sp>
    <xdr:clientData/>
  </xdr:twoCellAnchor>
  <xdr:twoCellAnchor>
    <xdr:from>
      <xdr:col>9</xdr:col>
      <xdr:colOff>171450</xdr:colOff>
      <xdr:row>1</xdr:row>
      <xdr:rowOff>38100</xdr:rowOff>
    </xdr:from>
    <xdr:to>
      <xdr:col>10</xdr:col>
      <xdr:colOff>285750</xdr:colOff>
      <xdr:row>3</xdr:row>
      <xdr:rowOff>123825</xdr:rowOff>
    </xdr:to>
    <xdr:sp macro="" textlink="">
      <xdr:nvSpPr>
        <xdr:cNvPr id="18" name="Rectangle à coins arrondis 17">
          <a:hlinkClick xmlns:r="http://schemas.openxmlformats.org/officeDocument/2006/relationships" r:id="rId8"/>
        </xdr:cNvPr>
        <xdr:cNvSpPr/>
      </xdr:nvSpPr>
      <xdr:spPr>
        <a:xfrm>
          <a:off x="7029450" y="190500"/>
          <a:ext cx="8763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10</xdr:col>
      <xdr:colOff>381000</xdr:colOff>
      <xdr:row>1</xdr:row>
      <xdr:rowOff>38100</xdr:rowOff>
    </xdr:from>
    <xdr:to>
      <xdr:col>11</xdr:col>
      <xdr:colOff>495300</xdr:colOff>
      <xdr:row>3</xdr:row>
      <xdr:rowOff>123825</xdr:rowOff>
    </xdr:to>
    <xdr:sp macro="" textlink="">
      <xdr:nvSpPr>
        <xdr:cNvPr id="19" name="Rectangle à coins arrondis 18">
          <a:hlinkClick xmlns:r="http://schemas.openxmlformats.org/officeDocument/2006/relationships" r:id="rId9"/>
        </xdr:cNvPr>
        <xdr:cNvSpPr/>
      </xdr:nvSpPr>
      <xdr:spPr>
        <a:xfrm>
          <a:off x="8001000" y="190500"/>
          <a:ext cx="8763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Tarif</a:t>
          </a:r>
          <a:r>
            <a:rPr lang="fr-FR" sz="1200" b="1" baseline="0"/>
            <a:t>s produits</a:t>
          </a:r>
          <a:endParaRPr lang="fr-FR" sz="1200" b="1"/>
        </a:p>
      </xdr:txBody>
    </xdr:sp>
    <xdr:clientData/>
  </xdr:twoCellAnchor>
  <xdr:twoCellAnchor editAs="oneCell">
    <xdr:from>
      <xdr:col>12</xdr:col>
      <xdr:colOff>657226</xdr:colOff>
      <xdr:row>0</xdr:row>
      <xdr:rowOff>114301</xdr:rowOff>
    </xdr:from>
    <xdr:to>
      <xdr:col>13</xdr:col>
      <xdr:colOff>664923</xdr:colOff>
      <xdr:row>5</xdr:row>
      <xdr:rowOff>133350</xdr:rowOff>
    </xdr:to>
    <xdr:pic>
      <xdr:nvPicPr>
        <xdr:cNvPr id="5121" name="Picture 1" descr="C:\Users\roxane\AppData\Local\Microsoft\Windows\INetCache\IE\RN9Y5WS7\zoho-invoice-detail-thumbnail[1].png"/>
        <xdr:cNvPicPr>
          <a:picLocks noChangeAspect="1" noChangeArrowheads="1"/>
        </xdr:cNvPicPr>
      </xdr:nvPicPr>
      <xdr:blipFill>
        <a:blip xmlns:r="http://schemas.openxmlformats.org/officeDocument/2006/relationships" r:embed="rId10" cstate="print"/>
        <a:srcRect/>
        <a:stretch>
          <a:fillRect/>
        </a:stretch>
      </xdr:blipFill>
      <xdr:spPr bwMode="auto">
        <a:xfrm>
          <a:off x="9801226" y="114301"/>
          <a:ext cx="769697" cy="781049"/>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228600</xdr:colOff>
      <xdr:row>1</xdr:row>
      <xdr:rowOff>0</xdr:rowOff>
    </xdr:from>
    <xdr:to>
      <xdr:col>1</xdr:col>
      <xdr:colOff>342900</xdr:colOff>
      <xdr:row>3</xdr:row>
      <xdr:rowOff>85725</xdr:rowOff>
    </xdr:to>
    <xdr:sp macro="" textlink="">
      <xdr:nvSpPr>
        <xdr:cNvPr id="11" name="Rectangle à coins arrondis 10">
          <a:hlinkClick xmlns:r="http://schemas.openxmlformats.org/officeDocument/2006/relationships" r:id="rId1"/>
        </xdr:cNvPr>
        <xdr:cNvSpPr/>
      </xdr:nvSpPr>
      <xdr:spPr>
        <a:xfrm>
          <a:off x="228600" y="152400"/>
          <a:ext cx="8763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428625</xdr:colOff>
      <xdr:row>1</xdr:row>
      <xdr:rowOff>9525</xdr:rowOff>
    </xdr:from>
    <xdr:to>
      <xdr:col>2</xdr:col>
      <xdr:colOff>542925</xdr:colOff>
      <xdr:row>3</xdr:row>
      <xdr:rowOff>95250</xdr:rowOff>
    </xdr:to>
    <xdr:sp macro="" textlink="">
      <xdr:nvSpPr>
        <xdr:cNvPr id="12" name="Rectangle à coins arrondis 11">
          <a:hlinkClick xmlns:r="http://schemas.openxmlformats.org/officeDocument/2006/relationships" r:id="rId2"/>
        </xdr:cNvPr>
        <xdr:cNvSpPr/>
      </xdr:nvSpPr>
      <xdr:spPr>
        <a:xfrm>
          <a:off x="1190625" y="161925"/>
          <a:ext cx="8763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628649</xdr:colOff>
      <xdr:row>1</xdr:row>
      <xdr:rowOff>9525</xdr:rowOff>
    </xdr:from>
    <xdr:to>
      <xdr:col>4</xdr:col>
      <xdr:colOff>66674</xdr:colOff>
      <xdr:row>3</xdr:row>
      <xdr:rowOff>95250</xdr:rowOff>
    </xdr:to>
    <xdr:sp macro="" textlink="">
      <xdr:nvSpPr>
        <xdr:cNvPr id="13" name="Rectangle à coins arrondis 12">
          <a:hlinkClick xmlns:r="http://schemas.openxmlformats.org/officeDocument/2006/relationships" r:id="rId3"/>
        </xdr:cNvPr>
        <xdr:cNvSpPr/>
      </xdr:nvSpPr>
      <xdr:spPr>
        <a:xfrm>
          <a:off x="2152649" y="161925"/>
          <a:ext cx="962025"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4</xdr:col>
      <xdr:colOff>161925</xdr:colOff>
      <xdr:row>1</xdr:row>
      <xdr:rowOff>9525</xdr:rowOff>
    </xdr:from>
    <xdr:to>
      <xdr:col>5</xdr:col>
      <xdr:colOff>276225</xdr:colOff>
      <xdr:row>3</xdr:row>
      <xdr:rowOff>95250</xdr:rowOff>
    </xdr:to>
    <xdr:sp macro="" textlink="">
      <xdr:nvSpPr>
        <xdr:cNvPr id="14" name="Rectangle à coins arrondis 13">
          <a:hlinkClick xmlns:r="http://schemas.openxmlformats.org/officeDocument/2006/relationships" r:id="rId4"/>
        </xdr:cNvPr>
        <xdr:cNvSpPr/>
      </xdr:nvSpPr>
      <xdr:spPr>
        <a:xfrm>
          <a:off x="3209925" y="161925"/>
          <a:ext cx="8763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5</xdr:col>
      <xdr:colOff>371475</xdr:colOff>
      <xdr:row>1</xdr:row>
      <xdr:rowOff>19050</xdr:rowOff>
    </xdr:from>
    <xdr:to>
      <xdr:col>6</xdr:col>
      <xdr:colOff>485775</xdr:colOff>
      <xdr:row>3</xdr:row>
      <xdr:rowOff>104775</xdr:rowOff>
    </xdr:to>
    <xdr:sp macro="" textlink="">
      <xdr:nvSpPr>
        <xdr:cNvPr id="15" name="Rectangle à coins arrondis 14">
          <a:hlinkClick xmlns:r="http://schemas.openxmlformats.org/officeDocument/2006/relationships" r:id="rId5"/>
        </xdr:cNvPr>
        <xdr:cNvSpPr/>
      </xdr:nvSpPr>
      <xdr:spPr>
        <a:xfrm>
          <a:off x="4181475" y="171450"/>
          <a:ext cx="8763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6</xdr:col>
      <xdr:colOff>581025</xdr:colOff>
      <xdr:row>1</xdr:row>
      <xdr:rowOff>19050</xdr:rowOff>
    </xdr:from>
    <xdr:to>
      <xdr:col>7</xdr:col>
      <xdr:colOff>695325</xdr:colOff>
      <xdr:row>3</xdr:row>
      <xdr:rowOff>104775</xdr:rowOff>
    </xdr:to>
    <xdr:sp macro="" textlink="">
      <xdr:nvSpPr>
        <xdr:cNvPr id="16" name="Rectangle à coins arrondis 15">
          <a:hlinkClick xmlns:r="http://schemas.openxmlformats.org/officeDocument/2006/relationships" r:id="rId6"/>
        </xdr:cNvPr>
        <xdr:cNvSpPr/>
      </xdr:nvSpPr>
      <xdr:spPr>
        <a:xfrm>
          <a:off x="5153025" y="171450"/>
          <a:ext cx="8763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8</xdr:col>
      <xdr:colOff>28575</xdr:colOff>
      <xdr:row>1</xdr:row>
      <xdr:rowOff>19050</xdr:rowOff>
    </xdr:from>
    <xdr:to>
      <xdr:col>9</xdr:col>
      <xdr:colOff>142875</xdr:colOff>
      <xdr:row>3</xdr:row>
      <xdr:rowOff>104775</xdr:rowOff>
    </xdr:to>
    <xdr:sp macro="" textlink="">
      <xdr:nvSpPr>
        <xdr:cNvPr id="17" name="Rectangle à coins arrondis 16">
          <a:hlinkClick xmlns:r="http://schemas.openxmlformats.org/officeDocument/2006/relationships" r:id="rId7"/>
        </xdr:cNvPr>
        <xdr:cNvSpPr/>
      </xdr:nvSpPr>
      <xdr:spPr>
        <a:xfrm>
          <a:off x="6124575" y="171450"/>
          <a:ext cx="8763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solidFill>
                <a:schemeClr val="bg1"/>
              </a:solidFill>
            </a:rPr>
            <a:t>E</a:t>
          </a:r>
          <a:r>
            <a:rPr lang="fr-FR" sz="1200" b="1" baseline="0">
              <a:solidFill>
                <a:schemeClr val="bg1"/>
              </a:solidFill>
            </a:rPr>
            <a:t> &amp; S diverses</a:t>
          </a:r>
          <a:endParaRPr lang="fr-FR" sz="1200" b="1">
            <a:solidFill>
              <a:schemeClr val="bg1"/>
            </a:solidFill>
          </a:endParaRPr>
        </a:p>
      </xdr:txBody>
    </xdr:sp>
    <xdr:clientData/>
  </xdr:twoCellAnchor>
  <xdr:twoCellAnchor>
    <xdr:from>
      <xdr:col>9</xdr:col>
      <xdr:colOff>219075</xdr:colOff>
      <xdr:row>1</xdr:row>
      <xdr:rowOff>28575</xdr:rowOff>
    </xdr:from>
    <xdr:to>
      <xdr:col>10</xdr:col>
      <xdr:colOff>333375</xdr:colOff>
      <xdr:row>3</xdr:row>
      <xdr:rowOff>114300</xdr:rowOff>
    </xdr:to>
    <xdr:sp macro="" textlink="">
      <xdr:nvSpPr>
        <xdr:cNvPr id="18" name="Rectangle à coins arrondis 17">
          <a:hlinkClick xmlns:r="http://schemas.openxmlformats.org/officeDocument/2006/relationships" r:id="rId8"/>
        </xdr:cNvPr>
        <xdr:cNvSpPr/>
      </xdr:nvSpPr>
      <xdr:spPr>
        <a:xfrm>
          <a:off x="7077075" y="180975"/>
          <a:ext cx="8763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10</xdr:col>
      <xdr:colOff>428625</xdr:colOff>
      <xdr:row>1</xdr:row>
      <xdr:rowOff>28575</xdr:rowOff>
    </xdr:from>
    <xdr:to>
      <xdr:col>11</xdr:col>
      <xdr:colOff>542925</xdr:colOff>
      <xdr:row>3</xdr:row>
      <xdr:rowOff>114300</xdr:rowOff>
    </xdr:to>
    <xdr:sp macro="" textlink="">
      <xdr:nvSpPr>
        <xdr:cNvPr id="19" name="Rectangle à coins arrondis 18">
          <a:hlinkClick xmlns:r="http://schemas.openxmlformats.org/officeDocument/2006/relationships" r:id="rId9"/>
        </xdr:cNvPr>
        <xdr:cNvSpPr/>
      </xdr:nvSpPr>
      <xdr:spPr>
        <a:xfrm>
          <a:off x="8048625" y="180975"/>
          <a:ext cx="8763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Tarif</a:t>
          </a:r>
          <a:r>
            <a:rPr lang="fr-FR" sz="1200" b="1" baseline="0"/>
            <a:t>s produits</a:t>
          </a:r>
          <a:endParaRPr lang="fr-FR" sz="1200" b="1"/>
        </a:p>
      </xdr:txBody>
    </xdr:sp>
    <xdr:clientData/>
  </xdr:twoCellAnchor>
  <xdr:twoCellAnchor editAs="oneCell">
    <xdr:from>
      <xdr:col>12</xdr:col>
      <xdr:colOff>600075</xdr:colOff>
      <xdr:row>1</xdr:row>
      <xdr:rowOff>0</xdr:rowOff>
    </xdr:from>
    <xdr:to>
      <xdr:col>14</xdr:col>
      <xdr:colOff>123825</xdr:colOff>
      <xdr:row>7</xdr:row>
      <xdr:rowOff>26194</xdr:rowOff>
    </xdr:to>
    <xdr:pic>
      <xdr:nvPicPr>
        <xdr:cNvPr id="7169" name="Picture 1" descr="C:\Users\roxane\AppData\Local\Microsoft\Windows\INetCache\IE\DW6NNGKI\plus-24834_960_720[1].png"/>
        <xdr:cNvPicPr>
          <a:picLocks noChangeAspect="1" noChangeArrowheads="1"/>
        </xdr:cNvPicPr>
      </xdr:nvPicPr>
      <xdr:blipFill>
        <a:blip xmlns:r="http://schemas.openxmlformats.org/officeDocument/2006/relationships" r:embed="rId10" cstate="print"/>
        <a:srcRect b="53750"/>
        <a:stretch>
          <a:fillRect/>
        </a:stretch>
      </xdr:blipFill>
      <xdr:spPr bwMode="auto">
        <a:xfrm>
          <a:off x="9744075" y="152400"/>
          <a:ext cx="1047750" cy="969169"/>
        </a:xfrm>
        <a:prstGeom prst="rect">
          <a:avLst/>
        </a:prstGeom>
        <a:noFill/>
      </xdr:spPr>
    </xdr:pic>
    <xdr:clientData/>
  </xdr:twoCellAnchor>
  <xdr:twoCellAnchor editAs="oneCell">
    <xdr:from>
      <xdr:col>14</xdr:col>
      <xdr:colOff>581025</xdr:colOff>
      <xdr:row>0</xdr:row>
      <xdr:rowOff>28575</xdr:rowOff>
    </xdr:from>
    <xdr:to>
      <xdr:col>16</xdr:col>
      <xdr:colOff>114300</xdr:colOff>
      <xdr:row>6</xdr:row>
      <xdr:rowOff>123824</xdr:rowOff>
    </xdr:to>
    <xdr:pic>
      <xdr:nvPicPr>
        <xdr:cNvPr id="7170" name="Picture 2" descr="C:\Users\roxane\AppData\Local\Microsoft\Windows\INetCache\IE\DW6NNGKI\plus-24834_960_720[1].png"/>
        <xdr:cNvPicPr>
          <a:picLocks noChangeAspect="1" noChangeArrowheads="1"/>
        </xdr:cNvPicPr>
      </xdr:nvPicPr>
      <xdr:blipFill>
        <a:blip xmlns:r="http://schemas.openxmlformats.org/officeDocument/2006/relationships" r:embed="rId11" cstate="print"/>
        <a:srcRect t="52186"/>
        <a:stretch>
          <a:fillRect/>
        </a:stretch>
      </xdr:blipFill>
      <xdr:spPr bwMode="auto">
        <a:xfrm>
          <a:off x="11249025" y="28575"/>
          <a:ext cx="1028700" cy="1009649"/>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190500</xdr:colOff>
      <xdr:row>0</xdr:row>
      <xdr:rowOff>142875</xdr:rowOff>
    </xdr:from>
    <xdr:to>
      <xdr:col>1</xdr:col>
      <xdr:colOff>304800</xdr:colOff>
      <xdr:row>3</xdr:row>
      <xdr:rowOff>76200</xdr:rowOff>
    </xdr:to>
    <xdr:sp macro="" textlink="">
      <xdr:nvSpPr>
        <xdr:cNvPr id="11" name="Rectangle à coins arrondis 10">
          <a:hlinkClick xmlns:r="http://schemas.openxmlformats.org/officeDocument/2006/relationships" r:id="rId1"/>
        </xdr:cNvPr>
        <xdr:cNvSpPr/>
      </xdr:nvSpPr>
      <xdr:spPr>
        <a:xfrm>
          <a:off x="190500" y="142875"/>
          <a:ext cx="8763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390525</xdr:colOff>
      <xdr:row>1</xdr:row>
      <xdr:rowOff>0</xdr:rowOff>
    </xdr:from>
    <xdr:to>
      <xdr:col>2</xdr:col>
      <xdr:colOff>504825</xdr:colOff>
      <xdr:row>3</xdr:row>
      <xdr:rowOff>85725</xdr:rowOff>
    </xdr:to>
    <xdr:sp macro="" textlink="">
      <xdr:nvSpPr>
        <xdr:cNvPr id="12" name="Rectangle à coins arrondis 11">
          <a:hlinkClick xmlns:r="http://schemas.openxmlformats.org/officeDocument/2006/relationships" r:id="rId2"/>
        </xdr:cNvPr>
        <xdr:cNvSpPr/>
      </xdr:nvSpPr>
      <xdr:spPr>
        <a:xfrm>
          <a:off x="1152525" y="152400"/>
          <a:ext cx="8763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590549</xdr:colOff>
      <xdr:row>1</xdr:row>
      <xdr:rowOff>0</xdr:rowOff>
    </xdr:from>
    <xdr:to>
      <xdr:col>4</xdr:col>
      <xdr:colOff>28574</xdr:colOff>
      <xdr:row>3</xdr:row>
      <xdr:rowOff>85725</xdr:rowOff>
    </xdr:to>
    <xdr:sp macro="" textlink="">
      <xdr:nvSpPr>
        <xdr:cNvPr id="13" name="Rectangle à coins arrondis 12">
          <a:hlinkClick xmlns:r="http://schemas.openxmlformats.org/officeDocument/2006/relationships" r:id="rId3"/>
        </xdr:cNvPr>
        <xdr:cNvSpPr/>
      </xdr:nvSpPr>
      <xdr:spPr>
        <a:xfrm>
          <a:off x="2114549" y="152400"/>
          <a:ext cx="962025"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4</xdr:col>
      <xdr:colOff>123825</xdr:colOff>
      <xdr:row>1</xdr:row>
      <xdr:rowOff>0</xdr:rowOff>
    </xdr:from>
    <xdr:to>
      <xdr:col>5</xdr:col>
      <xdr:colOff>238125</xdr:colOff>
      <xdr:row>3</xdr:row>
      <xdr:rowOff>85725</xdr:rowOff>
    </xdr:to>
    <xdr:sp macro="" textlink="">
      <xdr:nvSpPr>
        <xdr:cNvPr id="14" name="Rectangle à coins arrondis 13">
          <a:hlinkClick xmlns:r="http://schemas.openxmlformats.org/officeDocument/2006/relationships" r:id="rId4"/>
        </xdr:cNvPr>
        <xdr:cNvSpPr/>
      </xdr:nvSpPr>
      <xdr:spPr>
        <a:xfrm>
          <a:off x="3171825" y="152400"/>
          <a:ext cx="8763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5</xdr:col>
      <xdr:colOff>333375</xdr:colOff>
      <xdr:row>1</xdr:row>
      <xdr:rowOff>9525</xdr:rowOff>
    </xdr:from>
    <xdr:to>
      <xdr:col>6</xdr:col>
      <xdr:colOff>447675</xdr:colOff>
      <xdr:row>3</xdr:row>
      <xdr:rowOff>95250</xdr:rowOff>
    </xdr:to>
    <xdr:sp macro="" textlink="">
      <xdr:nvSpPr>
        <xdr:cNvPr id="15" name="Rectangle à coins arrondis 14">
          <a:hlinkClick xmlns:r="http://schemas.openxmlformats.org/officeDocument/2006/relationships" r:id="rId5"/>
        </xdr:cNvPr>
        <xdr:cNvSpPr/>
      </xdr:nvSpPr>
      <xdr:spPr>
        <a:xfrm>
          <a:off x="4143375" y="161925"/>
          <a:ext cx="8763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6</xdr:col>
      <xdr:colOff>542925</xdr:colOff>
      <xdr:row>1</xdr:row>
      <xdr:rowOff>9525</xdr:rowOff>
    </xdr:from>
    <xdr:to>
      <xdr:col>7</xdr:col>
      <xdr:colOff>657225</xdr:colOff>
      <xdr:row>3</xdr:row>
      <xdr:rowOff>95250</xdr:rowOff>
    </xdr:to>
    <xdr:sp macro="" textlink="">
      <xdr:nvSpPr>
        <xdr:cNvPr id="16" name="Rectangle à coins arrondis 15">
          <a:hlinkClick xmlns:r="http://schemas.openxmlformats.org/officeDocument/2006/relationships" r:id="rId6"/>
        </xdr:cNvPr>
        <xdr:cNvSpPr/>
      </xdr:nvSpPr>
      <xdr:spPr>
        <a:xfrm>
          <a:off x="5114925" y="161925"/>
          <a:ext cx="8763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7</xdr:col>
      <xdr:colOff>752475</xdr:colOff>
      <xdr:row>1</xdr:row>
      <xdr:rowOff>9525</xdr:rowOff>
    </xdr:from>
    <xdr:to>
      <xdr:col>9</xdr:col>
      <xdr:colOff>104775</xdr:colOff>
      <xdr:row>3</xdr:row>
      <xdr:rowOff>95250</xdr:rowOff>
    </xdr:to>
    <xdr:sp macro="" textlink="">
      <xdr:nvSpPr>
        <xdr:cNvPr id="17" name="Rectangle à coins arrondis 16">
          <a:hlinkClick xmlns:r="http://schemas.openxmlformats.org/officeDocument/2006/relationships" r:id="rId7"/>
        </xdr:cNvPr>
        <xdr:cNvSpPr/>
      </xdr:nvSpPr>
      <xdr:spPr>
        <a:xfrm>
          <a:off x="6086475" y="161925"/>
          <a:ext cx="8763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solidFill>
                <a:schemeClr val="bg1"/>
              </a:solidFill>
            </a:rPr>
            <a:t>E</a:t>
          </a:r>
          <a:r>
            <a:rPr lang="fr-FR" sz="1200" b="1" baseline="0">
              <a:solidFill>
                <a:schemeClr val="bg1"/>
              </a:solidFill>
            </a:rPr>
            <a:t> &amp; S diverses</a:t>
          </a:r>
          <a:endParaRPr lang="fr-FR" sz="1200" b="1">
            <a:solidFill>
              <a:schemeClr val="bg1"/>
            </a:solidFill>
          </a:endParaRPr>
        </a:p>
      </xdr:txBody>
    </xdr:sp>
    <xdr:clientData/>
  </xdr:twoCellAnchor>
  <xdr:twoCellAnchor>
    <xdr:from>
      <xdr:col>9</xdr:col>
      <xdr:colOff>180975</xdr:colOff>
      <xdr:row>1</xdr:row>
      <xdr:rowOff>19050</xdr:rowOff>
    </xdr:from>
    <xdr:to>
      <xdr:col>10</xdr:col>
      <xdr:colOff>295275</xdr:colOff>
      <xdr:row>3</xdr:row>
      <xdr:rowOff>104775</xdr:rowOff>
    </xdr:to>
    <xdr:sp macro="" textlink="">
      <xdr:nvSpPr>
        <xdr:cNvPr id="18" name="Rectangle à coins arrondis 17">
          <a:hlinkClick xmlns:r="http://schemas.openxmlformats.org/officeDocument/2006/relationships" r:id="rId8"/>
        </xdr:cNvPr>
        <xdr:cNvSpPr/>
      </xdr:nvSpPr>
      <xdr:spPr>
        <a:xfrm>
          <a:off x="7038975" y="171450"/>
          <a:ext cx="8763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10</xdr:col>
      <xdr:colOff>390525</xdr:colOff>
      <xdr:row>1</xdr:row>
      <xdr:rowOff>19050</xdr:rowOff>
    </xdr:from>
    <xdr:to>
      <xdr:col>11</xdr:col>
      <xdr:colOff>504825</xdr:colOff>
      <xdr:row>3</xdr:row>
      <xdr:rowOff>104775</xdr:rowOff>
    </xdr:to>
    <xdr:sp macro="" textlink="">
      <xdr:nvSpPr>
        <xdr:cNvPr id="19" name="Rectangle à coins arrondis 18">
          <a:hlinkClick xmlns:r="http://schemas.openxmlformats.org/officeDocument/2006/relationships" r:id="rId9"/>
        </xdr:cNvPr>
        <xdr:cNvSpPr/>
      </xdr:nvSpPr>
      <xdr:spPr>
        <a:xfrm>
          <a:off x="8010525" y="171450"/>
          <a:ext cx="8763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Tarif</a:t>
          </a:r>
          <a:r>
            <a:rPr lang="fr-FR" sz="1200" b="1" baseline="0"/>
            <a:t>s produits</a:t>
          </a:r>
          <a:endParaRPr lang="fr-FR" sz="1200" b="1"/>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190500</xdr:colOff>
      <xdr:row>0</xdr:row>
      <xdr:rowOff>142875</xdr:rowOff>
    </xdr:from>
    <xdr:to>
      <xdr:col>1</xdr:col>
      <xdr:colOff>304800</xdr:colOff>
      <xdr:row>3</xdr:row>
      <xdr:rowOff>76200</xdr:rowOff>
    </xdr:to>
    <xdr:sp macro="" textlink="">
      <xdr:nvSpPr>
        <xdr:cNvPr id="11" name="Rectangle à coins arrondis 10">
          <a:hlinkClick xmlns:r="http://schemas.openxmlformats.org/officeDocument/2006/relationships" r:id="rId1"/>
        </xdr:cNvPr>
        <xdr:cNvSpPr/>
      </xdr:nvSpPr>
      <xdr:spPr>
        <a:xfrm>
          <a:off x="190500" y="142875"/>
          <a:ext cx="876300" cy="390525"/>
        </a:xfrm>
        <a:prstGeom prst="roundRect">
          <a:avLst/>
        </a:prstGeom>
      </xdr:spPr>
      <xdr:style>
        <a:lnRef idx="2">
          <a:schemeClr val="accent2"/>
        </a:lnRef>
        <a:fillRef idx="1">
          <a:schemeClr val="lt1"/>
        </a:fillRef>
        <a:effectRef idx="0">
          <a:schemeClr val="accent2"/>
        </a:effectRef>
        <a:fontRef idx="minor">
          <a:schemeClr val="dk1"/>
        </a:fontRef>
      </xdr:style>
      <xdr:txBody>
        <a:bodyPr rtlCol="0" anchor="ctr"/>
        <a:lstStyle/>
        <a:p>
          <a:pPr algn="ctr"/>
          <a:r>
            <a:rPr lang="fr-FR" sz="1050" b="1"/>
            <a:t>Sommaire</a:t>
          </a:r>
        </a:p>
      </xdr:txBody>
    </xdr:sp>
    <xdr:clientData/>
  </xdr:twoCellAnchor>
  <xdr:twoCellAnchor>
    <xdr:from>
      <xdr:col>1</xdr:col>
      <xdr:colOff>390525</xdr:colOff>
      <xdr:row>1</xdr:row>
      <xdr:rowOff>0</xdr:rowOff>
    </xdr:from>
    <xdr:to>
      <xdr:col>2</xdr:col>
      <xdr:colOff>504825</xdr:colOff>
      <xdr:row>3</xdr:row>
      <xdr:rowOff>85725</xdr:rowOff>
    </xdr:to>
    <xdr:sp macro="" textlink="">
      <xdr:nvSpPr>
        <xdr:cNvPr id="12" name="Rectangle à coins arrondis 11">
          <a:hlinkClick xmlns:r="http://schemas.openxmlformats.org/officeDocument/2006/relationships" r:id="rId2"/>
        </xdr:cNvPr>
        <xdr:cNvSpPr/>
      </xdr:nvSpPr>
      <xdr:spPr>
        <a:xfrm>
          <a:off x="1152525" y="152400"/>
          <a:ext cx="876300" cy="390525"/>
        </a:xfrm>
        <a:prstGeom prst="roundRect">
          <a:avLst/>
        </a:prstGeom>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Bdd</a:t>
          </a:r>
          <a:r>
            <a:rPr lang="fr-FR" sz="1200" b="1" baseline="0"/>
            <a:t> Cli/Pros</a:t>
          </a:r>
          <a:endParaRPr lang="fr-FR" sz="1200" b="1"/>
        </a:p>
      </xdr:txBody>
    </xdr:sp>
    <xdr:clientData/>
  </xdr:twoCellAnchor>
  <xdr:twoCellAnchor>
    <xdr:from>
      <xdr:col>2</xdr:col>
      <xdr:colOff>590549</xdr:colOff>
      <xdr:row>1</xdr:row>
      <xdr:rowOff>0</xdr:rowOff>
    </xdr:from>
    <xdr:to>
      <xdr:col>3</xdr:col>
      <xdr:colOff>790574</xdr:colOff>
      <xdr:row>3</xdr:row>
      <xdr:rowOff>85725</xdr:rowOff>
    </xdr:to>
    <xdr:sp macro="" textlink="">
      <xdr:nvSpPr>
        <xdr:cNvPr id="13" name="Rectangle à coins arrondis 12">
          <a:hlinkClick xmlns:r="http://schemas.openxmlformats.org/officeDocument/2006/relationships" r:id="rId3"/>
        </xdr:cNvPr>
        <xdr:cNvSpPr/>
      </xdr:nvSpPr>
      <xdr:spPr>
        <a:xfrm>
          <a:off x="2114549" y="152400"/>
          <a:ext cx="962025" cy="390525"/>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000" b="1"/>
            <a:t>Evenements</a:t>
          </a:r>
          <a:r>
            <a:rPr lang="fr-FR" sz="1000" b="1" baseline="0"/>
            <a:t> </a:t>
          </a:r>
          <a:endParaRPr lang="fr-FR" sz="1000" b="1"/>
        </a:p>
      </xdr:txBody>
    </xdr:sp>
    <xdr:clientData/>
  </xdr:twoCellAnchor>
  <xdr:twoCellAnchor>
    <xdr:from>
      <xdr:col>3</xdr:col>
      <xdr:colOff>885825</xdr:colOff>
      <xdr:row>1</xdr:row>
      <xdr:rowOff>0</xdr:rowOff>
    </xdr:from>
    <xdr:to>
      <xdr:col>4</xdr:col>
      <xdr:colOff>638175</xdr:colOff>
      <xdr:row>3</xdr:row>
      <xdr:rowOff>85725</xdr:rowOff>
    </xdr:to>
    <xdr:sp macro="" textlink="">
      <xdr:nvSpPr>
        <xdr:cNvPr id="14" name="Rectangle à coins arrondis 13">
          <a:hlinkClick xmlns:r="http://schemas.openxmlformats.org/officeDocument/2006/relationships" r:id="rId4"/>
        </xdr:cNvPr>
        <xdr:cNvSpPr/>
      </xdr:nvSpPr>
      <xdr:spPr>
        <a:xfrm>
          <a:off x="3171825" y="152400"/>
          <a:ext cx="876300" cy="390525"/>
        </a:xfrm>
        <a:prstGeom prst="roundRect">
          <a:avLst/>
        </a:prstGeom>
        <a:solidFill>
          <a:srgbClr val="ED9BD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t>Agenda</a:t>
          </a:r>
        </a:p>
      </xdr:txBody>
    </xdr:sp>
    <xdr:clientData/>
  </xdr:twoCellAnchor>
  <xdr:twoCellAnchor>
    <xdr:from>
      <xdr:col>4</xdr:col>
      <xdr:colOff>733425</xdr:colOff>
      <xdr:row>1</xdr:row>
      <xdr:rowOff>9525</xdr:rowOff>
    </xdr:from>
    <xdr:to>
      <xdr:col>6</xdr:col>
      <xdr:colOff>85725</xdr:colOff>
      <xdr:row>3</xdr:row>
      <xdr:rowOff>95250</xdr:rowOff>
    </xdr:to>
    <xdr:sp macro="" textlink="">
      <xdr:nvSpPr>
        <xdr:cNvPr id="15" name="Rectangle à coins arrondis 14">
          <a:hlinkClick xmlns:r="http://schemas.openxmlformats.org/officeDocument/2006/relationships" r:id="rId5"/>
        </xdr:cNvPr>
        <xdr:cNvSpPr/>
      </xdr:nvSpPr>
      <xdr:spPr>
        <a:xfrm>
          <a:off x="4143375" y="161925"/>
          <a:ext cx="876300" cy="390525"/>
        </a:xfrm>
        <a:prstGeom prst="roundRect">
          <a:avLst/>
        </a:prstGeom>
      </xdr:spPr>
      <xdr:style>
        <a:lnRef idx="1">
          <a:schemeClr val="accent3"/>
        </a:lnRef>
        <a:fillRef idx="2">
          <a:schemeClr val="accent3"/>
        </a:fillRef>
        <a:effectRef idx="1">
          <a:schemeClr val="accent3"/>
        </a:effectRef>
        <a:fontRef idx="minor">
          <a:schemeClr val="dk1"/>
        </a:fontRef>
      </xdr:style>
      <xdr:txBody>
        <a:bodyPr rtlCol="0" anchor="ctr"/>
        <a:lstStyle/>
        <a:p>
          <a:pPr algn="ctr"/>
          <a:r>
            <a:rPr lang="fr-FR" sz="1200" b="1"/>
            <a:t>Visuel</a:t>
          </a:r>
          <a:r>
            <a:rPr lang="fr-FR" sz="1200" b="1" baseline="0"/>
            <a:t> clients</a:t>
          </a:r>
          <a:endParaRPr lang="fr-FR" sz="1200" b="1"/>
        </a:p>
      </xdr:txBody>
    </xdr:sp>
    <xdr:clientData/>
  </xdr:twoCellAnchor>
  <xdr:twoCellAnchor>
    <xdr:from>
      <xdr:col>6</xdr:col>
      <xdr:colOff>180975</xdr:colOff>
      <xdr:row>1</xdr:row>
      <xdr:rowOff>9525</xdr:rowOff>
    </xdr:from>
    <xdr:to>
      <xdr:col>7</xdr:col>
      <xdr:colOff>295275</xdr:colOff>
      <xdr:row>3</xdr:row>
      <xdr:rowOff>95250</xdr:rowOff>
    </xdr:to>
    <xdr:sp macro="" textlink="">
      <xdr:nvSpPr>
        <xdr:cNvPr id="16" name="Rectangle à coins arrondis 15">
          <a:hlinkClick xmlns:r="http://schemas.openxmlformats.org/officeDocument/2006/relationships" r:id="rId6"/>
        </xdr:cNvPr>
        <xdr:cNvSpPr/>
      </xdr:nvSpPr>
      <xdr:spPr>
        <a:xfrm>
          <a:off x="5114925" y="161925"/>
          <a:ext cx="876300" cy="390525"/>
        </a:xfrm>
        <a:prstGeom prst="roundRect">
          <a:avLst/>
        </a:prstGeom>
      </xdr:spPr>
      <xdr:style>
        <a:lnRef idx="1">
          <a:schemeClr val="accent6"/>
        </a:lnRef>
        <a:fillRef idx="2">
          <a:schemeClr val="accent6"/>
        </a:fillRef>
        <a:effectRef idx="1">
          <a:schemeClr val="accent6"/>
        </a:effectRef>
        <a:fontRef idx="minor">
          <a:schemeClr val="dk1"/>
        </a:fontRef>
      </xdr:style>
      <xdr:txBody>
        <a:bodyPr rtlCol="0" anchor="ctr"/>
        <a:lstStyle/>
        <a:p>
          <a:pPr algn="ctr"/>
          <a:r>
            <a:rPr lang="fr-FR" sz="1200" b="1"/>
            <a:t>Ventes</a:t>
          </a:r>
        </a:p>
      </xdr:txBody>
    </xdr:sp>
    <xdr:clientData/>
  </xdr:twoCellAnchor>
  <xdr:twoCellAnchor>
    <xdr:from>
      <xdr:col>7</xdr:col>
      <xdr:colOff>390525</xdr:colOff>
      <xdr:row>1</xdr:row>
      <xdr:rowOff>9525</xdr:rowOff>
    </xdr:from>
    <xdr:to>
      <xdr:col>8</xdr:col>
      <xdr:colOff>504825</xdr:colOff>
      <xdr:row>3</xdr:row>
      <xdr:rowOff>95250</xdr:rowOff>
    </xdr:to>
    <xdr:sp macro="" textlink="">
      <xdr:nvSpPr>
        <xdr:cNvPr id="17" name="Rectangle à coins arrondis 16">
          <a:hlinkClick xmlns:r="http://schemas.openxmlformats.org/officeDocument/2006/relationships" r:id="rId7"/>
        </xdr:cNvPr>
        <xdr:cNvSpPr/>
      </xdr:nvSpPr>
      <xdr:spPr>
        <a:xfrm>
          <a:off x="6086475" y="161925"/>
          <a:ext cx="876300" cy="390525"/>
        </a:xfrm>
        <a:prstGeom prst="roundRect">
          <a:avLst/>
        </a:prstGeom>
        <a:solidFill>
          <a:srgbClr val="7030A0"/>
        </a:solidFill>
      </xdr:spPr>
      <xdr:style>
        <a:lnRef idx="1">
          <a:schemeClr val="accent2"/>
        </a:lnRef>
        <a:fillRef idx="2">
          <a:schemeClr val="accent2"/>
        </a:fillRef>
        <a:effectRef idx="1">
          <a:schemeClr val="accent2"/>
        </a:effectRef>
        <a:fontRef idx="minor">
          <a:schemeClr val="dk1"/>
        </a:fontRef>
      </xdr:style>
      <xdr:txBody>
        <a:bodyPr rtlCol="0" anchor="ctr"/>
        <a:lstStyle/>
        <a:p>
          <a:pPr algn="ctr"/>
          <a:r>
            <a:rPr lang="fr-FR" sz="1200" b="1">
              <a:solidFill>
                <a:schemeClr val="bg1"/>
              </a:solidFill>
            </a:rPr>
            <a:t>E</a:t>
          </a:r>
          <a:r>
            <a:rPr lang="fr-FR" sz="1200" b="1" baseline="0">
              <a:solidFill>
                <a:schemeClr val="bg1"/>
              </a:solidFill>
            </a:rPr>
            <a:t> &amp; S diverses</a:t>
          </a:r>
          <a:endParaRPr lang="fr-FR" sz="1200" b="1">
            <a:solidFill>
              <a:schemeClr val="bg1"/>
            </a:solidFill>
          </a:endParaRPr>
        </a:p>
      </xdr:txBody>
    </xdr:sp>
    <xdr:clientData/>
  </xdr:twoCellAnchor>
  <xdr:twoCellAnchor>
    <xdr:from>
      <xdr:col>8</xdr:col>
      <xdr:colOff>581025</xdr:colOff>
      <xdr:row>1</xdr:row>
      <xdr:rowOff>19050</xdr:rowOff>
    </xdr:from>
    <xdr:to>
      <xdr:col>9</xdr:col>
      <xdr:colOff>695325</xdr:colOff>
      <xdr:row>3</xdr:row>
      <xdr:rowOff>104775</xdr:rowOff>
    </xdr:to>
    <xdr:sp macro="" textlink="">
      <xdr:nvSpPr>
        <xdr:cNvPr id="18" name="Rectangle à coins arrondis 17">
          <a:hlinkClick xmlns:r="http://schemas.openxmlformats.org/officeDocument/2006/relationships" r:id="rId8"/>
        </xdr:cNvPr>
        <xdr:cNvSpPr/>
      </xdr:nvSpPr>
      <xdr:spPr>
        <a:xfrm>
          <a:off x="7038975" y="171450"/>
          <a:ext cx="876300" cy="390525"/>
        </a:xfrm>
        <a:prstGeom prst="roundRect">
          <a:avLst/>
        </a:prstGeom>
      </xdr:spPr>
      <xdr:style>
        <a:lnRef idx="1">
          <a:schemeClr val="dk1"/>
        </a:lnRef>
        <a:fillRef idx="2">
          <a:schemeClr val="dk1"/>
        </a:fillRef>
        <a:effectRef idx="1">
          <a:schemeClr val="dk1"/>
        </a:effectRef>
        <a:fontRef idx="minor">
          <a:schemeClr val="dk1"/>
        </a:fontRef>
      </xdr:style>
      <xdr:txBody>
        <a:bodyPr rtlCol="0" anchor="ctr"/>
        <a:lstStyle/>
        <a:p>
          <a:pPr algn="ctr"/>
          <a:r>
            <a:rPr lang="fr-FR" sz="1200" b="1"/>
            <a:t>Etat</a:t>
          </a:r>
          <a:r>
            <a:rPr lang="fr-FR" sz="1200" b="1" baseline="0"/>
            <a:t> des stocks</a:t>
          </a:r>
          <a:endParaRPr lang="fr-FR" sz="1200" b="1"/>
        </a:p>
      </xdr:txBody>
    </xdr:sp>
    <xdr:clientData/>
  </xdr:twoCellAnchor>
  <xdr:twoCellAnchor>
    <xdr:from>
      <xdr:col>10</xdr:col>
      <xdr:colOff>28575</xdr:colOff>
      <xdr:row>1</xdr:row>
      <xdr:rowOff>19050</xdr:rowOff>
    </xdr:from>
    <xdr:to>
      <xdr:col>11</xdr:col>
      <xdr:colOff>142875</xdr:colOff>
      <xdr:row>3</xdr:row>
      <xdr:rowOff>104775</xdr:rowOff>
    </xdr:to>
    <xdr:sp macro="" textlink="">
      <xdr:nvSpPr>
        <xdr:cNvPr id="19" name="Rectangle à coins arrondis 18">
          <a:hlinkClick xmlns:r="http://schemas.openxmlformats.org/officeDocument/2006/relationships" r:id="rId9"/>
        </xdr:cNvPr>
        <xdr:cNvSpPr/>
      </xdr:nvSpPr>
      <xdr:spPr>
        <a:xfrm>
          <a:off x="8010525" y="171450"/>
          <a:ext cx="876300" cy="390525"/>
        </a:xfrm>
        <a:prstGeom prst="roundRect">
          <a:avLst/>
        </a:prstGeom>
      </xdr:spPr>
      <xdr:style>
        <a:lnRef idx="1">
          <a:schemeClr val="accent5"/>
        </a:lnRef>
        <a:fillRef idx="2">
          <a:schemeClr val="accent5"/>
        </a:fillRef>
        <a:effectRef idx="1">
          <a:schemeClr val="accent5"/>
        </a:effectRef>
        <a:fontRef idx="minor">
          <a:schemeClr val="dk1"/>
        </a:fontRef>
      </xdr:style>
      <xdr:txBody>
        <a:bodyPr rtlCol="0" anchor="ctr"/>
        <a:lstStyle/>
        <a:p>
          <a:pPr algn="ctr"/>
          <a:r>
            <a:rPr lang="fr-FR" sz="1200" b="1"/>
            <a:t>Tarif</a:t>
          </a:r>
          <a:r>
            <a:rPr lang="fr-FR" sz="1200" b="1" baseline="0"/>
            <a:t>s produits</a:t>
          </a:r>
          <a:endParaRPr lang="fr-FR" sz="1200" b="1"/>
        </a:p>
      </xdr:txBody>
    </xdr:sp>
    <xdr:clientData/>
  </xdr:twoCellAnchor>
</xdr:wsDr>
</file>

<file path=xl/tables/table1.xml><?xml version="1.0" encoding="utf-8"?>
<table xmlns="http://schemas.openxmlformats.org/spreadsheetml/2006/main" id="3" name="TabBDD" displayName="TabBDD" ref="A5:J15" totalsRowShown="0" headerRowDxfId="29" dataDxfId="27" headerRowBorderDxfId="28" tableBorderDxfId="26">
  <autoFilter ref="A5:J15"/>
  <tableColumns count="10">
    <tableColumn id="1" name="Nom entreprise" dataDxfId="0"/>
    <tableColumn id="2" name="type client " dataDxfId="25"/>
    <tableColumn id="3" name="Nom du responsable " dataDxfId="24"/>
    <tableColumn id="4" name="Adresse " dataDxfId="23"/>
    <tableColumn id="5" name="Code Postal " dataDxfId="22"/>
    <tableColumn id="6" name="Ville " dataDxfId="21"/>
    <tableColumn id="7" name="Téléphone" dataDxfId="20"/>
    <tableColumn id="8" name="Mail " dataDxfId="19"/>
    <tableColumn id="9" name="Heures d'ouvertures " dataDxfId="18"/>
    <tableColumn id="10" name="Statut" dataDxfId="17"/>
  </tableColumns>
  <tableStyleInfo name="TableStyleLight15" showFirstColumn="0" showLastColumn="0" showRowStripes="1" showColumnStripes="0"/>
</table>
</file>

<file path=xl/tables/table2.xml><?xml version="1.0" encoding="utf-8"?>
<table xmlns="http://schemas.openxmlformats.org/spreadsheetml/2006/main" id="1" name="tblDonnées" displayName="tblDonnées" ref="B7:E25" totalsRowShown="0" headerRowDxfId="16" dataDxfId="15">
  <autoFilter ref="B7:E25"/>
  <tableColumns count="4">
    <tableColumn id="1" name="DATE et HEURE" dataDxfId="14"/>
    <tableColumn id="3" name="QUI" dataDxfId="13"/>
    <tableColumn id="2" name="Client"/>
    <tableColumn id="4" name="TÂCHE" dataDxfId="12"/>
  </tableColumns>
  <tableStyleInfo name="Daily Schedule" showFirstColumn="1" showLastColumn="0" showRowStripes="1" showColumnStripes="0"/>
  <extLst>
    <ext xmlns:x14="http://schemas.microsoft.com/office/spreadsheetml/2009/9/main" uri="{504A1905-F514-4f6f-8877-14C23A59335A}">
      <x14:table altText="Data Entry Table" altTextSummary="Enter your schedule data here.  Date and Time are in the same column, add who it is for and what the task is in order to get it to show up on the Schedule."/>
    </ext>
  </extLst>
</table>
</file>

<file path=xl/tables/table3.xml><?xml version="1.0" encoding="utf-8"?>
<table xmlns="http://schemas.openxmlformats.org/spreadsheetml/2006/main" id="2" name="tblProgramme" displayName="tblProgramme" ref="B9:I26" totalsRowShown="0" headerRowDxfId="10" dataDxfId="9">
  <tableColumns count="8">
    <tableColumn id="1" name="TIME" dataDxfId="8"/>
    <tableColumn id="2" name="LUNDI" dataDxfId="7">
      <calculatedColumnFormula array="1">IFERROR(INDEX(tblDonnées[],MATCH(C$8+$B10&amp;AfficherNom,tblDonnées[DATE et HEURE]&amp;tblDonnées[QUI],0),3)&amp;" "&amp;INDEX(tblDonnées[],MATCH(C$8+$B10&amp;AfficherNom,tblDonnées[DATE et HEURE]&amp;tblDonnées[QUI],0),4),"")</calculatedColumnFormula>
    </tableColumn>
    <tableColumn id="3" name="MARDI" dataDxfId="6">
      <calculatedColumnFormula array="1">IFERROR(INDEX(tblDonnées[],MATCH(D$8+$B10&amp;AfficherNom,tblDonnées[DATE et HEURE]&amp;tblDonnées[QUI],0),3)&amp;" "&amp;INDEX(tblDonnées[],MATCH(D$8+$B10&amp;AfficherNom,tblDonnées[DATE et HEURE]&amp;tblDonnées[QUI],0),4),"")</calculatedColumnFormula>
    </tableColumn>
    <tableColumn id="4" name="MERCREDI" dataDxfId="5">
      <calculatedColumnFormula array="1">IFERROR(INDEX(tblDonnées[],MATCH(E$8+$B10&amp;AfficherNom,tblDonnées[DATE et HEURE]&amp;tblDonnées[QUI],0),3)&amp;" "&amp;INDEX(tblDonnées[],MATCH(E$8+$B10&amp;AfficherNom,tblDonnées[DATE et HEURE]&amp;tblDonnées[QUI],0),4),"")</calculatedColumnFormula>
    </tableColumn>
    <tableColumn id="5" name="JEUDI" dataDxfId="4">
      <calculatedColumnFormula array="1">IFERROR(INDEX(tblDonnées[],MATCH(F$8+$B10&amp;AfficherNom,tblDonnées[DATE et HEURE]&amp;tblDonnées[QUI],0),3)&amp;" "&amp;INDEX(tblDonnées[],MATCH(F$8+$B10&amp;AfficherNom,tblDonnées[DATE et HEURE]&amp;tblDonnées[QUI],0),4),"")</calculatedColumnFormula>
    </tableColumn>
    <tableColumn id="6" name="VENDREDI" dataDxfId="3">
      <calculatedColumnFormula array="1">IFERROR(INDEX(tblDonnées[],MATCH(G$8+$B10&amp;AfficherNom,tblDonnées[DATE et HEURE]&amp;tblDonnées[QUI],0),3)&amp;" "&amp;INDEX(tblDonnées[],MATCH(G$8+$B10&amp;AfficherNom,tblDonnées[DATE et HEURE]&amp;tblDonnées[QUI],0),4),"")</calculatedColumnFormula>
    </tableColumn>
    <tableColumn id="7" name="SAMEDI" dataDxfId="2">
      <calculatedColumnFormula array="1">IFERROR(INDEX(tblDonnées[],MATCH(H$8+$B10&amp;AfficherNom,tblDonnées[DATE et HEURE]&amp;tblDonnées[QUI],0),3)&amp;" "&amp;INDEX(tblDonnées[],MATCH(H$8+$B10&amp;AfficherNom,tblDonnées[DATE et HEURE]&amp;tblDonnées[QUI],0),4),"")</calculatedColumnFormula>
    </tableColumn>
    <tableColumn id="8" name="DIMANCHE" dataDxfId="1">
      <calculatedColumnFormula array="1">IFERROR(INDEX(tblDonnées[],MATCH(I$8+$B10&amp;AfficherNom,tblDonnées[DATE et HEURE]&amp;tblDonnées[QUI],0),3)&amp;" "&amp;INDEX(tblDonnées[],MATCH(I$8+$B10&amp;AfficherNom,tblDonnées[DATE et HEURE]&amp;tblDonnées[QUI],0),4),"")</calculatedColumnFormula>
    </tableColumn>
  </tableColumns>
  <tableStyleInfo name="Daily Schedule" showFirstColumn="1" showLastColumn="0" showRowStripes="1" showColumnStripes="0"/>
  <extLst>
    <ext xmlns:x14="http://schemas.microsoft.com/office/spreadsheetml/2009/9/main" uri="{504A1905-F514-4f6f-8877-14C23A59335A}">
      <x14:table altText="Daily Schedule Table" altTextSummary="Based on formulas, this table shows a schedule for the person identified at top.  Enter a date and the entire week, starting on Monday, is shown."/>
    </ext>
  </extLst>
</table>
</file>

<file path=xl/theme/theme1.xml><?xml version="1.0" encoding="utf-8"?>
<a:theme xmlns:a="http://schemas.openxmlformats.org/drawingml/2006/main" name="Office Theme">
  <a:themeElements>
    <a:clrScheme name="Daily Schedule">
      <a:dk1>
        <a:srgbClr val="000000"/>
      </a:dk1>
      <a:lt1>
        <a:srgbClr val="FFFFFF"/>
      </a:lt1>
      <a:dk2>
        <a:srgbClr val="383429"/>
      </a:dk2>
      <a:lt2>
        <a:srgbClr val="EDEDEC"/>
      </a:lt2>
      <a:accent1>
        <a:srgbClr val="F05133"/>
      </a:accent1>
      <a:accent2>
        <a:srgbClr val="199DDC"/>
      </a:accent2>
      <a:accent3>
        <a:srgbClr val="F7931E"/>
      </a:accent3>
      <a:accent4>
        <a:srgbClr val="3CACA1"/>
      </a:accent4>
      <a:accent5>
        <a:srgbClr val="DEB408"/>
      </a:accent5>
      <a:accent6>
        <a:srgbClr val="78A22F"/>
      </a:accent6>
      <a:hlink>
        <a:srgbClr val="009DDC"/>
      </a:hlink>
      <a:folHlink>
        <a:srgbClr val="866AA7"/>
      </a:folHlink>
    </a:clrScheme>
    <a:fontScheme name="Daily Schedule">
      <a:majorFont>
        <a:latin typeface="Franklin Gothic Medium"/>
        <a:ea typeface=""/>
        <a:cs typeface=""/>
      </a:majorFont>
      <a:minorFont>
        <a:latin typeface="Cambria"/>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1">
    <tabColor theme="0"/>
  </sheetPr>
  <dimension ref="A1:F8"/>
  <sheetViews>
    <sheetView showGridLines="0" tabSelected="1" workbookViewId="0">
      <selection activeCell="H8" sqref="H8"/>
    </sheetView>
  </sheetViews>
  <sheetFormatPr baseColWidth="10" defaultRowHeight="12"/>
  <sheetData>
    <row r="1" spans="1:6" ht="12" customHeight="1">
      <c r="A1" s="70" t="s">
        <v>174</v>
      </c>
      <c r="B1" s="70"/>
      <c r="C1" s="70"/>
      <c r="D1" s="70"/>
    </row>
    <row r="2" spans="1:6" ht="18" customHeight="1">
      <c r="A2" s="70"/>
      <c r="B2" s="70"/>
      <c r="C2" s="70"/>
      <c r="D2" s="70"/>
    </row>
    <row r="3" spans="1:6" ht="18" customHeight="1">
      <c r="A3" s="70"/>
      <c r="B3" s="70"/>
      <c r="C3" s="70"/>
      <c r="D3" s="70"/>
    </row>
    <row r="4" spans="1:6">
      <c r="A4" s="70"/>
      <c r="B4" s="70"/>
      <c r="C4" s="70"/>
      <c r="D4" s="70"/>
    </row>
    <row r="5" spans="1:6" ht="34.5" customHeight="1">
      <c r="A5" s="70"/>
      <c r="B5" s="70"/>
      <c r="C5" s="70"/>
      <c r="D5" s="70"/>
    </row>
    <row r="8" spans="1:6">
      <c r="F8" s="42"/>
    </row>
  </sheetData>
  <mergeCells count="1">
    <mergeCell ref="A1:D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2">
    <tabColor rgb="FF00B0F0"/>
  </sheetPr>
  <dimension ref="A5:J15"/>
  <sheetViews>
    <sheetView showGridLines="0" workbookViewId="0">
      <selection activeCell="B19" sqref="B19"/>
    </sheetView>
  </sheetViews>
  <sheetFormatPr baseColWidth="10" defaultRowHeight="12"/>
  <cols>
    <col min="1" max="1" width="14.85546875" style="79" customWidth="1"/>
    <col min="2" max="2" width="21.140625" customWidth="1"/>
    <col min="3" max="3" width="26.7109375" customWidth="1"/>
    <col min="4" max="4" width="23.5703125" customWidth="1"/>
    <col min="5" max="5" width="16" customWidth="1"/>
    <col min="7" max="7" width="14.28515625" customWidth="1"/>
    <col min="8" max="8" width="28.7109375" customWidth="1"/>
    <col min="9" max="9" width="25.140625" customWidth="1"/>
  </cols>
  <sheetData>
    <row r="5" spans="1:10" ht="42.75" customHeight="1">
      <c r="A5" s="76" t="s">
        <v>159</v>
      </c>
      <c r="B5" s="63" t="s">
        <v>160</v>
      </c>
      <c r="C5" s="63" t="s">
        <v>42</v>
      </c>
      <c r="D5" s="63" t="s">
        <v>43</v>
      </c>
      <c r="E5" s="63" t="s">
        <v>44</v>
      </c>
      <c r="F5" s="64" t="s">
        <v>45</v>
      </c>
      <c r="G5" s="64" t="s">
        <v>46</v>
      </c>
      <c r="H5" s="64" t="s">
        <v>47</v>
      </c>
      <c r="I5" s="65" t="s">
        <v>48</v>
      </c>
      <c r="J5" s="64" t="s">
        <v>75</v>
      </c>
    </row>
    <row r="6" spans="1:10" s="62" customFormat="1" ht="15" customHeight="1">
      <c r="A6" s="77" t="s">
        <v>117</v>
      </c>
      <c r="B6" s="61"/>
      <c r="C6" s="61" t="s">
        <v>117</v>
      </c>
      <c r="D6" s="61" t="s">
        <v>117</v>
      </c>
      <c r="E6" s="61" t="s">
        <v>117</v>
      </c>
      <c r="F6" s="61" t="s">
        <v>117</v>
      </c>
      <c r="G6" s="61"/>
      <c r="H6" s="61"/>
      <c r="I6" s="61"/>
      <c r="J6" s="61"/>
    </row>
    <row r="7" spans="1:10" ht="15" customHeight="1">
      <c r="A7" s="78" t="s">
        <v>162</v>
      </c>
      <c r="B7" s="58" t="s">
        <v>28</v>
      </c>
      <c r="C7" s="58" t="s">
        <v>163</v>
      </c>
      <c r="D7" s="58" t="s">
        <v>164</v>
      </c>
      <c r="E7" s="58" t="s">
        <v>149</v>
      </c>
      <c r="F7" s="59" t="s">
        <v>150</v>
      </c>
      <c r="G7" s="59">
        <v>568658596</v>
      </c>
      <c r="H7" s="59" t="s">
        <v>165</v>
      </c>
      <c r="I7" s="60" t="s">
        <v>166</v>
      </c>
      <c r="J7" s="59" t="s">
        <v>118</v>
      </c>
    </row>
    <row r="8" spans="1:10" s="62" customFormat="1" ht="15" customHeight="1">
      <c r="A8" s="77" t="s">
        <v>146</v>
      </c>
      <c r="B8" s="61" t="s">
        <v>28</v>
      </c>
      <c r="C8" s="61" t="s">
        <v>147</v>
      </c>
      <c r="D8" s="61" t="s">
        <v>148</v>
      </c>
      <c r="E8" s="61" t="s">
        <v>149</v>
      </c>
      <c r="F8" s="61" t="s">
        <v>150</v>
      </c>
      <c r="G8" s="61" t="s">
        <v>151</v>
      </c>
      <c r="H8" s="61" t="s">
        <v>152</v>
      </c>
      <c r="I8" s="61" t="s">
        <v>153</v>
      </c>
      <c r="J8" s="61" t="s">
        <v>118</v>
      </c>
    </row>
    <row r="9" spans="1:10" ht="15" customHeight="1">
      <c r="A9" s="78" t="s">
        <v>167</v>
      </c>
      <c r="B9" s="58" t="s">
        <v>28</v>
      </c>
      <c r="C9" s="58" t="s">
        <v>121</v>
      </c>
      <c r="D9" s="58" t="s">
        <v>143</v>
      </c>
      <c r="E9" s="58" t="s">
        <v>121</v>
      </c>
      <c r="F9" s="59" t="s">
        <v>121</v>
      </c>
      <c r="G9" s="59" t="s">
        <v>121</v>
      </c>
      <c r="H9" s="59" t="s">
        <v>121</v>
      </c>
      <c r="I9" s="60" t="s">
        <v>121</v>
      </c>
      <c r="J9" s="59" t="s">
        <v>118</v>
      </c>
    </row>
    <row r="10" spans="1:10" s="62" customFormat="1" ht="15" customHeight="1">
      <c r="A10" s="77" t="s">
        <v>168</v>
      </c>
      <c r="B10" s="61" t="s">
        <v>28</v>
      </c>
      <c r="C10" s="61" t="s">
        <v>131</v>
      </c>
      <c r="D10" s="61" t="s">
        <v>120</v>
      </c>
      <c r="E10" s="61" t="s">
        <v>132</v>
      </c>
      <c r="F10" s="61" t="s">
        <v>131</v>
      </c>
      <c r="G10" s="61" t="s">
        <v>131</v>
      </c>
      <c r="H10" s="61" t="s">
        <v>131</v>
      </c>
      <c r="I10" s="61" t="s">
        <v>131</v>
      </c>
      <c r="J10" s="61" t="s">
        <v>77</v>
      </c>
    </row>
    <row r="11" spans="1:10" ht="15" customHeight="1">
      <c r="A11" s="78" t="s">
        <v>169</v>
      </c>
      <c r="B11" s="58" t="s">
        <v>28</v>
      </c>
      <c r="C11" s="58" t="s">
        <v>130</v>
      </c>
      <c r="D11" s="58" t="s">
        <v>119</v>
      </c>
      <c r="E11" s="58" t="s">
        <v>130</v>
      </c>
      <c r="F11" s="59" t="s">
        <v>130</v>
      </c>
      <c r="G11" s="59" t="s">
        <v>130</v>
      </c>
      <c r="H11" s="59" t="s">
        <v>130</v>
      </c>
      <c r="I11" s="60" t="s">
        <v>130</v>
      </c>
      <c r="J11" s="59" t="s">
        <v>118</v>
      </c>
    </row>
    <row r="12" spans="1:10" s="62" customFormat="1" ht="15" customHeight="1">
      <c r="A12" s="77" t="s">
        <v>170</v>
      </c>
      <c r="B12" s="61" t="s">
        <v>28</v>
      </c>
      <c r="C12" s="61" t="s">
        <v>121</v>
      </c>
      <c r="D12" s="61" t="s">
        <v>121</v>
      </c>
      <c r="E12" s="61" t="s">
        <v>121</v>
      </c>
      <c r="F12" s="61" t="s">
        <v>121</v>
      </c>
      <c r="G12" s="61" t="s">
        <v>121</v>
      </c>
      <c r="H12" s="61" t="s">
        <v>121</v>
      </c>
      <c r="I12" s="61" t="s">
        <v>121</v>
      </c>
      <c r="J12" s="61" t="s">
        <v>118</v>
      </c>
    </row>
    <row r="13" spans="1:10" ht="15" customHeight="1">
      <c r="A13" s="78" t="s">
        <v>171</v>
      </c>
      <c r="B13" s="58" t="s">
        <v>28</v>
      </c>
      <c r="C13" s="58" t="s">
        <v>129</v>
      </c>
      <c r="D13" s="58" t="s">
        <v>122</v>
      </c>
      <c r="E13" s="58" t="s">
        <v>122</v>
      </c>
      <c r="F13" s="59" t="s">
        <v>122</v>
      </c>
      <c r="G13" s="59" t="s">
        <v>123</v>
      </c>
      <c r="H13" s="59" t="s">
        <v>123</v>
      </c>
      <c r="I13" s="60" t="s">
        <v>122</v>
      </c>
      <c r="J13" s="59" t="s">
        <v>77</v>
      </c>
    </row>
    <row r="14" spans="1:10" s="62" customFormat="1" ht="15" customHeight="1">
      <c r="A14" s="77" t="s">
        <v>172</v>
      </c>
      <c r="B14" s="61" t="s">
        <v>28</v>
      </c>
      <c r="C14" s="61" t="s">
        <v>124</v>
      </c>
      <c r="D14" s="61" t="s">
        <v>126</v>
      </c>
      <c r="E14" s="61" t="s">
        <v>120</v>
      </c>
      <c r="F14" s="61" t="s">
        <v>127</v>
      </c>
      <c r="G14" s="61" t="s">
        <v>128</v>
      </c>
      <c r="H14" s="61" t="s">
        <v>128</v>
      </c>
      <c r="I14" s="61" t="s">
        <v>125</v>
      </c>
      <c r="J14" s="61"/>
    </row>
    <row r="15" spans="1:10" ht="15" customHeight="1">
      <c r="A15" s="78" t="s">
        <v>173</v>
      </c>
      <c r="B15" s="58" t="s">
        <v>28</v>
      </c>
      <c r="C15" s="58" t="s">
        <v>124</v>
      </c>
      <c r="D15" s="58" t="s">
        <v>124</v>
      </c>
      <c r="E15" s="58" t="s">
        <v>124</v>
      </c>
      <c r="F15" s="59" t="s">
        <v>124</v>
      </c>
      <c r="G15" s="59" t="s">
        <v>124</v>
      </c>
      <c r="H15" s="59" t="s">
        <v>124</v>
      </c>
      <c r="I15" s="60" t="s">
        <v>125</v>
      </c>
      <c r="J15" s="59" t="s">
        <v>118</v>
      </c>
    </row>
  </sheetData>
  <pageMargins left="0.7" right="0.7" top="0.75" bottom="0.75" header="0.3" footer="0.3"/>
  <pageSetup paperSize="9" orientation="portrait" horizontalDpi="4294967293" verticalDpi="0" r:id="rId1"/>
  <drawing r:id="rId2"/>
  <tableParts count="1">
    <tablePart r:id="rId3"/>
  </tableParts>
</worksheet>
</file>

<file path=xl/worksheets/sheet3.xml><?xml version="1.0" encoding="utf-8"?>
<worksheet xmlns="http://schemas.openxmlformats.org/spreadsheetml/2006/main" xmlns:r="http://schemas.openxmlformats.org/officeDocument/2006/relationships">
  <sheetPr codeName="Feuil3">
    <tabColor theme="4"/>
    <pageSetUpPr fitToPage="1"/>
  </sheetPr>
  <dimension ref="B1:E25"/>
  <sheetViews>
    <sheetView showGridLines="0" workbookViewId="0"/>
  </sheetViews>
  <sheetFormatPr baseColWidth="10" defaultColWidth="9.140625" defaultRowHeight="26.25" customHeight="1"/>
  <cols>
    <col min="1" max="1" width="2.42578125" customWidth="1"/>
    <col min="2" max="2" width="23.5703125" customWidth="1"/>
    <col min="3" max="4" width="32.42578125" customWidth="1"/>
    <col min="5" max="5" width="37.28515625" customWidth="1"/>
  </cols>
  <sheetData>
    <row r="1" spans="2:5" ht="15" customHeight="1"/>
    <row r="2" spans="2:5" ht="15" customHeight="1"/>
    <row r="3" spans="2:5" ht="15" customHeight="1"/>
    <row r="4" spans="2:5" ht="15" customHeight="1"/>
    <row r="5" spans="2:5" ht="30.75" customHeight="1">
      <c r="B5" s="8" t="s">
        <v>49</v>
      </c>
    </row>
    <row r="6" spans="2:5" ht="10.5" customHeight="1"/>
    <row r="7" spans="2:5" ht="26.25" customHeight="1">
      <c r="B7" s="5" t="s">
        <v>9</v>
      </c>
      <c r="C7" s="6" t="s">
        <v>10</v>
      </c>
      <c r="D7" s="6" t="s">
        <v>26</v>
      </c>
      <c r="E7" s="10" t="s">
        <v>11</v>
      </c>
    </row>
    <row r="8" spans="2:5" s="4" customFormat="1" ht="27" customHeight="1">
      <c r="B8" s="66" t="s">
        <v>117</v>
      </c>
      <c r="C8" s="67"/>
      <c r="D8" s="7" t="s">
        <v>117</v>
      </c>
      <c r="E8" s="67" t="s">
        <v>117</v>
      </c>
    </row>
    <row r="9" spans="2:5" s="4" customFormat="1" ht="27" customHeight="1">
      <c r="B9" s="28">
        <v>42908.416666666664</v>
      </c>
      <c r="C9" s="7" t="s">
        <v>55</v>
      </c>
      <c r="D9" s="7" t="s">
        <v>144</v>
      </c>
      <c r="E9" s="7" t="s">
        <v>145</v>
      </c>
    </row>
    <row r="10" spans="2:5" s="4" customFormat="1" ht="27" customHeight="1">
      <c r="B10" s="66">
        <v>42905.375</v>
      </c>
      <c r="C10" s="67" t="s">
        <v>55</v>
      </c>
      <c r="D10" s="7" t="s">
        <v>142</v>
      </c>
      <c r="E10" s="67" t="s">
        <v>134</v>
      </c>
    </row>
    <row r="11" spans="2:5" s="4" customFormat="1" ht="27" customHeight="1">
      <c r="B11" s="28">
        <v>42906.458333333336</v>
      </c>
      <c r="C11" s="7" t="s">
        <v>55</v>
      </c>
      <c r="D11" s="7" t="s">
        <v>140</v>
      </c>
      <c r="E11" s="7" t="s">
        <v>141</v>
      </c>
    </row>
    <row r="12" spans="2:5" s="4" customFormat="1" ht="27" customHeight="1">
      <c r="B12" s="66">
        <v>42906.416666666664</v>
      </c>
      <c r="C12" s="67" t="s">
        <v>55</v>
      </c>
      <c r="D12" s="7" t="s">
        <v>133</v>
      </c>
      <c r="E12" s="67" t="s">
        <v>134</v>
      </c>
    </row>
    <row r="13" spans="2:5" s="4" customFormat="1" ht="26.25" customHeight="1">
      <c r="B13" s="29">
        <v>41092.75</v>
      </c>
      <c r="C13" s="7" t="s">
        <v>54</v>
      </c>
      <c r="D13" s="7" t="s">
        <v>56</v>
      </c>
      <c r="E13" s="7"/>
    </row>
    <row r="14" spans="2:5" s="4" customFormat="1" ht="26.25" customHeight="1">
      <c r="B14" s="29">
        <v>41092.770833333336</v>
      </c>
      <c r="C14" s="7" t="s">
        <v>54</v>
      </c>
      <c r="D14" s="7" t="s">
        <v>56</v>
      </c>
      <c r="E14" s="7"/>
    </row>
    <row r="15" spans="2:5" s="4" customFormat="1" ht="26.25" customHeight="1">
      <c r="B15" s="29">
        <v>41092.833333333336</v>
      </c>
      <c r="C15" s="7" t="s">
        <v>55</v>
      </c>
      <c r="D15" s="7" t="s">
        <v>57</v>
      </c>
      <c r="E15" s="7"/>
    </row>
    <row r="16" spans="2:5" s="4" customFormat="1" ht="26.25" customHeight="1">
      <c r="B16" s="29">
        <v>41093.666666666664</v>
      </c>
      <c r="C16" s="7" t="s">
        <v>55</v>
      </c>
      <c r="D16" s="7" t="s">
        <v>58</v>
      </c>
      <c r="E16" s="7"/>
    </row>
    <row r="17" spans="2:5" s="4" customFormat="1" ht="26.25" customHeight="1">
      <c r="B17" s="29">
        <v>41094.416666666664</v>
      </c>
      <c r="C17" s="7" t="s">
        <v>55</v>
      </c>
      <c r="D17" s="7" t="s">
        <v>59</v>
      </c>
      <c r="E17" s="7"/>
    </row>
    <row r="18" spans="2:5" s="4" customFormat="1" ht="26.25" customHeight="1">
      <c r="B18" s="29">
        <v>41095.833333333336</v>
      </c>
      <c r="C18" s="7" t="s">
        <v>55</v>
      </c>
      <c r="D18" s="7" t="s">
        <v>60</v>
      </c>
      <c r="E18" s="7"/>
    </row>
    <row r="19" spans="2:5" s="4" customFormat="1" ht="26.25" customHeight="1">
      <c r="B19" s="29">
        <v>41096.458333333336</v>
      </c>
      <c r="C19" s="7" t="s">
        <v>51</v>
      </c>
      <c r="D19" s="7" t="s">
        <v>61</v>
      </c>
      <c r="E19" s="7"/>
    </row>
    <row r="20" spans="2:5" s="4" customFormat="1" ht="26.25" customHeight="1">
      <c r="B20" s="29">
        <v>41097</v>
      </c>
      <c r="C20" s="7" t="s">
        <v>55</v>
      </c>
      <c r="D20" s="7" t="s">
        <v>62</v>
      </c>
      <c r="E20" s="7"/>
    </row>
    <row r="21" spans="2:5" s="4" customFormat="1" ht="26.25" customHeight="1">
      <c r="B21" s="29">
        <v>41098.708333333336</v>
      </c>
      <c r="C21" s="7" t="s">
        <v>55</v>
      </c>
      <c r="D21" s="7" t="s">
        <v>63</v>
      </c>
      <c r="E21" s="7"/>
    </row>
    <row r="22" spans="2:5" ht="26.25" customHeight="1">
      <c r="B22" s="30">
        <v>41092.416666666664</v>
      </c>
      <c r="C22" s="7" t="s">
        <v>55</v>
      </c>
      <c r="D22" s="14" t="s">
        <v>64</v>
      </c>
      <c r="E22" s="14"/>
    </row>
    <row r="23" spans="2:5" ht="26.25" customHeight="1">
      <c r="B23" s="30">
        <v>42907.5</v>
      </c>
      <c r="C23" s="7" t="s">
        <v>55</v>
      </c>
      <c r="D23" s="14" t="s">
        <v>65</v>
      </c>
      <c r="E23" s="14" t="s">
        <v>79</v>
      </c>
    </row>
    <row r="24" spans="2:5" ht="26.25" customHeight="1">
      <c r="B24" s="30">
        <v>42908.583333333336</v>
      </c>
      <c r="C24" s="7" t="s">
        <v>55</v>
      </c>
      <c r="D24" s="14" t="s">
        <v>66</v>
      </c>
      <c r="E24" s="35" t="s">
        <v>25</v>
      </c>
    </row>
    <row r="25" spans="2:5" ht="26.25" customHeight="1">
      <c r="B25" s="30">
        <v>42908.666666666664</v>
      </c>
      <c r="C25" s="7" t="s">
        <v>55</v>
      </c>
      <c r="D25" s="42" t="s">
        <v>52</v>
      </c>
      <c r="E25" s="41" t="s">
        <v>53</v>
      </c>
    </row>
  </sheetData>
  <printOptions horizontalCentered="1"/>
  <pageMargins left="0.7" right="0.7" top="0.75" bottom="0.75" header="0.3" footer="0.3"/>
  <pageSetup scale="61" fitToHeight="0"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sheetPr codeName="Feuil4">
    <tabColor rgb="FFDA0ED0"/>
    <pageSetUpPr autoPageBreaks="0" fitToPage="1"/>
  </sheetPr>
  <dimension ref="A1:I26"/>
  <sheetViews>
    <sheetView showGridLines="0" zoomScale="85" zoomScaleNormal="85" workbookViewId="0"/>
  </sheetViews>
  <sheetFormatPr baseColWidth="10" defaultColWidth="9.140625" defaultRowHeight="26.25" customHeight="1"/>
  <cols>
    <col min="1" max="1" width="1.7109375" customWidth="1"/>
    <col min="2" max="2" width="16.85546875" customWidth="1"/>
    <col min="3" max="3" width="21.28515625" customWidth="1"/>
    <col min="4" max="4" width="23.85546875" customWidth="1"/>
    <col min="5" max="7" width="20.7109375" customWidth="1"/>
    <col min="8" max="8" width="23.85546875" bestFit="1" customWidth="1"/>
    <col min="9" max="9" width="20.7109375" customWidth="1"/>
  </cols>
  <sheetData>
    <row r="1" spans="1:9" ht="15" customHeight="1">
      <c r="A1" s="46"/>
    </row>
    <row r="2" spans="1:9" ht="15" customHeight="1"/>
    <row r="3" spans="1:9" ht="15" customHeight="1"/>
    <row r="4" spans="1:9" ht="15" customHeight="1"/>
    <row r="5" spans="1:9" ht="15" customHeight="1">
      <c r="A5" s="1"/>
      <c r="B5" s="71" t="s">
        <v>13</v>
      </c>
      <c r="C5" s="71"/>
      <c r="D5" s="71"/>
      <c r="G5" s="9" t="s">
        <v>1</v>
      </c>
      <c r="H5" s="9" t="s">
        <v>12</v>
      </c>
    </row>
    <row r="6" spans="1:9" ht="20.25" customHeight="1">
      <c r="B6" s="71"/>
      <c r="C6" s="71"/>
      <c r="D6" s="71"/>
      <c r="F6" s="34">
        <f>WEEKDAY(SemaineDu,1)</f>
        <v>5</v>
      </c>
      <c r="G6" s="11">
        <v>42908</v>
      </c>
      <c r="H6" s="12" t="s">
        <v>55</v>
      </c>
    </row>
    <row r="7" spans="1:9" s="2" customFormat="1" ht="27" customHeight="1">
      <c r="C7" s="3" t="b">
        <f>$F$6=COLUMN(A$4)</f>
        <v>0</v>
      </c>
      <c r="D7" s="3" t="b">
        <f t="shared" ref="D7:I7" si="0">$F$6=COLUMN(B$4)</f>
        <v>0</v>
      </c>
      <c r="E7" s="3" t="b">
        <f t="shared" si="0"/>
        <v>0</v>
      </c>
      <c r="F7" s="3" t="b">
        <f t="shared" si="0"/>
        <v>0</v>
      </c>
      <c r="G7" s="3" t="b">
        <f t="shared" si="0"/>
        <v>1</v>
      </c>
      <c r="H7" s="3" t="b">
        <f t="shared" si="0"/>
        <v>0</v>
      </c>
      <c r="I7" s="3" t="b">
        <f t="shared" si="0"/>
        <v>0</v>
      </c>
    </row>
    <row r="8" spans="1:9" s="2" customFormat="1" ht="10.5" customHeight="1">
      <c r="C8" s="15">
        <f>COLUMN(A$4)-MATCH(TRUE,$C$7:$I$7,0)+SemaineDu+1</f>
        <v>42905</v>
      </c>
      <c r="D8" s="15">
        <f t="shared" ref="D8:I8" si="1">COLUMN(B$4)-MATCH(TRUE,$C$7:$I$7,0)+SemaineDu+1</f>
        <v>42906</v>
      </c>
      <c r="E8" s="15">
        <f t="shared" si="1"/>
        <v>42907</v>
      </c>
      <c r="F8" s="15">
        <f t="shared" si="1"/>
        <v>42908</v>
      </c>
      <c r="G8" s="15">
        <f t="shared" si="1"/>
        <v>42909</v>
      </c>
      <c r="H8" s="15">
        <f t="shared" si="1"/>
        <v>42910</v>
      </c>
      <c r="I8" s="15">
        <f t="shared" si="1"/>
        <v>42911</v>
      </c>
    </row>
    <row r="9" spans="1:9" ht="23.25" customHeight="1">
      <c r="B9" s="13" t="s">
        <v>0</v>
      </c>
      <c r="C9" s="16" t="s">
        <v>2</v>
      </c>
      <c r="D9" s="17" t="s">
        <v>3</v>
      </c>
      <c r="E9" s="18" t="s">
        <v>4</v>
      </c>
      <c r="F9" s="19" t="s">
        <v>5</v>
      </c>
      <c r="G9" s="20" t="s">
        <v>6</v>
      </c>
      <c r="H9" s="21" t="s">
        <v>7</v>
      </c>
      <c r="I9" s="22" t="s">
        <v>8</v>
      </c>
    </row>
    <row r="10" spans="1:9" ht="26.25" customHeight="1">
      <c r="B10" s="31">
        <v>0.25</v>
      </c>
      <c r="C10" s="44" t="str">
        <f t="array" ref="C10">IFERROR(INDEX(tblDonnées[],MATCH(C$8+$B10&amp;AfficherNom,tblDonnées[DATE et HEURE]&amp;tblDonnées[QUI],0),3)&amp;" "&amp;INDEX(tblDonnées[],MATCH(C$8+$B10&amp;AfficherNom,tblDonnées[DATE et HEURE]&amp;tblDonnées[QUI],0),4),"")</f>
        <v/>
      </c>
      <c r="D10" s="44" t="str">
        <f t="array" ref="D10">IFERROR(INDEX(tblDonnées[],MATCH(D$8+$B10&amp;AfficherNom,tblDonnées[DATE et HEURE]&amp;tblDonnées[QUI],0),3)&amp;" "&amp;INDEX(tblDonnées[],MATCH(D$8+$B10&amp;AfficherNom,tblDonnées[DATE et HEURE]&amp;tblDonnées[QUI],0),4),"")</f>
        <v/>
      </c>
      <c r="E10" s="44" t="str">
        <f t="array" ref="E10">IFERROR(INDEX(tblDonnées[],MATCH(E$8+$B10&amp;AfficherNom,tblDonnées[DATE et HEURE]&amp;tblDonnées[QUI],0),3)&amp;" "&amp;INDEX(tblDonnées[],MATCH(E$8+$B10&amp;AfficherNom,tblDonnées[DATE et HEURE]&amp;tblDonnées[QUI],0),4),"")</f>
        <v/>
      </c>
      <c r="F10" s="44" t="str">
        <f t="array" ref="F10">IFERROR(INDEX(tblDonnées[],MATCH(F$8+$B10&amp;AfficherNom,tblDonnées[DATE et HEURE]&amp;tblDonnées[QUI],0),3)&amp;" "&amp;INDEX(tblDonnées[],MATCH(F$8+$B10&amp;AfficherNom,tblDonnées[DATE et HEURE]&amp;tblDonnées[QUI],0),4),"")</f>
        <v/>
      </c>
      <c r="G10" s="44" t="str">
        <f t="array" ref="G10">IFERROR(INDEX(tblDonnées[],MATCH(G$8+$B10&amp;AfficherNom,tblDonnées[DATE et HEURE]&amp;tblDonnées[QUI],0),3)&amp;" "&amp;INDEX(tblDonnées[],MATCH(G$8+$B10&amp;AfficherNom,tblDonnées[DATE et HEURE]&amp;tblDonnées[QUI],0),4),"")</f>
        <v/>
      </c>
      <c r="H10" s="44" t="str">
        <f t="array" ref="H10">IFERROR(INDEX(tblDonnées[],MATCH(H$8+$B10&amp;AfficherNom,tblDonnées[DATE et HEURE]&amp;tblDonnées[QUI],0),3)&amp;" "&amp;INDEX(tblDonnées[],MATCH(H$8+$B10&amp;AfficherNom,tblDonnées[DATE et HEURE]&amp;tblDonnées[QUI],0),4),"")</f>
        <v/>
      </c>
      <c r="I10" s="44" t="str">
        <f t="array" ref="I10">IFERROR(INDEX(tblDonnées[],MATCH(I$8+$B10&amp;AfficherNom,tblDonnées[DATE et HEURE]&amp;tblDonnées[QUI],0),3)&amp;" "&amp;INDEX(tblDonnées[],MATCH(I$8+$B10&amp;AfficherNom,tblDonnées[DATE et HEURE]&amp;tblDonnées[QUI],0),4),"")</f>
        <v/>
      </c>
    </row>
    <row r="11" spans="1:9" ht="26.25" customHeight="1">
      <c r="B11" s="31">
        <v>0.29166666666666669</v>
      </c>
      <c r="C11" s="44" t="str">
        <f t="array" ref="C11">IFERROR(INDEX(tblDonnées[],MATCH(C$8+$B11&amp;AfficherNom,tblDonnées[DATE et HEURE]&amp;tblDonnées[QUI],0),3)&amp;" "&amp;INDEX(tblDonnées[],MATCH(C$8+$B11&amp;AfficherNom,tblDonnées[DATE et HEURE]&amp;tblDonnées[QUI],0),4),"")</f>
        <v/>
      </c>
      <c r="D11" s="44" t="str">
        <f t="array" ref="D11">IFERROR(INDEX(tblDonnées[],MATCH(D$8+$B11&amp;AfficherNom,tblDonnées[DATE et HEURE]&amp;tblDonnées[QUI],0),3)&amp;" "&amp;INDEX(tblDonnées[],MATCH(D$8+$B11&amp;AfficherNom,tblDonnées[DATE et HEURE]&amp;tblDonnées[QUI],0),4),"")</f>
        <v/>
      </c>
      <c r="E11" s="44" t="str">
        <f t="array" ref="E11">IFERROR(INDEX(tblDonnées[],MATCH(E$8+$B11&amp;AfficherNom,tblDonnées[DATE et HEURE]&amp;tblDonnées[QUI],0),3)&amp;" "&amp;INDEX(tblDonnées[],MATCH(E$8+$B11&amp;AfficherNom,tblDonnées[DATE et HEURE]&amp;tblDonnées[QUI],0),4),"")</f>
        <v/>
      </c>
      <c r="F11" s="44" t="str">
        <f t="array" ref="F11">IFERROR(INDEX(tblDonnées[],MATCH(F$8+$B11&amp;AfficherNom,tblDonnées[DATE et HEURE]&amp;tblDonnées[QUI],0),3)&amp;" "&amp;INDEX(tblDonnées[],MATCH(F$8+$B11&amp;AfficherNom,tblDonnées[DATE et HEURE]&amp;tblDonnées[QUI],0),4),"")</f>
        <v/>
      </c>
      <c r="G11" s="44" t="str">
        <f t="array" ref="G11">IFERROR(INDEX(tblDonnées[],MATCH(G$8+$B11&amp;AfficherNom,tblDonnées[DATE et HEURE]&amp;tblDonnées[QUI],0),3)&amp;" "&amp;INDEX(tblDonnées[],MATCH(G$8+$B11&amp;AfficherNom,tblDonnées[DATE et HEURE]&amp;tblDonnées[QUI],0),4),"")</f>
        <v/>
      </c>
      <c r="H11" s="44" t="str">
        <f t="array" ref="H11">IFERROR(INDEX(tblDonnées[],MATCH(H$8+$B11&amp;AfficherNom,tblDonnées[DATE et HEURE]&amp;tblDonnées[QUI],0),3)&amp;" "&amp;INDEX(tblDonnées[],MATCH(H$8+$B11&amp;AfficherNom,tblDonnées[DATE et HEURE]&amp;tblDonnées[QUI],0),4),"")</f>
        <v/>
      </c>
      <c r="I11" s="44" t="str">
        <f t="array" ref="I11">IFERROR(INDEX(tblDonnées[],MATCH(I$8+$B11&amp;AfficherNom,tblDonnées[DATE et HEURE]&amp;tblDonnées[QUI],0),3)&amp;" "&amp;INDEX(tblDonnées[],MATCH(I$8+$B11&amp;AfficherNom,tblDonnées[DATE et HEURE]&amp;tblDonnées[QUI],0),4),"")</f>
        <v/>
      </c>
    </row>
    <row r="12" spans="1:9" ht="26.25" customHeight="1">
      <c r="B12" s="31">
        <v>0.33333333333333298</v>
      </c>
      <c r="C12" s="44" t="str">
        <f t="array" ref="C12">IFERROR(INDEX(tblDonnées[],MATCH(C$8+$B12&amp;AfficherNom,tblDonnées[DATE et HEURE]&amp;tblDonnées[QUI],0),3)&amp;" "&amp;INDEX(tblDonnées[],MATCH(C$8+$B12&amp;AfficherNom,tblDonnées[DATE et HEURE]&amp;tblDonnées[QUI],0),4),"")</f>
        <v/>
      </c>
      <c r="D12" s="44" t="str">
        <f t="array" ref="D12">IFERROR(INDEX(tblDonnées[],MATCH(D$8+$B12&amp;AfficherNom,tblDonnées[DATE et HEURE]&amp;tblDonnées[QUI],0),3)&amp;" "&amp;INDEX(tblDonnées[],MATCH(D$8+$B12&amp;AfficherNom,tblDonnées[DATE et HEURE]&amp;tblDonnées[QUI],0),4),"")</f>
        <v/>
      </c>
      <c r="E12" s="44" t="str">
        <f t="array" ref="E12">IFERROR(INDEX(tblDonnées[],MATCH(E$8+$B12&amp;AfficherNom,tblDonnées[DATE et HEURE]&amp;tblDonnées[QUI],0),3)&amp;" "&amp;INDEX(tblDonnées[],MATCH(E$8+$B12&amp;AfficherNom,tblDonnées[DATE et HEURE]&amp;tblDonnées[QUI],0),4),"")</f>
        <v/>
      </c>
      <c r="F12" s="44" t="str">
        <f t="array" ref="F12">IFERROR(INDEX(tblDonnées[],MATCH(F$8+$B12&amp;AfficherNom,tblDonnées[DATE et HEURE]&amp;tblDonnées[QUI],0),3)&amp;" "&amp;INDEX(tblDonnées[],MATCH(F$8+$B12&amp;AfficherNom,tblDonnées[DATE et HEURE]&amp;tblDonnées[QUI],0),4),"")</f>
        <v/>
      </c>
      <c r="G12" s="44" t="str">
        <f t="array" ref="G12">IFERROR(INDEX(tblDonnées[],MATCH(G$8+$B12&amp;AfficherNom,tblDonnées[DATE et HEURE]&amp;tblDonnées[QUI],0),3)&amp;" "&amp;INDEX(tblDonnées[],MATCH(G$8+$B12&amp;AfficherNom,tblDonnées[DATE et HEURE]&amp;tblDonnées[QUI],0),4),"")</f>
        <v/>
      </c>
      <c r="H12" s="44" t="str">
        <f t="array" ref="H12">IFERROR(INDEX(tblDonnées[],MATCH(H$8+$B12&amp;AfficherNom,tblDonnées[DATE et HEURE]&amp;tblDonnées[QUI],0),3)&amp;" "&amp;INDEX(tblDonnées[],MATCH(H$8+$B12&amp;AfficherNom,tblDonnées[DATE et HEURE]&amp;tblDonnées[QUI],0),4),"")</f>
        <v/>
      </c>
      <c r="I12" s="44" t="str">
        <f t="array" ref="I12">IFERROR(INDEX(tblDonnées[],MATCH(I$8+$B12&amp;AfficherNom,tblDonnées[DATE et HEURE]&amp;tblDonnées[QUI],0),3)&amp;" "&amp;INDEX(tblDonnées[],MATCH(I$8+$B12&amp;AfficherNom,tblDonnées[DATE et HEURE]&amp;tblDonnées[QUI],0),4),"")</f>
        <v/>
      </c>
    </row>
    <row r="13" spans="1:9" ht="26.25" customHeight="1">
      <c r="B13" s="31">
        <v>0.375</v>
      </c>
      <c r="C13" s="44" t="str">
        <f t="array" ref="C13">IFERROR(INDEX(tblDonnées[],MATCH(C$8+$B13&amp;AfficherNom,tblDonnées[DATE et HEURE]&amp;tblDonnées[QUI],0),3)&amp;" "&amp;INDEX(tblDonnées[],MATCH(C$8+$B13&amp;AfficherNom,tblDonnées[DATE et HEURE]&amp;tblDonnées[QUI],0),4),"")</f>
        <v xml:space="preserve">la patche degustation </v>
      </c>
      <c r="D13" s="44" t="str">
        <f t="array" ref="D13">IFERROR(INDEX(tblDonnées[],MATCH(D$8+$B13&amp;AfficherNom,tblDonnées[DATE et HEURE]&amp;tblDonnées[QUI],0),3)&amp;" "&amp;INDEX(tblDonnées[],MATCH(D$8+$B13&amp;AfficherNom,tblDonnées[DATE et HEURE]&amp;tblDonnées[QUI],0),4),"")</f>
        <v/>
      </c>
      <c r="E13" s="44" t="str">
        <f t="array" ref="E13">IFERROR(INDEX(tblDonnées[],MATCH(E$8+$B13&amp;AfficherNom,tblDonnées[DATE et HEURE]&amp;tblDonnées[QUI],0),3)&amp;" "&amp;INDEX(tblDonnées[],MATCH(E$8+$B13&amp;AfficherNom,tblDonnées[DATE et HEURE]&amp;tblDonnées[QUI],0),4),"")</f>
        <v/>
      </c>
      <c r="F13" s="44" t="str">
        <f t="array" ref="F13">IFERROR(INDEX(tblDonnées[],MATCH(F$8+$B13&amp;AfficherNom,tblDonnées[DATE et HEURE]&amp;tblDonnées[QUI],0),3)&amp;" "&amp;INDEX(tblDonnées[],MATCH(F$8+$B13&amp;AfficherNom,tblDonnées[DATE et HEURE]&amp;tblDonnées[QUI],0),4),"")</f>
        <v/>
      </c>
      <c r="G13" s="44" t="str">
        <f t="array" ref="G13">IFERROR(INDEX(tblDonnées[],MATCH(G$8+$B13&amp;AfficherNom,tblDonnées[DATE et HEURE]&amp;tblDonnées[QUI],0),3)&amp;" "&amp;INDEX(tblDonnées[],MATCH(G$8+$B13&amp;AfficherNom,tblDonnées[DATE et HEURE]&amp;tblDonnées[QUI],0),4),"")</f>
        <v/>
      </c>
      <c r="H13" s="44" t="str">
        <f t="array" ref="H13">IFERROR(INDEX(tblDonnées[],MATCH(H$8+$B13&amp;AfficherNom,tblDonnées[DATE et HEURE]&amp;tblDonnées[QUI],0),3)&amp;" "&amp;INDEX(tblDonnées[],MATCH(H$8+$B13&amp;AfficherNom,tblDonnées[DATE et HEURE]&amp;tblDonnées[QUI],0),4),"")</f>
        <v/>
      </c>
      <c r="I13" s="44" t="str">
        <f t="array" ref="I13">IFERROR(INDEX(tblDonnées[],MATCH(I$8+$B13&amp;AfficherNom,tblDonnées[DATE et HEURE]&amp;tblDonnées[QUI],0),3)&amp;" "&amp;INDEX(tblDonnées[],MATCH(I$8+$B13&amp;AfficherNom,tblDonnées[DATE et HEURE]&amp;tblDonnées[QUI],0),4),"")</f>
        <v/>
      </c>
    </row>
    <row r="14" spans="1:9" ht="26.25" customHeight="1">
      <c r="B14" s="31">
        <v>0.41666666666666702</v>
      </c>
      <c r="C14" s="44" t="str">
        <f t="array" ref="C14">IFERROR(INDEX(tblDonnées[],MATCH(C$8+$B14&amp;AfficherNom,tblDonnées[DATE et HEURE]&amp;tblDonnées[QUI],0),3)&amp;" "&amp;INDEX(tblDonnées[],MATCH(C$8+$B14&amp;AfficherNom,tblDonnées[DATE et HEURE]&amp;tblDonnées[QUI],0),4),"")</f>
        <v/>
      </c>
      <c r="D14" s="44" t="str">
        <f t="array" ref="D14">IFERROR(INDEX(tblDonnées[],MATCH(D$8+$B14&amp;AfficherNom,tblDonnées[DATE et HEURE]&amp;tblDonnées[QUI],0),3)&amp;" "&amp;INDEX(tblDonnées[],MATCH(D$8+$B14&amp;AfficherNom,tblDonnées[DATE et HEURE]&amp;tblDonnées[QUI],0),4),"")</f>
        <v xml:space="preserve">bras degustation </v>
      </c>
      <c r="E14" s="44" t="str">
        <f t="array" ref="E14">IFERROR(INDEX(tblDonnées[],MATCH(E$8+$B14&amp;AfficherNom,tblDonnées[DATE et HEURE]&amp;tblDonnées[QUI],0),3)&amp;" "&amp;INDEX(tblDonnées[],MATCH(E$8+$B14&amp;AfficherNom,tblDonnées[DATE et HEURE]&amp;tblDonnées[QUI],0),4),"")</f>
        <v/>
      </c>
      <c r="F14" s="44" t="str">
        <f t="array" ref="F14">IFERROR(INDEX(tblDonnées[],MATCH(F$8+$B14&amp;AfficherNom,tblDonnées[DATE et HEURE]&amp;tblDonnées[QUI],0),3)&amp;" "&amp;INDEX(tblDonnées[],MATCH(F$8+$B14&amp;AfficherNom,tblDonnées[DATE et HEURE]&amp;tblDonnées[QUI],0),4),"")</f>
        <v xml:space="preserve">la braise  livraison </v>
      </c>
      <c r="G14" s="44" t="str">
        <f t="array" ref="G14">IFERROR(INDEX(tblDonnées[],MATCH(G$8+$B14&amp;AfficherNom,tblDonnées[DATE et HEURE]&amp;tblDonnées[QUI],0),3)&amp;" "&amp;INDEX(tblDonnées[],MATCH(G$8+$B14&amp;AfficherNom,tblDonnées[DATE et HEURE]&amp;tblDonnées[QUI],0),4),"")</f>
        <v/>
      </c>
      <c r="H14" s="44" t="str">
        <f t="array" ref="H14">IFERROR(INDEX(tblDonnées[],MATCH(H$8+$B14&amp;AfficherNom,tblDonnées[DATE et HEURE]&amp;tblDonnées[QUI],0),3)&amp;" "&amp;INDEX(tblDonnées[],MATCH(H$8+$B14&amp;AfficherNom,tblDonnées[DATE et HEURE]&amp;tblDonnées[QUI],0),4),"")</f>
        <v/>
      </c>
      <c r="I14" s="44" t="str">
        <f t="array" ref="I14">IFERROR(INDEX(tblDonnées[],MATCH(I$8+$B14&amp;AfficherNom,tblDonnées[DATE et HEURE]&amp;tblDonnées[QUI],0),3)&amp;" "&amp;INDEX(tblDonnées[],MATCH(I$8+$B14&amp;AfficherNom,tblDonnées[DATE et HEURE]&amp;tblDonnées[QUI],0),4),"")</f>
        <v/>
      </c>
    </row>
    <row r="15" spans="1:9" ht="26.25" customHeight="1">
      <c r="B15" s="31">
        <v>0.45833333333333298</v>
      </c>
      <c r="C15" s="44" t="str">
        <f t="array" ref="C15">IFERROR(INDEX(tblDonnées[],MATCH(C$8+$B15&amp;AfficherNom,tblDonnées[DATE et HEURE]&amp;tblDonnées[QUI],0),3)&amp;" "&amp;INDEX(tblDonnées[],MATCH(C$8+$B15&amp;AfficherNom,tblDonnées[DATE et HEURE]&amp;tblDonnées[QUI],0),4),"")</f>
        <v/>
      </c>
      <c r="D15" s="44" t="str">
        <f t="array" ref="D15">IFERROR(INDEX(tblDonnées[],MATCH(D$8+$B15&amp;AfficherNom,tblDonnées[DATE et HEURE]&amp;tblDonnées[QUI],0),3)&amp;" "&amp;INDEX(tblDonnées[],MATCH(D$8+$B15&amp;AfficherNom,tblDonnées[DATE et HEURE]&amp;tblDonnées[QUI],0),4),"")</f>
        <v>Auberge de l'ady  rappel fixer RDV</v>
      </c>
      <c r="E15" s="44" t="str">
        <f t="array" ref="E15">IFERROR(INDEX(tblDonnées[],MATCH(E$8+$B15&amp;AfficherNom,tblDonnées[DATE et HEURE]&amp;tblDonnées[QUI],0),3)&amp;" "&amp;INDEX(tblDonnées[],MATCH(E$8+$B15&amp;AfficherNom,tblDonnées[DATE et HEURE]&amp;tblDonnées[QUI],0),4),"")</f>
        <v/>
      </c>
      <c r="F15" s="44" t="str">
        <f t="array" ref="F15">IFERROR(INDEX(tblDonnées[],MATCH(F$8+$B15&amp;AfficherNom,tblDonnées[DATE et HEURE]&amp;tblDonnées[QUI],0),3)&amp;" "&amp;INDEX(tblDonnées[],MATCH(F$8+$B15&amp;AfficherNom,tblDonnées[DATE et HEURE]&amp;tblDonnées[QUI],0),4),"")</f>
        <v/>
      </c>
      <c r="G15" s="44" t="str">
        <f t="array" ref="G15">IFERROR(INDEX(tblDonnées[],MATCH(G$8+$B15&amp;AfficherNom,tblDonnées[DATE et HEURE]&amp;tblDonnées[QUI],0),3)&amp;" "&amp;INDEX(tblDonnées[],MATCH(G$8+$B15&amp;AfficherNom,tblDonnées[DATE et HEURE]&amp;tblDonnées[QUI],0),4),"")</f>
        <v/>
      </c>
      <c r="H15" s="44" t="str">
        <f t="array" ref="H15">IFERROR(INDEX(tblDonnées[],MATCH(H$8+$B15&amp;AfficherNom,tblDonnées[DATE et HEURE]&amp;tblDonnées[QUI],0),3)&amp;" "&amp;INDEX(tblDonnées[],MATCH(H$8+$B15&amp;AfficherNom,tblDonnées[DATE et HEURE]&amp;tblDonnées[QUI],0),4),"")</f>
        <v/>
      </c>
      <c r="I15" s="44" t="str">
        <f t="array" ref="I15">IFERROR(INDEX(tblDonnées[],MATCH(I$8+$B15&amp;AfficherNom,tblDonnées[DATE et HEURE]&amp;tblDonnées[QUI],0),3)&amp;" "&amp;INDEX(tblDonnées[],MATCH(I$8+$B15&amp;AfficherNom,tblDonnées[DATE et HEURE]&amp;tblDonnées[QUI],0),4),"")</f>
        <v/>
      </c>
    </row>
    <row r="16" spans="1:9" ht="26.25" customHeight="1">
      <c r="B16" s="31">
        <v>0.5</v>
      </c>
      <c r="C16" s="44" t="str">
        <f t="array" ref="C16">IFERROR(INDEX(tblDonnées[],MATCH(C$8+$B16&amp;AfficherNom,tblDonnées[DATE et HEURE]&amp;tblDonnées[QUI],0),3)&amp;" "&amp;INDEX(tblDonnées[],MATCH(C$8+$B16&amp;AfficherNom,tblDonnées[DATE et HEURE]&amp;tblDonnées[QUI],0),4),"")</f>
        <v/>
      </c>
      <c r="D16" s="44" t="str">
        <f t="array" ref="D16">IFERROR(INDEX(tblDonnées[],MATCH(D$8+$B16&amp;AfficherNom,tblDonnées[DATE et HEURE]&amp;tblDonnées[QUI],0),3)&amp;" "&amp;INDEX(tblDonnées[],MATCH(D$8+$B16&amp;AfficherNom,tblDonnées[DATE et HEURE]&amp;tblDonnées[QUI],0),4),"")</f>
        <v/>
      </c>
      <c r="E16" s="44" t="str">
        <f t="array" ref="E16">IFERROR(INDEX(tblDonnées[],MATCH(E$8+$B16&amp;AfficherNom,tblDonnées[DATE et HEURE]&amp;tblDonnées[QUI],0),3)&amp;" "&amp;INDEX(tblDonnées[],MATCH(E$8+$B16&amp;AfficherNom,tblDonnées[DATE et HEURE]&amp;tblDonnées[QUI],0),4),"")</f>
        <v>La gargouille Dégustation</v>
      </c>
      <c r="F16" s="44" t="str">
        <f t="array" ref="F16">IFERROR(INDEX(tblDonnées[],MATCH(F$8+$B16&amp;AfficherNom,tblDonnées[DATE et HEURE]&amp;tblDonnées[QUI],0),3)&amp;" "&amp;INDEX(tblDonnées[],MATCH(F$8+$B16&amp;AfficherNom,tblDonnées[DATE et HEURE]&amp;tblDonnées[QUI],0),4),"")</f>
        <v/>
      </c>
      <c r="G16" s="44" t="str">
        <f t="array" ref="G16">IFERROR(INDEX(tblDonnées[],MATCH(G$8+$B16&amp;AfficherNom,tblDonnées[DATE et HEURE]&amp;tblDonnées[QUI],0),3)&amp;" "&amp;INDEX(tblDonnées[],MATCH(G$8+$B16&amp;AfficherNom,tblDonnées[DATE et HEURE]&amp;tblDonnées[QUI],0),4),"")</f>
        <v/>
      </c>
      <c r="H16" s="44" t="str">
        <f t="array" ref="H16">IFERROR(INDEX(tblDonnées[],MATCH(H$8+$B16&amp;AfficherNom,tblDonnées[DATE et HEURE]&amp;tblDonnées[QUI],0),3)&amp;" "&amp;INDEX(tblDonnées[],MATCH(H$8+$B16&amp;AfficherNom,tblDonnées[DATE et HEURE]&amp;tblDonnées[QUI],0),4),"")</f>
        <v/>
      </c>
      <c r="I16" s="44" t="str">
        <f t="array" ref="I16">IFERROR(INDEX(tblDonnées[],MATCH(I$8+$B16&amp;AfficherNom,tblDonnées[DATE et HEURE]&amp;tblDonnées[QUI],0),3)&amp;" "&amp;INDEX(tblDonnées[],MATCH(I$8+$B16&amp;AfficherNom,tblDonnées[DATE et HEURE]&amp;tblDonnées[QUI],0),4),"")</f>
        <v/>
      </c>
    </row>
    <row r="17" spans="2:9" ht="26.25" customHeight="1">
      <c r="B17" s="31">
        <v>0.54166666666666696</v>
      </c>
      <c r="C17" s="44" t="str">
        <f t="array" ref="C17">IFERROR(INDEX(tblDonnées[],MATCH(C$8+$B17&amp;AfficherNom,tblDonnées[DATE et HEURE]&amp;tblDonnées[QUI],0),3)&amp;" "&amp;INDEX(tblDonnées[],MATCH(C$8+$B17&amp;AfficherNom,tblDonnées[DATE et HEURE]&amp;tblDonnées[QUI],0),4),"")</f>
        <v/>
      </c>
      <c r="D17" s="44" t="str">
        <f t="array" ref="D17">IFERROR(INDEX(tblDonnées[],MATCH(D$8+$B17&amp;AfficherNom,tblDonnées[DATE et HEURE]&amp;tblDonnées[QUI],0),3)&amp;" "&amp;INDEX(tblDonnées[],MATCH(D$8+$B17&amp;AfficherNom,tblDonnées[DATE et HEURE]&amp;tblDonnées[QUI],0),4),"")</f>
        <v/>
      </c>
      <c r="E17" s="44" t="str">
        <f t="array" ref="E17">IFERROR(INDEX(tblDonnées[],MATCH(E$8+$B17&amp;AfficherNom,tblDonnées[DATE et HEURE]&amp;tblDonnées[QUI],0),3)&amp;" "&amp;INDEX(tblDonnées[],MATCH(E$8+$B17&amp;AfficherNom,tblDonnées[DATE et HEURE]&amp;tblDonnées[QUI],0),4),"")</f>
        <v/>
      </c>
      <c r="F17" s="44" t="str">
        <f t="array" ref="F17">IFERROR(INDEX(tblDonnées[],MATCH(F$8+$B17&amp;AfficherNom,tblDonnées[DATE et HEURE]&amp;tblDonnées[QUI],0),3)&amp;" "&amp;INDEX(tblDonnées[],MATCH(F$8+$B17&amp;AfficherNom,tblDonnées[DATE et HEURE]&amp;tblDonnées[QUI],0),4),"")</f>
        <v/>
      </c>
      <c r="G17" s="44" t="str">
        <f t="array" ref="G17">IFERROR(INDEX(tblDonnées[],MATCH(G$8+$B17&amp;AfficherNom,tblDonnées[DATE et HEURE]&amp;tblDonnées[QUI],0),3)&amp;" "&amp;INDEX(tblDonnées[],MATCH(G$8+$B17&amp;AfficherNom,tblDonnées[DATE et HEURE]&amp;tblDonnées[QUI],0),4),"")</f>
        <v/>
      </c>
      <c r="H17" s="44" t="str">
        <f t="array" ref="H17">IFERROR(INDEX(tblDonnées[],MATCH(H$8+$B17&amp;AfficherNom,tblDonnées[DATE et HEURE]&amp;tblDonnées[QUI],0),3)&amp;" "&amp;INDEX(tblDonnées[],MATCH(H$8+$B17&amp;AfficherNom,tblDonnées[DATE et HEURE]&amp;tblDonnées[QUI],0),4),"")</f>
        <v/>
      </c>
      <c r="I17" s="44" t="str">
        <f t="array" ref="I17">IFERROR(INDEX(tblDonnées[],MATCH(I$8+$B17&amp;AfficherNom,tblDonnées[DATE et HEURE]&amp;tblDonnées[QUI],0),3)&amp;" "&amp;INDEX(tblDonnées[],MATCH(I$8+$B17&amp;AfficherNom,tblDonnées[DATE et HEURE]&amp;tblDonnées[QUI],0),4),"")</f>
        <v/>
      </c>
    </row>
    <row r="18" spans="2:9" ht="26.25" customHeight="1">
      <c r="B18" s="31">
        <v>0.58333333333333304</v>
      </c>
      <c r="C18" s="44" t="str">
        <f t="array" ref="C18">IFERROR(INDEX(tblDonnées[],MATCH(C$8+$B18&amp;AfficherNom,tblDonnées[DATE et HEURE]&amp;tblDonnées[QUI],0),3)&amp;" "&amp;INDEX(tblDonnées[],MATCH(C$8+$B18&amp;AfficherNom,tblDonnées[DATE et HEURE]&amp;tblDonnées[QUI],0),4),"")</f>
        <v/>
      </c>
      <c r="D18" s="44" t="str">
        <f t="array" ref="D18">IFERROR(INDEX(tblDonnées[],MATCH(D$8+$B18&amp;AfficherNom,tblDonnées[DATE et HEURE]&amp;tblDonnées[QUI],0),3)&amp;" "&amp;INDEX(tblDonnées[],MATCH(D$8+$B18&amp;AfficherNom,tblDonnées[DATE et HEURE]&amp;tblDonnées[QUI],0),4),"")</f>
        <v/>
      </c>
      <c r="E18" s="44" t="str">
        <f t="array" ref="E18">IFERROR(INDEX(tblDonnées[],MATCH(E$8+$B18&amp;AfficherNom,tblDonnées[DATE et HEURE]&amp;tblDonnées[QUI],0),3)&amp;" "&amp;INDEX(tblDonnées[],MATCH(E$8+$B18&amp;AfficherNom,tblDonnées[DATE et HEURE]&amp;tblDonnées[QUI],0),4),"")</f>
        <v/>
      </c>
      <c r="F18" s="44" t="str">
        <f t="array" ref="F18">IFERROR(INDEX(tblDonnées[],MATCH(F$8+$B18&amp;AfficherNom,tblDonnées[DATE et HEURE]&amp;tblDonnées[QUI],0),3)&amp;" "&amp;INDEX(tblDonnées[],MATCH(F$8+$B18&amp;AfficherNom,tblDonnées[DATE et HEURE]&amp;tblDonnées[QUI],0),4),"")</f>
        <v>les halles de l'aveyron  rdv ORL</v>
      </c>
      <c r="G18" s="44" t="str">
        <f t="array" ref="G18">IFERROR(INDEX(tblDonnées[],MATCH(G$8+$B18&amp;AfficherNom,tblDonnées[DATE et HEURE]&amp;tblDonnées[QUI],0),3)&amp;" "&amp;INDEX(tblDonnées[],MATCH(G$8+$B18&amp;AfficherNom,tblDonnées[DATE et HEURE]&amp;tblDonnées[QUI],0),4),"")</f>
        <v/>
      </c>
      <c r="H18" s="44" t="str">
        <f t="array" ref="H18">IFERROR(INDEX(tblDonnées[],MATCH(H$8+$B18&amp;AfficherNom,tblDonnées[DATE et HEURE]&amp;tblDonnées[QUI],0),3)&amp;" "&amp;INDEX(tblDonnées[],MATCH(H$8+$B18&amp;AfficherNom,tblDonnées[DATE et HEURE]&amp;tblDonnées[QUI],0),4),"")</f>
        <v/>
      </c>
      <c r="I18" s="44" t="str">
        <f t="array" ref="I18">IFERROR(INDEX(tblDonnées[],MATCH(I$8+$B18&amp;AfficherNom,tblDonnées[DATE et HEURE]&amp;tblDonnées[QUI],0),3)&amp;" "&amp;INDEX(tblDonnées[],MATCH(I$8+$B18&amp;AfficherNom,tblDonnées[DATE et HEURE]&amp;tblDonnées[QUI],0),4),"")</f>
        <v/>
      </c>
    </row>
    <row r="19" spans="2:9" ht="26.25" customHeight="1">
      <c r="B19" s="31">
        <v>0.625</v>
      </c>
      <c r="C19" s="44" t="str">
        <f t="array" ref="C19">IFERROR(INDEX(tblDonnées[],MATCH(C$8+$B19&amp;AfficherNom,tblDonnées[DATE et HEURE]&amp;tblDonnées[QUI],0),3)&amp;" "&amp;INDEX(tblDonnées[],MATCH(C$8+$B19&amp;AfficherNom,tblDonnées[DATE et HEURE]&amp;tblDonnées[QUI],0),4),"")</f>
        <v/>
      </c>
      <c r="D19" s="44" t="str">
        <f t="array" ref="D19">IFERROR(INDEX(tblDonnées[],MATCH(D$8+$B19&amp;AfficherNom,tblDonnées[DATE et HEURE]&amp;tblDonnées[QUI],0),3)&amp;" "&amp;INDEX(tblDonnées[],MATCH(D$8+$B19&amp;AfficherNom,tblDonnées[DATE et HEURE]&amp;tblDonnées[QUI],0),4),"")</f>
        <v/>
      </c>
      <c r="E19" s="44" t="str">
        <f t="array" ref="E19">IFERROR(INDEX(tblDonnées[],MATCH(E$8+$B19&amp;AfficherNom,tblDonnées[DATE et HEURE]&amp;tblDonnées[QUI],0),3)&amp;" "&amp;INDEX(tblDonnées[],MATCH(E$8+$B19&amp;AfficherNom,tblDonnées[DATE et HEURE]&amp;tblDonnées[QUI],0),4),"")</f>
        <v/>
      </c>
      <c r="F19" s="44" t="str">
        <f t="array" ref="F19">IFERROR(INDEX(tblDonnées[],MATCH(F$8+$B19&amp;AfficherNom,tblDonnées[DATE et HEURE]&amp;tblDonnées[QUI],0),3)&amp;" "&amp;INDEX(tblDonnées[],MATCH(F$8+$B19&amp;AfficherNom,tblDonnées[DATE et HEURE]&amp;tblDonnées[QUI],0),4),"")</f>
        <v/>
      </c>
      <c r="G19" s="44" t="str">
        <f t="array" ref="G19">IFERROR(INDEX(tblDonnées[],MATCH(G$8+$B19&amp;AfficherNom,tblDonnées[DATE et HEURE]&amp;tblDonnées[QUI],0),3)&amp;" "&amp;INDEX(tblDonnées[],MATCH(G$8+$B19&amp;AfficherNom,tblDonnées[DATE et HEURE]&amp;tblDonnées[QUI],0),4),"")</f>
        <v/>
      </c>
      <c r="H19" s="44" t="str">
        <f t="array" ref="H19">IFERROR(INDEX(tblDonnées[],MATCH(H$8+$B19&amp;AfficherNom,tblDonnées[DATE et HEURE]&amp;tblDonnées[QUI],0),3)&amp;" "&amp;INDEX(tblDonnées[],MATCH(H$8+$B19&amp;AfficherNom,tblDonnées[DATE et HEURE]&amp;tblDonnées[QUI],0),4),"")</f>
        <v/>
      </c>
      <c r="I19" s="44" t="str">
        <f t="array" ref="I19">IFERROR(INDEX(tblDonnées[],MATCH(I$8+$B19&amp;AfficherNom,tblDonnées[DATE et HEURE]&amp;tblDonnées[QUI],0),3)&amp;" "&amp;INDEX(tblDonnées[],MATCH(I$8+$B19&amp;AfficherNom,tblDonnées[DATE et HEURE]&amp;tblDonnées[QUI],0),4),"")</f>
        <v/>
      </c>
    </row>
    <row r="20" spans="2:9" ht="26.25" customHeight="1">
      <c r="B20" s="31">
        <v>0.66666666666666696</v>
      </c>
      <c r="C20" s="44" t="str">
        <f t="array" ref="C20">IFERROR(INDEX(tblDonnées[],MATCH(C$8+$B20&amp;AfficherNom,tblDonnées[DATE et HEURE]&amp;tblDonnées[QUI],0),3)&amp;" "&amp;INDEX(tblDonnées[],MATCH(C$8+$B20&amp;AfficherNom,tblDonnées[DATE et HEURE]&amp;tblDonnées[QUI],0),4),"")</f>
        <v/>
      </c>
      <c r="D20" s="44" t="str">
        <f t="array" ref="D20">IFERROR(INDEX(tblDonnées[],MATCH(D$8+$B20&amp;AfficherNom,tblDonnées[DATE et HEURE]&amp;tblDonnées[QUI],0),3)&amp;" "&amp;INDEX(tblDonnées[],MATCH(D$8+$B20&amp;AfficherNom,tblDonnées[DATE et HEURE]&amp;tblDonnées[QUI],0),4),"")</f>
        <v/>
      </c>
      <c r="E20" s="44" t="str">
        <f t="array" ref="E20">IFERROR(INDEX(tblDonnées[],MATCH(E$8+$B20&amp;AfficherNom,tblDonnées[DATE et HEURE]&amp;tblDonnées[QUI],0),3)&amp;" "&amp;INDEX(tblDonnées[],MATCH(E$8+$B20&amp;AfficherNom,tblDonnées[DATE et HEURE]&amp;tblDonnées[QUI],0),4),"")</f>
        <v/>
      </c>
      <c r="F20" s="44" t="str">
        <f t="array" ref="F20">IFERROR(INDEX(tblDonnées[],MATCH(F$8+$B20&amp;AfficherNom,tblDonnées[DATE et HEURE]&amp;tblDonnées[QUI],0),3)&amp;" "&amp;INDEX(tblDonnées[],MATCH(F$8+$B20&amp;AfficherNom,tblDonnées[DATE et HEURE]&amp;tblDonnées[QUI],0),4),"")</f>
        <v>le 12 du longchamps dégustation</v>
      </c>
      <c r="G20" s="44" t="str">
        <f t="array" ref="G20">IFERROR(INDEX(tblDonnées[],MATCH(G$8+$B20&amp;AfficherNom,tblDonnées[DATE et HEURE]&amp;tblDonnées[QUI],0),3)&amp;" "&amp;INDEX(tblDonnées[],MATCH(G$8+$B20&amp;AfficherNom,tblDonnées[DATE et HEURE]&amp;tblDonnées[QUI],0),4),"")</f>
        <v/>
      </c>
      <c r="H20" s="44" t="str">
        <f t="array" ref="H20">IFERROR(INDEX(tblDonnées[],MATCH(H$8+$B20&amp;AfficherNom,tblDonnées[DATE et HEURE]&amp;tblDonnées[QUI],0),3)&amp;" "&amp;INDEX(tblDonnées[],MATCH(H$8+$B20&amp;AfficherNom,tblDonnées[DATE et HEURE]&amp;tblDonnées[QUI],0),4),"")</f>
        <v/>
      </c>
      <c r="I20" s="44" t="str">
        <f t="array" ref="I20">IFERROR(INDEX(tblDonnées[],MATCH(I$8+$B20&amp;AfficherNom,tblDonnées[DATE et HEURE]&amp;tblDonnées[QUI],0),3)&amp;" "&amp;INDEX(tblDonnées[],MATCH(I$8+$B20&amp;AfficherNom,tblDonnées[DATE et HEURE]&amp;tblDonnées[QUI],0),4),"")</f>
        <v/>
      </c>
    </row>
    <row r="21" spans="2:9" ht="26.25" customHeight="1">
      <c r="B21" s="31">
        <v>0.70833333333333404</v>
      </c>
      <c r="C21" s="44" t="str">
        <f t="array" ref="C21">IFERROR(INDEX(tblDonnées[],MATCH(C$8+$B21&amp;AfficherNom,tblDonnées[DATE et HEURE]&amp;tblDonnées[QUI],0),3)&amp;" "&amp;INDEX(tblDonnées[],MATCH(C$8+$B21&amp;AfficherNom,tblDonnées[DATE et HEURE]&amp;tblDonnées[QUI],0),4),"")</f>
        <v/>
      </c>
      <c r="D21" s="44" t="str">
        <f t="array" ref="D21">IFERROR(INDEX(tblDonnées[],MATCH(D$8+$B21&amp;AfficherNom,tblDonnées[DATE et HEURE]&amp;tblDonnées[QUI],0),3)&amp;" "&amp;INDEX(tblDonnées[],MATCH(D$8+$B21&amp;AfficherNom,tblDonnées[DATE et HEURE]&amp;tblDonnées[QUI],0),4),"")</f>
        <v/>
      </c>
      <c r="E21" s="44" t="str">
        <f t="array" ref="E21">IFERROR(INDEX(tblDonnées[],MATCH(E$8+$B21&amp;AfficherNom,tblDonnées[DATE et HEURE]&amp;tblDonnées[QUI],0),3)&amp;" "&amp;INDEX(tblDonnées[],MATCH(E$8+$B21&amp;AfficherNom,tblDonnées[DATE et HEURE]&amp;tblDonnées[QUI],0),4),"")</f>
        <v/>
      </c>
      <c r="F21" s="44" t="str">
        <f t="array" ref="F21">IFERROR(INDEX(tblDonnées[],MATCH(F$8+$B21&amp;AfficherNom,tblDonnées[DATE et HEURE]&amp;tblDonnées[QUI],0),3)&amp;" "&amp;INDEX(tblDonnées[],MATCH(F$8+$B21&amp;AfficherNom,tblDonnées[DATE et HEURE]&amp;tblDonnées[QUI],0),4),"")</f>
        <v/>
      </c>
      <c r="G21" s="44" t="str">
        <f t="array" ref="G21">IFERROR(INDEX(tblDonnées[],MATCH(G$8+$B21&amp;AfficherNom,tblDonnées[DATE et HEURE]&amp;tblDonnées[QUI],0),3)&amp;" "&amp;INDEX(tblDonnées[],MATCH(G$8+$B21&amp;AfficherNom,tblDonnées[DATE et HEURE]&amp;tblDonnées[QUI],0),4),"")</f>
        <v/>
      </c>
      <c r="H21" s="44" t="str">
        <f t="array" ref="H21">IFERROR(INDEX(tblDonnées[],MATCH(H$8+$B21&amp;AfficherNom,tblDonnées[DATE et HEURE]&amp;tblDonnées[QUI],0),3)&amp;" "&amp;INDEX(tblDonnées[],MATCH(H$8+$B21&amp;AfficherNom,tblDonnées[DATE et HEURE]&amp;tblDonnées[QUI],0),4),"")</f>
        <v/>
      </c>
      <c r="I21" s="44" t="str">
        <f t="array" ref="I21">IFERROR(INDEX(tblDonnées[],MATCH(I$8+$B21&amp;AfficherNom,tblDonnées[DATE et HEURE]&amp;tblDonnées[QUI],0),3)&amp;" "&amp;INDEX(tblDonnées[],MATCH(I$8+$B21&amp;AfficherNom,tblDonnées[DATE et HEURE]&amp;tblDonnées[QUI],0),4),"")</f>
        <v/>
      </c>
    </row>
    <row r="22" spans="2:9" ht="26.25" customHeight="1">
      <c r="B22" s="31">
        <v>0.75</v>
      </c>
      <c r="C22" s="44" t="str">
        <f t="array" ref="C22">IFERROR(INDEX(tblDonnées[],MATCH(C$8+$B22&amp;AfficherNom,tblDonnées[DATE et HEURE]&amp;tblDonnées[QUI],0),3)&amp;" "&amp;INDEX(tblDonnées[],MATCH(C$8+$B22&amp;AfficherNom,tblDonnées[DATE et HEURE]&amp;tblDonnées[QUI],0),4),"")</f>
        <v/>
      </c>
      <c r="D22" s="44" t="str">
        <f t="array" ref="D22">IFERROR(INDEX(tblDonnées[],MATCH(D$8+$B22&amp;AfficherNom,tblDonnées[DATE et HEURE]&amp;tblDonnées[QUI],0),3)&amp;" "&amp;INDEX(tblDonnées[],MATCH(D$8+$B22&amp;AfficherNom,tblDonnées[DATE et HEURE]&amp;tblDonnées[QUI],0),4),"")</f>
        <v/>
      </c>
      <c r="E22" s="44" t="str">
        <f t="array" ref="E22">IFERROR(INDEX(tblDonnées[],MATCH(E$8+$B22&amp;AfficherNom,tblDonnées[DATE et HEURE]&amp;tblDonnées[QUI],0),3)&amp;" "&amp;INDEX(tblDonnées[],MATCH(E$8+$B22&amp;AfficherNom,tblDonnées[DATE et HEURE]&amp;tblDonnées[QUI],0),4),"")</f>
        <v/>
      </c>
      <c r="F22" s="44" t="str">
        <f t="array" ref="F22">IFERROR(INDEX(tblDonnées[],MATCH(F$8+$B22&amp;AfficherNom,tblDonnées[DATE et HEURE]&amp;tblDonnées[QUI],0),3)&amp;" "&amp;INDEX(tblDonnées[],MATCH(F$8+$B22&amp;AfficherNom,tblDonnées[DATE et HEURE]&amp;tblDonnées[QUI],0),4),"")</f>
        <v/>
      </c>
      <c r="G22" s="44" t="str">
        <f t="array" ref="G22">IFERROR(INDEX(tblDonnées[],MATCH(G$8+$B22&amp;AfficherNom,tblDonnées[DATE et HEURE]&amp;tblDonnées[QUI],0),3)&amp;" "&amp;INDEX(tblDonnées[],MATCH(G$8+$B22&amp;AfficherNom,tblDonnées[DATE et HEURE]&amp;tblDonnées[QUI],0),4),"")</f>
        <v/>
      </c>
      <c r="H22" s="44" t="str">
        <f t="array" ref="H22">IFERROR(INDEX(tblDonnées[],MATCH(H$8+$B22&amp;AfficherNom,tblDonnées[DATE et HEURE]&amp;tblDonnées[QUI],0),3)&amp;" "&amp;INDEX(tblDonnées[],MATCH(H$8+$B22&amp;AfficherNom,tblDonnées[DATE et HEURE]&amp;tblDonnées[QUI],0),4),"")</f>
        <v/>
      </c>
      <c r="I22" s="44" t="str">
        <f t="array" ref="I22">IFERROR(INDEX(tblDonnées[],MATCH(I$8+$B22&amp;AfficherNom,tblDonnées[DATE et HEURE]&amp;tblDonnées[QUI],0),3)&amp;" "&amp;INDEX(tblDonnées[],MATCH(I$8+$B22&amp;AfficherNom,tblDonnées[DATE et HEURE]&amp;tblDonnées[QUI],0),4),"")</f>
        <v/>
      </c>
    </row>
    <row r="23" spans="2:9" ht="26.25" customHeight="1">
      <c r="B23" s="31">
        <v>0.79166666666666696</v>
      </c>
      <c r="C23" s="44" t="str">
        <f t="array" ref="C23">IFERROR(INDEX(tblDonnées[],MATCH(C$8+$B23&amp;AfficherNom,tblDonnées[DATE et HEURE]&amp;tblDonnées[QUI],0),3)&amp;" "&amp;INDEX(tblDonnées[],MATCH(C$8+$B23&amp;AfficherNom,tblDonnées[DATE et HEURE]&amp;tblDonnées[QUI],0),4),"")</f>
        <v/>
      </c>
      <c r="D23" s="44" t="str">
        <f t="array" ref="D23">IFERROR(INDEX(tblDonnées[],MATCH(D$8+$B23&amp;AfficherNom,tblDonnées[DATE et HEURE]&amp;tblDonnées[QUI],0),3)&amp;" "&amp;INDEX(tblDonnées[],MATCH(D$8+$B23&amp;AfficherNom,tblDonnées[DATE et HEURE]&amp;tblDonnées[QUI],0),4),"")</f>
        <v/>
      </c>
      <c r="E23" s="44" t="str">
        <f t="array" ref="E23">IFERROR(INDEX(tblDonnées[],MATCH(E$8+$B23&amp;AfficherNom,tblDonnées[DATE et HEURE]&amp;tblDonnées[QUI],0),3)&amp;" "&amp;INDEX(tblDonnées[],MATCH(E$8+$B23&amp;AfficherNom,tblDonnées[DATE et HEURE]&amp;tblDonnées[QUI],0),4),"")</f>
        <v/>
      </c>
      <c r="F23" s="44" t="str">
        <f t="array" ref="F23">IFERROR(INDEX(tblDonnées[],MATCH(F$8+$B23&amp;AfficherNom,tblDonnées[DATE et HEURE]&amp;tblDonnées[QUI],0),3)&amp;" "&amp;INDEX(tblDonnées[],MATCH(F$8+$B23&amp;AfficherNom,tblDonnées[DATE et HEURE]&amp;tblDonnées[QUI],0),4),"")</f>
        <v/>
      </c>
      <c r="G23" s="44" t="str">
        <f t="array" ref="G23">IFERROR(INDEX(tblDonnées[],MATCH(G$8+$B23&amp;AfficherNom,tblDonnées[DATE et HEURE]&amp;tblDonnées[QUI],0),3)&amp;" "&amp;INDEX(tblDonnées[],MATCH(G$8+$B23&amp;AfficherNom,tblDonnées[DATE et HEURE]&amp;tblDonnées[QUI],0),4),"")</f>
        <v/>
      </c>
      <c r="H23" s="44" t="str">
        <f t="array" ref="H23">IFERROR(INDEX(tblDonnées[],MATCH(H$8+$B23&amp;AfficherNom,tblDonnées[DATE et HEURE]&amp;tblDonnées[QUI],0),3)&amp;" "&amp;INDEX(tblDonnées[],MATCH(H$8+$B23&amp;AfficherNom,tblDonnées[DATE et HEURE]&amp;tblDonnées[QUI],0),4),"")</f>
        <v/>
      </c>
      <c r="I23" s="44" t="str">
        <f t="array" ref="I23">IFERROR(INDEX(tblDonnées[],MATCH(I$8+$B23&amp;AfficherNom,tblDonnées[DATE et HEURE]&amp;tblDonnées[QUI],0),3)&amp;" "&amp;INDEX(tblDonnées[],MATCH(I$8+$B23&amp;AfficherNom,tblDonnées[DATE et HEURE]&amp;tblDonnées[QUI],0),4),"")</f>
        <v/>
      </c>
    </row>
    <row r="24" spans="2:9" ht="26.25" customHeight="1">
      <c r="B24" s="31">
        <v>0.83333333333333404</v>
      </c>
      <c r="C24" s="44" t="str">
        <f t="array" ref="C24">IFERROR(INDEX(tblDonnées[],MATCH(C$8+$B24&amp;AfficherNom,tblDonnées[DATE et HEURE]&amp;tblDonnées[QUI],0),3)&amp;" "&amp;INDEX(tblDonnées[],MATCH(C$8+$B24&amp;AfficherNom,tblDonnées[DATE et HEURE]&amp;tblDonnées[QUI],0),4),"")</f>
        <v/>
      </c>
      <c r="D24" s="44" t="str">
        <f t="array" ref="D24">IFERROR(INDEX(tblDonnées[],MATCH(D$8+$B24&amp;AfficherNom,tblDonnées[DATE et HEURE]&amp;tblDonnées[QUI],0),3)&amp;" "&amp;INDEX(tblDonnées[],MATCH(D$8+$B24&amp;AfficherNom,tblDonnées[DATE et HEURE]&amp;tblDonnées[QUI],0),4),"")</f>
        <v/>
      </c>
      <c r="E24" s="44" t="str">
        <f t="array" ref="E24">IFERROR(INDEX(tblDonnées[],MATCH(E$8+$B24&amp;AfficherNom,tblDonnées[DATE et HEURE]&amp;tblDonnées[QUI],0),3)&amp;" "&amp;INDEX(tblDonnées[],MATCH(E$8+$B24&amp;AfficherNom,tblDonnées[DATE et HEURE]&amp;tblDonnées[QUI],0),4),"")</f>
        <v/>
      </c>
      <c r="F24" s="44" t="str">
        <f t="array" ref="F24">IFERROR(INDEX(tblDonnées[],MATCH(F$8+$B24&amp;AfficherNom,tblDonnées[DATE et HEURE]&amp;tblDonnées[QUI],0),3)&amp;" "&amp;INDEX(tblDonnées[],MATCH(F$8+$B24&amp;AfficherNom,tblDonnées[DATE et HEURE]&amp;tblDonnées[QUI],0),4),"")</f>
        <v/>
      </c>
      <c r="G24" s="44" t="str">
        <f t="array" ref="G24">IFERROR(INDEX(tblDonnées[],MATCH(G$8+$B24&amp;AfficherNom,tblDonnées[DATE et HEURE]&amp;tblDonnées[QUI],0),3)&amp;" "&amp;INDEX(tblDonnées[],MATCH(G$8+$B24&amp;AfficherNom,tblDonnées[DATE et HEURE]&amp;tblDonnées[QUI],0),4),"")</f>
        <v/>
      </c>
      <c r="H24" s="44" t="str">
        <f t="array" ref="H24">IFERROR(INDEX(tblDonnées[],MATCH(H$8+$B24&amp;AfficherNom,tblDonnées[DATE et HEURE]&amp;tblDonnées[QUI],0),3)&amp;" "&amp;INDEX(tblDonnées[],MATCH(H$8+$B24&amp;AfficherNom,tblDonnées[DATE et HEURE]&amp;tblDonnées[QUI],0),4),"")</f>
        <v/>
      </c>
      <c r="I24" s="44" t="str">
        <f t="array" ref="I24">IFERROR(INDEX(tblDonnées[],MATCH(I$8+$B24&amp;AfficherNom,tblDonnées[DATE et HEURE]&amp;tblDonnées[QUI],0),3)&amp;" "&amp;INDEX(tblDonnées[],MATCH(I$8+$B24&amp;AfficherNom,tblDonnées[DATE et HEURE]&amp;tblDonnées[QUI],0),4),"")</f>
        <v/>
      </c>
    </row>
    <row r="25" spans="2:9" ht="26.25" customHeight="1">
      <c r="B25" s="31">
        <v>0.875</v>
      </c>
      <c r="C25" s="44" t="str">
        <f t="array" ref="C25">IFERROR(INDEX(tblDonnées[],MATCH(C$8+$B25&amp;AfficherNom,tblDonnées[DATE et HEURE]&amp;tblDonnées[QUI],0),3)&amp;" "&amp;INDEX(tblDonnées[],MATCH(C$8+$B25&amp;AfficherNom,tblDonnées[DATE et HEURE]&amp;tblDonnées[QUI],0),4),"")</f>
        <v/>
      </c>
      <c r="D25" s="44" t="str">
        <f t="array" ref="D25">IFERROR(INDEX(tblDonnées[],MATCH(D$8+$B25&amp;AfficherNom,tblDonnées[DATE et HEURE]&amp;tblDonnées[QUI],0),3)&amp;" "&amp;INDEX(tblDonnées[],MATCH(D$8+$B25&amp;AfficherNom,tblDonnées[DATE et HEURE]&amp;tblDonnées[QUI],0),4),"")</f>
        <v/>
      </c>
      <c r="E25" s="44" t="str">
        <f t="array" ref="E25">IFERROR(INDEX(tblDonnées[],MATCH(E$8+$B25&amp;AfficherNom,tblDonnées[DATE et HEURE]&amp;tblDonnées[QUI],0),3)&amp;" "&amp;INDEX(tblDonnées[],MATCH(E$8+$B25&amp;AfficherNom,tblDonnées[DATE et HEURE]&amp;tblDonnées[QUI],0),4),"")</f>
        <v/>
      </c>
      <c r="F25" s="44" t="str">
        <f t="array" ref="F25">IFERROR(INDEX(tblDonnées[],MATCH(F$8+$B25&amp;AfficherNom,tblDonnées[DATE et HEURE]&amp;tblDonnées[QUI],0),3)&amp;" "&amp;INDEX(tblDonnées[],MATCH(F$8+$B25&amp;AfficherNom,tblDonnées[DATE et HEURE]&amp;tblDonnées[QUI],0),4),"")</f>
        <v/>
      </c>
      <c r="G25" s="44" t="str">
        <f t="array" ref="G25">IFERROR(INDEX(tblDonnées[],MATCH(G$8+$B25&amp;AfficherNom,tblDonnées[DATE et HEURE]&amp;tblDonnées[QUI],0),3)&amp;" "&amp;INDEX(tblDonnées[],MATCH(G$8+$B25&amp;AfficherNom,tblDonnées[DATE et HEURE]&amp;tblDonnées[QUI],0),4),"")</f>
        <v/>
      </c>
      <c r="H25" s="44" t="str">
        <f t="array" ref="H25">IFERROR(INDEX(tblDonnées[],MATCH(H$8+$B25&amp;AfficherNom,tblDonnées[DATE et HEURE]&amp;tblDonnées[QUI],0),3)&amp;" "&amp;INDEX(tblDonnées[],MATCH(H$8+$B25&amp;AfficherNom,tblDonnées[DATE et HEURE]&amp;tblDonnées[QUI],0),4),"")</f>
        <v/>
      </c>
      <c r="I25" s="44" t="str">
        <f t="array" ref="I25">IFERROR(INDEX(tblDonnées[],MATCH(I$8+$B25&amp;AfficherNom,tblDonnées[DATE et HEURE]&amp;tblDonnées[QUI],0),3)&amp;" "&amp;INDEX(tblDonnées[],MATCH(I$8+$B25&amp;AfficherNom,tblDonnées[DATE et HEURE]&amp;tblDonnées[QUI],0),4),"")</f>
        <v/>
      </c>
    </row>
    <row r="26" spans="2:9" ht="26.25" customHeight="1">
      <c r="B26" s="31">
        <v>0.91666666666666696</v>
      </c>
      <c r="C26" s="44" t="str">
        <f t="array" ref="C26">IFERROR(INDEX(tblDonnées[],MATCH(C$8+$B26&amp;AfficherNom,tblDonnées[DATE et HEURE]&amp;tblDonnées[QUI],0),3)&amp;" "&amp;INDEX(tblDonnées[],MATCH(C$8+$B26&amp;AfficherNom,tblDonnées[DATE et HEURE]&amp;tblDonnées[QUI],0),4),"")</f>
        <v/>
      </c>
      <c r="D26" s="44" t="str">
        <f t="array" ref="D26">IFERROR(INDEX(tblDonnées[],MATCH(D$8+$B26&amp;AfficherNom,tblDonnées[DATE et HEURE]&amp;tblDonnées[QUI],0),3)&amp;" "&amp;INDEX(tblDonnées[],MATCH(D$8+$B26&amp;AfficherNom,tblDonnées[DATE et HEURE]&amp;tblDonnées[QUI],0),4),"")</f>
        <v/>
      </c>
      <c r="E26" s="44" t="str">
        <f t="array" ref="E26">IFERROR(INDEX(tblDonnées[],MATCH(E$8+$B26&amp;AfficherNom,tblDonnées[DATE et HEURE]&amp;tblDonnées[QUI],0),3)&amp;" "&amp;INDEX(tblDonnées[],MATCH(E$8+$B26&amp;AfficherNom,tblDonnées[DATE et HEURE]&amp;tblDonnées[QUI],0),4),"")</f>
        <v/>
      </c>
      <c r="F26" s="44" t="str">
        <f t="array" ref="F26">IFERROR(INDEX(tblDonnées[],MATCH(F$8+$B26&amp;AfficherNom,tblDonnées[DATE et HEURE]&amp;tblDonnées[QUI],0),3)&amp;" "&amp;INDEX(tblDonnées[],MATCH(F$8+$B26&amp;AfficherNom,tblDonnées[DATE et HEURE]&amp;tblDonnées[QUI],0),4),"")</f>
        <v/>
      </c>
      <c r="G26" s="44" t="str">
        <f t="array" ref="G26">IFERROR(INDEX(tblDonnées[],MATCH(G$8+$B26&amp;AfficherNom,tblDonnées[DATE et HEURE]&amp;tblDonnées[QUI],0),3)&amp;" "&amp;INDEX(tblDonnées[],MATCH(G$8+$B26&amp;AfficherNom,tblDonnées[DATE et HEURE]&amp;tblDonnées[QUI],0),4),"")</f>
        <v/>
      </c>
      <c r="H26" s="44" t="str">
        <f t="array" ref="H26">IFERROR(INDEX(tblDonnées[],MATCH(H$8+$B26&amp;AfficherNom,tblDonnées[DATE et HEURE]&amp;tblDonnées[QUI],0),3)&amp;" "&amp;INDEX(tblDonnées[],MATCH(H$8+$B26&amp;AfficherNom,tblDonnées[DATE et HEURE]&amp;tblDonnées[QUI],0),4),"")</f>
        <v/>
      </c>
      <c r="I26" s="44" t="str">
        <f t="array" ref="I26">IFERROR(INDEX(tblDonnées[],MATCH(I$8+$B26&amp;AfficherNom,tblDonnées[DATE et HEURE]&amp;tblDonnées[QUI],0),3)&amp;" "&amp;INDEX(tblDonnées[],MATCH(I$8+$B26&amp;AfficherNom,tblDonnées[DATE et HEURE]&amp;tblDonnées[QUI],0),4),"")</f>
        <v/>
      </c>
    </row>
  </sheetData>
  <mergeCells count="1">
    <mergeCell ref="B5:D6"/>
  </mergeCells>
  <conditionalFormatting sqref="C10:I26">
    <cfRule type="containsText" dxfId="11" priority="1" operator="containsText" text="analyse">
      <formula>NOT(ISERROR(SEARCH("analyse",C10)))</formula>
    </cfRule>
  </conditionalFormatting>
  <dataValidations count="1">
    <dataValidation type="list" allowBlank="1" showInputMessage="1" sqref="H6">
      <formula1>RechercherQui</formula1>
    </dataValidation>
  </dataValidations>
  <printOptions horizontalCentered="1" verticalCentered="1"/>
  <pageMargins left="0.25" right="0.25" top="0.75" bottom="0.75" header="0.3" footer="0.3"/>
  <pageSetup scale="88" orientation="landscape" r:id="rId1"/>
  <drawing r:id="rId2"/>
  <tableParts count="1">
    <tablePart r:id="rId3"/>
  </tableParts>
</worksheet>
</file>

<file path=xl/worksheets/sheet5.xml><?xml version="1.0" encoding="utf-8"?>
<worksheet xmlns="http://schemas.openxmlformats.org/spreadsheetml/2006/main" xmlns:r="http://schemas.openxmlformats.org/officeDocument/2006/relationships">
  <sheetPr codeName="Feuil5">
    <tabColor theme="6"/>
  </sheetPr>
  <dimension ref="A1:C132"/>
  <sheetViews>
    <sheetView showGridLines="0" workbookViewId="0">
      <selection sqref="A1:B1"/>
    </sheetView>
  </sheetViews>
  <sheetFormatPr baseColWidth="10" defaultColWidth="9.140625" defaultRowHeight="26.25" customHeight="1"/>
  <cols>
    <col min="1" max="1" width="20.28515625" style="24" customWidth="1"/>
    <col min="2" max="2" width="18.42578125" style="23" bestFit="1" customWidth="1"/>
  </cols>
  <sheetData>
    <row r="1" spans="1:3" ht="48" customHeight="1">
      <c r="A1" s="72" t="s">
        <v>14</v>
      </c>
      <c r="B1" s="72"/>
      <c r="C1" s="27"/>
    </row>
    <row r="2" spans="1:3" ht="26.25" customHeight="1">
      <c r="A2" s="25" t="s">
        <v>15</v>
      </c>
      <c r="B2" s="26" t="s">
        <v>16</v>
      </c>
    </row>
    <row r="3" spans="1:3" ht="26.25" customHeight="1">
      <c r="A3" s="24">
        <f t="array" ref="A3">IFERROR(INDEX(ChampQui,MATCH(0,COUNTIF($A$2:A2,ChampQui),0)),"")</f>
        <v>0</v>
      </c>
      <c r="B3" s="23">
        <f>IF(A3="","",ROW())</f>
        <v>3</v>
      </c>
    </row>
    <row r="4" spans="1:3" ht="26.25" customHeight="1">
      <c r="A4" s="24" t="str">
        <f t="array" ref="A4">IFERROR(INDEX(ChampQui,MATCH(0,COUNTIF($A$2:A3,ChampQui),0)),"")</f>
        <v>ROMAIN &amp; ROXANE</v>
      </c>
      <c r="B4" s="23">
        <f t="shared" ref="B4:B67" si="0">IF(A4="","",ROW())</f>
        <v>4</v>
      </c>
    </row>
    <row r="5" spans="1:3" ht="26.25" customHeight="1">
      <c r="A5" s="24" t="str">
        <f t="array" ref="A5">IFERROR(INDEX(ChampQui,MATCH(0,COUNTIF($A$2:A4,ChampQui),0)),"")</f>
        <v>ROMAIN</v>
      </c>
      <c r="B5" s="23">
        <f t="shared" si="0"/>
        <v>5</v>
      </c>
    </row>
    <row r="6" spans="1:3" ht="26.25" customHeight="1">
      <c r="A6" s="24" t="str">
        <f t="array" ref="A6">IFERROR(INDEX(ChampQui,MATCH(0,COUNTIF($A$2:A5,ChampQui),0)),"")</f>
        <v>ROXANE</v>
      </c>
      <c r="B6" s="23">
        <f t="shared" si="0"/>
        <v>6</v>
      </c>
    </row>
    <row r="7" spans="1:3" ht="26.25" customHeight="1">
      <c r="A7" s="24" t="str">
        <f t="array" ref="A7">IFERROR(INDEX(ChampQui,MATCH(0,COUNTIF($A$2:A6,ChampQui),0)),"")</f>
        <v/>
      </c>
      <c r="B7" s="23" t="str">
        <f t="shared" si="0"/>
        <v/>
      </c>
    </row>
    <row r="8" spans="1:3" ht="26.25" customHeight="1">
      <c r="A8" s="24" t="str">
        <f t="array" ref="A8">IFERROR(INDEX(ChampQui,MATCH(0,COUNTIF($A$2:A7,ChampQui),0)),"")</f>
        <v/>
      </c>
      <c r="B8" s="23" t="str">
        <f t="shared" si="0"/>
        <v/>
      </c>
    </row>
    <row r="9" spans="1:3" ht="26.25" customHeight="1">
      <c r="A9" s="24" t="str">
        <f t="array" ref="A9">IFERROR(INDEX(ChampQui,MATCH(0,COUNTIF($A$2:A8,ChampQui),0)),"")</f>
        <v/>
      </c>
      <c r="B9" s="23" t="str">
        <f t="shared" si="0"/>
        <v/>
      </c>
    </row>
    <row r="10" spans="1:3" ht="26.25" customHeight="1">
      <c r="A10" s="24" t="str">
        <f t="array" ref="A10">IFERROR(INDEX(ChampQui,MATCH(0,COUNTIF($A$2:A9,ChampQui),0)),"")</f>
        <v/>
      </c>
      <c r="B10" s="23" t="str">
        <f t="shared" si="0"/>
        <v/>
      </c>
    </row>
    <row r="11" spans="1:3" ht="26.25" customHeight="1">
      <c r="A11" s="24" t="str">
        <f t="array" ref="A11">IFERROR(INDEX(ChampQui,MATCH(0,COUNTIF($A$2:A10,ChampQui),0)),"")</f>
        <v/>
      </c>
      <c r="B11" s="23" t="str">
        <f t="shared" si="0"/>
        <v/>
      </c>
    </row>
    <row r="12" spans="1:3" ht="26.25" customHeight="1">
      <c r="A12" s="24" t="str">
        <f t="array" ref="A12">IFERROR(INDEX(ChampQui,MATCH(0,COUNTIF($A$2:A11,ChampQui),0)),"")</f>
        <v/>
      </c>
      <c r="B12" s="23" t="str">
        <f t="shared" si="0"/>
        <v/>
      </c>
    </row>
    <row r="13" spans="1:3" ht="26.25" customHeight="1">
      <c r="A13" s="24" t="str">
        <f t="array" ref="A13">IFERROR(INDEX(ChampQui,MATCH(0,COUNTIF($A$2:A12,ChampQui),0)),"")</f>
        <v/>
      </c>
      <c r="B13" s="23" t="str">
        <f t="shared" si="0"/>
        <v/>
      </c>
    </row>
    <row r="14" spans="1:3" ht="26.25" customHeight="1">
      <c r="A14" s="24" t="str">
        <f t="array" ref="A14">IFERROR(INDEX(ChampQui,MATCH(0,COUNTIF($A$2:A13,ChampQui),0)),"")</f>
        <v/>
      </c>
      <c r="B14" s="23" t="str">
        <f t="shared" si="0"/>
        <v/>
      </c>
    </row>
    <row r="15" spans="1:3" ht="26.25" customHeight="1">
      <c r="A15" s="24" t="str">
        <f t="array" ref="A15">IFERROR(INDEX(ChampQui,MATCH(0,COUNTIF($A$2:A14,ChampQui),0)),"")</f>
        <v/>
      </c>
      <c r="B15" s="23" t="str">
        <f t="shared" si="0"/>
        <v/>
      </c>
    </row>
    <row r="16" spans="1:3" ht="26.25" customHeight="1">
      <c r="A16" s="24" t="str">
        <f t="array" ref="A16">IFERROR(INDEX(ChampQui,MATCH(0,COUNTIF($A$2:A15,ChampQui),0)),"")</f>
        <v/>
      </c>
      <c r="B16" s="23" t="str">
        <f t="shared" si="0"/>
        <v/>
      </c>
    </row>
    <row r="17" spans="1:2" ht="26.25" customHeight="1">
      <c r="A17" s="24" t="str">
        <f t="array" ref="A17">IFERROR(INDEX(ChampQui,MATCH(0,COUNTIF($A$2:A16,ChampQui),0)),"")</f>
        <v/>
      </c>
      <c r="B17" s="23" t="str">
        <f t="shared" si="0"/>
        <v/>
      </c>
    </row>
    <row r="18" spans="1:2" ht="26.25" customHeight="1">
      <c r="A18" s="24" t="str">
        <f t="array" ref="A18">IFERROR(INDEX(ChampQui,MATCH(0,COUNTIF($A$2:A17,ChampQui),0)),"")</f>
        <v/>
      </c>
      <c r="B18" s="23" t="str">
        <f t="shared" si="0"/>
        <v/>
      </c>
    </row>
    <row r="19" spans="1:2" ht="26.25" customHeight="1">
      <c r="A19" s="24" t="str">
        <f t="array" ref="A19">IFERROR(INDEX(ChampQui,MATCH(0,COUNTIF($A$2:A18,ChampQui),0)),"")</f>
        <v/>
      </c>
      <c r="B19" s="23" t="str">
        <f t="shared" si="0"/>
        <v/>
      </c>
    </row>
    <row r="20" spans="1:2" ht="26.25" customHeight="1">
      <c r="A20" s="24" t="str">
        <f t="array" ref="A20">IFERROR(INDEX(ChampQui,MATCH(0,COUNTIF($A$2:A19,ChampQui),0)),"")</f>
        <v/>
      </c>
      <c r="B20" s="23" t="str">
        <f t="shared" si="0"/>
        <v/>
      </c>
    </row>
    <row r="21" spans="1:2" ht="26.25" customHeight="1">
      <c r="A21" s="24" t="str">
        <f t="array" ref="A21">IFERROR(INDEX(ChampQui,MATCH(0,COUNTIF($A$2:A20,ChampQui),0)),"")</f>
        <v/>
      </c>
      <c r="B21" s="23" t="str">
        <f t="shared" si="0"/>
        <v/>
      </c>
    </row>
    <row r="22" spans="1:2" ht="26.25" customHeight="1">
      <c r="A22" s="24" t="str">
        <f t="array" ref="A22">IFERROR(INDEX(ChampQui,MATCH(0,COUNTIF($A$2:A21,ChampQui),0)),"")</f>
        <v/>
      </c>
      <c r="B22" s="23" t="str">
        <f t="shared" si="0"/>
        <v/>
      </c>
    </row>
    <row r="23" spans="1:2" ht="26.25" customHeight="1">
      <c r="A23" s="24" t="str">
        <f t="array" ref="A23">IFERROR(INDEX(ChampQui,MATCH(0,COUNTIF($A$2:A22,ChampQui),0)),"")</f>
        <v/>
      </c>
      <c r="B23" s="23" t="str">
        <f t="shared" si="0"/>
        <v/>
      </c>
    </row>
    <row r="24" spans="1:2" ht="26.25" customHeight="1">
      <c r="A24" s="24" t="str">
        <f t="array" ref="A24">IFERROR(INDEX(ChampQui,MATCH(0,COUNTIF($A$2:A23,ChampQui),0)),"")</f>
        <v/>
      </c>
      <c r="B24" s="23" t="str">
        <f t="shared" si="0"/>
        <v/>
      </c>
    </row>
    <row r="25" spans="1:2" ht="26.25" customHeight="1">
      <c r="A25" s="24" t="str">
        <f t="array" ref="A25">IFERROR(INDEX(ChampQui,MATCH(0,COUNTIF($A$2:A24,ChampQui),0)),"")</f>
        <v/>
      </c>
      <c r="B25" s="23" t="str">
        <f t="shared" si="0"/>
        <v/>
      </c>
    </row>
    <row r="26" spans="1:2" ht="26.25" customHeight="1">
      <c r="A26" s="24" t="str">
        <f t="array" ref="A26">IFERROR(INDEX(ChampQui,MATCH(0,COUNTIF($A$2:A25,ChampQui),0)),"")</f>
        <v/>
      </c>
      <c r="B26" s="23" t="str">
        <f t="shared" si="0"/>
        <v/>
      </c>
    </row>
    <row r="27" spans="1:2" ht="26.25" customHeight="1">
      <c r="A27" s="24" t="str">
        <f t="array" ref="A27">IFERROR(INDEX(ChampQui,MATCH(0,COUNTIF($A$2:A26,ChampQui),0)),"")</f>
        <v/>
      </c>
      <c r="B27" s="23" t="str">
        <f t="shared" si="0"/>
        <v/>
      </c>
    </row>
    <row r="28" spans="1:2" ht="26.25" customHeight="1">
      <c r="A28" s="24" t="str">
        <f t="array" ref="A28">IFERROR(INDEX(ChampQui,MATCH(0,COUNTIF($A$2:A27,ChampQui),0)),"")</f>
        <v/>
      </c>
      <c r="B28" s="23" t="str">
        <f t="shared" si="0"/>
        <v/>
      </c>
    </row>
    <row r="29" spans="1:2" ht="26.25" customHeight="1">
      <c r="A29" s="24" t="str">
        <f t="array" ref="A29">IFERROR(INDEX(ChampQui,MATCH(0,COUNTIF($A$2:A28,ChampQui),0)),"")</f>
        <v/>
      </c>
      <c r="B29" s="23" t="str">
        <f t="shared" si="0"/>
        <v/>
      </c>
    </row>
    <row r="30" spans="1:2" ht="26.25" customHeight="1">
      <c r="A30" s="24" t="str">
        <f t="array" ref="A30">IFERROR(INDEX(ChampQui,MATCH(0,COUNTIF($A$2:A29,ChampQui),0)),"")</f>
        <v/>
      </c>
      <c r="B30" s="23" t="str">
        <f t="shared" si="0"/>
        <v/>
      </c>
    </row>
    <row r="31" spans="1:2" ht="26.25" customHeight="1">
      <c r="A31" s="24" t="str">
        <f t="array" ref="A31">IFERROR(INDEX(ChampQui,MATCH(0,COUNTIF($A$2:A30,ChampQui),0)),"")</f>
        <v/>
      </c>
      <c r="B31" s="23" t="str">
        <f t="shared" si="0"/>
        <v/>
      </c>
    </row>
    <row r="32" spans="1:2" ht="26.25" customHeight="1">
      <c r="A32" s="24" t="str">
        <f t="array" ref="A32">IFERROR(INDEX(ChampQui,MATCH(0,COUNTIF($A$2:A31,ChampQui),0)),"")</f>
        <v/>
      </c>
      <c r="B32" s="23" t="str">
        <f t="shared" si="0"/>
        <v/>
      </c>
    </row>
    <row r="33" spans="1:2" ht="26.25" customHeight="1">
      <c r="A33" s="24" t="str">
        <f t="array" ref="A33">IFERROR(INDEX(ChampQui,MATCH(0,COUNTIF($A$2:A32,ChampQui),0)),"")</f>
        <v/>
      </c>
      <c r="B33" s="23" t="str">
        <f t="shared" si="0"/>
        <v/>
      </c>
    </row>
    <row r="34" spans="1:2" ht="26.25" customHeight="1">
      <c r="A34" s="24" t="str">
        <f t="array" ref="A34">IFERROR(INDEX(ChampQui,MATCH(0,COUNTIF($A$2:A33,ChampQui),0)),"")</f>
        <v/>
      </c>
      <c r="B34" s="23" t="str">
        <f t="shared" si="0"/>
        <v/>
      </c>
    </row>
    <row r="35" spans="1:2" ht="26.25" customHeight="1">
      <c r="A35" s="24" t="str">
        <f t="array" ref="A35">IFERROR(INDEX(ChampQui,MATCH(0,COUNTIF($A$2:A34,ChampQui),0)),"")</f>
        <v/>
      </c>
      <c r="B35" s="23" t="str">
        <f t="shared" si="0"/>
        <v/>
      </c>
    </row>
    <row r="36" spans="1:2" ht="26.25" customHeight="1">
      <c r="A36" s="24" t="str">
        <f t="array" ref="A36">IFERROR(INDEX(ChampQui,MATCH(0,COUNTIF($A$2:A35,ChampQui),0)),"")</f>
        <v/>
      </c>
      <c r="B36" s="23" t="str">
        <f t="shared" si="0"/>
        <v/>
      </c>
    </row>
    <row r="37" spans="1:2" ht="26.25" customHeight="1">
      <c r="A37" s="24" t="str">
        <f t="array" ref="A37">IFERROR(INDEX(ChampQui,MATCH(0,COUNTIF($A$2:A36,ChampQui),0)),"")</f>
        <v/>
      </c>
      <c r="B37" s="23" t="str">
        <f t="shared" si="0"/>
        <v/>
      </c>
    </row>
    <row r="38" spans="1:2" ht="26.25" customHeight="1">
      <c r="A38" s="24" t="str">
        <f t="array" ref="A38">IFERROR(INDEX(ChampQui,MATCH(0,COUNTIF($A$2:A37,ChampQui),0)),"")</f>
        <v/>
      </c>
      <c r="B38" s="23" t="str">
        <f t="shared" si="0"/>
        <v/>
      </c>
    </row>
    <row r="39" spans="1:2" ht="26.25" customHeight="1">
      <c r="A39" s="24" t="str">
        <f t="array" ref="A39">IFERROR(INDEX(ChampQui,MATCH(0,COUNTIF($A$2:A38,ChampQui),0)),"")</f>
        <v/>
      </c>
      <c r="B39" s="23" t="str">
        <f t="shared" si="0"/>
        <v/>
      </c>
    </row>
    <row r="40" spans="1:2" ht="26.25" customHeight="1">
      <c r="A40" s="24" t="str">
        <f t="array" ref="A40">IFERROR(INDEX(ChampQui,MATCH(0,COUNTIF($A$2:A39,ChampQui),0)),"")</f>
        <v/>
      </c>
      <c r="B40" s="23" t="str">
        <f t="shared" si="0"/>
        <v/>
      </c>
    </row>
    <row r="41" spans="1:2" ht="26.25" customHeight="1">
      <c r="A41" s="24" t="str">
        <f t="array" ref="A41">IFERROR(INDEX(ChampQui,MATCH(0,COUNTIF($A$2:A40,ChampQui),0)),"")</f>
        <v/>
      </c>
      <c r="B41" s="23" t="str">
        <f t="shared" si="0"/>
        <v/>
      </c>
    </row>
    <row r="42" spans="1:2" ht="26.25" customHeight="1">
      <c r="A42" s="24" t="str">
        <f t="array" ref="A42">IFERROR(INDEX(ChampQui,MATCH(0,COUNTIF($A$2:A41,ChampQui),0)),"")</f>
        <v/>
      </c>
      <c r="B42" s="23" t="str">
        <f t="shared" si="0"/>
        <v/>
      </c>
    </row>
    <row r="43" spans="1:2" ht="26.25" customHeight="1">
      <c r="A43" s="24" t="str">
        <f t="array" ref="A43">IFERROR(INDEX(ChampQui,MATCH(0,COUNTIF($A$2:A42,ChampQui),0)),"")</f>
        <v/>
      </c>
      <c r="B43" s="23" t="str">
        <f t="shared" si="0"/>
        <v/>
      </c>
    </row>
    <row r="44" spans="1:2" ht="26.25" customHeight="1">
      <c r="A44" s="24" t="str">
        <f t="array" ref="A44">IFERROR(INDEX(ChampQui,MATCH(0,COUNTIF($A$2:A43,ChampQui),0)),"")</f>
        <v/>
      </c>
      <c r="B44" s="23" t="str">
        <f t="shared" si="0"/>
        <v/>
      </c>
    </row>
    <row r="45" spans="1:2" ht="26.25" customHeight="1">
      <c r="A45" s="24" t="str">
        <f t="array" ref="A45">IFERROR(INDEX(ChampQui,MATCH(0,COUNTIF($A$2:A44,ChampQui),0)),"")</f>
        <v/>
      </c>
      <c r="B45" s="23" t="str">
        <f t="shared" si="0"/>
        <v/>
      </c>
    </row>
    <row r="46" spans="1:2" ht="26.25" customHeight="1">
      <c r="A46" s="24" t="str">
        <f t="array" ref="A46">IFERROR(INDEX(ChampQui,MATCH(0,COUNTIF($A$2:A45,ChampQui),0)),"")</f>
        <v/>
      </c>
      <c r="B46" s="23" t="str">
        <f t="shared" si="0"/>
        <v/>
      </c>
    </row>
    <row r="47" spans="1:2" ht="26.25" customHeight="1">
      <c r="A47" s="24" t="str">
        <f t="array" ref="A47">IFERROR(INDEX(ChampQui,MATCH(0,COUNTIF($A$2:A46,ChampQui),0)),"")</f>
        <v/>
      </c>
      <c r="B47" s="23" t="str">
        <f t="shared" si="0"/>
        <v/>
      </c>
    </row>
    <row r="48" spans="1:2" ht="26.25" customHeight="1">
      <c r="A48" s="24" t="str">
        <f t="array" ref="A48">IFERROR(INDEX(ChampQui,MATCH(0,COUNTIF($A$2:A47,ChampQui),0)),"")</f>
        <v/>
      </c>
      <c r="B48" s="23" t="str">
        <f t="shared" si="0"/>
        <v/>
      </c>
    </row>
    <row r="49" spans="1:2" ht="26.25" customHeight="1">
      <c r="A49" s="24" t="str">
        <f t="array" ref="A49">IFERROR(INDEX(ChampQui,MATCH(0,COUNTIF($A$2:A48,ChampQui),0)),"")</f>
        <v/>
      </c>
      <c r="B49" s="23" t="str">
        <f t="shared" si="0"/>
        <v/>
      </c>
    </row>
    <row r="50" spans="1:2" ht="26.25" customHeight="1">
      <c r="A50" s="24" t="str">
        <f t="array" ref="A50">IFERROR(INDEX(ChampQui,MATCH(0,COUNTIF($A$2:A49,ChampQui),0)),"")</f>
        <v/>
      </c>
      <c r="B50" s="23" t="str">
        <f t="shared" si="0"/>
        <v/>
      </c>
    </row>
    <row r="51" spans="1:2" ht="26.25" customHeight="1">
      <c r="A51" s="24" t="str">
        <f t="array" ref="A51">IFERROR(INDEX(ChampQui,MATCH(0,COUNTIF($A$2:A50,ChampQui),0)),"")</f>
        <v/>
      </c>
      <c r="B51" s="23" t="str">
        <f t="shared" si="0"/>
        <v/>
      </c>
    </row>
    <row r="52" spans="1:2" ht="26.25" customHeight="1">
      <c r="A52" s="24" t="str">
        <f t="array" ref="A52">IFERROR(INDEX(ChampQui,MATCH(0,COUNTIF($A$2:A51,ChampQui),0)),"")</f>
        <v/>
      </c>
      <c r="B52" s="23" t="str">
        <f t="shared" si="0"/>
        <v/>
      </c>
    </row>
    <row r="53" spans="1:2" ht="26.25" customHeight="1">
      <c r="A53" s="24" t="str">
        <f t="array" ref="A53">IFERROR(INDEX(ChampQui,MATCH(0,COUNTIF($A$2:A52,ChampQui),0)),"")</f>
        <v/>
      </c>
      <c r="B53" s="23" t="str">
        <f t="shared" si="0"/>
        <v/>
      </c>
    </row>
    <row r="54" spans="1:2" ht="26.25" customHeight="1">
      <c r="A54" s="24" t="str">
        <f t="array" ref="A54">IFERROR(INDEX(ChampQui,MATCH(0,COUNTIF($A$2:A53,ChampQui),0)),"")</f>
        <v/>
      </c>
      <c r="B54" s="23" t="str">
        <f t="shared" si="0"/>
        <v/>
      </c>
    </row>
    <row r="55" spans="1:2" ht="26.25" customHeight="1">
      <c r="A55" s="24" t="str">
        <f t="array" ref="A55">IFERROR(INDEX(ChampQui,MATCH(0,COUNTIF($A$2:A54,ChampQui),0)),"")</f>
        <v/>
      </c>
      <c r="B55" s="23" t="str">
        <f t="shared" si="0"/>
        <v/>
      </c>
    </row>
    <row r="56" spans="1:2" ht="26.25" customHeight="1">
      <c r="A56" s="24" t="str">
        <f t="array" ref="A56">IFERROR(INDEX(ChampQui,MATCH(0,COUNTIF($A$2:A55,ChampQui),0)),"")</f>
        <v/>
      </c>
      <c r="B56" s="23" t="str">
        <f t="shared" si="0"/>
        <v/>
      </c>
    </row>
    <row r="57" spans="1:2" ht="26.25" customHeight="1">
      <c r="A57" s="24" t="str">
        <f t="array" ref="A57">IFERROR(INDEX(ChampQui,MATCH(0,COUNTIF($A$2:A56,ChampQui),0)),"")</f>
        <v/>
      </c>
      <c r="B57" s="23" t="str">
        <f t="shared" si="0"/>
        <v/>
      </c>
    </row>
    <row r="58" spans="1:2" ht="26.25" customHeight="1">
      <c r="A58" s="24" t="str">
        <f t="array" ref="A58">IFERROR(INDEX(ChampQui,MATCH(0,COUNTIF($A$2:A57,ChampQui),0)),"")</f>
        <v/>
      </c>
      <c r="B58" s="23" t="str">
        <f t="shared" si="0"/>
        <v/>
      </c>
    </row>
    <row r="59" spans="1:2" ht="26.25" customHeight="1">
      <c r="A59" s="24" t="str">
        <f t="array" ref="A59">IFERROR(INDEX(ChampQui,MATCH(0,COUNTIF($A$2:A58,ChampQui),0)),"")</f>
        <v/>
      </c>
      <c r="B59" s="23" t="str">
        <f t="shared" si="0"/>
        <v/>
      </c>
    </row>
    <row r="60" spans="1:2" ht="26.25" customHeight="1">
      <c r="A60" s="24" t="str">
        <f t="array" ref="A60">IFERROR(INDEX(ChampQui,MATCH(0,COUNTIF($A$2:A59,ChampQui),0)),"")</f>
        <v/>
      </c>
      <c r="B60" s="23" t="str">
        <f t="shared" si="0"/>
        <v/>
      </c>
    </row>
    <row r="61" spans="1:2" ht="26.25" customHeight="1">
      <c r="A61" s="24" t="str">
        <f t="array" ref="A61">IFERROR(INDEX(ChampQui,MATCH(0,COUNTIF($A$2:A60,ChampQui),0)),"")</f>
        <v/>
      </c>
      <c r="B61" s="23" t="str">
        <f t="shared" si="0"/>
        <v/>
      </c>
    </row>
    <row r="62" spans="1:2" ht="26.25" customHeight="1">
      <c r="A62" s="24" t="str">
        <f t="array" ref="A62">IFERROR(INDEX(ChampQui,MATCH(0,COUNTIF($A$2:A61,ChampQui),0)),"")</f>
        <v/>
      </c>
      <c r="B62" s="23" t="str">
        <f t="shared" si="0"/>
        <v/>
      </c>
    </row>
    <row r="63" spans="1:2" ht="26.25" customHeight="1">
      <c r="A63" s="24" t="str">
        <f t="array" ref="A63">IFERROR(INDEX(ChampQui,MATCH(0,COUNTIF($A$2:A62,ChampQui),0)),"")</f>
        <v/>
      </c>
      <c r="B63" s="23" t="str">
        <f t="shared" si="0"/>
        <v/>
      </c>
    </row>
    <row r="64" spans="1:2" ht="26.25" customHeight="1">
      <c r="A64" s="24" t="str">
        <f t="array" ref="A64">IFERROR(INDEX(ChampQui,MATCH(0,COUNTIF($A$2:A63,ChampQui),0)),"")</f>
        <v/>
      </c>
      <c r="B64" s="23" t="str">
        <f t="shared" si="0"/>
        <v/>
      </c>
    </row>
    <row r="65" spans="1:2" ht="26.25" customHeight="1">
      <c r="A65" s="24" t="str">
        <f t="array" ref="A65">IFERROR(INDEX(ChampQui,MATCH(0,COUNTIF($A$2:A64,ChampQui),0)),"")</f>
        <v/>
      </c>
      <c r="B65" s="23" t="str">
        <f t="shared" si="0"/>
        <v/>
      </c>
    </row>
    <row r="66" spans="1:2" ht="26.25" customHeight="1">
      <c r="A66" s="24" t="str">
        <f t="array" ref="A66">IFERROR(INDEX(ChampQui,MATCH(0,COUNTIF($A$2:A65,ChampQui),0)),"")</f>
        <v/>
      </c>
      <c r="B66" s="23" t="str">
        <f t="shared" si="0"/>
        <v/>
      </c>
    </row>
    <row r="67" spans="1:2" ht="26.25" customHeight="1">
      <c r="A67" s="24" t="str">
        <f t="array" ref="A67">IFERROR(INDEX(ChampQui,MATCH(0,COUNTIF($A$2:A66,ChampQui),0)),"")</f>
        <v/>
      </c>
      <c r="B67" s="23" t="str">
        <f t="shared" si="0"/>
        <v/>
      </c>
    </row>
    <row r="68" spans="1:2" ht="26.25" customHeight="1">
      <c r="A68" s="24" t="str">
        <f t="array" ref="A68">IFERROR(INDEX(ChampQui,MATCH(0,COUNTIF($A$2:A67,ChampQui),0)),"")</f>
        <v/>
      </c>
      <c r="B68" s="23" t="str">
        <f t="shared" ref="B68:B131" si="1">IF(A68="","",ROW())</f>
        <v/>
      </c>
    </row>
    <row r="69" spans="1:2" ht="26.25" customHeight="1">
      <c r="A69" s="24" t="str">
        <f t="array" ref="A69">IFERROR(INDEX(ChampQui,MATCH(0,COUNTIF($A$2:A68,ChampQui),0)),"")</f>
        <v/>
      </c>
      <c r="B69" s="23" t="str">
        <f t="shared" si="1"/>
        <v/>
      </c>
    </row>
    <row r="70" spans="1:2" ht="26.25" customHeight="1">
      <c r="A70" s="24" t="str">
        <f t="array" ref="A70">IFERROR(INDEX(ChampQui,MATCH(0,COUNTIF($A$2:A69,ChampQui),0)),"")</f>
        <v/>
      </c>
      <c r="B70" s="23" t="str">
        <f t="shared" si="1"/>
        <v/>
      </c>
    </row>
    <row r="71" spans="1:2" ht="26.25" customHeight="1">
      <c r="A71" s="24" t="str">
        <f t="array" ref="A71">IFERROR(INDEX(ChampQui,MATCH(0,COUNTIF($A$2:A70,ChampQui),0)),"")</f>
        <v/>
      </c>
      <c r="B71" s="23" t="str">
        <f t="shared" si="1"/>
        <v/>
      </c>
    </row>
    <row r="72" spans="1:2" ht="26.25" customHeight="1">
      <c r="A72" s="24" t="str">
        <f t="array" ref="A72">IFERROR(INDEX(ChampQui,MATCH(0,COUNTIF($A$2:A71,ChampQui),0)),"")</f>
        <v/>
      </c>
      <c r="B72" s="23" t="str">
        <f t="shared" si="1"/>
        <v/>
      </c>
    </row>
    <row r="73" spans="1:2" ht="26.25" customHeight="1">
      <c r="A73" s="24" t="str">
        <f t="array" ref="A73">IFERROR(INDEX(ChampQui,MATCH(0,COUNTIF($A$2:A72,ChampQui),0)),"")</f>
        <v/>
      </c>
      <c r="B73" s="23" t="str">
        <f t="shared" si="1"/>
        <v/>
      </c>
    </row>
    <row r="74" spans="1:2" ht="26.25" customHeight="1">
      <c r="A74" s="24" t="str">
        <f t="array" ref="A74">IFERROR(INDEX(ChampQui,MATCH(0,COUNTIF($A$2:A73,ChampQui),0)),"")</f>
        <v/>
      </c>
      <c r="B74" s="23" t="str">
        <f t="shared" si="1"/>
        <v/>
      </c>
    </row>
    <row r="75" spans="1:2" ht="26.25" customHeight="1">
      <c r="A75" s="24" t="str">
        <f t="array" ref="A75">IFERROR(INDEX(ChampQui,MATCH(0,COUNTIF($A$2:A74,ChampQui),0)),"")</f>
        <v/>
      </c>
      <c r="B75" s="23" t="str">
        <f t="shared" si="1"/>
        <v/>
      </c>
    </row>
    <row r="76" spans="1:2" ht="26.25" customHeight="1">
      <c r="A76" s="24" t="str">
        <f t="array" ref="A76">IFERROR(INDEX(ChampQui,MATCH(0,COUNTIF($A$2:A75,ChampQui),0)),"")</f>
        <v/>
      </c>
      <c r="B76" s="23" t="str">
        <f t="shared" si="1"/>
        <v/>
      </c>
    </row>
    <row r="77" spans="1:2" ht="26.25" customHeight="1">
      <c r="A77" s="24" t="str">
        <f t="array" ref="A77">IFERROR(INDEX(ChampQui,MATCH(0,COUNTIF($A$2:A76,ChampQui),0)),"")</f>
        <v/>
      </c>
      <c r="B77" s="23" t="str">
        <f t="shared" si="1"/>
        <v/>
      </c>
    </row>
    <row r="78" spans="1:2" ht="26.25" customHeight="1">
      <c r="A78" s="24" t="str">
        <f t="array" ref="A78">IFERROR(INDEX(ChampQui,MATCH(0,COUNTIF($A$2:A77,ChampQui),0)),"")</f>
        <v/>
      </c>
      <c r="B78" s="23" t="str">
        <f t="shared" si="1"/>
        <v/>
      </c>
    </row>
    <row r="79" spans="1:2" ht="26.25" customHeight="1">
      <c r="A79" s="24" t="str">
        <f t="array" ref="A79">IFERROR(INDEX(ChampQui,MATCH(0,COUNTIF($A$2:A78,ChampQui),0)),"")</f>
        <v/>
      </c>
      <c r="B79" s="23" t="str">
        <f t="shared" si="1"/>
        <v/>
      </c>
    </row>
    <row r="80" spans="1:2" ht="26.25" customHeight="1">
      <c r="A80" s="24" t="str">
        <f t="array" ref="A80">IFERROR(INDEX(ChampQui,MATCH(0,COUNTIF($A$2:A79,ChampQui),0)),"")</f>
        <v/>
      </c>
      <c r="B80" s="23" t="str">
        <f t="shared" si="1"/>
        <v/>
      </c>
    </row>
    <row r="81" spans="1:2" ht="26.25" customHeight="1">
      <c r="A81" s="24" t="str">
        <f t="array" ref="A81">IFERROR(INDEX(ChampQui,MATCH(0,COUNTIF($A$2:A80,ChampQui),0)),"")</f>
        <v/>
      </c>
      <c r="B81" s="23" t="str">
        <f t="shared" si="1"/>
        <v/>
      </c>
    </row>
    <row r="82" spans="1:2" ht="26.25" customHeight="1">
      <c r="A82" s="24" t="str">
        <f t="array" ref="A82">IFERROR(INDEX(ChampQui,MATCH(0,COUNTIF($A$2:A81,ChampQui),0)),"")</f>
        <v/>
      </c>
      <c r="B82" s="23" t="str">
        <f t="shared" si="1"/>
        <v/>
      </c>
    </row>
    <row r="83" spans="1:2" ht="26.25" customHeight="1">
      <c r="A83" s="24" t="str">
        <f t="array" ref="A83">IFERROR(INDEX(ChampQui,MATCH(0,COUNTIF($A$2:A82,ChampQui),0)),"")</f>
        <v/>
      </c>
      <c r="B83" s="23" t="str">
        <f t="shared" si="1"/>
        <v/>
      </c>
    </row>
    <row r="84" spans="1:2" ht="26.25" customHeight="1">
      <c r="A84" s="24" t="str">
        <f t="array" ref="A84">IFERROR(INDEX(ChampQui,MATCH(0,COUNTIF($A$2:A83,ChampQui),0)),"")</f>
        <v/>
      </c>
      <c r="B84" s="23" t="str">
        <f t="shared" si="1"/>
        <v/>
      </c>
    </row>
    <row r="85" spans="1:2" ht="26.25" customHeight="1">
      <c r="A85" s="24" t="str">
        <f t="array" ref="A85">IFERROR(INDEX(ChampQui,MATCH(0,COUNTIF($A$2:A84,ChampQui),0)),"")</f>
        <v/>
      </c>
      <c r="B85" s="23" t="str">
        <f t="shared" si="1"/>
        <v/>
      </c>
    </row>
    <row r="86" spans="1:2" ht="26.25" customHeight="1">
      <c r="A86" s="24" t="str">
        <f t="array" ref="A86">IFERROR(INDEX(ChampQui,MATCH(0,COUNTIF($A$2:A85,ChampQui),0)),"")</f>
        <v/>
      </c>
      <c r="B86" s="23" t="str">
        <f t="shared" si="1"/>
        <v/>
      </c>
    </row>
    <row r="87" spans="1:2" ht="26.25" customHeight="1">
      <c r="A87" s="24" t="str">
        <f t="array" ref="A87">IFERROR(INDEX(ChampQui,MATCH(0,COUNTIF($A$2:A86,ChampQui),0)),"")</f>
        <v/>
      </c>
      <c r="B87" s="23" t="str">
        <f t="shared" si="1"/>
        <v/>
      </c>
    </row>
    <row r="88" spans="1:2" ht="26.25" customHeight="1">
      <c r="A88" s="24" t="str">
        <f t="array" ref="A88">IFERROR(INDEX(ChampQui,MATCH(0,COUNTIF($A$2:A87,ChampQui),0)),"")</f>
        <v/>
      </c>
      <c r="B88" s="23" t="str">
        <f t="shared" si="1"/>
        <v/>
      </c>
    </row>
    <row r="89" spans="1:2" ht="26.25" customHeight="1">
      <c r="A89" s="24" t="str">
        <f t="array" ref="A89">IFERROR(INDEX(ChampQui,MATCH(0,COUNTIF($A$2:A88,ChampQui),0)),"")</f>
        <v/>
      </c>
      <c r="B89" s="23" t="str">
        <f t="shared" si="1"/>
        <v/>
      </c>
    </row>
    <row r="90" spans="1:2" ht="26.25" customHeight="1">
      <c r="A90" s="24" t="str">
        <f t="array" ref="A90">IFERROR(INDEX(ChampQui,MATCH(0,COUNTIF($A$2:A89,ChampQui),0)),"")</f>
        <v/>
      </c>
      <c r="B90" s="23" t="str">
        <f t="shared" si="1"/>
        <v/>
      </c>
    </row>
    <row r="91" spans="1:2" ht="26.25" customHeight="1">
      <c r="A91" s="24" t="str">
        <f t="array" ref="A91">IFERROR(INDEX(ChampQui,MATCH(0,COUNTIF($A$2:A90,ChampQui),0)),"")</f>
        <v/>
      </c>
      <c r="B91" s="23" t="str">
        <f t="shared" si="1"/>
        <v/>
      </c>
    </row>
    <row r="92" spans="1:2" ht="26.25" customHeight="1">
      <c r="A92" s="24" t="str">
        <f t="array" ref="A92">IFERROR(INDEX(ChampQui,MATCH(0,COUNTIF($A$2:A91,ChampQui),0)),"")</f>
        <v/>
      </c>
      <c r="B92" s="23" t="str">
        <f t="shared" si="1"/>
        <v/>
      </c>
    </row>
    <row r="93" spans="1:2" ht="26.25" customHeight="1">
      <c r="A93" s="24" t="str">
        <f t="array" ref="A93">IFERROR(INDEX(ChampQui,MATCH(0,COUNTIF($A$2:A92,ChampQui),0)),"")</f>
        <v/>
      </c>
      <c r="B93" s="23" t="str">
        <f t="shared" si="1"/>
        <v/>
      </c>
    </row>
    <row r="94" spans="1:2" ht="26.25" customHeight="1">
      <c r="A94" s="24" t="str">
        <f t="array" ref="A94">IFERROR(INDEX(ChampQui,MATCH(0,COUNTIF($A$2:A93,ChampQui),0)),"")</f>
        <v/>
      </c>
      <c r="B94" s="23" t="str">
        <f t="shared" si="1"/>
        <v/>
      </c>
    </row>
    <row r="95" spans="1:2" ht="26.25" customHeight="1">
      <c r="A95" s="24" t="str">
        <f t="array" ref="A95">IFERROR(INDEX(ChampQui,MATCH(0,COUNTIF($A$2:A94,ChampQui),0)),"")</f>
        <v/>
      </c>
      <c r="B95" s="23" t="str">
        <f t="shared" si="1"/>
        <v/>
      </c>
    </row>
    <row r="96" spans="1:2" ht="26.25" customHeight="1">
      <c r="A96" s="24" t="str">
        <f t="array" ref="A96">IFERROR(INDEX(ChampQui,MATCH(0,COUNTIF($A$2:A95,ChampQui),0)),"")</f>
        <v/>
      </c>
      <c r="B96" s="23" t="str">
        <f t="shared" si="1"/>
        <v/>
      </c>
    </row>
    <row r="97" spans="1:2" ht="26.25" customHeight="1">
      <c r="A97" s="24" t="str">
        <f t="array" ref="A97">IFERROR(INDEX(ChampQui,MATCH(0,COUNTIF($A$2:A96,ChampQui),0)),"")</f>
        <v/>
      </c>
      <c r="B97" s="23" t="str">
        <f t="shared" si="1"/>
        <v/>
      </c>
    </row>
    <row r="98" spans="1:2" ht="26.25" customHeight="1">
      <c r="A98" s="24" t="str">
        <f t="array" ref="A98">IFERROR(INDEX(ChampQui,MATCH(0,COUNTIF($A$2:A97,ChampQui),0)),"")</f>
        <v/>
      </c>
      <c r="B98" s="23" t="str">
        <f t="shared" si="1"/>
        <v/>
      </c>
    </row>
    <row r="99" spans="1:2" ht="26.25" customHeight="1">
      <c r="A99" s="24" t="str">
        <f t="array" ref="A99">IFERROR(INDEX(ChampQui,MATCH(0,COUNTIF($A$2:A98,ChampQui),0)),"")</f>
        <v/>
      </c>
      <c r="B99" s="23" t="str">
        <f t="shared" si="1"/>
        <v/>
      </c>
    </row>
    <row r="100" spans="1:2" ht="26.25" customHeight="1">
      <c r="A100" s="24" t="str">
        <f t="array" ref="A100">IFERROR(INDEX(ChampQui,MATCH(0,COUNTIF($A$2:A99,ChampQui),0)),"")</f>
        <v/>
      </c>
      <c r="B100" s="23" t="str">
        <f t="shared" si="1"/>
        <v/>
      </c>
    </row>
    <row r="101" spans="1:2" ht="26.25" customHeight="1">
      <c r="A101" s="24" t="str">
        <f t="array" ref="A101">IFERROR(INDEX(ChampQui,MATCH(0,COUNTIF($A$2:A100,ChampQui),0)),"")</f>
        <v/>
      </c>
      <c r="B101" s="23" t="str">
        <f t="shared" si="1"/>
        <v/>
      </c>
    </row>
    <row r="102" spans="1:2" ht="26.25" customHeight="1">
      <c r="A102" s="24" t="str">
        <f t="array" ref="A102">IFERROR(INDEX(ChampQui,MATCH(0,COUNTIF($A$2:A101,ChampQui),0)),"")</f>
        <v/>
      </c>
      <c r="B102" s="23" t="str">
        <f t="shared" si="1"/>
        <v/>
      </c>
    </row>
    <row r="103" spans="1:2" ht="26.25" customHeight="1">
      <c r="A103" s="24" t="str">
        <f t="array" ref="A103">IFERROR(INDEX(ChampQui,MATCH(0,COUNTIF($A$2:A102,ChampQui),0)),"")</f>
        <v/>
      </c>
      <c r="B103" s="23" t="str">
        <f t="shared" si="1"/>
        <v/>
      </c>
    </row>
    <row r="104" spans="1:2" ht="26.25" customHeight="1">
      <c r="A104" s="24" t="str">
        <f t="array" ref="A104">IFERROR(INDEX(ChampQui,MATCH(0,COUNTIF($A$2:A103,ChampQui),0)),"")</f>
        <v/>
      </c>
      <c r="B104" s="23" t="str">
        <f t="shared" si="1"/>
        <v/>
      </c>
    </row>
    <row r="105" spans="1:2" ht="26.25" customHeight="1">
      <c r="A105" s="24" t="str">
        <f t="array" ref="A105">IFERROR(INDEX(ChampQui,MATCH(0,COUNTIF($A$2:A104,ChampQui),0)),"")</f>
        <v/>
      </c>
      <c r="B105" s="23" t="str">
        <f t="shared" si="1"/>
        <v/>
      </c>
    </row>
    <row r="106" spans="1:2" ht="26.25" customHeight="1">
      <c r="A106" s="24" t="str">
        <f t="array" ref="A106">IFERROR(INDEX(ChampQui,MATCH(0,COUNTIF($A$2:A105,ChampQui),0)),"")</f>
        <v/>
      </c>
      <c r="B106" s="23" t="str">
        <f t="shared" si="1"/>
        <v/>
      </c>
    </row>
    <row r="107" spans="1:2" ht="26.25" customHeight="1">
      <c r="A107" s="24" t="str">
        <f t="array" ref="A107">IFERROR(INDEX(ChampQui,MATCH(0,COUNTIF($A$2:A106,ChampQui),0)),"")</f>
        <v/>
      </c>
      <c r="B107" s="23" t="str">
        <f t="shared" si="1"/>
        <v/>
      </c>
    </row>
    <row r="108" spans="1:2" ht="26.25" customHeight="1">
      <c r="A108" s="24" t="str">
        <f t="array" ref="A108">IFERROR(INDEX(ChampQui,MATCH(0,COUNTIF($A$2:A107,ChampQui),0)),"")</f>
        <v/>
      </c>
      <c r="B108" s="23" t="str">
        <f t="shared" si="1"/>
        <v/>
      </c>
    </row>
    <row r="109" spans="1:2" ht="26.25" customHeight="1">
      <c r="A109" s="24" t="str">
        <f t="array" ref="A109">IFERROR(INDEX(ChampQui,MATCH(0,COUNTIF($A$2:A108,ChampQui),0)),"")</f>
        <v/>
      </c>
      <c r="B109" s="23" t="str">
        <f t="shared" si="1"/>
        <v/>
      </c>
    </row>
    <row r="110" spans="1:2" ht="26.25" customHeight="1">
      <c r="A110" s="24" t="str">
        <f t="array" ref="A110">IFERROR(INDEX(ChampQui,MATCH(0,COUNTIF($A$2:A109,ChampQui),0)),"")</f>
        <v/>
      </c>
      <c r="B110" s="23" t="str">
        <f t="shared" si="1"/>
        <v/>
      </c>
    </row>
    <row r="111" spans="1:2" ht="26.25" customHeight="1">
      <c r="A111" s="24" t="str">
        <f t="array" ref="A111">IFERROR(INDEX(ChampQui,MATCH(0,COUNTIF($A$2:A110,ChampQui),0)),"")</f>
        <v/>
      </c>
      <c r="B111" s="23" t="str">
        <f t="shared" si="1"/>
        <v/>
      </c>
    </row>
    <row r="112" spans="1:2" ht="26.25" customHeight="1">
      <c r="A112" s="24" t="str">
        <f t="array" ref="A112">IFERROR(INDEX(ChampQui,MATCH(0,COUNTIF($A$2:A111,ChampQui),0)),"")</f>
        <v/>
      </c>
      <c r="B112" s="23" t="str">
        <f t="shared" si="1"/>
        <v/>
      </c>
    </row>
    <row r="113" spans="1:2" ht="26.25" customHeight="1">
      <c r="A113" s="24" t="str">
        <f t="array" ref="A113">IFERROR(INDEX(ChampQui,MATCH(0,COUNTIF($A$2:A112,ChampQui),0)),"")</f>
        <v/>
      </c>
      <c r="B113" s="23" t="str">
        <f t="shared" si="1"/>
        <v/>
      </c>
    </row>
    <row r="114" spans="1:2" ht="26.25" customHeight="1">
      <c r="A114" s="24" t="str">
        <f t="array" ref="A114">IFERROR(INDEX(ChampQui,MATCH(0,COUNTIF($A$2:A113,ChampQui),0)),"")</f>
        <v/>
      </c>
      <c r="B114" s="23" t="str">
        <f t="shared" si="1"/>
        <v/>
      </c>
    </row>
    <row r="115" spans="1:2" ht="26.25" customHeight="1">
      <c r="A115" s="24" t="str">
        <f t="array" ref="A115">IFERROR(INDEX(ChampQui,MATCH(0,COUNTIF($A$2:A114,ChampQui),0)),"")</f>
        <v/>
      </c>
      <c r="B115" s="23" t="str">
        <f t="shared" si="1"/>
        <v/>
      </c>
    </row>
    <row r="116" spans="1:2" ht="26.25" customHeight="1">
      <c r="A116" s="24" t="str">
        <f t="array" ref="A116">IFERROR(INDEX(ChampQui,MATCH(0,COUNTIF($A$2:A115,ChampQui),0)),"")</f>
        <v/>
      </c>
      <c r="B116" s="23" t="str">
        <f t="shared" si="1"/>
        <v/>
      </c>
    </row>
    <row r="117" spans="1:2" ht="26.25" customHeight="1">
      <c r="A117" s="24" t="str">
        <f t="array" ref="A117">IFERROR(INDEX(ChampQui,MATCH(0,COUNTIF($A$2:A116,ChampQui),0)),"")</f>
        <v/>
      </c>
      <c r="B117" s="23" t="str">
        <f t="shared" si="1"/>
        <v/>
      </c>
    </row>
    <row r="118" spans="1:2" ht="26.25" customHeight="1">
      <c r="A118" s="24" t="str">
        <f t="array" ref="A118">IFERROR(INDEX(ChampQui,MATCH(0,COUNTIF($A$2:A117,ChampQui),0)),"")</f>
        <v/>
      </c>
      <c r="B118" s="23" t="str">
        <f t="shared" si="1"/>
        <v/>
      </c>
    </row>
    <row r="119" spans="1:2" ht="26.25" customHeight="1">
      <c r="A119" s="24" t="str">
        <f t="array" ref="A119">IFERROR(INDEX(ChampQui,MATCH(0,COUNTIF($A$2:A118,ChampQui),0)),"")</f>
        <v/>
      </c>
      <c r="B119" s="23" t="str">
        <f t="shared" si="1"/>
        <v/>
      </c>
    </row>
    <row r="120" spans="1:2" ht="26.25" customHeight="1">
      <c r="A120" s="24" t="str">
        <f t="array" ref="A120">IFERROR(INDEX(ChampQui,MATCH(0,COUNTIF($A$2:A119,ChampQui),0)),"")</f>
        <v/>
      </c>
      <c r="B120" s="23" t="str">
        <f t="shared" si="1"/>
        <v/>
      </c>
    </row>
    <row r="121" spans="1:2" ht="26.25" customHeight="1">
      <c r="A121" s="24" t="str">
        <f t="array" ref="A121">IFERROR(INDEX(ChampQui,MATCH(0,COUNTIF($A$2:A120,ChampQui),0)),"")</f>
        <v/>
      </c>
      <c r="B121" s="23" t="str">
        <f t="shared" si="1"/>
        <v/>
      </c>
    </row>
    <row r="122" spans="1:2" ht="26.25" customHeight="1">
      <c r="A122" s="24" t="str">
        <f t="array" ref="A122">IFERROR(INDEX(ChampQui,MATCH(0,COUNTIF($A$2:A121,ChampQui),0)),"")</f>
        <v/>
      </c>
      <c r="B122" s="23" t="str">
        <f t="shared" si="1"/>
        <v/>
      </c>
    </row>
    <row r="123" spans="1:2" ht="26.25" customHeight="1">
      <c r="A123" s="24" t="str">
        <f t="array" ref="A123">IFERROR(INDEX(ChampQui,MATCH(0,COUNTIF($A$2:A122,ChampQui),0)),"")</f>
        <v/>
      </c>
      <c r="B123" s="23" t="str">
        <f t="shared" si="1"/>
        <v/>
      </c>
    </row>
    <row r="124" spans="1:2" ht="26.25" customHeight="1">
      <c r="A124" s="24" t="str">
        <f t="array" ref="A124">IFERROR(INDEX(ChampQui,MATCH(0,COUNTIF($A$2:A123,ChampQui),0)),"")</f>
        <v/>
      </c>
      <c r="B124" s="23" t="str">
        <f t="shared" si="1"/>
        <v/>
      </c>
    </row>
    <row r="125" spans="1:2" ht="26.25" customHeight="1">
      <c r="A125" s="24" t="str">
        <f t="array" ref="A125">IFERROR(INDEX(ChampQui,MATCH(0,COUNTIF($A$2:A124,ChampQui),0)),"")</f>
        <v/>
      </c>
      <c r="B125" s="23" t="str">
        <f t="shared" si="1"/>
        <v/>
      </c>
    </row>
    <row r="126" spans="1:2" ht="26.25" customHeight="1">
      <c r="A126" s="24" t="str">
        <f t="array" ref="A126">IFERROR(INDEX(ChampQui,MATCH(0,COUNTIF($A$2:A125,ChampQui),0)),"")</f>
        <v/>
      </c>
      <c r="B126" s="23" t="str">
        <f t="shared" si="1"/>
        <v/>
      </c>
    </row>
    <row r="127" spans="1:2" ht="26.25" customHeight="1">
      <c r="A127" s="24" t="str">
        <f t="array" ref="A127">IFERROR(INDEX(ChampQui,MATCH(0,COUNTIF($A$2:A126,ChampQui),0)),"")</f>
        <v/>
      </c>
      <c r="B127" s="23" t="str">
        <f t="shared" si="1"/>
        <v/>
      </c>
    </row>
    <row r="128" spans="1:2" ht="26.25" customHeight="1">
      <c r="A128" s="24" t="str">
        <f t="array" ref="A128">IFERROR(INDEX(ChampQui,MATCH(0,COUNTIF($A$2:A127,ChampQui),0)),"")</f>
        <v/>
      </c>
      <c r="B128" s="23" t="str">
        <f t="shared" si="1"/>
        <v/>
      </c>
    </row>
    <row r="129" spans="1:2" ht="26.25" customHeight="1">
      <c r="A129" s="24" t="str">
        <f t="array" ref="A129">IFERROR(INDEX(ChampQui,MATCH(0,COUNTIF($A$2:A128,ChampQui),0)),"")</f>
        <v/>
      </c>
      <c r="B129" s="23" t="str">
        <f t="shared" si="1"/>
        <v/>
      </c>
    </row>
    <row r="130" spans="1:2" ht="26.25" customHeight="1">
      <c r="A130" s="24" t="str">
        <f t="array" ref="A130">IFERROR(INDEX(ChampQui,MATCH(0,COUNTIF($A$2:A129,ChampQui),0)),"")</f>
        <v/>
      </c>
      <c r="B130" s="23" t="str">
        <f t="shared" si="1"/>
        <v/>
      </c>
    </row>
    <row r="131" spans="1:2" ht="26.25" customHeight="1">
      <c r="A131" s="24" t="str">
        <f t="array" ref="A131">IFERROR(INDEX(ChampQui,MATCH(0,COUNTIF($A$2:A130,ChampQui),0)),"")</f>
        <v/>
      </c>
      <c r="B131" s="23" t="str">
        <f t="shared" si="1"/>
        <v/>
      </c>
    </row>
    <row r="132" spans="1:2" ht="26.25" customHeight="1">
      <c r="A132" s="24" t="str">
        <f t="array" ref="A132">IFERROR(INDEX(ChampQui,MATCH(0,COUNTIF($A$2:A131,ChampQui),0)),"")</f>
        <v/>
      </c>
      <c r="B132" s="23" t="str">
        <f t="shared" ref="B132" si="2">IF(A132="","",ROW())</f>
        <v/>
      </c>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6">
    <tabColor theme="6"/>
  </sheetPr>
  <dimension ref="B6:P25"/>
  <sheetViews>
    <sheetView showGridLines="0" workbookViewId="0"/>
  </sheetViews>
  <sheetFormatPr baseColWidth="10" defaultRowHeight="12"/>
  <cols>
    <col min="1" max="1" width="11.28515625" customWidth="1"/>
    <col min="2" max="2" width="12" customWidth="1"/>
    <col min="5" max="5" width="12.140625" customWidth="1"/>
  </cols>
  <sheetData>
    <row r="6" spans="3:8" ht="12.75" thickBot="1"/>
    <row r="7" spans="3:8" ht="15.75" customHeight="1" thickBot="1">
      <c r="E7" s="45" t="s">
        <v>80</v>
      </c>
      <c r="G7" s="74" t="s">
        <v>162</v>
      </c>
      <c r="H7" s="75"/>
    </row>
    <row r="11" spans="3:8" ht="15">
      <c r="D11" s="68" t="s">
        <v>82</v>
      </c>
      <c r="E11" s="73" t="str">
        <f>IF($G$7&lt;&gt;"",VLOOKUP(G7,'BDD clients-prospect'!$A$5:$J$65536,2,FALSE),"")</f>
        <v xml:space="preserve">CHR </v>
      </c>
      <c r="F11" s="73"/>
      <c r="G11" s="73"/>
    </row>
    <row r="12" spans="3:8" ht="15">
      <c r="C12" s="47"/>
      <c r="D12" s="68" t="s">
        <v>81</v>
      </c>
      <c r="E12" s="73" t="str">
        <f>IF($G$7&lt;&gt;"",VLOOKUP($G$7,'BDD clients-prospect'!$A$5:$J$65536,3,FALSE),"")</f>
        <v>?</v>
      </c>
      <c r="F12" s="73"/>
      <c r="G12" s="73"/>
    </row>
    <row r="13" spans="3:8" ht="15">
      <c r="C13" s="47"/>
      <c r="D13" s="68" t="s">
        <v>83</v>
      </c>
      <c r="E13" s="73" t="str">
        <f>IF($G$7&lt;&gt;"",VLOOKUP($G$7,'BDD clients-prospect'!$A$5:$J$65536,4,FALSE),"")</f>
        <v xml:space="preserve">place d'arme </v>
      </c>
      <c r="F13" s="73"/>
      <c r="G13" s="73"/>
    </row>
    <row r="14" spans="3:8" ht="15" customHeight="1">
      <c r="C14" s="47"/>
      <c r="D14" s="68" t="s">
        <v>84</v>
      </c>
      <c r="E14" s="73" t="str">
        <f>IF($G$7&lt;&gt;"",VLOOKUP($G$7,'BDD clients-prospect'!$A$5:$J$65536,5,FALSE),"")</f>
        <v>12000</v>
      </c>
      <c r="F14" s="73"/>
      <c r="G14" s="73"/>
    </row>
    <row r="15" spans="3:8" ht="15" customHeight="1">
      <c r="C15" s="47"/>
      <c r="D15" s="68" t="s">
        <v>85</v>
      </c>
      <c r="E15" s="73" t="str">
        <f>IF($G$7&lt;&gt;"",VLOOKUP($G$7,'BDD clients-prospect'!$A$5:$J$65536,6,FALSE),"")</f>
        <v>rodez</v>
      </c>
      <c r="F15" s="73"/>
      <c r="G15" s="73"/>
    </row>
    <row r="16" spans="3:8" ht="15" customHeight="1">
      <c r="C16" s="47"/>
      <c r="D16" s="68" t="s">
        <v>86</v>
      </c>
      <c r="E16" s="73">
        <f>IF($G$7&lt;&gt;"",VLOOKUP($G$7,'BDD clients-prospect'!$A$5:$J$65536,7,FALSE),"")</f>
        <v>568658596</v>
      </c>
      <c r="F16" s="73"/>
      <c r="G16" s="73"/>
    </row>
    <row r="17" spans="2:16" ht="15">
      <c r="C17" s="47"/>
      <c r="D17" s="68" t="s">
        <v>87</v>
      </c>
      <c r="E17" s="73" t="str">
        <f>IF($G$7&lt;&gt;"",VLOOKUP($G$7,'BDD clients-prospect'!$A$5:$J$65536,8,FALSE),"")</f>
        <v>LE COQ@hotmail.fr</v>
      </c>
      <c r="F17" s="73"/>
      <c r="G17" s="73"/>
    </row>
    <row r="18" spans="2:16" ht="15">
      <c r="C18" s="47"/>
      <c r="D18" s="68" t="s">
        <v>88</v>
      </c>
      <c r="E18" s="73" t="str">
        <f>IF($G$7&lt;&gt;"",VLOOKUP($G$7,'BDD clients-prospect'!$A$5:$J$65536,9,FALSE),"")</f>
        <v>12h 15h</v>
      </c>
      <c r="F18" s="73"/>
      <c r="G18" s="73"/>
    </row>
    <row r="19" spans="2:16" ht="15">
      <c r="C19" s="47"/>
      <c r="D19" s="68" t="s">
        <v>89</v>
      </c>
      <c r="E19" s="73" t="str">
        <f>IF($G$7&lt;&gt;"",VLOOKUP($G$7,'BDD clients-prospect'!$A$5:$J$65536,10,FALSE),"")</f>
        <v xml:space="preserve">Prospect </v>
      </c>
      <c r="F19" s="73"/>
      <c r="G19" s="73"/>
    </row>
    <row r="21" spans="2:16">
      <c r="D21" s="47"/>
    </row>
    <row r="22" spans="2:16" ht="14.25">
      <c r="B22" s="48" t="s">
        <v>90</v>
      </c>
      <c r="G22" s="48" t="s">
        <v>94</v>
      </c>
    </row>
    <row r="24" spans="2:16" ht="36" customHeight="1">
      <c r="B24" s="40" t="s">
        <v>91</v>
      </c>
      <c r="C24" s="40" t="s">
        <v>92</v>
      </c>
      <c r="D24" s="40" t="s">
        <v>93</v>
      </c>
      <c r="G24" s="40" t="s">
        <v>50</v>
      </c>
      <c r="H24" s="40" t="s">
        <v>41</v>
      </c>
      <c r="I24" s="40" t="s">
        <v>95</v>
      </c>
      <c r="J24" s="40" t="s">
        <v>99</v>
      </c>
      <c r="K24" s="40" t="s">
        <v>100</v>
      </c>
      <c r="L24" s="40" t="s">
        <v>101</v>
      </c>
      <c r="M24" s="40" t="s">
        <v>102</v>
      </c>
      <c r="N24" s="40" t="s">
        <v>157</v>
      </c>
      <c r="O24" s="40" t="s">
        <v>154</v>
      </c>
      <c r="P24" s="40" t="s">
        <v>161</v>
      </c>
    </row>
    <row r="25" spans="2:16">
      <c r="B25" s="69"/>
      <c r="C25" s="69"/>
      <c r="D25" s="69"/>
      <c r="G25" s="69"/>
      <c r="H25" s="69"/>
      <c r="I25" s="69"/>
      <c r="J25" s="69"/>
      <c r="K25" s="69"/>
      <c r="L25" s="69"/>
      <c r="M25" s="69"/>
      <c r="N25" s="69"/>
      <c r="O25" s="69"/>
      <c r="P25" s="69"/>
    </row>
  </sheetData>
  <mergeCells count="10">
    <mergeCell ref="E16:G16"/>
    <mergeCell ref="E17:G17"/>
    <mergeCell ref="E18:G18"/>
    <mergeCell ref="E19:G19"/>
    <mergeCell ref="G7:H7"/>
    <mergeCell ref="E11:G11"/>
    <mergeCell ref="E12:G12"/>
    <mergeCell ref="E13:G13"/>
    <mergeCell ref="E14:G14"/>
    <mergeCell ref="E15:G15"/>
  </mergeCells>
  <dataValidations count="1">
    <dataValidation type="list" allowBlank="1" showInputMessage="1" showErrorMessage="1" sqref="G7">
      <formula1>TabNomeEntreprise</formula1>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sheetPr codeName="Feuil7">
    <tabColor theme="9"/>
  </sheetPr>
  <dimension ref="A5:O8"/>
  <sheetViews>
    <sheetView showGridLines="0" workbookViewId="0"/>
  </sheetViews>
  <sheetFormatPr baseColWidth="10" defaultRowHeight="12"/>
  <cols>
    <col min="2" max="2" width="12.85546875" customWidth="1"/>
  </cols>
  <sheetData>
    <row r="5" spans="1:15">
      <c r="O5" t="s">
        <v>116</v>
      </c>
    </row>
    <row r="6" spans="1:15" ht="47.25">
      <c r="A6" s="40" t="s">
        <v>41</v>
      </c>
      <c r="B6" s="40" t="s">
        <v>50</v>
      </c>
      <c r="C6" s="40" t="s">
        <v>95</v>
      </c>
      <c r="D6" s="40" t="s">
        <v>99</v>
      </c>
      <c r="E6" s="40" t="s">
        <v>100</v>
      </c>
      <c r="F6" s="40" t="s">
        <v>101</v>
      </c>
      <c r="G6" s="40" t="s">
        <v>102</v>
      </c>
      <c r="H6" s="40" t="s">
        <v>157</v>
      </c>
      <c r="I6" s="40" t="s">
        <v>158</v>
      </c>
      <c r="J6" s="40" t="s">
        <v>161</v>
      </c>
    </row>
    <row r="7" spans="1:15">
      <c r="A7" s="69"/>
      <c r="B7" s="69"/>
      <c r="C7" s="69"/>
      <c r="D7" s="69"/>
      <c r="E7" s="69"/>
      <c r="F7" s="69"/>
      <c r="G7" s="69"/>
      <c r="H7" s="69"/>
      <c r="I7" s="69"/>
      <c r="J7" s="69"/>
    </row>
    <row r="8" spans="1:15">
      <c r="A8" s="69"/>
      <c r="B8" s="69"/>
      <c r="C8" s="69"/>
      <c r="D8" s="69"/>
      <c r="E8" s="69"/>
      <c r="F8" s="69"/>
      <c r="G8" s="69"/>
      <c r="H8" s="69"/>
      <c r="I8" s="69"/>
      <c r="J8" s="69"/>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sheetPr codeName="Feuil8">
    <tabColor rgb="FF7030A0"/>
  </sheetPr>
  <dimension ref="A7:P11"/>
  <sheetViews>
    <sheetView showGridLines="0" workbookViewId="0"/>
  </sheetViews>
  <sheetFormatPr baseColWidth="10" defaultRowHeight="12"/>
  <cols>
    <col min="15" max="15" width="11" customWidth="1"/>
  </cols>
  <sheetData>
    <row r="7" spans="1:16" ht="14.25">
      <c r="A7" s="48" t="s">
        <v>103</v>
      </c>
      <c r="G7" s="48" t="s">
        <v>105</v>
      </c>
    </row>
    <row r="8" spans="1:16">
      <c r="N8" s="23" t="s">
        <v>155</v>
      </c>
      <c r="P8" s="23" t="s">
        <v>156</v>
      </c>
    </row>
    <row r="9" spans="1:16" ht="47.25">
      <c r="A9" s="40" t="s">
        <v>99</v>
      </c>
      <c r="B9" s="40" t="s">
        <v>104</v>
      </c>
      <c r="C9" s="40" t="s">
        <v>100</v>
      </c>
      <c r="G9" s="40" t="s">
        <v>99</v>
      </c>
      <c r="H9" s="40" t="s">
        <v>104</v>
      </c>
      <c r="I9" s="40" t="s">
        <v>100</v>
      </c>
      <c r="J9" s="40" t="s">
        <v>106</v>
      </c>
      <c r="N9" s="57"/>
    </row>
    <row r="10" spans="1:16">
      <c r="A10" s="69"/>
      <c r="B10" s="69"/>
      <c r="C10" s="69"/>
      <c r="G10" s="69"/>
      <c r="H10" s="69"/>
      <c r="I10" s="69"/>
      <c r="J10" s="69"/>
    </row>
    <row r="11" spans="1:16">
      <c r="A11" s="69"/>
      <c r="B11" s="69"/>
      <c r="C11" s="69"/>
      <c r="G11" s="69"/>
      <c r="H11" s="69"/>
      <c r="I11" s="69"/>
      <c r="J11" s="69"/>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sheetPr codeName="Feuil9">
    <tabColor theme="3" tint="0.249977111117893"/>
  </sheetPr>
  <dimension ref="A6:F16"/>
  <sheetViews>
    <sheetView showGridLines="0" workbookViewId="0"/>
  </sheetViews>
  <sheetFormatPr baseColWidth="10" defaultRowHeight="12"/>
  <sheetData>
    <row r="6" spans="1:6" ht="47.25">
      <c r="A6" s="49" t="s">
        <v>99</v>
      </c>
      <c r="B6" s="49" t="s">
        <v>111</v>
      </c>
      <c r="C6" s="49" t="s">
        <v>112</v>
      </c>
      <c r="D6" s="49" t="s">
        <v>113</v>
      </c>
      <c r="E6" s="49" t="s">
        <v>114</v>
      </c>
      <c r="F6" s="49" t="s">
        <v>115</v>
      </c>
    </row>
    <row r="7" spans="1:6" ht="15.75" thickBot="1">
      <c r="A7" s="50" t="s">
        <v>32</v>
      </c>
      <c r="B7" s="50"/>
      <c r="C7" s="50"/>
      <c r="D7" s="50"/>
      <c r="E7" s="50"/>
      <c r="F7" s="55"/>
    </row>
    <row r="8" spans="1:6" ht="15.75" thickBot="1">
      <c r="A8" s="51" t="s">
        <v>33</v>
      </c>
      <c r="B8" s="50"/>
      <c r="C8" s="50"/>
      <c r="D8" s="50"/>
      <c r="E8" s="50"/>
      <c r="F8" s="55"/>
    </row>
    <row r="9" spans="1:6" ht="15.75" thickBot="1">
      <c r="A9" s="52" t="s">
        <v>30</v>
      </c>
      <c r="B9" s="50"/>
      <c r="C9" s="50"/>
      <c r="D9" s="50"/>
      <c r="E9" s="50"/>
      <c r="F9" s="55"/>
    </row>
    <row r="10" spans="1:6" ht="15.75" thickBot="1">
      <c r="A10" s="52" t="s">
        <v>38</v>
      </c>
      <c r="B10" s="50"/>
      <c r="C10" s="50"/>
      <c r="D10" s="50"/>
      <c r="E10" s="50"/>
      <c r="F10" s="55"/>
    </row>
    <row r="11" spans="1:6" ht="30.75" thickBot="1">
      <c r="A11" s="52" t="s">
        <v>34</v>
      </c>
      <c r="B11" s="50"/>
      <c r="C11" s="50"/>
      <c r="D11" s="50"/>
      <c r="E11" s="50"/>
      <c r="F11" s="55"/>
    </row>
    <row r="12" spans="1:6" ht="30.75" thickBot="1">
      <c r="A12" s="52" t="s">
        <v>35</v>
      </c>
      <c r="B12" s="50"/>
      <c r="C12" s="50"/>
      <c r="D12" s="50"/>
      <c r="E12" s="50"/>
      <c r="F12" s="55"/>
    </row>
    <row r="13" spans="1:6" ht="30.75" thickBot="1">
      <c r="A13" s="52" t="s">
        <v>36</v>
      </c>
      <c r="B13" s="50"/>
      <c r="C13" s="50"/>
      <c r="D13" s="50"/>
      <c r="E13" s="50"/>
      <c r="F13" s="55"/>
    </row>
    <row r="14" spans="1:6" ht="30.75" thickBot="1">
      <c r="A14" s="52" t="s">
        <v>40</v>
      </c>
      <c r="B14" s="50"/>
      <c r="C14" s="50"/>
      <c r="D14" s="50"/>
      <c r="E14" s="50"/>
      <c r="F14" s="55"/>
    </row>
    <row r="15" spans="1:6" ht="15.75" thickBot="1">
      <c r="A15" s="52" t="s">
        <v>37</v>
      </c>
      <c r="B15" s="50"/>
      <c r="C15" s="50"/>
      <c r="D15" s="50"/>
      <c r="E15" s="50"/>
      <c r="F15" s="55"/>
    </row>
    <row r="16" spans="1:6" ht="30">
      <c r="A16" s="53" t="s">
        <v>31</v>
      </c>
      <c r="B16" s="54"/>
      <c r="C16" s="54"/>
      <c r="D16" s="54"/>
      <c r="E16" s="54"/>
      <c r="F16" s="56"/>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sheetPr codeName="Feuil10">
    <tabColor theme="6" tint="-0.249977111117893"/>
  </sheetPr>
  <dimension ref="A4:D15"/>
  <sheetViews>
    <sheetView showGridLines="0" workbookViewId="0"/>
  </sheetViews>
  <sheetFormatPr baseColWidth="10" defaultRowHeight="12"/>
  <cols>
    <col min="1" max="1" width="11.42578125" customWidth="1"/>
    <col min="4" max="4" width="16.85546875" customWidth="1"/>
  </cols>
  <sheetData>
    <row r="4" spans="1:4" ht="12.75" thickBot="1"/>
    <row r="5" spans="1:4" ht="38.25" thickBot="1">
      <c r="A5" s="36" t="s">
        <v>96</v>
      </c>
      <c r="B5" s="36" t="s">
        <v>27</v>
      </c>
      <c r="C5" s="36" t="s">
        <v>28</v>
      </c>
      <c r="D5" s="36" t="s">
        <v>29</v>
      </c>
    </row>
    <row r="6" spans="1:4" ht="15.75" thickBot="1">
      <c r="A6" s="37" t="s">
        <v>32</v>
      </c>
      <c r="B6" s="38">
        <v>4.5</v>
      </c>
      <c r="C6" s="38">
        <v>6.2</v>
      </c>
      <c r="D6" s="38">
        <v>7.2</v>
      </c>
    </row>
    <row r="7" spans="1:4" ht="15.75" thickBot="1">
      <c r="A7" s="37" t="s">
        <v>33</v>
      </c>
      <c r="B7" s="38">
        <v>4.5</v>
      </c>
      <c r="C7" s="38">
        <v>6.2</v>
      </c>
      <c r="D7" s="38">
        <v>7.2</v>
      </c>
    </row>
    <row r="8" spans="1:4" ht="15.75" thickBot="1">
      <c r="A8" s="39" t="s">
        <v>30</v>
      </c>
      <c r="B8" s="38">
        <v>5.4</v>
      </c>
      <c r="C8" s="38">
        <v>6.2</v>
      </c>
      <c r="D8" s="38">
        <v>7.2</v>
      </c>
    </row>
    <row r="9" spans="1:4" ht="15.75" thickBot="1">
      <c r="A9" s="39" t="s">
        <v>38</v>
      </c>
      <c r="B9" s="38">
        <v>0</v>
      </c>
      <c r="C9" s="38">
        <v>4.5</v>
      </c>
      <c r="D9" s="38">
        <v>5.6</v>
      </c>
    </row>
    <row r="10" spans="1:4" ht="30.75" thickBot="1">
      <c r="A10" s="39" t="s">
        <v>34</v>
      </c>
      <c r="B10" s="38">
        <v>7.4</v>
      </c>
      <c r="C10" s="38">
        <v>8.35</v>
      </c>
      <c r="D10" s="38">
        <v>11.2</v>
      </c>
    </row>
    <row r="11" spans="1:4" ht="30.75" thickBot="1">
      <c r="A11" s="39" t="s">
        <v>35</v>
      </c>
      <c r="B11" s="38">
        <v>7.4</v>
      </c>
      <c r="C11" s="38">
        <v>8.35</v>
      </c>
      <c r="D11" s="38">
        <v>11.2</v>
      </c>
    </row>
    <row r="12" spans="1:4" ht="30.75" thickBot="1">
      <c r="A12" s="39" t="s">
        <v>36</v>
      </c>
      <c r="B12" s="38">
        <v>7.4</v>
      </c>
      <c r="C12" s="38">
        <v>8.35</v>
      </c>
      <c r="D12" s="38">
        <v>11.2</v>
      </c>
    </row>
    <row r="13" spans="1:4" ht="30.75" thickBot="1">
      <c r="A13" s="39" t="s">
        <v>40</v>
      </c>
      <c r="B13" s="38">
        <v>0</v>
      </c>
      <c r="C13" s="38">
        <v>5</v>
      </c>
      <c r="D13" s="38">
        <v>7.2</v>
      </c>
    </row>
    <row r="14" spans="1:4" ht="15.75" thickBot="1">
      <c r="A14" s="39" t="s">
        <v>37</v>
      </c>
      <c r="B14" s="38">
        <v>14</v>
      </c>
      <c r="C14" s="38">
        <v>16.3</v>
      </c>
      <c r="D14" s="38">
        <v>21.6</v>
      </c>
    </row>
    <row r="15" spans="1:4" ht="30.75" thickBot="1">
      <c r="A15" s="39" t="s">
        <v>31</v>
      </c>
      <c r="B15" s="38">
        <v>2</v>
      </c>
      <c r="C15" s="38">
        <v>2</v>
      </c>
      <c r="D15" s="38">
        <v>2</v>
      </c>
    </row>
  </sheetData>
  <pageMargins left="0.7" right="0.7" top="0.75" bottom="0.75" header="0.3" footer="0.3"/>
  <pageSetup paperSize="9" orientation="portrait" horizontalDpi="4294967293" verticalDpi="0" r:id="rId1"/>
  <drawing r:id="rId2"/>
</worksheet>
</file>

<file path=xl/worksheets/sheet11.xml><?xml version="1.0" encoding="utf-8"?>
<worksheet xmlns="http://schemas.openxmlformats.org/spreadsheetml/2006/main" xmlns:r="http://schemas.openxmlformats.org/officeDocument/2006/relationships">
  <sheetPr codeName="Feuil11"/>
  <dimension ref="A1:I26"/>
  <sheetViews>
    <sheetView workbookViewId="0">
      <selection activeCell="C41" sqref="C41"/>
    </sheetView>
  </sheetViews>
  <sheetFormatPr baseColWidth="10" defaultRowHeight="12"/>
  <cols>
    <col min="1" max="1" width="4.7109375" customWidth="1"/>
    <col min="2" max="2" width="15.5703125" bestFit="1" customWidth="1"/>
  </cols>
  <sheetData>
    <row r="1" spans="1:9">
      <c r="A1">
        <v>2015</v>
      </c>
      <c r="G1" t="s">
        <v>24</v>
      </c>
      <c r="H1" s="33">
        <v>42037</v>
      </c>
    </row>
    <row r="4" spans="1:9">
      <c r="C4" t="b">
        <v>1</v>
      </c>
    </row>
    <row r="5" spans="1:9">
      <c r="C5" s="33"/>
      <c r="D5" s="33"/>
      <c r="F5" s="33">
        <f>COLUMN(A$1)-MATCH(TRUE,$C$4:$I$4,0)+semaine</f>
        <v>42037</v>
      </c>
      <c r="G5" s="33">
        <f>COLUMN(A$1)-MATCH(TRUE,$C$4:$I$4,0)+semaine+1</f>
        <v>42038</v>
      </c>
      <c r="H5" s="33">
        <f>COLUMN(B$1)-MATCH(TRUE,$C$4:$I$4,0)+semaine+1</f>
        <v>42039</v>
      </c>
      <c r="I5" s="33">
        <f>COLUMN(C$1)-MATCH(TRUE,$C$4:$I$4,0)+semaine+1</f>
        <v>42040</v>
      </c>
    </row>
    <row r="6" spans="1:9">
      <c r="C6" t="s">
        <v>17</v>
      </c>
      <c r="D6" t="s">
        <v>18</v>
      </c>
      <c r="E6" t="s">
        <v>19</v>
      </c>
      <c r="F6" t="s">
        <v>20</v>
      </c>
      <c r="G6" t="s">
        <v>21</v>
      </c>
      <c r="H6" t="s">
        <v>22</v>
      </c>
      <c r="I6" t="s">
        <v>23</v>
      </c>
    </row>
    <row r="7" spans="1:9">
      <c r="B7" s="32">
        <v>0.20833333333333334</v>
      </c>
      <c r="C7" t="str">
        <f>IFERROR(INDEX(tblDonnées[],MATCH(C$5+$B7&amp;AfficherNom,tblDonnées[DATE et HEURE]&amp;tblDonnées[QUI],0),3),"")</f>
        <v/>
      </c>
    </row>
    <row r="8" spans="1:9">
      <c r="B8" s="32">
        <v>0.25</v>
      </c>
    </row>
    <row r="9" spans="1:9">
      <c r="B9" s="32">
        <v>0.29166666666666702</v>
      </c>
    </row>
    <row r="10" spans="1:9">
      <c r="B10" s="32">
        <v>0.33333333333333298</v>
      </c>
    </row>
    <row r="11" spans="1:9">
      <c r="B11" s="32">
        <v>0.375</v>
      </c>
    </row>
    <row r="12" spans="1:9">
      <c r="B12" s="32">
        <v>0.41666666666666702</v>
      </c>
    </row>
    <row r="13" spans="1:9">
      <c r="B13" s="32">
        <v>0.45833333333333298</v>
      </c>
    </row>
    <row r="14" spans="1:9">
      <c r="B14" s="32">
        <v>0.5</v>
      </c>
    </row>
    <row r="15" spans="1:9">
      <c r="B15" s="32">
        <v>0.54166666666666596</v>
      </c>
    </row>
    <row r="16" spans="1:9">
      <c r="B16" s="32">
        <v>0.58333333333333304</v>
      </c>
    </row>
    <row r="17" spans="2:2">
      <c r="B17" s="32">
        <v>0.625</v>
      </c>
    </row>
    <row r="18" spans="2:2">
      <c r="B18" s="32">
        <v>0.66666666666666596</v>
      </c>
    </row>
    <row r="19" spans="2:2">
      <c r="B19" s="32">
        <v>0.70833333333333304</v>
      </c>
    </row>
    <row r="20" spans="2:2">
      <c r="B20" s="32">
        <v>0.75</v>
      </c>
    </row>
    <row r="21" spans="2:2">
      <c r="B21" s="32">
        <v>0.79166666666666596</v>
      </c>
    </row>
    <row r="22" spans="2:2">
      <c r="B22" s="32">
        <v>0.83333333333333304</v>
      </c>
    </row>
    <row r="23" spans="2:2">
      <c r="B23" s="32">
        <v>0.875</v>
      </c>
    </row>
    <row r="24" spans="2:2">
      <c r="B24" s="32">
        <v>0.91666666666666596</v>
      </c>
    </row>
    <row r="25" spans="2:2">
      <c r="B25" s="32">
        <v>0.95833333333333304</v>
      </c>
    </row>
    <row r="26" spans="2:2">
      <c r="B26" s="32">
        <v>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sheetPr codeName="Feuil12"/>
  <dimension ref="A1:K11"/>
  <sheetViews>
    <sheetView workbookViewId="0">
      <selection activeCell="K17" sqref="K17"/>
    </sheetView>
  </sheetViews>
  <sheetFormatPr baseColWidth="10" defaultRowHeight="12"/>
  <cols>
    <col min="3" max="3" width="12.85546875" customWidth="1"/>
    <col min="7" max="7" width="14.28515625" customWidth="1"/>
  </cols>
  <sheetData>
    <row r="1" spans="1:11" ht="14.25">
      <c r="A1" s="43" t="s">
        <v>67</v>
      </c>
      <c r="C1" s="43" t="s">
        <v>108</v>
      </c>
      <c r="E1" s="43" t="s">
        <v>75</v>
      </c>
      <c r="G1" s="43" t="s">
        <v>107</v>
      </c>
      <c r="I1" s="43" t="s">
        <v>109</v>
      </c>
      <c r="K1" s="43" t="s">
        <v>92</v>
      </c>
    </row>
    <row r="2" spans="1:11">
      <c r="A2" t="s">
        <v>68</v>
      </c>
      <c r="C2" t="s">
        <v>73</v>
      </c>
      <c r="E2" t="s">
        <v>76</v>
      </c>
      <c r="G2" t="s">
        <v>32</v>
      </c>
      <c r="I2" t="s">
        <v>79</v>
      </c>
      <c r="K2" t="s">
        <v>135</v>
      </c>
    </row>
    <row r="3" spans="1:11">
      <c r="A3" t="s">
        <v>70</v>
      </c>
      <c r="C3" t="s">
        <v>74</v>
      </c>
      <c r="E3" t="s">
        <v>77</v>
      </c>
      <c r="G3" t="s">
        <v>33</v>
      </c>
      <c r="I3" t="s">
        <v>110</v>
      </c>
      <c r="K3" t="s">
        <v>136</v>
      </c>
    </row>
    <row r="4" spans="1:11">
      <c r="A4" t="s">
        <v>69</v>
      </c>
      <c r="C4" t="s">
        <v>29</v>
      </c>
      <c r="E4" t="s">
        <v>78</v>
      </c>
      <c r="G4" t="s">
        <v>30</v>
      </c>
      <c r="K4" t="s">
        <v>137</v>
      </c>
    </row>
    <row r="5" spans="1:11">
      <c r="A5" t="s">
        <v>71</v>
      </c>
      <c r="G5" t="s">
        <v>98</v>
      </c>
      <c r="K5" t="s">
        <v>138</v>
      </c>
    </row>
    <row r="6" spans="1:11">
      <c r="A6" t="s">
        <v>72</v>
      </c>
      <c r="G6" t="s">
        <v>34</v>
      </c>
      <c r="K6" t="s">
        <v>139</v>
      </c>
    </row>
    <row r="7" spans="1:11">
      <c r="G7" t="s">
        <v>35</v>
      </c>
    </row>
    <row r="8" spans="1:11">
      <c r="G8" t="s">
        <v>36</v>
      </c>
    </row>
    <row r="9" spans="1:11">
      <c r="G9" t="s">
        <v>39</v>
      </c>
    </row>
    <row r="10" spans="1:11">
      <c r="G10" t="s">
        <v>97</v>
      </c>
    </row>
    <row r="11" spans="1:11">
      <c r="G11" t="s">
        <v>31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3891DAE2-A044-423E-ACE5-54D3D6352D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12</vt:i4>
      </vt:variant>
    </vt:vector>
  </HeadingPairs>
  <TitlesOfParts>
    <vt:vector size="24" baseType="lpstr">
      <vt:lpstr>Sommaire</vt:lpstr>
      <vt:lpstr>BDD clients-prospect</vt:lpstr>
      <vt:lpstr>Evenements</vt:lpstr>
      <vt:lpstr>Agenda</vt:lpstr>
      <vt:lpstr>Recherche de nom</vt:lpstr>
      <vt:lpstr>Visuel clients</vt:lpstr>
      <vt:lpstr>Ventes </vt:lpstr>
      <vt:lpstr>E &amp; S diverses</vt:lpstr>
      <vt:lpstr>Etat des stocks</vt:lpstr>
      <vt:lpstr>produits-tarifs</vt:lpstr>
      <vt:lpstr>Annexe 1</vt:lpstr>
      <vt:lpstr>Annexe 2</vt:lpstr>
      <vt:lpstr>Actions</vt:lpstr>
      <vt:lpstr>AfficherNom</vt:lpstr>
      <vt:lpstr>ChampQui</vt:lpstr>
      <vt:lpstr>NomProduit</vt:lpstr>
      <vt:lpstr>QUI</vt:lpstr>
      <vt:lpstr>RaisonSortie</vt:lpstr>
      <vt:lpstr>semaine</vt:lpstr>
      <vt:lpstr>SemaineDu</vt:lpstr>
      <vt:lpstr>Statut</vt:lpstr>
      <vt:lpstr>TabNomeEntreprise</vt:lpstr>
      <vt:lpstr>TypeCli</vt:lpstr>
      <vt:lpstr>Agenda!Zone_d_impression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2017-06-21T12:06:07Z</dcterms:created>
  <dcterms:modified xsi:type="dcterms:W3CDTF">2017-08-03T08:13:53Z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TC029300209991</vt:lpwstr>
  </property>
</Properties>
</file>