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3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4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6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drawings/drawing7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filterPrivacy="1" codeName="ThisWorkbook" defaultThemeVersion="124226"/>
  <bookViews>
    <workbookView xWindow="0" yWindow="0" windowWidth="20490" windowHeight="6930" tabRatio="749" activeTab="4"/>
  </bookViews>
  <sheets>
    <sheet name="MENU" sheetId="7" r:id="rId1"/>
    <sheet name="COMMANDE" sheetId="3" r:id="rId2"/>
    <sheet name="DONNEES" sheetId="1" r:id="rId3"/>
    <sheet name="STOCK" sheetId="2" r:id="rId4"/>
    <sheet name="PRODUCTION" sheetId="6" r:id="rId5"/>
    <sheet name="FACTURE" sheetId="4" r:id="rId6"/>
    <sheet name="Feuil2" sheetId="8" r:id="rId7"/>
    <sheet name="CONTACT" sheetId="5" r:id="rId8"/>
  </sheets>
  <definedNames>
    <definedName name="Adresse">FACTURE!$F$11</definedName>
    <definedName name="CodeClient">COMMANDE!$A$6</definedName>
    <definedName name="donnes">DONNEES!$B$3:$E$54</definedName>
    <definedName name="Nom">FACTURE!$F$9</definedName>
    <definedName name="numérocommande">FACTURE!$C$11</definedName>
    <definedName name="Position">STOCK!#REF!</definedName>
    <definedName name="Prénom">FACTURE!$F$10</definedName>
    <definedName name="stockfinal">COMMANDE!$S$6</definedName>
    <definedName name="tableauproduction">PRODUCTION!$A$16:$F$38</definedName>
    <definedName name="tableauproduit">DONNEES!$B$3:$B$54</definedName>
    <definedName name="TaCommande">COMMANDE!$A$12:$G$12</definedName>
    <definedName name="TaContact">CONTACT!$B$3:$D$198</definedName>
    <definedName name="TaFacture">FACTURE!$B$16:$F$31</definedName>
    <definedName name="TaFraisdeport">DONNEES!$B$62:$F$65</definedName>
    <definedName name="TaProduit">DONNEES!$A$3:$H$54</definedName>
    <definedName name="TaStock">STOCK!$A$8:$F$16</definedName>
    <definedName name="TaUnite">DONNEES!$A$57:$A$58</definedName>
  </definedNames>
  <calcPr calcId="171027"/>
  <pivotCaches>
    <pivotCache cacheId="0" r:id="rId9"/>
  </pivotCaches>
</workbook>
</file>

<file path=xl/calcChain.xml><?xml version="1.0" encoding="utf-8"?>
<calcChain xmlns="http://schemas.openxmlformats.org/spreadsheetml/2006/main">
  <c r="A10" i="3" l="1"/>
  <c r="S6" i="3" s="1"/>
  <c r="U6" i="3" l="1"/>
  <c r="G10" i="3"/>
  <c r="Q6" i="3"/>
  <c r="G15" i="1"/>
  <c r="F10" i="3"/>
  <c r="B9" i="6"/>
  <c r="F9" i="6" s="1"/>
  <c r="M8" i="6"/>
  <c r="N7" i="6"/>
  <c r="N3" i="6"/>
  <c r="E6" i="3"/>
  <c r="A18" i="3" l="1"/>
  <c r="F6" i="3"/>
  <c r="F8" i="4" l="1"/>
  <c r="C25" i="1"/>
  <c r="C13" i="1"/>
  <c r="C3" i="1"/>
  <c r="C4" i="1"/>
  <c r="C18" i="1"/>
  <c r="C19" i="1"/>
  <c r="C15" i="1"/>
  <c r="C14" i="1"/>
  <c r="C17" i="1"/>
  <c r="C16" i="1"/>
  <c r="C43" i="1"/>
  <c r="C44" i="1"/>
  <c r="C35" i="1"/>
  <c r="C36" i="1"/>
  <c r="C33" i="1"/>
  <c r="C34" i="1"/>
  <c r="C29" i="1"/>
  <c r="C30" i="1"/>
  <c r="C31" i="1"/>
  <c r="C32" i="1"/>
  <c r="C22" i="1"/>
  <c r="C23" i="1"/>
  <c r="C7" i="1"/>
  <c r="C8" i="1"/>
  <c r="C49" i="1"/>
  <c r="C50" i="1"/>
  <c r="C47" i="1"/>
  <c r="C48" i="1"/>
  <c r="C41" i="1"/>
  <c r="C42" i="1"/>
  <c r="C11" i="1"/>
  <c r="C12" i="1"/>
  <c r="C53" i="1"/>
  <c r="C54" i="1"/>
  <c r="C26" i="1"/>
  <c r="C27" i="1"/>
  <c r="C24" i="1"/>
  <c r="C45" i="1"/>
  <c r="C46" i="1"/>
  <c r="C5" i="1"/>
  <c r="C6" i="1"/>
  <c r="C51" i="1"/>
  <c r="C52" i="1"/>
  <c r="C38" i="1"/>
  <c r="C37" i="1"/>
  <c r="C39" i="1"/>
  <c r="C40" i="1"/>
  <c r="C9" i="1"/>
  <c r="C10" i="1"/>
  <c r="C10" i="3" s="1"/>
  <c r="E10" i="3" s="1"/>
  <c r="C20" i="1"/>
  <c r="C21" i="1"/>
  <c r="C28" i="1"/>
</calcChain>
</file>

<file path=xl/sharedStrings.xml><?xml version="1.0" encoding="utf-8"?>
<sst xmlns="http://schemas.openxmlformats.org/spreadsheetml/2006/main" count="379" uniqueCount="189">
  <si>
    <t>produit</t>
  </si>
  <si>
    <t>TVA</t>
  </si>
  <si>
    <t>prix au 1er septembre 2015</t>
  </si>
  <si>
    <t>prix TTC</t>
  </si>
  <si>
    <t>le Barrezien</t>
  </si>
  <si>
    <t>lait  cru 1L</t>
  </si>
  <si>
    <t>crème crue fermière 25cl</t>
  </si>
  <si>
    <t>beurre cru fermier 125g</t>
  </si>
  <si>
    <t>beurre cru fermier 250g</t>
  </si>
  <si>
    <t>fromage blanc battu 10% MG 500g</t>
  </si>
  <si>
    <t>Fromage blanc battu 40% MG 500g</t>
  </si>
  <si>
    <t>Faisselles individuelles 6x125g</t>
  </si>
  <si>
    <t>Faisselle 500g</t>
  </si>
  <si>
    <t>Fritons 180g</t>
  </si>
  <si>
    <t>friton 380g</t>
  </si>
  <si>
    <t>rillettes 180g</t>
  </si>
  <si>
    <t>rillettes 380g</t>
  </si>
  <si>
    <t>pâté de tête 180g</t>
  </si>
  <si>
    <t>pâté de tête 380g</t>
  </si>
  <si>
    <t>pâté de foie 180g</t>
  </si>
  <si>
    <t>pâté de foie 380g</t>
  </si>
  <si>
    <t>pâté de campagne 180g</t>
  </si>
  <si>
    <t>pâté de campagne 380g</t>
  </si>
  <si>
    <t>pâté de campagne avec chataîgnes 180g</t>
  </si>
  <si>
    <t>pâté de campagne avec chataîgnes 380g</t>
  </si>
  <si>
    <t>jambonneau 180g</t>
  </si>
  <si>
    <t>jambonneau 380g</t>
  </si>
  <si>
    <t>boudin 180g</t>
  </si>
  <si>
    <t>boudin 380g</t>
  </si>
  <si>
    <t>saucisse sèche au kilo</t>
  </si>
  <si>
    <t>saucisson sec au kilo</t>
  </si>
  <si>
    <t>rosette au kilo</t>
  </si>
  <si>
    <t>saucisse au bleu d'Auvergne au kilo</t>
  </si>
  <si>
    <t>ragoût de porc avec chataîgnes 380g</t>
  </si>
  <si>
    <t>ragoût de porc avec chataîgnes 750g</t>
  </si>
  <si>
    <t>civet de porc 750 g</t>
  </si>
  <si>
    <t>confit de porc 750g</t>
  </si>
  <si>
    <t>tripouilles 380g</t>
  </si>
  <si>
    <t>tripouilles 750g</t>
  </si>
  <si>
    <t>langues 380g</t>
  </si>
  <si>
    <t>langues 750g</t>
  </si>
  <si>
    <t>joues 750g</t>
  </si>
  <si>
    <t>rognons de porc sauce madère 380g</t>
  </si>
  <si>
    <t>rognons de porcs saice madère 750g</t>
  </si>
  <si>
    <t>blanquette de veau 380g</t>
  </si>
  <si>
    <t>blanquette de veau 750g</t>
  </si>
  <si>
    <t>sauté de bœuf 380g</t>
  </si>
  <si>
    <t>sauté de bœuf 750g</t>
  </si>
  <si>
    <t>potée rouergate 750g</t>
  </si>
  <si>
    <t>potée rouergate 1,500 kg</t>
  </si>
  <si>
    <t>pounti 380g</t>
  </si>
  <si>
    <t>pounti 750g</t>
  </si>
  <si>
    <t>chou farci 380g</t>
  </si>
  <si>
    <t>chou farci 750g</t>
  </si>
  <si>
    <t>jambon sec en morceau au kilo</t>
  </si>
  <si>
    <t>jambon sec tranché au kilo</t>
  </si>
  <si>
    <t>Adresse de facturation</t>
  </si>
  <si>
    <t>Commande</t>
  </si>
  <si>
    <t>frais de port</t>
  </si>
  <si>
    <t>livraison</t>
  </si>
  <si>
    <t>cellule liée à la livraison</t>
  </si>
  <si>
    <t>Adresse</t>
  </si>
  <si>
    <t>quantité</t>
  </si>
  <si>
    <t>En votre aimable règlement,</t>
  </si>
  <si>
    <t>Cordialement,</t>
  </si>
  <si>
    <t>Carnet d'adresse</t>
  </si>
  <si>
    <t>Unité</t>
  </si>
  <si>
    <t>kg</t>
  </si>
  <si>
    <t>pièce(s)</t>
  </si>
  <si>
    <t>Quantité</t>
  </si>
  <si>
    <t>Produit</t>
  </si>
  <si>
    <t>SAISIE DE COMMANDE</t>
  </si>
  <si>
    <t>Total TTC</t>
  </si>
  <si>
    <t>date de production</t>
  </si>
  <si>
    <t>STOCK</t>
  </si>
  <si>
    <t>Sélection</t>
  </si>
  <si>
    <t>Facture de la commande numéro</t>
  </si>
  <si>
    <t>Entrées</t>
  </si>
  <si>
    <t>Sorties</t>
  </si>
  <si>
    <t>Stock final</t>
  </si>
  <si>
    <t xml:space="preserve">2 rue du bio </t>
  </si>
  <si>
    <t>Code Client</t>
  </si>
  <si>
    <t>Nom et Prénom</t>
  </si>
  <si>
    <t>Horsin Anne</t>
  </si>
  <si>
    <t>Bos Lisa</t>
  </si>
  <si>
    <t>rue des Jasmins</t>
  </si>
  <si>
    <t>prix unitaire HT</t>
  </si>
  <si>
    <t xml:space="preserve">Référence Produit </t>
  </si>
  <si>
    <t>BCF125</t>
  </si>
  <si>
    <t>BCF250</t>
  </si>
  <si>
    <t>BDV380</t>
  </si>
  <si>
    <t>BDV750</t>
  </si>
  <si>
    <t>CCF25</t>
  </si>
  <si>
    <t>BOU180</t>
  </si>
  <si>
    <t>BOU380</t>
  </si>
  <si>
    <t>CF380</t>
  </si>
  <si>
    <t>CF750</t>
  </si>
  <si>
    <t>CIDP750</t>
  </si>
  <si>
    <t>CODP750</t>
  </si>
  <si>
    <t>FAI500</t>
  </si>
  <si>
    <t>FAI6X125</t>
  </si>
  <si>
    <t>FRI380</t>
  </si>
  <si>
    <t>FRI180</t>
  </si>
  <si>
    <t>FBB10500</t>
  </si>
  <si>
    <t>FBB40500</t>
  </si>
  <si>
    <t>JSM</t>
  </si>
  <si>
    <t>JST</t>
  </si>
  <si>
    <t>JAM180</t>
  </si>
  <si>
    <t>JAM380</t>
  </si>
  <si>
    <t>JOU750</t>
  </si>
  <si>
    <t>LAIC1</t>
  </si>
  <si>
    <t>LAN380</t>
  </si>
  <si>
    <t>LAN750</t>
  </si>
  <si>
    <t>BARRE</t>
  </si>
  <si>
    <t>PATC180</t>
  </si>
  <si>
    <t>PATC380</t>
  </si>
  <si>
    <t>PATCC180</t>
  </si>
  <si>
    <t>PATCC380</t>
  </si>
  <si>
    <t>PATF180</t>
  </si>
  <si>
    <t>PATF380</t>
  </si>
  <si>
    <t>PATT180</t>
  </si>
  <si>
    <t>PATT380</t>
  </si>
  <si>
    <t>POTR1500</t>
  </si>
  <si>
    <t>POTR750</t>
  </si>
  <si>
    <t>POUN380</t>
  </si>
  <si>
    <t>POUN750</t>
  </si>
  <si>
    <t>RAGPC380</t>
  </si>
  <si>
    <t>RAGPC750</t>
  </si>
  <si>
    <t>RILL180</t>
  </si>
  <si>
    <t>RILL380</t>
  </si>
  <si>
    <t>ROGPSM380</t>
  </si>
  <si>
    <t>ROGPSM750</t>
  </si>
  <si>
    <t>ROS</t>
  </si>
  <si>
    <t>SAUBA</t>
  </si>
  <si>
    <t>SAUCS</t>
  </si>
  <si>
    <t>SAUS</t>
  </si>
  <si>
    <t>SAUTB380</t>
  </si>
  <si>
    <t>SAUTB750</t>
  </si>
  <si>
    <t>TRIP380</t>
  </si>
  <si>
    <t>TRIP750</t>
  </si>
  <si>
    <t>Référence produit</t>
  </si>
  <si>
    <t>date de péremption</t>
  </si>
  <si>
    <t>faire un tableau croisé avec les la première lettre du prénom ? Si on a le tps</t>
  </si>
  <si>
    <t xml:space="preserve">produit </t>
  </si>
  <si>
    <t>référence produit</t>
  </si>
  <si>
    <t>unité</t>
  </si>
  <si>
    <t>Unités</t>
  </si>
  <si>
    <t>Zone</t>
  </si>
  <si>
    <t>type TVA</t>
  </si>
  <si>
    <t>Total général</t>
  </si>
  <si>
    <t>carte de fidélité</t>
  </si>
  <si>
    <t>Nom zone</t>
  </si>
  <si>
    <t>Aveyron</t>
  </si>
  <si>
    <t>Midi-Pyrénées</t>
  </si>
  <si>
    <t>Autre France</t>
  </si>
  <si>
    <t>Autre Etranger</t>
  </si>
  <si>
    <t>0-10kg</t>
  </si>
  <si>
    <t>10-20kg</t>
  </si>
  <si>
    <t>20-30kg</t>
  </si>
  <si>
    <t>Total poids</t>
  </si>
  <si>
    <t>&lt;30kg</t>
  </si>
  <si>
    <t>Unité saisie</t>
  </si>
  <si>
    <t>Unité réelle</t>
  </si>
  <si>
    <t>message d'erreur</t>
  </si>
  <si>
    <t>produit sélectionné</t>
  </si>
  <si>
    <t>prix HT</t>
  </si>
  <si>
    <t>total produit HT</t>
  </si>
  <si>
    <t>Total produit TTC</t>
  </si>
  <si>
    <t>poids à l'unité</t>
  </si>
  <si>
    <t>produit correspondant</t>
  </si>
  <si>
    <t>Quantité totale</t>
  </si>
  <si>
    <t>Date de production</t>
  </si>
  <si>
    <t>Date de péremption</t>
  </si>
  <si>
    <t>Saisie</t>
  </si>
  <si>
    <t>MENU</t>
  </si>
  <si>
    <t>nombre de produit(s) saisi(s)</t>
  </si>
  <si>
    <t>cellule stock final</t>
  </si>
  <si>
    <t>Nom produit</t>
  </si>
  <si>
    <t>remise péremption</t>
  </si>
  <si>
    <t>durée de conservation (jours)</t>
  </si>
  <si>
    <t>TV</t>
  </si>
  <si>
    <t>Prix TTC</t>
  </si>
  <si>
    <t>Prix HT</t>
  </si>
  <si>
    <t>Prix Remisé</t>
  </si>
  <si>
    <t>cc</t>
  </si>
  <si>
    <t>ffddf</t>
  </si>
  <si>
    <t>lkdfkf</t>
  </si>
  <si>
    <t>lmdf</t>
  </si>
  <si>
    <t>CF180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</si>
</sst>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€&quot;"/>
    <numFmt numFmtId="165" formatCode="[$-F800]dddd\,\ mmmm\ dd\,\ yyyy"/>
    <numFmt numFmtId="166" formatCode="_-* #,##0.00\ [$€-40C]_-;\-* #,##0.00\ [$€-40C]_-;_-* &quot;-&quot;??\ [$€-40C]_-;_-@_-"/>
    <numFmt numFmtId="167" formatCode="#,##0.00\ _€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8600"/>
      <name val="Verdana"/>
      <family val="2"/>
    </font>
    <font>
      <sz val="9"/>
      <color rgb="FF666666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363636"/>
      <name val="Segoe UI"/>
      <family val="2"/>
    </font>
    <font>
      <sz val="20"/>
      <color theme="1"/>
      <name val="Calibri"/>
      <family val="2"/>
      <scheme val="minor"/>
    </font>
    <font>
      <sz val="9"/>
      <color rgb="FF373E4D"/>
      <name val="Arial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3">
    <xf numFmtId="0" fontId="0" fillId="0" borderId="0" xfId="0"/>
    <xf numFmtId="164" fontId="0" fillId="0" borderId="0" xfId="0" applyNumberFormat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3" borderId="1" xfId="0" applyFill="1" applyBorder="1"/>
    <xf numFmtId="0" fontId="0" fillId="4" borderId="1" xfId="0" applyFill="1" applyBorder="1"/>
    <xf numFmtId="0" fontId="0" fillId="6" borderId="13" xfId="0" applyFill="1" applyBorder="1"/>
    <xf numFmtId="0" fontId="0" fillId="0" borderId="0" xfId="0" applyAlignment="1">
      <alignment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justify" wrapText="1"/>
    </xf>
    <xf numFmtId="0" fontId="3" fillId="0" borderId="0" xfId="0" applyFont="1" applyAlignment="1">
      <alignment horizontal="justify" wrapText="1"/>
    </xf>
    <xf numFmtId="0" fontId="0" fillId="6" borderId="1" xfId="0" applyFill="1" applyBorder="1"/>
    <xf numFmtId="0" fontId="0" fillId="7" borderId="1" xfId="0" applyFill="1" applyBorder="1"/>
    <xf numFmtId="0" fontId="0" fillId="0" borderId="1" xfId="0" applyBorder="1"/>
    <xf numFmtId="0" fontId="0" fillId="8" borderId="12" xfId="0" applyFill="1" applyBorder="1"/>
    <xf numFmtId="0" fontId="0" fillId="8" borderId="1" xfId="0" applyFill="1" applyBorder="1"/>
    <xf numFmtId="0" fontId="0" fillId="3" borderId="14" xfId="0" applyFill="1" applyBorder="1"/>
    <xf numFmtId="0" fontId="0" fillId="3" borderId="15" xfId="0" applyFill="1" applyBorder="1"/>
    <xf numFmtId="0" fontId="0" fillId="9" borderId="14" xfId="0" applyFill="1" applyBorder="1"/>
    <xf numFmtId="0" fontId="0" fillId="4" borderId="1" xfId="0" applyFill="1" applyBorder="1" applyAlignment="1">
      <alignment horizontal="center" vertical="center"/>
    </xf>
    <xf numFmtId="0" fontId="0" fillId="0" borderId="0" xfId="0" applyFill="1" applyBorder="1"/>
    <xf numFmtId="0" fontId="0" fillId="0" borderId="20" xfId="0" applyBorder="1"/>
    <xf numFmtId="164" fontId="0" fillId="0" borderId="0" xfId="0" applyNumberFormat="1" applyBorder="1"/>
    <xf numFmtId="10" fontId="0" fillId="0" borderId="0" xfId="0" applyNumberFormat="1" applyBorder="1"/>
    <xf numFmtId="164" fontId="0" fillId="0" borderId="16" xfId="0" applyNumberFormat="1" applyBorder="1"/>
    <xf numFmtId="0" fontId="0" fillId="0" borderId="21" xfId="0" applyBorder="1"/>
    <xf numFmtId="164" fontId="0" fillId="0" borderId="17" xfId="0" applyNumberFormat="1" applyBorder="1"/>
    <xf numFmtId="10" fontId="0" fillId="0" borderId="17" xfId="0" applyNumberFormat="1" applyBorder="1"/>
    <xf numFmtId="164" fontId="0" fillId="0" borderId="18" xfId="0" applyNumberFormat="1" applyBorder="1"/>
    <xf numFmtId="164" fontId="0" fillId="0" borderId="1" xfId="0" applyNumberFormat="1" applyBorder="1"/>
    <xf numFmtId="0" fontId="0" fillId="0" borderId="0" xfId="0" applyFill="1"/>
    <xf numFmtId="0" fontId="0" fillId="3" borderId="12" xfId="0" applyFill="1" applyBorder="1"/>
    <xf numFmtId="0" fontId="0" fillId="3" borderId="10" xfId="0" applyFill="1" applyBorder="1"/>
    <xf numFmtId="0" fontId="0" fillId="0" borderId="23" xfId="0" applyBorder="1"/>
    <xf numFmtId="0" fontId="0" fillId="8" borderId="13" xfId="0" applyFill="1" applyBorder="1"/>
    <xf numFmtId="166" fontId="0" fillId="3" borderId="1" xfId="0" applyNumberFormat="1" applyFill="1" applyBorder="1" applyAlignment="1">
      <alignment horizontal="left"/>
    </xf>
    <xf numFmtId="0" fontId="4" fillId="0" borderId="0" xfId="1"/>
    <xf numFmtId="0" fontId="0" fillId="10" borderId="1" xfId="0" applyFill="1" applyBorder="1"/>
    <xf numFmtId="0" fontId="0" fillId="6" borderId="0" xfId="0" applyFill="1"/>
    <xf numFmtId="14" fontId="0" fillId="0" borderId="1" xfId="0" applyNumberFormat="1" applyBorder="1"/>
    <xf numFmtId="0" fontId="0" fillId="4" borderId="0" xfId="0" applyFill="1"/>
    <xf numFmtId="0" fontId="0" fillId="3" borderId="0" xfId="0" applyFill="1"/>
    <xf numFmtId="0" fontId="0" fillId="3" borderId="10" xfId="0" applyFill="1" applyBorder="1"/>
    <xf numFmtId="0" fontId="0" fillId="3" borderId="12" xfId="0" applyFill="1" applyBorder="1"/>
    <xf numFmtId="14" fontId="0" fillId="3" borderId="0" xfId="0" applyNumberFormat="1" applyFill="1"/>
    <xf numFmtId="0" fontId="0" fillId="0" borderId="22" xfId="0" applyBorder="1"/>
    <xf numFmtId="0" fontId="0" fillId="0" borderId="24" xfId="0" applyBorder="1"/>
    <xf numFmtId="0" fontId="0" fillId="0" borderId="0" xfId="0" applyBorder="1"/>
    <xf numFmtId="0" fontId="0" fillId="0" borderId="13" xfId="0" applyBorder="1"/>
    <xf numFmtId="0" fontId="1" fillId="2" borderId="5" xfId="0" applyFont="1" applyFill="1" applyBorder="1"/>
    <xf numFmtId="0" fontId="0" fillId="11" borderId="1" xfId="0" applyFill="1" applyBorder="1"/>
    <xf numFmtId="0" fontId="0" fillId="9" borderId="15" xfId="0" applyFill="1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0" fillId="0" borderId="0" xfId="0" applyNumberFormat="1"/>
    <xf numFmtId="14" fontId="0" fillId="0" borderId="0" xfId="0" applyNumberFormat="1" applyFill="1"/>
    <xf numFmtId="0" fontId="0" fillId="0" borderId="1" xfId="0" applyFill="1" applyBorder="1"/>
    <xf numFmtId="167" fontId="0" fillId="0" borderId="0" xfId="0" applyNumberFormat="1"/>
    <xf numFmtId="166" fontId="0" fillId="11" borderId="1" xfId="0" applyNumberFormat="1" applyFill="1" applyBorder="1"/>
    <xf numFmtId="164" fontId="0" fillId="11" borderId="1" xfId="0" applyNumberFormat="1" applyFill="1" applyBorder="1"/>
    <xf numFmtId="0" fontId="0" fillId="0" borderId="19" xfId="0" applyBorder="1"/>
    <xf numFmtId="0" fontId="0" fillId="0" borderId="2" xfId="0" applyFill="1" applyBorder="1"/>
    <xf numFmtId="0" fontId="5" fillId="0" borderId="0" xfId="0" applyFont="1" applyFill="1" applyBorder="1"/>
    <xf numFmtId="0" fontId="0" fillId="4" borderId="1" xfId="0" applyFill="1" applyBorder="1" applyAlignment="1">
      <alignment horizontal="center"/>
    </xf>
    <xf numFmtId="164" fontId="0" fillId="5" borderId="1" xfId="0" applyNumberFormat="1" applyFill="1" applyBorder="1"/>
    <xf numFmtId="0" fontId="6" fillId="2" borderId="0" xfId="0" applyFont="1" applyFill="1"/>
    <xf numFmtId="0" fontId="0" fillId="4" borderId="12" xfId="0" applyFill="1" applyBorder="1"/>
    <xf numFmtId="0" fontId="0" fillId="2" borderId="0" xfId="0" applyFill="1" applyBorder="1" applyAlignment="1">
      <alignment horizontal="center"/>
    </xf>
    <xf numFmtId="0" fontId="0" fillId="2" borderId="9" xfId="0" applyFill="1" applyBorder="1"/>
    <xf numFmtId="0" fontId="0" fillId="11" borderId="0" xfId="0" applyFill="1" applyBorder="1"/>
    <xf numFmtId="166" fontId="0" fillId="2" borderId="0" xfId="0" applyNumberFormat="1" applyFill="1" applyBorder="1" applyAlignment="1">
      <alignment horizontal="left"/>
    </xf>
    <xf numFmtId="166" fontId="0" fillId="2" borderId="0" xfId="0" applyNumberFormat="1" applyFill="1" applyBorder="1"/>
    <xf numFmtId="164" fontId="0" fillId="2" borderId="0" xfId="0" applyNumberFormat="1" applyFill="1" applyBorder="1"/>
    <xf numFmtId="0" fontId="0" fillId="2" borderId="5" xfId="0" applyFont="1" applyFill="1" applyBorder="1"/>
    <xf numFmtId="0" fontId="0" fillId="11" borderId="10" xfId="0" applyFill="1" applyBorder="1"/>
    <xf numFmtId="0" fontId="0" fillId="11" borderId="1" xfId="0" applyFill="1" applyBorder="1" applyAlignment="1">
      <alignment horizontal="center" vertical="center"/>
    </xf>
    <xf numFmtId="0" fontId="0" fillId="11" borderId="5" xfId="0" applyFill="1" applyBorder="1"/>
    <xf numFmtId="0" fontId="0" fillId="11" borderId="0" xfId="0" applyFill="1" applyBorder="1" applyAlignment="1">
      <alignment horizontal="center" vertical="center"/>
    </xf>
    <xf numFmtId="164" fontId="0" fillId="3" borderId="1" xfId="0" applyNumberFormat="1" applyFill="1" applyBorder="1"/>
    <xf numFmtId="14" fontId="0" fillId="6" borderId="1" xfId="0" applyNumberFormat="1" applyFill="1" applyBorder="1"/>
    <xf numFmtId="10" fontId="0" fillId="6" borderId="1" xfId="0" applyNumberFormat="1" applyFill="1" applyBorder="1"/>
    <xf numFmtId="14" fontId="8" fillId="11" borderId="1" xfId="0" applyNumberFormat="1" applyFont="1" applyFill="1" applyBorder="1"/>
    <xf numFmtId="0" fontId="0" fillId="9" borderId="15" xfId="0" applyFill="1" applyBorder="1" applyAlignment="1"/>
    <xf numFmtId="0" fontId="0" fillId="3" borderId="15" xfId="0" applyFill="1" applyBorder="1" applyAlignment="1"/>
    <xf numFmtId="0" fontId="0" fillId="9" borderId="14" xfId="0" applyFill="1" applyBorder="1" applyAlignment="1"/>
    <xf numFmtId="0" fontId="0" fillId="3" borderId="14" xfId="0" applyFill="1" applyBorder="1" applyAlignment="1"/>
    <xf numFmtId="165" fontId="0" fillId="0" borderId="0" xfId="0" applyNumberFormat="1" applyAlignment="1">
      <alignment horizontal="left" vertical="center"/>
    </xf>
    <xf numFmtId="0" fontId="0" fillId="3" borderId="2" xfId="0" applyFill="1" applyBorder="1"/>
    <xf numFmtId="0" fontId="0" fillId="3" borderId="13" xfId="0" applyFill="1" applyBorder="1"/>
    <xf numFmtId="0" fontId="0" fillId="3" borderId="4" xfId="0" applyFill="1" applyBorder="1"/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CAF781"/>
      <color rgb="FFD4F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Drop" dropStyle="combo" dx="16" fmlaLink="$O$6" fmlaRange="DONNEES!$A$62:$A$65" noThreeD="1" sel="3" val="0"/>
</file>

<file path=xl/ctrlProps/ctrlProp11.xml><?xml version="1.0" encoding="utf-8"?>
<formControlPr xmlns="http://schemas.microsoft.com/office/spreadsheetml/2009/9/main" objectType="Drop" dropStyle="combo" dx="16" fmlaLink="$P$6" fmlaRange="DONNEES!$B$3:$B$54" noThreeD="1" sel="5" val="3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Drop" dropStyle="combo" dx="16" fmlaLink="$M$3" fmlaRange="DONNEES!$B$3:$B$54" noThreeD="1" sel="8" val="4"/>
</file>

<file path=xl/ctrlProps/ctrlProp20.xml><?xml version="1.0" encoding="utf-8"?>
<formControlPr xmlns="http://schemas.microsoft.com/office/spreadsheetml/2009/9/main" objectType="Drop" dropStyle="combo" dx="16" fmlaLink="$M$7" fmlaRange="DONNEES!$A$57:$A$58" noThreeD="1" sel="1" val="0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4</xdr:row>
          <xdr:rowOff>76200</xdr:rowOff>
        </xdr:from>
        <xdr:to>
          <xdr:col>8</xdr:col>
          <xdr:colOff>476250</xdr:colOff>
          <xdr:row>7</xdr:row>
          <xdr:rowOff>38100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8</xdr:row>
          <xdr:rowOff>123825</xdr:rowOff>
        </xdr:from>
        <xdr:to>
          <xdr:col>8</xdr:col>
          <xdr:colOff>495300</xdr:colOff>
          <xdr:row>11</xdr:row>
          <xdr:rowOff>47625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12</xdr:row>
          <xdr:rowOff>57150</xdr:rowOff>
        </xdr:from>
        <xdr:to>
          <xdr:col>8</xdr:col>
          <xdr:colOff>542925</xdr:colOff>
          <xdr:row>15</xdr:row>
          <xdr:rowOff>47625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619125</xdr:colOff>
          <xdr:row>16</xdr:row>
          <xdr:rowOff>95250</xdr:rowOff>
        </xdr:from>
        <xdr:to>
          <xdr:col>8</xdr:col>
          <xdr:colOff>571500</xdr:colOff>
          <xdr:row>19</xdr:row>
          <xdr:rowOff>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Contact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619125</xdr:colOff>
          <xdr:row>20</xdr:row>
          <xdr:rowOff>47625</xdr:rowOff>
        </xdr:from>
        <xdr:to>
          <xdr:col>8</xdr:col>
          <xdr:colOff>533400</xdr:colOff>
          <xdr:row>22</xdr:row>
          <xdr:rowOff>161925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</xdr:row>
          <xdr:rowOff>85725</xdr:rowOff>
        </xdr:from>
        <xdr:to>
          <xdr:col>11</xdr:col>
          <xdr:colOff>666750</xdr:colOff>
          <xdr:row>3</xdr:row>
          <xdr:rowOff>66675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10</xdr:row>
          <xdr:rowOff>57150</xdr:rowOff>
        </xdr:from>
        <xdr:to>
          <xdr:col>11</xdr:col>
          <xdr:colOff>733425</xdr:colOff>
          <xdr:row>12</xdr:row>
          <xdr:rowOff>9525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4</xdr:row>
          <xdr:rowOff>38100</xdr:rowOff>
        </xdr:from>
        <xdr:to>
          <xdr:col>11</xdr:col>
          <xdr:colOff>676275</xdr:colOff>
          <xdr:row>5</xdr:row>
          <xdr:rowOff>190500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6</xdr:row>
          <xdr:rowOff>171450</xdr:rowOff>
        </xdr:from>
        <xdr:to>
          <xdr:col>11</xdr:col>
          <xdr:colOff>666750</xdr:colOff>
          <xdr:row>8</xdr:row>
          <xdr:rowOff>133350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Contact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0</xdr:rowOff>
        </xdr:from>
        <xdr:to>
          <xdr:col>0</xdr:col>
          <xdr:colOff>1514475</xdr:colOff>
          <xdr:row>15</xdr:row>
          <xdr:rowOff>200025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1514475</xdr:colOff>
          <xdr:row>9</xdr:row>
          <xdr:rowOff>0</xdr:rowOff>
        </xdr:from>
        <xdr:to>
          <xdr:col>2</xdr:col>
          <xdr:colOff>57150</xdr:colOff>
          <xdr:row>10</xdr:row>
          <xdr:rowOff>0</xdr:rowOff>
        </xdr:to>
        <xdr:sp macro="" textlink="">
          <xdr:nvSpPr>
            <xdr:cNvPr id="5129" name="Drop Dow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</xdr:row>
          <xdr:rowOff>171450</xdr:rowOff>
        </xdr:from>
        <xdr:to>
          <xdr:col>8</xdr:col>
          <xdr:colOff>9525</xdr:colOff>
          <xdr:row>10</xdr:row>
          <xdr:rowOff>19050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le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6</xdr:row>
          <xdr:rowOff>95250</xdr:rowOff>
        </xdr:from>
        <xdr:to>
          <xdr:col>8</xdr:col>
          <xdr:colOff>19050</xdr:colOff>
          <xdr:row>8</xdr:row>
          <xdr:rowOff>161925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 produit ajouté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95250</xdr:colOff>
          <xdr:row>13</xdr:row>
          <xdr:rowOff>47625</xdr:rowOff>
        </xdr:from>
        <xdr:to>
          <xdr:col>11</xdr:col>
          <xdr:colOff>742950</xdr:colOff>
          <xdr:row>15</xdr:row>
          <xdr:rowOff>0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0</xdr:row>
          <xdr:rowOff>19050</xdr:rowOff>
        </xdr:from>
        <xdr:to>
          <xdr:col>12</xdr:col>
          <xdr:colOff>714375</xdr:colOff>
          <xdr:row>3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4</xdr:row>
          <xdr:rowOff>9525</xdr:rowOff>
        </xdr:from>
        <xdr:to>
          <xdr:col>12</xdr:col>
          <xdr:colOff>733425</xdr:colOff>
          <xdr:row>6</xdr:row>
          <xdr:rowOff>19050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9</xdr:row>
          <xdr:rowOff>66675</xdr:rowOff>
        </xdr:from>
        <xdr:to>
          <xdr:col>11</xdr:col>
          <xdr:colOff>209550</xdr:colOff>
          <xdr:row>11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514350</xdr:colOff>
          <xdr:row>12</xdr:row>
          <xdr:rowOff>28575</xdr:rowOff>
        </xdr:from>
        <xdr:to>
          <xdr:col>11</xdr:col>
          <xdr:colOff>200025</xdr:colOff>
          <xdr:row>13</xdr:row>
          <xdr:rowOff>190500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190500</xdr:rowOff>
        </xdr:from>
        <xdr:to>
          <xdr:col>0</xdr:col>
          <xdr:colOff>1781175</xdr:colOff>
          <xdr:row>9</xdr:row>
          <xdr:rowOff>0</xdr:rowOff>
        </xdr:to>
        <xdr:sp macro="" textlink="">
          <xdr:nvSpPr>
            <xdr:cNvPr id="10246" name="Drop Down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3</xdr:col>
          <xdr:colOff>828675</xdr:colOff>
          <xdr:row>9</xdr:row>
          <xdr:rowOff>0</xdr:rowOff>
        </xdr:to>
        <xdr:sp macro="" textlink="">
          <xdr:nvSpPr>
            <xdr:cNvPr id="10247" name="Drop Down 7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180975</xdr:rowOff>
        </xdr:from>
        <xdr:to>
          <xdr:col>1</xdr:col>
          <xdr:colOff>457200</xdr:colOff>
          <xdr:row>12</xdr:row>
          <xdr:rowOff>171450</xdr:rowOff>
        </xdr:to>
        <xdr:sp macro="" textlink="">
          <xdr:nvSpPr>
            <xdr:cNvPr id="10249" name="Button 9" hidden="1">
              <a:extLst>
                <a:ext uri="{63B3BB69-23CF-44E3-9099-C40C66FF867C}">
                  <a14:compatExt spid="_x0000_s10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la production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28575</xdr:rowOff>
        </xdr:from>
        <xdr:to>
          <xdr:col>1</xdr:col>
          <xdr:colOff>0</xdr:colOff>
          <xdr:row>3</xdr:row>
          <xdr:rowOff>9525</xdr:rowOff>
        </xdr:to>
        <xdr:sp macro="" textlink="">
          <xdr:nvSpPr>
            <xdr:cNvPr id="10250" name="Button 10" hidden="1">
              <a:extLst>
                <a:ext uri="{63B3BB69-23CF-44E3-9099-C40C66FF867C}">
                  <a14:compatExt spid="_x0000_s10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6</xdr:row>
      <xdr:rowOff>38100</xdr:rowOff>
    </xdr:from>
    <xdr:to>
      <xdr:col>6</xdr:col>
      <xdr:colOff>742949</xdr:colOff>
      <xdr:row>11</xdr:row>
      <xdr:rowOff>76200</xdr:rowOff>
    </xdr:to>
    <xdr:sp macro="" textlink="">
      <xdr:nvSpPr>
        <xdr:cNvPr id="5" name="Rectangle à coins arrondis 4"/>
        <xdr:cNvSpPr/>
      </xdr:nvSpPr>
      <xdr:spPr>
        <a:xfrm>
          <a:off x="2800350" y="1257300"/>
          <a:ext cx="2266949" cy="1009650"/>
        </a:xfrm>
        <a:prstGeom prst="roundRect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57150</xdr:colOff>
      <xdr:row>0</xdr:row>
      <xdr:rowOff>66675</xdr:rowOff>
    </xdr:from>
    <xdr:to>
      <xdr:col>6</xdr:col>
      <xdr:colOff>362600</xdr:colOff>
      <xdr:row>5</xdr:row>
      <xdr:rowOff>123253</xdr:rowOff>
    </xdr:to>
    <xdr:pic>
      <xdr:nvPicPr>
        <xdr:cNvPr id="2050" name="Picture 2" descr="See original imag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76525" y="66675"/>
          <a:ext cx="2009775" cy="1085278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1181100</xdr:colOff>
      <xdr:row>0</xdr:row>
      <xdr:rowOff>95250</xdr:rowOff>
    </xdr:from>
    <xdr:to>
      <xdr:col>7</xdr:col>
      <xdr:colOff>46266</xdr:colOff>
      <xdr:row>6</xdr:row>
      <xdr:rowOff>9526</xdr:rowOff>
    </xdr:to>
    <xdr:pic>
      <xdr:nvPicPr>
        <xdr:cNvPr id="2051" name="Picture 3" descr="See original ima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67175" y="95250"/>
          <a:ext cx="1133476" cy="1133476"/>
        </a:xfrm>
        <a:prstGeom prst="rect">
          <a:avLst/>
        </a:prstGeom>
        <a:noFill/>
      </xdr:spPr>
    </xdr:pic>
    <xdr:clientData/>
  </xdr:twoCellAnchor>
  <xdr:twoCellAnchor>
    <xdr:from>
      <xdr:col>0</xdr:col>
      <xdr:colOff>123825</xdr:colOff>
      <xdr:row>1</xdr:row>
      <xdr:rowOff>152400</xdr:rowOff>
    </xdr:from>
    <xdr:to>
      <xdr:col>2</xdr:col>
      <xdr:colOff>314325</xdr:colOff>
      <xdr:row>7</xdr:row>
      <xdr:rowOff>66676</xdr:rowOff>
    </xdr:to>
    <xdr:sp macro="" textlink="">
      <xdr:nvSpPr>
        <xdr:cNvPr id="4" name="ZoneTexte 3"/>
        <xdr:cNvSpPr txBox="1"/>
      </xdr:nvSpPr>
      <xdr:spPr>
        <a:xfrm>
          <a:off x="123825" y="342900"/>
          <a:ext cx="2228850" cy="113347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Isabelle et Serge RAYROLLES</a:t>
          </a:r>
        </a:p>
        <a:p>
          <a:r>
            <a:rPr lang="fr-FR" sz="1100"/>
            <a:t>La Ferme de Dilhac</a:t>
          </a:r>
        </a:p>
        <a:p>
          <a:r>
            <a:rPr lang="fr-FR" sz="1100"/>
            <a:t>Dilhac</a:t>
          </a:r>
        </a:p>
        <a:p>
          <a:r>
            <a:rPr lang="fr-FR" sz="1100"/>
            <a:t>12600 Lacroix-Barrez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19050</xdr:rowOff>
        </xdr:from>
        <xdr:to>
          <xdr:col>15</xdr:col>
          <xdr:colOff>104775</xdr:colOff>
          <xdr:row>2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5</xdr:row>
          <xdr:rowOff>19050</xdr:rowOff>
        </xdr:from>
        <xdr:to>
          <xdr:col>15</xdr:col>
          <xdr:colOff>95250</xdr:colOff>
          <xdr:row>8</xdr:row>
          <xdr:rowOff>114300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la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10</xdr:row>
          <xdr:rowOff>171450</xdr:rowOff>
        </xdr:from>
        <xdr:to>
          <xdr:col>15</xdr:col>
          <xdr:colOff>104775</xdr:colOff>
          <xdr:row>14</xdr:row>
          <xdr:rowOff>19050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les stocks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733425</xdr:colOff>
          <xdr:row>0</xdr:row>
          <xdr:rowOff>114300</xdr:rowOff>
        </xdr:from>
        <xdr:to>
          <xdr:col>10</xdr:col>
          <xdr:colOff>485775</xdr:colOff>
          <xdr:row>3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0</xdr:rowOff>
        </xdr:from>
        <xdr:to>
          <xdr:col>4</xdr:col>
          <xdr:colOff>304800</xdr:colOff>
          <xdr:row>3</xdr:row>
          <xdr:rowOff>19050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4</xdr:col>
          <xdr:colOff>304800</xdr:colOff>
          <xdr:row>4</xdr:row>
          <xdr:rowOff>19050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4</xdr:row>
          <xdr:rowOff>123825</xdr:rowOff>
        </xdr:from>
        <xdr:to>
          <xdr:col>10</xdr:col>
          <xdr:colOff>561975</xdr:colOff>
          <xdr:row>7</xdr:row>
          <xdr:rowOff>142875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contact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8</xdr:row>
          <xdr:rowOff>114300</xdr:rowOff>
        </xdr:from>
        <xdr:to>
          <xdr:col>10</xdr:col>
          <xdr:colOff>447675</xdr:colOff>
          <xdr:row>11</xdr:row>
          <xdr:rowOff>57150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5</xdr:row>
          <xdr:rowOff>0</xdr:rowOff>
        </xdr:from>
        <xdr:to>
          <xdr:col>4</xdr:col>
          <xdr:colOff>314325</xdr:colOff>
          <xdr:row>6</xdr:row>
          <xdr:rowOff>19050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4</xdr:row>
          <xdr:rowOff>0</xdr:rowOff>
        </xdr:from>
        <xdr:to>
          <xdr:col>4</xdr:col>
          <xdr:colOff>314325</xdr:colOff>
          <xdr:row>5</xdr:row>
          <xdr:rowOff>19050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rojet-excel-1-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42.877634259261" createdVersion="3" refreshedVersion="6" minRefreshableVersion="3" recordCount="22">
  <cacheSource type="worksheet">
    <worksheetSource name="Tableauproduction" r:id="rId2"/>
  </cacheSource>
  <cacheFields count="6">
    <cacheField name="produit" numFmtId="0">
      <sharedItems containsBlank="1" count="9">
        <s v="chou farci 750g"/>
        <s v="boudin 180g"/>
        <s v="pâté de foie 380g"/>
        <s v="pâté de foie 180g"/>
        <s v="pâté de campagne avec chataîgnes 180g"/>
        <s v="le Barrezien"/>
        <s v="joues 750g"/>
        <s v="jambonneau 380g"/>
        <m u="1"/>
      </sharedItems>
    </cacheField>
    <cacheField name="référence produit" numFmtId="0">
      <sharedItems containsBlank="1"/>
    </cacheField>
    <cacheField name="quantité" numFmtId="0">
      <sharedItems containsSemiMixedTypes="0" containsString="0" containsNumber="1" containsInteger="1" minValue="5" maxValue="78"/>
    </cacheField>
    <cacheField name="unité" numFmtId="0">
      <sharedItems/>
    </cacheField>
    <cacheField name="date de production" numFmtId="14">
      <sharedItems containsSemiMixedTypes="0" containsNonDate="0" containsDate="1" containsString="0" minDate="2015-03-12T00:00:00" maxDate="2174-05-13T00:00:00" count="2">
        <d v="2015-03-12T00:00:00"/>
        <d v="2174-05-12T00:00:00"/>
      </sharedItems>
    </cacheField>
    <cacheField name="date de péremption" numFmtId="14">
      <sharedItems containsSemiMixedTypes="0" containsNonDate="0" containsDate="1" containsString="0" minDate="2018-03-11T00:00:00" maxDate="2177-05-13T00:00:00" count="3">
        <d v="2018-03-11T00:00:00"/>
        <d v="2018-03-12T00:00:00"/>
        <d v="2177-05-12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s v="CF750"/>
    <n v="65"/>
    <s v="kg"/>
    <x v="0"/>
    <x v="0"/>
  </r>
  <r>
    <x v="1"/>
    <s v="BOU180"/>
    <n v="78"/>
    <s v="kg"/>
    <x v="0"/>
    <x v="0"/>
  </r>
  <r>
    <x v="2"/>
    <s v="PATF380"/>
    <n v="78"/>
    <s v="kg"/>
    <x v="0"/>
    <x v="0"/>
  </r>
  <r>
    <x v="3"/>
    <s v="PATF180"/>
    <n v="78"/>
    <s v="kg"/>
    <x v="0"/>
    <x v="1"/>
  </r>
  <r>
    <x v="3"/>
    <s v="PATF180"/>
    <n v="78"/>
    <s v="kg"/>
    <x v="0"/>
    <x v="1"/>
  </r>
  <r>
    <x v="3"/>
    <s v="PATF180"/>
    <n v="78"/>
    <s v="kg"/>
    <x v="0"/>
    <x v="1"/>
  </r>
  <r>
    <x v="4"/>
    <s v="PATCC180"/>
    <n v="78"/>
    <s v="kg"/>
    <x v="0"/>
    <x v="1"/>
  </r>
  <r>
    <x v="4"/>
    <m/>
    <n v="78"/>
    <s v="kg"/>
    <x v="0"/>
    <x v="1"/>
  </r>
  <r>
    <x v="4"/>
    <m/>
    <n v="78"/>
    <s v="pièce(s)"/>
    <x v="0"/>
    <x v="1"/>
  </r>
  <r>
    <x v="4"/>
    <m/>
    <n v="78"/>
    <s v="pièce(s)"/>
    <x v="0"/>
    <x v="1"/>
  </r>
  <r>
    <x v="4"/>
    <m/>
    <n v="78"/>
    <s v="pièce(s)"/>
    <x v="0"/>
    <x v="1"/>
  </r>
  <r>
    <x v="4"/>
    <m/>
    <n v="78"/>
    <s v="pièce(s)"/>
    <x v="0"/>
    <x v="1"/>
  </r>
  <r>
    <x v="4"/>
    <m/>
    <n v="78"/>
    <s v="pièce(s)"/>
    <x v="0"/>
    <x v="1"/>
  </r>
  <r>
    <x v="5"/>
    <m/>
    <n v="8"/>
    <s v="pièce(s)"/>
    <x v="0"/>
    <x v="1"/>
  </r>
  <r>
    <x v="5"/>
    <m/>
    <n v="8"/>
    <s v="pièce(s)"/>
    <x v="0"/>
    <x v="1"/>
  </r>
  <r>
    <x v="5"/>
    <m/>
    <n v="8"/>
    <s v="pièce(s)"/>
    <x v="0"/>
    <x v="1"/>
  </r>
  <r>
    <x v="5"/>
    <m/>
    <n v="8"/>
    <s v="pièce(s)"/>
    <x v="0"/>
    <x v="1"/>
  </r>
  <r>
    <x v="5"/>
    <m/>
    <n v="8"/>
    <s v="pièce(s)"/>
    <x v="0"/>
    <x v="1"/>
  </r>
  <r>
    <x v="6"/>
    <m/>
    <n v="6"/>
    <s v="pièce(s)"/>
    <x v="1"/>
    <x v="2"/>
  </r>
  <r>
    <x v="6"/>
    <m/>
    <n v="6"/>
    <s v="pièce(s)"/>
    <x v="1"/>
    <x v="2"/>
  </r>
  <r>
    <x v="6"/>
    <m/>
    <n v="6"/>
    <s v="pièce(s)"/>
    <x v="1"/>
    <x v="2"/>
  </r>
  <r>
    <x v="7"/>
    <m/>
    <n v="5"/>
    <s v="pièce(s)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rowHeaderCaption="Date de production" colHeaderCaption="Date de péremption">
  <location ref="H25:J28" firstHeaderRow="1" firstDataRow="2" firstDataCol="1" rowPageCount="1" colPageCount="1"/>
  <pivotFields count="6">
    <pivotField axis="axisPage" showAll="0">
      <items count="10">
        <item x="7"/>
        <item x="6"/>
        <item m="1" x="8"/>
        <item x="4"/>
        <item x="5"/>
        <item x="3"/>
        <item x="2"/>
        <item x="1"/>
        <item x="0"/>
        <item t="default"/>
      </items>
    </pivotField>
    <pivotField showAll="0"/>
    <pivotField dataField="1" showAll="0"/>
    <pivotField showAll="0"/>
    <pivotField axis="axisRow" showAll="0">
      <items count="3">
        <item x="1"/>
        <item x="0"/>
        <item t="default"/>
      </items>
    </pivotField>
    <pivotField axis="axisCol" showAll="0">
      <items count="4">
        <item x="2"/>
        <item x="1"/>
        <item x="0"/>
        <item t="default"/>
      </items>
    </pivotField>
  </pivotFields>
  <rowFields count="1">
    <field x="4"/>
  </rowFields>
  <rowItems count="2">
    <i>
      <x/>
    </i>
    <i t="grand">
      <x/>
    </i>
  </rowItems>
  <colFields count="1">
    <field x="5"/>
  </colFields>
  <colItems count="2">
    <i>
      <x/>
    </i>
    <i t="grand">
      <x/>
    </i>
  </colItems>
  <pageFields count="1">
    <pageField fld="0" item="0" hier="-1"/>
  </pageFields>
  <dataFields count="1">
    <dataField name="Quantité totale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9.xml"/><Relationship Id="rId12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8.xml"/><Relationship Id="rId11" Type="http://schemas.openxmlformats.org/officeDocument/2006/relationships/ctrlProp" Target="../ctrlProps/ctrlProp13.xml"/><Relationship Id="rId5" Type="http://schemas.openxmlformats.org/officeDocument/2006/relationships/ctrlProp" Target="../ctrlProps/ctrlProp7.xml"/><Relationship Id="rId10" Type="http://schemas.openxmlformats.org/officeDocument/2006/relationships/ctrlProp" Target="../ctrlProps/ctrlProp12.xml"/><Relationship Id="rId4" Type="http://schemas.openxmlformats.org/officeDocument/2006/relationships/ctrlProp" Target="../ctrlProps/ctrlProp6.xml"/><Relationship Id="rId9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18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.xml"/><Relationship Id="rId3" Type="http://schemas.openxmlformats.org/officeDocument/2006/relationships/drawing" Target="../drawings/drawing5.xml"/><Relationship Id="rId7" Type="http://schemas.openxmlformats.org/officeDocument/2006/relationships/ctrlProp" Target="../ctrlProps/ctrlProp21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0.xml"/><Relationship Id="rId5" Type="http://schemas.openxmlformats.org/officeDocument/2006/relationships/ctrlProp" Target="../ctrlProps/ctrlProp19.xml"/><Relationship Id="rId4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5.xml"/><Relationship Id="rId5" Type="http://schemas.openxmlformats.org/officeDocument/2006/relationships/ctrlProp" Target="../ctrlProps/ctrlProp24.xml"/><Relationship Id="rId4" Type="http://schemas.openxmlformats.org/officeDocument/2006/relationships/ctrlProp" Target="../ctrlProps/ctrlProp23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0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29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8.xml"/><Relationship Id="rId5" Type="http://schemas.openxmlformats.org/officeDocument/2006/relationships/ctrlProp" Target="../ctrlProps/ctrlProp27.xml"/><Relationship Id="rId10" Type="http://schemas.openxmlformats.org/officeDocument/2006/relationships/ctrlProp" Target="../ctrlProps/ctrlProp32.xml"/><Relationship Id="rId4" Type="http://schemas.openxmlformats.org/officeDocument/2006/relationships/ctrlProp" Target="../ctrlProps/ctrlProp26.xml"/><Relationship Id="rId9" Type="http://schemas.openxmlformats.org/officeDocument/2006/relationships/ctrlProp" Target="../ctrlProps/ctrlProp3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G2:H3"/>
  <sheetViews>
    <sheetView showGridLines="0" topLeftCell="B1" workbookViewId="0">
      <selection activeCell="E13" sqref="E13"/>
    </sheetView>
  </sheetViews>
  <sheetFormatPr baseColWidth="10" defaultRowHeight="15" x14ac:dyDescent="0.25"/>
  <sheetData>
    <row r="2" spans="7:8" x14ac:dyDescent="0.25">
      <c r="G2" s="98" t="s">
        <v>174</v>
      </c>
      <c r="H2" s="99"/>
    </row>
    <row r="3" spans="7:8" x14ac:dyDescent="0.25">
      <c r="G3" s="99"/>
      <c r="H3" s="99"/>
    </row>
  </sheetData>
  <mergeCells count="1">
    <mergeCell ref="G2:H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MenuCommande">
                <anchor moveWithCells="1" sizeWithCells="1">
                  <from>
                    <xdr:col>5</xdr:col>
                    <xdr:colOff>638175</xdr:colOff>
                    <xdr:row>4</xdr:row>
                    <xdr:rowOff>76200</xdr:rowOff>
                  </from>
                  <to>
                    <xdr:col>8</xdr:col>
                    <xdr:colOff>476250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MenuStock">
                <anchor moveWithCells="1" sizeWithCells="1">
                  <from>
                    <xdr:col>5</xdr:col>
                    <xdr:colOff>638175</xdr:colOff>
                    <xdr:row>8</xdr:row>
                    <xdr:rowOff>123825</xdr:rowOff>
                  </from>
                  <to>
                    <xdr:col>8</xdr:col>
                    <xdr:colOff>495300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Button 3">
              <controlPr defaultSize="0" print="0" autoFill="0" autoPict="0" macro="[0]!MenuProduction">
                <anchor moveWithCells="1" sizeWithCells="1">
                  <from>
                    <xdr:col>5</xdr:col>
                    <xdr:colOff>628650</xdr:colOff>
                    <xdr:row>12</xdr:row>
                    <xdr:rowOff>57150</xdr:rowOff>
                  </from>
                  <to>
                    <xdr:col>8</xdr:col>
                    <xdr:colOff>542925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MenuContact">
                <anchor moveWithCells="1" sizeWithCells="1">
                  <from>
                    <xdr:col>5</xdr:col>
                    <xdr:colOff>619125</xdr:colOff>
                    <xdr:row>16</xdr:row>
                    <xdr:rowOff>95250</xdr:rowOff>
                  </from>
                  <to>
                    <xdr:col>8</xdr:col>
                    <xdr:colOff>571500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8" name="Button 5">
              <controlPr defaultSize="0" print="0" autoFill="0" autoPict="0" macro="[0]!MenuDonnees">
                <anchor moveWithCells="1" sizeWithCells="1">
                  <from>
                    <xdr:col>5</xdr:col>
                    <xdr:colOff>619125</xdr:colOff>
                    <xdr:row>20</xdr:row>
                    <xdr:rowOff>47625</xdr:rowOff>
                  </from>
                  <to>
                    <xdr:col>8</xdr:col>
                    <xdr:colOff>533400</xdr:colOff>
                    <xdr:row>22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4"/>
  <sheetViews>
    <sheetView showGridLines="0" topLeftCell="F1" zoomScale="70" zoomScaleNormal="70" workbookViewId="0">
      <selection activeCell="S6" sqref="S6"/>
    </sheetView>
  </sheetViews>
  <sheetFormatPr baseColWidth="10" defaultRowHeight="15" x14ac:dyDescent="0.25"/>
  <cols>
    <col min="1" max="1" width="22.85546875" customWidth="1"/>
    <col min="2" max="2" width="22" customWidth="1"/>
    <col min="3" max="3" width="22.140625" customWidth="1"/>
    <col min="4" max="4" width="9.7109375" customWidth="1"/>
    <col min="5" max="5" width="15.28515625" customWidth="1"/>
    <col min="6" max="6" width="17.140625" customWidth="1"/>
    <col min="8" max="8" width="17.5703125" customWidth="1"/>
    <col min="15" max="15" width="22.85546875" customWidth="1"/>
    <col min="16" max="16" width="19" customWidth="1"/>
    <col min="17" max="17" width="25" customWidth="1"/>
    <col min="18" max="18" width="27.42578125" customWidth="1"/>
    <col min="19" max="19" width="24.5703125" customWidth="1"/>
    <col min="20" max="20" width="18.7109375" customWidth="1"/>
    <col min="21" max="21" width="19.140625" customWidth="1"/>
  </cols>
  <sheetData>
    <row r="1" spans="1:21" ht="15.75" thickBot="1" x14ac:dyDescent="0.3"/>
    <row r="2" spans="1:21" ht="15.75" thickBot="1" x14ac:dyDescent="0.3">
      <c r="B2" s="100" t="s">
        <v>71</v>
      </c>
      <c r="C2" s="101"/>
      <c r="D2" s="102"/>
    </row>
    <row r="3" spans="1:21" ht="15.75" thickBot="1" x14ac:dyDescent="0.3"/>
    <row r="4" spans="1:21" ht="15.75" thickBot="1" x14ac:dyDescent="0.3">
      <c r="A4" s="2"/>
      <c r="B4" s="3"/>
      <c r="C4" s="3"/>
      <c r="D4" s="3"/>
      <c r="E4" s="3"/>
      <c r="F4" s="3"/>
      <c r="G4" s="3"/>
      <c r="H4" s="4"/>
    </row>
    <row r="5" spans="1:21" ht="15.75" thickBot="1" x14ac:dyDescent="0.3">
      <c r="A5" s="19" t="s">
        <v>81</v>
      </c>
      <c r="B5" s="11" t="s">
        <v>82</v>
      </c>
      <c r="C5" s="11" t="s">
        <v>56</v>
      </c>
      <c r="D5" s="6"/>
      <c r="E5" s="11" t="s">
        <v>159</v>
      </c>
      <c r="F5" s="71" t="s">
        <v>72</v>
      </c>
      <c r="G5" s="6"/>
      <c r="H5" s="7"/>
      <c r="O5" s="12" t="s">
        <v>60</v>
      </c>
      <c r="P5" s="17" t="s">
        <v>164</v>
      </c>
      <c r="Q5" s="17" t="s">
        <v>169</v>
      </c>
      <c r="R5" s="17" t="s">
        <v>175</v>
      </c>
      <c r="S5" s="17" t="s">
        <v>176</v>
      </c>
      <c r="T5" s="17" t="s">
        <v>178</v>
      </c>
      <c r="U5" s="17" t="s">
        <v>141</v>
      </c>
    </row>
    <row r="6" spans="1:21" ht="15.75" thickBot="1" x14ac:dyDescent="0.3">
      <c r="A6" s="48">
        <v>1</v>
      </c>
      <c r="B6" s="10" t="s">
        <v>83</v>
      </c>
      <c r="C6" s="49" t="s">
        <v>80</v>
      </c>
      <c r="D6" s="6"/>
      <c r="E6" s="56" t="e">
        <f ca="1">SUM(#REF!:INDIRECT("$G13" &amp; R6))</f>
        <v>#REF!</v>
      </c>
      <c r="F6" s="86" t="e">
        <f ca="1">SUM(A18,#REF!:INDIRECT("$F13" &amp; R6))</f>
        <v>#REF!</v>
      </c>
      <c r="G6" s="6"/>
      <c r="H6" s="7"/>
      <c r="O6" s="17">
        <v>3</v>
      </c>
      <c r="P6" s="17">
        <v>5</v>
      </c>
      <c r="Q6" s="17" t="str">
        <f>INDEX(TaProduit,P6,2)</f>
        <v>boudin 180g</v>
      </c>
      <c r="R6" s="17">
        <v>-1</v>
      </c>
      <c r="S6" s="17" t="e">
        <f>VLOOKUP(A10,TaStock,7,FALSE)</f>
        <v>#REF!</v>
      </c>
      <c r="T6" s="88">
        <v>0.2</v>
      </c>
      <c r="U6" s="87">
        <f>VLOOKUP(A10,TaStock,3,FALSE)</f>
        <v>0</v>
      </c>
    </row>
    <row r="7" spans="1:21" x14ac:dyDescent="0.25">
      <c r="A7" s="5"/>
      <c r="B7" s="6"/>
      <c r="C7" s="6"/>
      <c r="D7" s="6"/>
      <c r="E7" s="75"/>
      <c r="F7" s="6"/>
      <c r="G7" s="6"/>
      <c r="H7" s="7"/>
    </row>
    <row r="8" spans="1:21" ht="15.75" thickBot="1" x14ac:dyDescent="0.3">
      <c r="A8" s="55" t="s">
        <v>173</v>
      </c>
      <c r="B8" s="6"/>
      <c r="C8" s="6"/>
      <c r="D8" s="6"/>
      <c r="E8" s="6"/>
      <c r="F8" s="6"/>
      <c r="G8" s="6"/>
      <c r="H8" s="7"/>
    </row>
    <row r="9" spans="1:21" ht="15.75" thickBot="1" x14ac:dyDescent="0.3">
      <c r="A9" s="19" t="s">
        <v>140</v>
      </c>
      <c r="B9" s="11" t="s">
        <v>70</v>
      </c>
      <c r="C9" s="11" t="s">
        <v>165</v>
      </c>
      <c r="D9" s="11" t="s">
        <v>69</v>
      </c>
      <c r="E9" s="11" t="s">
        <v>166</v>
      </c>
      <c r="F9" s="11" t="s">
        <v>167</v>
      </c>
      <c r="G9" s="25" t="s">
        <v>159</v>
      </c>
      <c r="H9" s="7"/>
      <c r="I9" s="26"/>
    </row>
    <row r="10" spans="1:21" ht="15.75" thickBot="1" x14ac:dyDescent="0.3">
      <c r="A10" s="48" t="str">
        <f>INDEX(TaProduit,P6,1)</f>
        <v>BOU180</v>
      </c>
      <c r="B10" s="10"/>
      <c r="C10" s="41">
        <f>INDEX(TaProduit,COMMANDE!B24,3)</f>
        <v>9.9224999999999994</v>
      </c>
      <c r="D10" s="74">
        <v>6</v>
      </c>
      <c r="E10" s="66">
        <f>D10*C10</f>
        <v>59.534999999999997</v>
      </c>
      <c r="F10" s="67">
        <f>INDEX(TaProduit,B24,5)*D10</f>
        <v>63</v>
      </c>
      <c r="G10" s="56">
        <f>INDEX(TaProduit,P6,7)*D10</f>
        <v>1080</v>
      </c>
      <c r="H10" s="7"/>
    </row>
    <row r="11" spans="1:21" ht="15.75" thickBot="1" x14ac:dyDescent="0.3">
      <c r="A11" s="81" t="s">
        <v>57</v>
      </c>
      <c r="B11" s="6"/>
      <c r="C11" s="78"/>
      <c r="D11" s="6"/>
      <c r="E11" s="79"/>
      <c r="F11" s="80"/>
      <c r="G11" s="6"/>
      <c r="H11" s="7"/>
    </row>
    <row r="12" spans="1:21" ht="15.75" thickBot="1" x14ac:dyDescent="0.3">
      <c r="A12" s="82" t="s">
        <v>70</v>
      </c>
      <c r="B12" s="56" t="s">
        <v>140</v>
      </c>
      <c r="C12" s="56" t="s">
        <v>165</v>
      </c>
      <c r="D12" s="56" t="s">
        <v>69</v>
      </c>
      <c r="E12" s="56" t="s">
        <v>166</v>
      </c>
      <c r="F12" s="56" t="s">
        <v>167</v>
      </c>
      <c r="G12" s="83" t="s">
        <v>159</v>
      </c>
      <c r="H12" s="7"/>
    </row>
    <row r="13" spans="1:21" x14ac:dyDescent="0.25">
      <c r="A13" s="84" t="s">
        <v>27</v>
      </c>
      <c r="B13" s="77" t="s">
        <v>93</v>
      </c>
      <c r="C13" s="77">
        <v>9.9224999999999994</v>
      </c>
      <c r="D13" s="77">
        <v>6</v>
      </c>
      <c r="E13" s="77">
        <v>59.534999999999997</v>
      </c>
      <c r="F13" s="77">
        <v>63</v>
      </c>
      <c r="G13" s="85">
        <v>1080</v>
      </c>
      <c r="H13" s="7"/>
    </row>
    <row r="14" spans="1:21" ht="15.75" thickBot="1" x14ac:dyDescent="0.3">
      <c r="A14" s="5"/>
      <c r="B14" s="6"/>
      <c r="C14" s="6"/>
      <c r="D14" s="6"/>
      <c r="E14" s="6"/>
      <c r="F14" s="6"/>
      <c r="G14" s="6"/>
      <c r="H14" s="7"/>
    </row>
    <row r="15" spans="1:21" ht="15.75" thickBot="1" x14ac:dyDescent="0.3">
      <c r="A15" s="11" t="s">
        <v>59</v>
      </c>
      <c r="B15" s="6"/>
      <c r="C15" s="6"/>
      <c r="D15" s="6"/>
      <c r="E15" s="6"/>
      <c r="F15" s="6"/>
      <c r="G15" s="6"/>
      <c r="H15" s="7"/>
    </row>
    <row r="16" spans="1:21" ht="17.25" thickBot="1" x14ac:dyDescent="0.35">
      <c r="A16" s="10"/>
      <c r="B16" s="6"/>
      <c r="C16" s="73"/>
      <c r="D16" s="6"/>
      <c r="E16" s="6"/>
      <c r="F16" s="6"/>
      <c r="G16" s="6"/>
      <c r="H16" s="7"/>
    </row>
    <row r="17" spans="1:8" ht="15.75" thickBot="1" x14ac:dyDescent="0.3">
      <c r="A17" s="11" t="s">
        <v>58</v>
      </c>
      <c r="B17" s="6"/>
      <c r="C17" s="6"/>
      <c r="D17" s="6"/>
      <c r="E17" s="6"/>
      <c r="F17" s="6"/>
      <c r="G17" s="6"/>
      <c r="H17" s="7"/>
    </row>
    <row r="18" spans="1:8" ht="15.75" thickBot="1" x14ac:dyDescent="0.3">
      <c r="A18" s="72" t="e">
        <f ca="1">INDEX(TaFraisdeport,O6,IF(0&lt;E6&lt;10000,2,(IF(10000&lt;=E6&lt;20000,3,IF(2000&lt;E6&lt;30000,4,5)))))</f>
        <v>#REF!</v>
      </c>
      <c r="B18" s="6"/>
      <c r="C18" s="6"/>
      <c r="D18" s="6"/>
      <c r="E18" s="6"/>
      <c r="F18" s="6"/>
      <c r="G18" s="6"/>
      <c r="H18" s="7"/>
    </row>
    <row r="19" spans="1:8" x14ac:dyDescent="0.25">
      <c r="A19" s="5"/>
      <c r="B19" s="6"/>
      <c r="C19" s="6"/>
      <c r="D19" s="6"/>
      <c r="E19" s="6"/>
      <c r="F19" s="6"/>
      <c r="G19" s="6"/>
      <c r="H19" s="7"/>
    </row>
    <row r="20" spans="1:8" x14ac:dyDescent="0.25">
      <c r="A20" s="5"/>
      <c r="B20" s="6"/>
      <c r="C20" s="6"/>
      <c r="D20" s="6"/>
      <c r="E20" s="6"/>
      <c r="F20" s="6"/>
      <c r="G20" s="75"/>
      <c r="H20" s="7"/>
    </row>
    <row r="21" spans="1:8" ht="15.75" thickBot="1" x14ac:dyDescent="0.3">
      <c r="A21" s="8"/>
      <c r="B21" s="9"/>
      <c r="C21" s="9"/>
      <c r="D21" s="9"/>
      <c r="E21" s="9"/>
      <c r="F21" s="9"/>
      <c r="G21" s="9"/>
      <c r="H21" s="76"/>
    </row>
    <row r="22" spans="1:8" x14ac:dyDescent="0.25">
      <c r="H22" s="26"/>
    </row>
    <row r="23" spans="1:8" x14ac:dyDescent="0.25">
      <c r="A23" s="70"/>
      <c r="B23" s="70"/>
      <c r="C23" s="70"/>
      <c r="H23" s="26"/>
    </row>
    <row r="24" spans="1:8" x14ac:dyDescent="0.25">
      <c r="A24" s="70"/>
      <c r="B24" s="70"/>
      <c r="C24" s="70"/>
      <c r="E24" s="1"/>
      <c r="H24" s="26"/>
    </row>
  </sheetData>
  <mergeCells count="1">
    <mergeCell ref="B2:D2"/>
  </mergeCells>
  <dataValidations count="1">
    <dataValidation type="whole" errorStyle="warning" allowBlank="1" showInputMessage="1" showErrorMessage="1" errorTitle="Erreur Stock" error="La quantité demandée est supérieure au stock." promptTitle="Information" prompt="Saisir la quantité commandée." sqref="D10">
      <formula1>0</formula1>
      <formula2>S6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tockcommande">
                <anchor moveWithCells="1" sizeWithCells="1">
                  <from>
                    <xdr:col>9</xdr:col>
                    <xdr:colOff>38100</xdr:colOff>
                    <xdr:row>1</xdr:row>
                    <xdr:rowOff>85725</xdr:rowOff>
                  </from>
                  <to>
                    <xdr:col>11</xdr:col>
                    <xdr:colOff>666750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facturecommande">
                <anchor moveWithCells="1" sizeWithCells="1">
                  <from>
                    <xdr:col>9</xdr:col>
                    <xdr:colOff>57150</xdr:colOff>
                    <xdr:row>10</xdr:row>
                    <xdr:rowOff>57150</xdr:rowOff>
                  </from>
                  <to>
                    <xdr:col>11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donnéescommande">
                <anchor moveWithCells="1" sizeWithCells="1">
                  <from>
                    <xdr:col>9</xdr:col>
                    <xdr:colOff>47625</xdr:colOff>
                    <xdr:row>4</xdr:row>
                    <xdr:rowOff>38100</xdr:rowOff>
                  </from>
                  <to>
                    <xdr:col>11</xdr:col>
                    <xdr:colOff>676275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contactcommande">
                <anchor moveWithCells="1" sizeWithCells="1">
                  <from>
                    <xdr:col>9</xdr:col>
                    <xdr:colOff>66675</xdr:colOff>
                    <xdr:row>6</xdr:row>
                    <xdr:rowOff>171450</xdr:rowOff>
                  </from>
                  <to>
                    <xdr:col>11</xdr:col>
                    <xdr:colOff>666750</xdr:colOff>
                    <xdr:row>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Drop Down 5">
              <controlPr defaultSize="0" autoLine="0" autoPict="0">
                <anchor moveWithCells="1">
                  <from>
                    <xdr:col>0</xdr:col>
                    <xdr:colOff>0</xdr:colOff>
                    <xdr:row>15</xdr:row>
                    <xdr:rowOff>0</xdr:rowOff>
                  </from>
                  <to>
                    <xdr:col>0</xdr:col>
                    <xdr:colOff>1514475</xdr:colOff>
                    <xdr:row>15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9" name="Drop Down 9">
              <controlPr defaultSize="0" autoLine="0" autoPict="0">
                <anchor moveWithCells="1">
                  <from>
                    <xdr:col>0</xdr:col>
                    <xdr:colOff>1514475</xdr:colOff>
                    <xdr:row>9</xdr:row>
                    <xdr:rowOff>0</xdr:rowOff>
                  </from>
                  <to>
                    <xdr:col>2</xdr:col>
                    <xdr:colOff>57150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0" name="Button 10">
              <controlPr defaultSize="0" print="0" autoFill="0" autoPict="0" macro="[0]!ajouterleproduit">
                <anchor moveWithCells="1" sizeWithCells="1">
                  <from>
                    <xdr:col>7</xdr:col>
                    <xdr:colOff>9525</xdr:colOff>
                    <xdr:row>8</xdr:row>
                    <xdr:rowOff>171450</xdr:rowOff>
                  </from>
                  <to>
                    <xdr:col>8</xdr:col>
                    <xdr:colOff>9525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1" name="Button 11">
              <controlPr defaultSize="0" print="0" autoFill="0" autoPict="0" macro="[0]!Supprimerproduitaj">
                <anchor moveWithCells="1" sizeWithCells="1">
                  <from>
                    <xdr:col>7</xdr:col>
                    <xdr:colOff>19050</xdr:colOff>
                    <xdr:row>6</xdr:row>
                    <xdr:rowOff>95250</xdr:rowOff>
                  </from>
                  <to>
                    <xdr:col>8</xdr:col>
                    <xdr:colOff>19050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2" name="Button 13">
              <controlPr defaultSize="0" print="0" autoFill="0" autoPict="0" macro="[0]!CommandeMenu">
                <anchor moveWithCells="1" sizeWithCells="1">
                  <from>
                    <xdr:col>9</xdr:col>
                    <xdr:colOff>95250</xdr:colOff>
                    <xdr:row>13</xdr:row>
                    <xdr:rowOff>47625</xdr:rowOff>
                  </from>
                  <to>
                    <xdr:col>11</xdr:col>
                    <xdr:colOff>742950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65"/>
  <sheetViews>
    <sheetView workbookViewId="0">
      <selection activeCell="D59" sqref="D59"/>
    </sheetView>
  </sheetViews>
  <sheetFormatPr baseColWidth="10" defaultRowHeight="15" x14ac:dyDescent="0.25"/>
  <cols>
    <col min="1" max="1" width="15.7109375" customWidth="1"/>
    <col min="2" max="2" width="36.85546875" customWidth="1"/>
    <col min="3" max="3" width="10" customWidth="1"/>
    <col min="4" max="4" width="9.5703125" customWidth="1"/>
    <col min="5" max="5" width="9.140625" style="1" customWidth="1"/>
    <col min="7" max="7" width="13.28515625" customWidth="1"/>
    <col min="8" max="8" width="27.7109375" customWidth="1"/>
  </cols>
  <sheetData>
    <row r="1" spans="1:8" ht="15.75" thickBot="1" x14ac:dyDescent="0.3">
      <c r="B1" t="s">
        <v>2</v>
      </c>
    </row>
    <row r="2" spans="1:8" ht="15.75" thickBot="1" x14ac:dyDescent="0.3">
      <c r="A2" s="19" t="s">
        <v>87</v>
      </c>
      <c r="B2" s="19" t="s">
        <v>0</v>
      </c>
      <c r="C2" s="19" t="s">
        <v>86</v>
      </c>
      <c r="D2" s="19" t="s">
        <v>1</v>
      </c>
      <c r="E2" s="35" t="s">
        <v>3</v>
      </c>
      <c r="F2" s="69" t="s">
        <v>66</v>
      </c>
      <c r="G2" s="64" t="s">
        <v>168</v>
      </c>
      <c r="H2" s="64" t="s">
        <v>179</v>
      </c>
    </row>
    <row r="3" spans="1:8" x14ac:dyDescent="0.25">
      <c r="A3" t="s">
        <v>88</v>
      </c>
      <c r="B3" s="27" t="s">
        <v>7</v>
      </c>
      <c r="C3" s="28">
        <f t="shared" ref="C3:C34" si="0">E3-(E3*D3)</f>
        <v>1.89</v>
      </c>
      <c r="D3" s="29">
        <v>5.5E-2</v>
      </c>
      <c r="E3" s="30">
        <v>2</v>
      </c>
      <c r="F3" s="68">
        <v>2</v>
      </c>
      <c r="G3" s="52">
        <v>125</v>
      </c>
      <c r="H3">
        <v>180</v>
      </c>
    </row>
    <row r="4" spans="1:8" x14ac:dyDescent="0.25">
      <c r="A4" t="s">
        <v>89</v>
      </c>
      <c r="B4" s="27" t="s">
        <v>8</v>
      </c>
      <c r="C4" s="28">
        <f t="shared" si="0"/>
        <v>2.835</v>
      </c>
      <c r="D4" s="29">
        <v>5.5E-2</v>
      </c>
      <c r="E4" s="30">
        <v>3</v>
      </c>
      <c r="F4" s="27">
        <v>2</v>
      </c>
      <c r="G4" s="52">
        <v>250</v>
      </c>
      <c r="H4">
        <v>180</v>
      </c>
    </row>
    <row r="5" spans="1:8" x14ac:dyDescent="0.25">
      <c r="A5" t="s">
        <v>90</v>
      </c>
      <c r="B5" s="27" t="s">
        <v>44</v>
      </c>
      <c r="C5" s="28">
        <f t="shared" si="0"/>
        <v>5.4809999999999999</v>
      </c>
      <c r="D5" s="29">
        <v>5.5E-2</v>
      </c>
      <c r="E5" s="30">
        <v>5.8</v>
      </c>
      <c r="F5" s="27">
        <v>2</v>
      </c>
      <c r="G5" s="52">
        <v>380</v>
      </c>
      <c r="H5">
        <v>1095</v>
      </c>
    </row>
    <row r="6" spans="1:8" x14ac:dyDescent="0.25">
      <c r="A6" t="s">
        <v>91</v>
      </c>
      <c r="B6" s="27" t="s">
        <v>45</v>
      </c>
      <c r="C6" s="28">
        <f t="shared" si="0"/>
        <v>10.584</v>
      </c>
      <c r="D6" s="29">
        <v>5.5E-2</v>
      </c>
      <c r="E6" s="30">
        <v>11.2</v>
      </c>
      <c r="F6" s="27">
        <v>2</v>
      </c>
      <c r="G6" s="52">
        <v>750</v>
      </c>
      <c r="H6">
        <v>1095</v>
      </c>
    </row>
    <row r="7" spans="1:8" x14ac:dyDescent="0.25">
      <c r="A7" t="s">
        <v>93</v>
      </c>
      <c r="B7" s="27" t="s">
        <v>27</v>
      </c>
      <c r="C7" s="28">
        <f t="shared" si="0"/>
        <v>2.7404999999999999</v>
      </c>
      <c r="D7" s="29">
        <v>5.5E-2</v>
      </c>
      <c r="E7" s="30">
        <v>2.9</v>
      </c>
      <c r="F7" s="27">
        <v>2</v>
      </c>
      <c r="G7" s="52">
        <v>180</v>
      </c>
      <c r="H7">
        <v>1095</v>
      </c>
    </row>
    <row r="8" spans="1:8" x14ac:dyDescent="0.25">
      <c r="A8" t="s">
        <v>94</v>
      </c>
      <c r="B8" s="27" t="s">
        <v>28</v>
      </c>
      <c r="C8" s="28">
        <f t="shared" si="0"/>
        <v>5.4809999999999999</v>
      </c>
      <c r="D8" s="29">
        <v>5.5E-2</v>
      </c>
      <c r="E8" s="30">
        <v>5.8</v>
      </c>
      <c r="F8" s="27">
        <v>2</v>
      </c>
      <c r="G8" s="52">
        <v>380</v>
      </c>
      <c r="H8">
        <v>1095</v>
      </c>
    </row>
    <row r="9" spans="1:8" x14ac:dyDescent="0.25">
      <c r="A9" t="s">
        <v>95</v>
      </c>
      <c r="B9" s="27" t="s">
        <v>52</v>
      </c>
      <c r="C9" s="28">
        <f t="shared" si="0"/>
        <v>5.4809999999999999</v>
      </c>
      <c r="D9" s="29">
        <v>5.5E-2</v>
      </c>
      <c r="E9" s="30">
        <v>5.8</v>
      </c>
      <c r="F9" s="27">
        <v>2</v>
      </c>
      <c r="G9" s="52">
        <v>380</v>
      </c>
      <c r="H9">
        <v>1095</v>
      </c>
    </row>
    <row r="10" spans="1:8" x14ac:dyDescent="0.25">
      <c r="A10" t="s">
        <v>96</v>
      </c>
      <c r="B10" s="27" t="s">
        <v>53</v>
      </c>
      <c r="C10" s="28">
        <f t="shared" si="0"/>
        <v>9.9224999999999994</v>
      </c>
      <c r="D10" s="29">
        <v>5.5E-2</v>
      </c>
      <c r="E10" s="30">
        <v>10.5</v>
      </c>
      <c r="F10" s="27">
        <v>2</v>
      </c>
      <c r="G10" s="52">
        <v>750</v>
      </c>
      <c r="H10">
        <v>1095</v>
      </c>
    </row>
    <row r="11" spans="1:8" x14ac:dyDescent="0.25">
      <c r="A11" t="s">
        <v>97</v>
      </c>
      <c r="B11" s="27" t="s">
        <v>35</v>
      </c>
      <c r="C11" s="28">
        <f t="shared" si="0"/>
        <v>10.584</v>
      </c>
      <c r="D11" s="29">
        <v>5.5E-2</v>
      </c>
      <c r="E11" s="30">
        <v>11.2</v>
      </c>
      <c r="F11" s="27">
        <v>2</v>
      </c>
      <c r="G11" s="52">
        <v>750</v>
      </c>
      <c r="H11">
        <v>1095</v>
      </c>
    </row>
    <row r="12" spans="1:8" x14ac:dyDescent="0.25">
      <c r="A12" t="s">
        <v>98</v>
      </c>
      <c r="B12" s="27" t="s">
        <v>36</v>
      </c>
      <c r="C12" s="28">
        <f t="shared" si="0"/>
        <v>10.395</v>
      </c>
      <c r="D12" s="29">
        <v>5.5E-2</v>
      </c>
      <c r="E12" s="30">
        <v>11</v>
      </c>
      <c r="F12" s="27">
        <v>2</v>
      </c>
      <c r="G12" s="52">
        <v>750</v>
      </c>
      <c r="H12">
        <v>1095</v>
      </c>
    </row>
    <row r="13" spans="1:8" x14ac:dyDescent="0.25">
      <c r="A13" t="s">
        <v>92</v>
      </c>
      <c r="B13" s="27" t="s">
        <v>6</v>
      </c>
      <c r="C13" s="28">
        <f t="shared" si="0"/>
        <v>2.0790000000000002</v>
      </c>
      <c r="D13" s="29">
        <v>5.5E-2</v>
      </c>
      <c r="E13" s="30">
        <v>2.2000000000000002</v>
      </c>
      <c r="F13" s="27">
        <v>2</v>
      </c>
      <c r="G13" s="52">
        <v>312.5</v>
      </c>
      <c r="H13">
        <v>1095</v>
      </c>
    </row>
    <row r="14" spans="1:8" x14ac:dyDescent="0.25">
      <c r="A14" t="s">
        <v>99</v>
      </c>
      <c r="B14" s="27" t="s">
        <v>12</v>
      </c>
      <c r="C14" s="28">
        <f t="shared" si="0"/>
        <v>1.9845000000000002</v>
      </c>
      <c r="D14" s="29">
        <v>5.5E-2</v>
      </c>
      <c r="E14" s="30">
        <v>2.1</v>
      </c>
      <c r="F14" s="27">
        <v>2</v>
      </c>
      <c r="G14" s="52">
        <v>500</v>
      </c>
      <c r="H14">
        <v>14</v>
      </c>
    </row>
    <row r="15" spans="1:8" x14ac:dyDescent="0.25">
      <c r="A15" t="s">
        <v>100</v>
      </c>
      <c r="B15" s="27" t="s">
        <v>11</v>
      </c>
      <c r="C15" s="28">
        <f t="shared" si="0"/>
        <v>2.5515000000000003</v>
      </c>
      <c r="D15" s="29">
        <v>5.5E-2</v>
      </c>
      <c r="E15" s="30">
        <v>2.7</v>
      </c>
      <c r="F15" s="27">
        <v>2</v>
      </c>
      <c r="G15" s="52">
        <f>6*125</f>
        <v>750</v>
      </c>
      <c r="H15">
        <v>14</v>
      </c>
    </row>
    <row r="16" spans="1:8" x14ac:dyDescent="0.25">
      <c r="A16" t="s">
        <v>101</v>
      </c>
      <c r="B16" s="27" t="s">
        <v>14</v>
      </c>
      <c r="C16" s="28">
        <f t="shared" si="0"/>
        <v>5.4809999999999999</v>
      </c>
      <c r="D16" s="29">
        <v>5.5E-2</v>
      </c>
      <c r="E16" s="30">
        <v>5.8</v>
      </c>
      <c r="F16" s="27">
        <v>2</v>
      </c>
      <c r="G16" s="52">
        <v>380</v>
      </c>
      <c r="H16">
        <v>1095</v>
      </c>
    </row>
    <row r="17" spans="1:8" x14ac:dyDescent="0.25">
      <c r="A17" t="s">
        <v>102</v>
      </c>
      <c r="B17" s="27" t="s">
        <v>13</v>
      </c>
      <c r="C17" s="28">
        <f t="shared" si="0"/>
        <v>2.7404999999999999</v>
      </c>
      <c r="D17" s="29">
        <v>5.5E-2</v>
      </c>
      <c r="E17" s="30">
        <v>2.9</v>
      </c>
      <c r="F17" s="27">
        <v>2</v>
      </c>
      <c r="G17" s="52">
        <v>180</v>
      </c>
      <c r="H17">
        <v>1095</v>
      </c>
    </row>
    <row r="18" spans="1:8" x14ac:dyDescent="0.25">
      <c r="A18" t="s">
        <v>103</v>
      </c>
      <c r="B18" s="27" t="s">
        <v>9</v>
      </c>
      <c r="C18" s="28">
        <f t="shared" si="0"/>
        <v>1.89</v>
      </c>
      <c r="D18" s="29">
        <v>5.5E-2</v>
      </c>
      <c r="E18" s="30">
        <v>2</v>
      </c>
      <c r="F18" s="27">
        <v>2</v>
      </c>
      <c r="G18" s="52">
        <v>500</v>
      </c>
      <c r="H18">
        <v>14</v>
      </c>
    </row>
    <row r="19" spans="1:8" x14ac:dyDescent="0.25">
      <c r="A19" t="s">
        <v>104</v>
      </c>
      <c r="B19" s="27" t="s">
        <v>10</v>
      </c>
      <c r="C19" s="28">
        <f t="shared" si="0"/>
        <v>1.9845000000000002</v>
      </c>
      <c r="D19" s="29">
        <v>5.5E-2</v>
      </c>
      <c r="E19" s="30">
        <v>2.1</v>
      </c>
      <c r="F19" s="27">
        <v>2</v>
      </c>
      <c r="G19" s="52">
        <v>500</v>
      </c>
      <c r="H19">
        <v>14</v>
      </c>
    </row>
    <row r="20" spans="1:8" x14ac:dyDescent="0.25">
      <c r="A20" t="s">
        <v>105</v>
      </c>
      <c r="B20" s="27" t="s">
        <v>54</v>
      </c>
      <c r="C20" s="28">
        <f t="shared" si="0"/>
        <v>20.79</v>
      </c>
      <c r="D20" s="29">
        <v>5.5E-2</v>
      </c>
      <c r="E20" s="30">
        <v>22</v>
      </c>
      <c r="F20" s="27">
        <v>1</v>
      </c>
      <c r="G20" s="52"/>
      <c r="H20">
        <v>62</v>
      </c>
    </row>
    <row r="21" spans="1:8" x14ac:dyDescent="0.25">
      <c r="A21" t="s">
        <v>106</v>
      </c>
      <c r="B21" s="27" t="s">
        <v>55</v>
      </c>
      <c r="C21" s="28">
        <f t="shared" si="0"/>
        <v>28.255499999999998</v>
      </c>
      <c r="D21" s="29">
        <v>5.5E-2</v>
      </c>
      <c r="E21" s="30">
        <v>29.9</v>
      </c>
      <c r="F21" s="27">
        <v>1</v>
      </c>
      <c r="G21" s="52"/>
      <c r="H21">
        <v>62</v>
      </c>
    </row>
    <row r="22" spans="1:8" x14ac:dyDescent="0.25">
      <c r="A22" t="s">
        <v>107</v>
      </c>
      <c r="B22" s="27" t="s">
        <v>25</v>
      </c>
      <c r="C22" s="28">
        <f t="shared" si="0"/>
        <v>3.024</v>
      </c>
      <c r="D22" s="29">
        <v>5.5E-2</v>
      </c>
      <c r="E22" s="30">
        <v>3.2</v>
      </c>
      <c r="F22" s="27">
        <v>2</v>
      </c>
      <c r="G22" s="52">
        <v>180</v>
      </c>
      <c r="H22">
        <v>62</v>
      </c>
    </row>
    <row r="23" spans="1:8" x14ac:dyDescent="0.25">
      <c r="A23" t="s">
        <v>108</v>
      </c>
      <c r="B23" s="27" t="s">
        <v>26</v>
      </c>
      <c r="C23" s="28">
        <f t="shared" si="0"/>
        <v>5.4809999999999999</v>
      </c>
      <c r="D23" s="29">
        <v>5.5E-2</v>
      </c>
      <c r="E23" s="30">
        <v>5.8</v>
      </c>
      <c r="F23" s="27">
        <v>2</v>
      </c>
      <c r="G23" s="52">
        <v>180</v>
      </c>
      <c r="H23">
        <v>62</v>
      </c>
    </row>
    <row r="24" spans="1:8" x14ac:dyDescent="0.25">
      <c r="A24" t="s">
        <v>109</v>
      </c>
      <c r="B24" s="27" t="s">
        <v>41</v>
      </c>
      <c r="C24" s="28">
        <f t="shared" si="0"/>
        <v>9.9224999999999994</v>
      </c>
      <c r="D24" s="29">
        <v>5.5E-2</v>
      </c>
      <c r="E24" s="30">
        <v>10.5</v>
      </c>
      <c r="F24" s="27">
        <v>2</v>
      </c>
      <c r="G24" s="52">
        <v>750</v>
      </c>
      <c r="H24">
        <v>62</v>
      </c>
    </row>
    <row r="25" spans="1:8" x14ac:dyDescent="0.25">
      <c r="A25" t="s">
        <v>110</v>
      </c>
      <c r="B25" s="27" t="s">
        <v>5</v>
      </c>
      <c r="C25" s="28">
        <f t="shared" si="0"/>
        <v>0.75600000000000001</v>
      </c>
      <c r="D25" s="29">
        <v>5.5E-2</v>
      </c>
      <c r="E25" s="30">
        <v>0.8</v>
      </c>
      <c r="F25" s="27">
        <v>2</v>
      </c>
      <c r="G25" s="52">
        <v>1000</v>
      </c>
      <c r="H25">
        <v>5</v>
      </c>
    </row>
    <row r="26" spans="1:8" x14ac:dyDescent="0.25">
      <c r="A26" t="s">
        <v>111</v>
      </c>
      <c r="B26" s="27" t="s">
        <v>39</v>
      </c>
      <c r="C26" s="28">
        <f t="shared" si="0"/>
        <v>5.4809999999999999</v>
      </c>
      <c r="D26" s="29">
        <v>5.5E-2</v>
      </c>
      <c r="E26" s="30">
        <v>5.8</v>
      </c>
      <c r="F26" s="27">
        <v>2</v>
      </c>
      <c r="G26" s="52">
        <v>380</v>
      </c>
      <c r="H26">
        <v>62</v>
      </c>
    </row>
    <row r="27" spans="1:8" x14ac:dyDescent="0.25">
      <c r="A27" t="s">
        <v>112</v>
      </c>
      <c r="B27" s="27" t="s">
        <v>40</v>
      </c>
      <c r="C27" s="28">
        <f t="shared" si="0"/>
        <v>9.9224999999999994</v>
      </c>
      <c r="D27" s="29">
        <v>5.5E-2</v>
      </c>
      <c r="E27" s="30">
        <v>10.5</v>
      </c>
      <c r="F27" s="27">
        <v>2</v>
      </c>
      <c r="G27" s="52">
        <v>750</v>
      </c>
      <c r="H27">
        <v>62</v>
      </c>
    </row>
    <row r="28" spans="1:8" x14ac:dyDescent="0.25">
      <c r="A28" t="s">
        <v>113</v>
      </c>
      <c r="B28" s="27" t="s">
        <v>4</v>
      </c>
      <c r="C28" s="28">
        <f t="shared" si="0"/>
        <v>1.9845000000000002</v>
      </c>
      <c r="D28" s="29">
        <v>5.5E-2</v>
      </c>
      <c r="E28" s="30">
        <v>2.1</v>
      </c>
      <c r="F28" s="27">
        <v>2</v>
      </c>
      <c r="G28" s="52">
        <v>180</v>
      </c>
      <c r="H28">
        <v>186</v>
      </c>
    </row>
    <row r="29" spans="1:8" x14ac:dyDescent="0.25">
      <c r="A29" t="s">
        <v>114</v>
      </c>
      <c r="B29" s="27" t="s">
        <v>21</v>
      </c>
      <c r="C29" s="28">
        <f t="shared" si="0"/>
        <v>2.7404999999999999</v>
      </c>
      <c r="D29" s="29">
        <v>5.5E-2</v>
      </c>
      <c r="E29" s="30">
        <v>2.9</v>
      </c>
      <c r="F29" s="27">
        <v>2</v>
      </c>
      <c r="G29" s="52">
        <v>180</v>
      </c>
      <c r="H29">
        <v>1095</v>
      </c>
    </row>
    <row r="30" spans="1:8" x14ac:dyDescent="0.25">
      <c r="A30" t="s">
        <v>115</v>
      </c>
      <c r="B30" s="27" t="s">
        <v>22</v>
      </c>
      <c r="C30" s="28">
        <f t="shared" si="0"/>
        <v>5.4809999999999999</v>
      </c>
      <c r="D30" s="29">
        <v>5.5E-2</v>
      </c>
      <c r="E30" s="30">
        <v>5.8</v>
      </c>
      <c r="F30" s="27">
        <v>2</v>
      </c>
      <c r="G30" s="52">
        <v>380</v>
      </c>
      <c r="H30">
        <v>1095</v>
      </c>
    </row>
    <row r="31" spans="1:8" x14ac:dyDescent="0.25">
      <c r="A31" t="s">
        <v>116</v>
      </c>
      <c r="B31" s="27" t="s">
        <v>23</v>
      </c>
      <c r="C31" s="28">
        <f t="shared" si="0"/>
        <v>3.024</v>
      </c>
      <c r="D31" s="29">
        <v>5.5E-2</v>
      </c>
      <c r="E31" s="30">
        <v>3.2</v>
      </c>
      <c r="F31" s="27">
        <v>2</v>
      </c>
      <c r="G31" s="52">
        <v>180</v>
      </c>
      <c r="H31">
        <v>1095</v>
      </c>
    </row>
    <row r="32" spans="1:8" x14ac:dyDescent="0.25">
      <c r="A32" t="s">
        <v>117</v>
      </c>
      <c r="B32" s="27" t="s">
        <v>24</v>
      </c>
      <c r="C32" s="28">
        <f t="shared" si="0"/>
        <v>5.4809999999999999</v>
      </c>
      <c r="D32" s="29">
        <v>5.5E-2</v>
      </c>
      <c r="E32" s="30">
        <v>5.8</v>
      </c>
      <c r="F32" s="27">
        <v>2</v>
      </c>
      <c r="G32" s="52">
        <v>380</v>
      </c>
      <c r="H32">
        <v>1095</v>
      </c>
    </row>
    <row r="33" spans="1:8" x14ac:dyDescent="0.25">
      <c r="A33" t="s">
        <v>118</v>
      </c>
      <c r="B33" s="27" t="s">
        <v>19</v>
      </c>
      <c r="C33" s="28">
        <f t="shared" si="0"/>
        <v>3.024</v>
      </c>
      <c r="D33" s="29">
        <v>5.5E-2</v>
      </c>
      <c r="E33" s="30">
        <v>3.2</v>
      </c>
      <c r="F33" s="27">
        <v>2</v>
      </c>
      <c r="G33" s="52">
        <v>180</v>
      </c>
      <c r="H33">
        <v>1095</v>
      </c>
    </row>
    <row r="34" spans="1:8" x14ac:dyDescent="0.25">
      <c r="A34" t="s">
        <v>119</v>
      </c>
      <c r="B34" s="27" t="s">
        <v>20</v>
      </c>
      <c r="C34" s="28">
        <f t="shared" si="0"/>
        <v>5.4809999999999999</v>
      </c>
      <c r="D34" s="29">
        <v>5.5E-2</v>
      </c>
      <c r="E34" s="30">
        <v>5.8</v>
      </c>
      <c r="F34" s="27">
        <v>2</v>
      </c>
      <c r="G34" s="52">
        <v>380</v>
      </c>
      <c r="H34">
        <v>1095</v>
      </c>
    </row>
    <row r="35" spans="1:8" x14ac:dyDescent="0.25">
      <c r="A35" t="s">
        <v>120</v>
      </c>
      <c r="B35" s="27" t="s">
        <v>17</v>
      </c>
      <c r="C35" s="28">
        <f t="shared" ref="C35:C54" si="1">E35-(E35*D35)</f>
        <v>2.7404999999999999</v>
      </c>
      <c r="D35" s="29">
        <v>5.5E-2</v>
      </c>
      <c r="E35" s="30">
        <v>2.9</v>
      </c>
      <c r="F35" s="27">
        <v>2</v>
      </c>
      <c r="G35" s="52">
        <v>180</v>
      </c>
      <c r="H35">
        <v>1095</v>
      </c>
    </row>
    <row r="36" spans="1:8" x14ac:dyDescent="0.25">
      <c r="A36" t="s">
        <v>121</v>
      </c>
      <c r="B36" s="27" t="s">
        <v>18</v>
      </c>
      <c r="C36" s="28">
        <f t="shared" si="1"/>
        <v>5.4809999999999999</v>
      </c>
      <c r="D36" s="29">
        <v>5.5E-2</v>
      </c>
      <c r="E36" s="30">
        <v>5.8</v>
      </c>
      <c r="F36" s="27">
        <v>2</v>
      </c>
      <c r="G36" s="52">
        <v>380</v>
      </c>
      <c r="H36">
        <v>1095</v>
      </c>
    </row>
    <row r="37" spans="1:8" x14ac:dyDescent="0.25">
      <c r="A37" t="s">
        <v>122</v>
      </c>
      <c r="B37" s="27" t="s">
        <v>49</v>
      </c>
      <c r="C37" s="28">
        <f t="shared" si="1"/>
        <v>13.23</v>
      </c>
      <c r="D37" s="29">
        <v>5.5E-2</v>
      </c>
      <c r="E37" s="30">
        <v>14</v>
      </c>
      <c r="F37" s="27">
        <v>2</v>
      </c>
      <c r="G37" s="52">
        <v>1500</v>
      </c>
      <c r="H37">
        <v>1095</v>
      </c>
    </row>
    <row r="38" spans="1:8" x14ac:dyDescent="0.25">
      <c r="A38" t="s">
        <v>123</v>
      </c>
      <c r="B38" s="27" t="s">
        <v>48</v>
      </c>
      <c r="C38" s="28">
        <f t="shared" si="1"/>
        <v>6.8040000000000003</v>
      </c>
      <c r="D38" s="29">
        <v>5.5E-2</v>
      </c>
      <c r="E38" s="30">
        <v>7.2</v>
      </c>
      <c r="F38" s="27">
        <v>2</v>
      </c>
      <c r="G38" s="52">
        <v>750</v>
      </c>
      <c r="H38">
        <v>1095</v>
      </c>
    </row>
    <row r="39" spans="1:8" x14ac:dyDescent="0.25">
      <c r="A39" t="s">
        <v>124</v>
      </c>
      <c r="B39" s="27" t="s">
        <v>50</v>
      </c>
      <c r="C39" s="28">
        <f t="shared" si="1"/>
        <v>5.4809999999999999</v>
      </c>
      <c r="D39" s="29">
        <v>5.5E-2</v>
      </c>
      <c r="E39" s="30">
        <v>5.8</v>
      </c>
      <c r="F39" s="27">
        <v>2</v>
      </c>
      <c r="G39" s="52">
        <v>380</v>
      </c>
      <c r="H39">
        <v>1095</v>
      </c>
    </row>
    <row r="40" spans="1:8" x14ac:dyDescent="0.25">
      <c r="A40" t="s">
        <v>125</v>
      </c>
      <c r="B40" s="27" t="s">
        <v>51</v>
      </c>
      <c r="C40" s="28">
        <f t="shared" si="1"/>
        <v>9.9224999999999994</v>
      </c>
      <c r="D40" s="29">
        <v>5.5E-2</v>
      </c>
      <c r="E40" s="30">
        <v>10.5</v>
      </c>
      <c r="F40" s="27">
        <v>2</v>
      </c>
      <c r="G40" s="52">
        <v>750</v>
      </c>
      <c r="H40">
        <v>1095</v>
      </c>
    </row>
    <row r="41" spans="1:8" x14ac:dyDescent="0.25">
      <c r="A41" t="s">
        <v>126</v>
      </c>
      <c r="B41" s="27" t="s">
        <v>33</v>
      </c>
      <c r="C41" s="28">
        <f t="shared" si="1"/>
        <v>5.4809999999999999</v>
      </c>
      <c r="D41" s="29">
        <v>5.5E-2</v>
      </c>
      <c r="E41" s="30">
        <v>5.8</v>
      </c>
      <c r="F41" s="27">
        <v>2</v>
      </c>
      <c r="G41" s="52">
        <v>380</v>
      </c>
      <c r="H41">
        <v>1095</v>
      </c>
    </row>
    <row r="42" spans="1:8" x14ac:dyDescent="0.25">
      <c r="A42" t="s">
        <v>127</v>
      </c>
      <c r="B42" s="27" t="s">
        <v>34</v>
      </c>
      <c r="C42" s="28">
        <f t="shared" si="1"/>
        <v>10.584</v>
      </c>
      <c r="D42" s="29">
        <v>5.5E-2</v>
      </c>
      <c r="E42" s="30">
        <v>11.2</v>
      </c>
      <c r="F42" s="27">
        <v>2</v>
      </c>
      <c r="G42" s="52">
        <v>750</v>
      </c>
      <c r="H42">
        <v>1095</v>
      </c>
    </row>
    <row r="43" spans="1:8" x14ac:dyDescent="0.25">
      <c r="A43" t="s">
        <v>128</v>
      </c>
      <c r="B43" s="27" t="s">
        <v>15</v>
      </c>
      <c r="C43" s="28">
        <f t="shared" si="1"/>
        <v>2.7404999999999999</v>
      </c>
      <c r="D43" s="29">
        <v>5.5E-2</v>
      </c>
      <c r="E43" s="30">
        <v>2.9</v>
      </c>
      <c r="F43" s="27">
        <v>2</v>
      </c>
      <c r="G43" s="52">
        <v>180</v>
      </c>
      <c r="H43">
        <v>1095</v>
      </c>
    </row>
    <row r="44" spans="1:8" x14ac:dyDescent="0.25">
      <c r="A44" t="s">
        <v>129</v>
      </c>
      <c r="B44" s="27" t="s">
        <v>16</v>
      </c>
      <c r="C44" s="28">
        <f t="shared" si="1"/>
        <v>5.4809999999999999</v>
      </c>
      <c r="D44" s="29">
        <v>5.5E-2</v>
      </c>
      <c r="E44" s="30">
        <v>5.8</v>
      </c>
      <c r="F44" s="27">
        <v>2</v>
      </c>
      <c r="G44" s="52">
        <v>380</v>
      </c>
      <c r="H44">
        <v>1095</v>
      </c>
    </row>
    <row r="45" spans="1:8" x14ac:dyDescent="0.25">
      <c r="A45" t="s">
        <v>130</v>
      </c>
      <c r="B45" s="27" t="s">
        <v>42</v>
      </c>
      <c r="C45" s="28">
        <f t="shared" si="1"/>
        <v>5.4809999999999999</v>
      </c>
      <c r="D45" s="29">
        <v>5.5E-2</v>
      </c>
      <c r="E45" s="30">
        <v>5.8</v>
      </c>
      <c r="F45" s="27">
        <v>2</v>
      </c>
      <c r="G45" s="52">
        <v>380</v>
      </c>
      <c r="H45">
        <v>1095</v>
      </c>
    </row>
    <row r="46" spans="1:8" x14ac:dyDescent="0.25">
      <c r="A46" t="s">
        <v>131</v>
      </c>
      <c r="B46" s="27" t="s">
        <v>43</v>
      </c>
      <c r="C46" s="28">
        <f t="shared" si="1"/>
        <v>9.9224999999999994</v>
      </c>
      <c r="D46" s="29">
        <v>5.5E-2</v>
      </c>
      <c r="E46" s="30">
        <v>10.5</v>
      </c>
      <c r="F46" s="27">
        <v>2</v>
      </c>
      <c r="G46" s="52">
        <v>750</v>
      </c>
      <c r="H46">
        <v>1095</v>
      </c>
    </row>
    <row r="47" spans="1:8" x14ac:dyDescent="0.25">
      <c r="A47" t="s">
        <v>132</v>
      </c>
      <c r="B47" s="27" t="s">
        <v>31</v>
      </c>
      <c r="C47" s="28">
        <f t="shared" si="1"/>
        <v>23.9085</v>
      </c>
      <c r="D47" s="29">
        <v>5.5E-2</v>
      </c>
      <c r="E47" s="30">
        <v>25.3</v>
      </c>
      <c r="F47" s="27">
        <v>1</v>
      </c>
      <c r="G47" s="52"/>
      <c r="H47">
        <v>186</v>
      </c>
    </row>
    <row r="48" spans="1:8" x14ac:dyDescent="0.25">
      <c r="A48" t="s">
        <v>133</v>
      </c>
      <c r="B48" s="27" t="s">
        <v>32</v>
      </c>
      <c r="C48" s="28">
        <f t="shared" si="1"/>
        <v>24.8535</v>
      </c>
      <c r="D48" s="29">
        <v>5.5E-2</v>
      </c>
      <c r="E48" s="30">
        <v>26.3</v>
      </c>
      <c r="F48" s="27">
        <v>1</v>
      </c>
      <c r="G48" s="52"/>
      <c r="H48">
        <v>186</v>
      </c>
    </row>
    <row r="49" spans="1:8" x14ac:dyDescent="0.25">
      <c r="A49" t="s">
        <v>135</v>
      </c>
      <c r="B49" s="27" t="s">
        <v>29</v>
      </c>
      <c r="C49" s="28">
        <f t="shared" si="1"/>
        <v>20.648250000000001</v>
      </c>
      <c r="D49" s="29">
        <v>5.5E-2</v>
      </c>
      <c r="E49" s="30">
        <v>21.85</v>
      </c>
      <c r="F49" s="27">
        <v>1</v>
      </c>
      <c r="G49" s="52"/>
      <c r="H49">
        <v>186</v>
      </c>
    </row>
    <row r="50" spans="1:8" x14ac:dyDescent="0.25">
      <c r="A50" t="s">
        <v>134</v>
      </c>
      <c r="B50" s="27" t="s">
        <v>30</v>
      </c>
      <c r="C50" s="28">
        <f t="shared" si="1"/>
        <v>21.734999999999999</v>
      </c>
      <c r="D50" s="29">
        <v>5.5E-2</v>
      </c>
      <c r="E50" s="30">
        <v>23</v>
      </c>
      <c r="F50" s="27">
        <v>1</v>
      </c>
      <c r="G50" s="52">
        <v>380</v>
      </c>
      <c r="H50">
        <v>186</v>
      </c>
    </row>
    <row r="51" spans="1:8" x14ac:dyDescent="0.25">
      <c r="A51" t="s">
        <v>136</v>
      </c>
      <c r="B51" s="27" t="s">
        <v>46</v>
      </c>
      <c r="C51" s="28">
        <f t="shared" si="1"/>
        <v>5.4809999999999999</v>
      </c>
      <c r="D51" s="29">
        <v>5.5E-2</v>
      </c>
      <c r="E51" s="30">
        <v>5.8</v>
      </c>
      <c r="F51" s="27">
        <v>2</v>
      </c>
      <c r="G51" s="52">
        <v>750</v>
      </c>
      <c r="H51">
        <v>1095</v>
      </c>
    </row>
    <row r="52" spans="1:8" x14ac:dyDescent="0.25">
      <c r="A52" t="s">
        <v>137</v>
      </c>
      <c r="B52" s="27" t="s">
        <v>47</v>
      </c>
      <c r="C52" s="28">
        <f t="shared" si="1"/>
        <v>10.584</v>
      </c>
      <c r="D52" s="29">
        <v>5.5E-2</v>
      </c>
      <c r="E52" s="30">
        <v>11.2</v>
      </c>
      <c r="F52" s="27">
        <v>2</v>
      </c>
      <c r="G52" s="52">
        <v>750</v>
      </c>
      <c r="H52">
        <v>1095</v>
      </c>
    </row>
    <row r="53" spans="1:8" x14ac:dyDescent="0.25">
      <c r="A53" t="s">
        <v>138</v>
      </c>
      <c r="B53" s="27" t="s">
        <v>37</v>
      </c>
      <c r="C53" s="28">
        <f t="shared" si="1"/>
        <v>5.4809999999999999</v>
      </c>
      <c r="D53" s="29">
        <v>5.5E-2</v>
      </c>
      <c r="E53" s="30">
        <v>5.8</v>
      </c>
      <c r="F53" s="27">
        <v>2</v>
      </c>
      <c r="G53" s="52">
        <v>380</v>
      </c>
      <c r="H53">
        <v>1095</v>
      </c>
    </row>
    <row r="54" spans="1:8" x14ac:dyDescent="0.25">
      <c r="A54" t="s">
        <v>139</v>
      </c>
      <c r="B54" s="31" t="s">
        <v>38</v>
      </c>
      <c r="C54" s="32">
        <f t="shared" si="1"/>
        <v>9.9224999999999994</v>
      </c>
      <c r="D54" s="33">
        <v>5.5E-2</v>
      </c>
      <c r="E54" s="34">
        <v>10.5</v>
      </c>
      <c r="F54" s="31">
        <v>2</v>
      </c>
      <c r="G54" s="39">
        <v>750</v>
      </c>
      <c r="H54">
        <v>1095</v>
      </c>
    </row>
    <row r="55" spans="1:8" ht="15.75" thickBot="1" x14ac:dyDescent="0.3"/>
    <row r="56" spans="1:8" x14ac:dyDescent="0.25">
      <c r="A56" s="54" t="s">
        <v>146</v>
      </c>
    </row>
    <row r="57" spans="1:8" x14ac:dyDescent="0.25">
      <c r="A57" s="51" t="s">
        <v>67</v>
      </c>
      <c r="B57" s="51">
        <v>1</v>
      </c>
      <c r="C57" s="53"/>
    </row>
    <row r="58" spans="1:8" x14ac:dyDescent="0.25">
      <c r="A58" s="39" t="s">
        <v>68</v>
      </c>
      <c r="B58" s="39">
        <v>2</v>
      </c>
      <c r="C58" s="28"/>
    </row>
    <row r="59" spans="1:8" ht="15.75" thickBot="1" x14ac:dyDescent="0.3">
      <c r="B59" s="53"/>
      <c r="C59" s="28"/>
    </row>
    <row r="60" spans="1:8" ht="15.75" thickBot="1" x14ac:dyDescent="0.3">
      <c r="A60" s="19" t="s">
        <v>58</v>
      </c>
      <c r="B60" s="53"/>
      <c r="C60" s="35" t="s">
        <v>148</v>
      </c>
    </row>
    <row r="61" spans="1:8" ht="15.75" thickBot="1" x14ac:dyDescent="0.3">
      <c r="A61" s="19" t="s">
        <v>151</v>
      </c>
      <c r="B61" s="19" t="s">
        <v>147</v>
      </c>
      <c r="C61" s="19" t="s">
        <v>156</v>
      </c>
      <c r="D61" s="19" t="s">
        <v>157</v>
      </c>
      <c r="E61" s="35" t="s">
        <v>158</v>
      </c>
      <c r="F61" s="19" t="s">
        <v>160</v>
      </c>
    </row>
    <row r="62" spans="1:8" x14ac:dyDescent="0.25">
      <c r="A62" t="s">
        <v>152</v>
      </c>
      <c r="B62">
        <v>1</v>
      </c>
      <c r="C62" s="65">
        <v>0</v>
      </c>
      <c r="D62" s="65">
        <v>0</v>
      </c>
      <c r="E62" s="65">
        <v>2</v>
      </c>
      <c r="F62" s="65">
        <v>2.5</v>
      </c>
    </row>
    <row r="63" spans="1:8" x14ac:dyDescent="0.25">
      <c r="A63" t="s">
        <v>153</v>
      </c>
      <c r="B63">
        <v>2</v>
      </c>
      <c r="C63" s="65">
        <v>2</v>
      </c>
      <c r="D63" s="65">
        <v>2.5</v>
      </c>
      <c r="E63" s="65">
        <v>4</v>
      </c>
      <c r="F63" s="65">
        <v>4.5</v>
      </c>
    </row>
    <row r="64" spans="1:8" x14ac:dyDescent="0.25">
      <c r="A64" t="s">
        <v>154</v>
      </c>
      <c r="B64">
        <v>3</v>
      </c>
      <c r="C64" s="65">
        <v>2.5</v>
      </c>
      <c r="D64" s="65">
        <v>4</v>
      </c>
      <c r="E64" s="65">
        <v>4.5</v>
      </c>
      <c r="F64" s="65">
        <v>5</v>
      </c>
    </row>
    <row r="65" spans="1:6" x14ac:dyDescent="0.25">
      <c r="A65" t="s">
        <v>155</v>
      </c>
      <c r="B65">
        <v>4</v>
      </c>
      <c r="C65" s="65">
        <v>4</v>
      </c>
      <c r="D65" s="65">
        <v>4.5</v>
      </c>
      <c r="E65" s="65">
        <v>5</v>
      </c>
      <c r="F65" s="65">
        <v>5.5</v>
      </c>
    </row>
  </sheetData>
  <sortState ref="B3:E54">
    <sortCondition ref="B3:B54"/>
  </sortState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donneesverscommande">
                <anchor moveWithCells="1" sizeWithCells="1">
                  <from>
                    <xdr:col>10</xdr:col>
                    <xdr:colOff>9525</xdr:colOff>
                    <xdr:row>0</xdr:row>
                    <xdr:rowOff>19050</xdr:rowOff>
                  </from>
                  <to>
                    <xdr:col>12</xdr:col>
                    <xdr:colOff>714375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DonneesMenu">
                <anchor moveWithCells="1" sizeWithCells="1">
                  <from>
                    <xdr:col>10</xdr:col>
                    <xdr:colOff>0</xdr:colOff>
                    <xdr:row>4</xdr:row>
                    <xdr:rowOff>9525</xdr:rowOff>
                  </from>
                  <to>
                    <xdr:col>12</xdr:col>
                    <xdr:colOff>733425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N59"/>
  <sheetViews>
    <sheetView showGridLines="0" zoomScale="70" zoomScaleNormal="70" workbookViewId="0">
      <selection activeCell="G25" sqref="G25"/>
    </sheetView>
  </sheetViews>
  <sheetFormatPr baseColWidth="10" defaultRowHeight="15" x14ac:dyDescent="0.25"/>
  <cols>
    <col min="1" max="1" width="26.5703125" customWidth="1"/>
    <col min="2" max="2" width="34.140625" customWidth="1"/>
    <col min="3" max="3" width="18.7109375" customWidth="1"/>
    <col min="4" max="4" width="18" customWidth="1"/>
    <col min="5" max="5" width="18.28515625" customWidth="1"/>
    <col min="6" max="6" width="17.85546875" customWidth="1"/>
    <col min="7" max="7" width="18.28515625" customWidth="1"/>
    <col min="10" max="10" width="9.7109375" customWidth="1"/>
    <col min="11" max="11" width="12.42578125" customWidth="1"/>
  </cols>
  <sheetData>
    <row r="2" spans="1:14" x14ac:dyDescent="0.25">
      <c r="K2" s="36"/>
    </row>
    <row r="5" spans="1:14" ht="15.75" thickBot="1" x14ac:dyDescent="0.3">
      <c r="M5" s="26"/>
      <c r="N5" s="26"/>
    </row>
    <row r="6" spans="1:14" ht="15.75" thickBot="1" x14ac:dyDescent="0.3">
      <c r="A6" s="18" t="s">
        <v>74</v>
      </c>
      <c r="B6" s="26"/>
      <c r="M6" s="26"/>
      <c r="N6" s="26"/>
    </row>
    <row r="7" spans="1:14" ht="15.75" thickBot="1" x14ac:dyDescent="0.3">
      <c r="A7" s="18" t="s">
        <v>140</v>
      </c>
      <c r="B7" s="18" t="s">
        <v>177</v>
      </c>
      <c r="C7" s="18" t="s">
        <v>141</v>
      </c>
      <c r="D7" s="18" t="s">
        <v>77</v>
      </c>
      <c r="E7" s="18" t="s">
        <v>78</v>
      </c>
      <c r="F7" s="18" t="s">
        <v>79</v>
      </c>
      <c r="G7" s="26"/>
      <c r="H7" s="26"/>
      <c r="L7" s="26"/>
      <c r="M7" s="26"/>
    </row>
    <row r="8" spans="1:14" ht="15.75" thickBot="1" x14ac:dyDescent="0.3">
      <c r="A8" s="18" t="s">
        <v>88</v>
      </c>
      <c r="B8" s="18" t="s">
        <v>7</v>
      </c>
      <c r="C8" s="18">
        <v>42045</v>
      </c>
      <c r="D8" s="18"/>
      <c r="E8" s="18">
        <v>3</v>
      </c>
      <c r="F8" s="18">
        <v>-4</v>
      </c>
      <c r="G8" s="26"/>
      <c r="H8" s="26"/>
      <c r="L8" s="26"/>
      <c r="M8" s="26"/>
    </row>
    <row r="9" spans="1:14" ht="15.75" thickBot="1" x14ac:dyDescent="0.3">
      <c r="A9" s="18" t="s">
        <v>89</v>
      </c>
      <c r="B9" s="18" t="s">
        <v>8</v>
      </c>
      <c r="C9" s="18"/>
      <c r="D9" s="18"/>
      <c r="E9" s="18">
        <v>2</v>
      </c>
      <c r="F9" s="18">
        <v>2</v>
      </c>
      <c r="G9" s="26"/>
      <c r="H9" s="26"/>
      <c r="L9" s="26"/>
      <c r="M9" s="26"/>
    </row>
    <row r="10" spans="1:14" ht="15.75" thickBot="1" x14ac:dyDescent="0.3">
      <c r="A10" s="18" t="s">
        <v>90</v>
      </c>
      <c r="B10" s="18" t="s">
        <v>44</v>
      </c>
      <c r="C10" s="18"/>
      <c r="D10" s="18"/>
      <c r="E10" s="18"/>
      <c r="F10" s="18">
        <v>5</v>
      </c>
      <c r="G10" s="26"/>
      <c r="H10" s="26"/>
    </row>
    <row r="11" spans="1:14" ht="15.75" thickBot="1" x14ac:dyDescent="0.3">
      <c r="A11" s="18" t="s">
        <v>91</v>
      </c>
      <c r="B11" s="18" t="s">
        <v>45</v>
      </c>
      <c r="C11" s="18"/>
      <c r="D11" s="18"/>
      <c r="E11" s="18"/>
      <c r="F11" s="18">
        <v>0</v>
      </c>
      <c r="G11" s="26"/>
      <c r="H11" s="26"/>
    </row>
    <row r="12" spans="1:14" ht="15.75" thickBot="1" x14ac:dyDescent="0.3">
      <c r="A12" s="18" t="s">
        <v>93</v>
      </c>
      <c r="B12" s="18" t="s">
        <v>27</v>
      </c>
      <c r="C12" s="18"/>
      <c r="D12" s="18">
        <v>78</v>
      </c>
      <c r="E12" s="18">
        <v>30</v>
      </c>
      <c r="F12" s="18">
        <v>126</v>
      </c>
      <c r="G12" s="26"/>
      <c r="H12" s="26"/>
    </row>
    <row r="13" spans="1:14" ht="15.75" thickBot="1" x14ac:dyDescent="0.3">
      <c r="A13" s="18" t="s">
        <v>94</v>
      </c>
      <c r="B13" s="18" t="s">
        <v>28</v>
      </c>
      <c r="C13" s="18"/>
      <c r="D13" s="18"/>
      <c r="E13" s="18"/>
      <c r="F13" s="18">
        <v>0</v>
      </c>
      <c r="G13" s="26"/>
      <c r="H13" s="26"/>
    </row>
    <row r="14" spans="1:14" ht="15.75" thickBot="1" x14ac:dyDescent="0.3">
      <c r="A14" s="18" t="s">
        <v>95</v>
      </c>
      <c r="B14" s="18" t="s">
        <v>52</v>
      </c>
      <c r="C14" s="18"/>
      <c r="D14" s="18"/>
      <c r="E14" s="18"/>
      <c r="F14" s="18">
        <v>0</v>
      </c>
      <c r="G14" s="26"/>
      <c r="H14" s="26"/>
    </row>
    <row r="15" spans="1:14" ht="15.75" thickBot="1" x14ac:dyDescent="0.3">
      <c r="A15" s="18" t="s">
        <v>96</v>
      </c>
      <c r="B15" s="18" t="s">
        <v>53</v>
      </c>
      <c r="C15" s="18"/>
      <c r="D15" s="18">
        <v>65</v>
      </c>
      <c r="E15" s="18"/>
      <c r="F15" s="18">
        <v>65</v>
      </c>
      <c r="G15" s="26"/>
      <c r="H15" s="26"/>
    </row>
    <row r="16" spans="1:14" ht="15.75" thickBot="1" x14ac:dyDescent="0.3">
      <c r="A16" s="18" t="s">
        <v>97</v>
      </c>
      <c r="B16" s="18" t="s">
        <v>35</v>
      </c>
      <c r="C16" s="18"/>
      <c r="D16" s="18"/>
      <c r="E16" s="18"/>
      <c r="F16" s="18">
        <v>0</v>
      </c>
      <c r="G16" s="26"/>
      <c r="H16" s="26"/>
    </row>
    <row r="17" spans="1:6" ht="15.75" thickBot="1" x14ac:dyDescent="0.3">
      <c r="A17" s="18" t="s">
        <v>98</v>
      </c>
      <c r="B17" s="18" t="s">
        <v>36</v>
      </c>
      <c r="C17" s="18"/>
      <c r="D17" s="18"/>
      <c r="E17" s="18"/>
      <c r="F17" s="18">
        <v>0</v>
      </c>
    </row>
    <row r="18" spans="1:6" ht="15.75" thickBot="1" x14ac:dyDescent="0.3">
      <c r="A18" s="18" t="s">
        <v>92</v>
      </c>
      <c r="B18" s="18" t="s">
        <v>6</v>
      </c>
      <c r="C18" s="18"/>
      <c r="D18" s="18"/>
      <c r="E18" s="18"/>
      <c r="F18" s="18">
        <v>0</v>
      </c>
    </row>
    <row r="19" spans="1:6" ht="15.75" thickBot="1" x14ac:dyDescent="0.3">
      <c r="A19" s="18" t="s">
        <v>99</v>
      </c>
      <c r="B19" s="18" t="s">
        <v>12</v>
      </c>
      <c r="C19" s="18"/>
      <c r="D19" s="18"/>
      <c r="E19" s="18"/>
      <c r="F19" s="18">
        <v>0</v>
      </c>
    </row>
    <row r="20" spans="1:6" ht="15.75" thickBot="1" x14ac:dyDescent="0.3">
      <c r="A20" s="18" t="s">
        <v>100</v>
      </c>
      <c r="B20" s="18" t="s">
        <v>11</v>
      </c>
      <c r="C20" s="18"/>
      <c r="D20" s="18"/>
      <c r="E20" s="18"/>
      <c r="F20" s="18">
        <v>0</v>
      </c>
    </row>
    <row r="21" spans="1:6" ht="15.75" thickBot="1" x14ac:dyDescent="0.3">
      <c r="A21" s="18" t="s">
        <v>101</v>
      </c>
      <c r="B21" s="18" t="s">
        <v>14</v>
      </c>
      <c r="C21" s="18"/>
      <c r="D21" s="18"/>
      <c r="E21" s="18"/>
      <c r="F21" s="18">
        <v>0</v>
      </c>
    </row>
    <row r="22" spans="1:6" ht="15.75" thickBot="1" x14ac:dyDescent="0.3">
      <c r="A22" s="18" t="s">
        <v>102</v>
      </c>
      <c r="B22" s="18" t="s">
        <v>13</v>
      </c>
      <c r="C22" s="18"/>
      <c r="D22" s="18"/>
      <c r="E22" s="18"/>
      <c r="F22" s="18">
        <v>0</v>
      </c>
    </row>
    <row r="23" spans="1:6" ht="15.75" thickBot="1" x14ac:dyDescent="0.3">
      <c r="A23" s="18" t="s">
        <v>103</v>
      </c>
      <c r="B23" s="18" t="s">
        <v>9</v>
      </c>
      <c r="C23" s="18"/>
      <c r="D23" s="18"/>
      <c r="E23" s="18"/>
      <c r="F23" s="18">
        <v>0</v>
      </c>
    </row>
    <row r="24" spans="1:6" ht="15.75" thickBot="1" x14ac:dyDescent="0.3">
      <c r="A24" s="18" t="s">
        <v>104</v>
      </c>
      <c r="B24" s="18" t="s">
        <v>10</v>
      </c>
      <c r="C24" s="18"/>
      <c r="D24" s="18"/>
      <c r="E24" s="18"/>
      <c r="F24" s="18">
        <v>0</v>
      </c>
    </row>
    <row r="25" spans="1:6" ht="15.75" thickBot="1" x14ac:dyDescent="0.3">
      <c r="A25" s="18" t="s">
        <v>105</v>
      </c>
      <c r="B25" s="18" t="s">
        <v>54</v>
      </c>
      <c r="C25" s="18"/>
      <c r="D25" s="18"/>
      <c r="E25" s="18"/>
      <c r="F25" s="18">
        <v>0</v>
      </c>
    </row>
    <row r="26" spans="1:6" ht="15.75" thickBot="1" x14ac:dyDescent="0.3">
      <c r="A26" s="18" t="s">
        <v>106</v>
      </c>
      <c r="B26" s="18" t="s">
        <v>55</v>
      </c>
      <c r="C26" s="18"/>
      <c r="D26" s="18"/>
      <c r="E26" s="18"/>
      <c r="F26" s="18">
        <v>0</v>
      </c>
    </row>
    <row r="27" spans="1:6" ht="15.75" thickBot="1" x14ac:dyDescent="0.3">
      <c r="A27" s="18" t="s">
        <v>107</v>
      </c>
      <c r="B27" s="18" t="s">
        <v>25</v>
      </c>
      <c r="C27" s="18"/>
      <c r="D27" s="18"/>
      <c r="E27" s="18"/>
      <c r="F27" s="18">
        <v>0</v>
      </c>
    </row>
    <row r="28" spans="1:6" ht="15.75" thickBot="1" x14ac:dyDescent="0.3">
      <c r="A28" s="18" t="s">
        <v>108</v>
      </c>
      <c r="B28" s="18" t="s">
        <v>26</v>
      </c>
      <c r="C28" s="18"/>
      <c r="D28" s="18"/>
      <c r="E28" s="18"/>
      <c r="F28" s="18">
        <v>0</v>
      </c>
    </row>
    <row r="29" spans="1:6" ht="15.75" thickBot="1" x14ac:dyDescent="0.3">
      <c r="A29" s="18" t="s">
        <v>109</v>
      </c>
      <c r="B29" s="18" t="s">
        <v>41</v>
      </c>
      <c r="C29" s="18"/>
      <c r="D29" s="18"/>
      <c r="E29" s="18"/>
      <c r="F29" s="18">
        <v>0</v>
      </c>
    </row>
    <row r="30" spans="1:6" ht="15.75" thickBot="1" x14ac:dyDescent="0.3">
      <c r="A30" s="18" t="s">
        <v>110</v>
      </c>
      <c r="B30" s="18" t="s">
        <v>5</v>
      </c>
      <c r="C30" s="18"/>
      <c r="D30" s="18"/>
      <c r="E30" s="18"/>
      <c r="F30" s="18">
        <v>0</v>
      </c>
    </row>
    <row r="31" spans="1:6" ht="15.75" thickBot="1" x14ac:dyDescent="0.3">
      <c r="A31" s="18" t="s">
        <v>111</v>
      </c>
      <c r="B31" s="18" t="s">
        <v>39</v>
      </c>
      <c r="C31" s="18"/>
      <c r="D31" s="18"/>
      <c r="E31" s="18"/>
      <c r="F31" s="18">
        <v>0</v>
      </c>
    </row>
    <row r="32" spans="1:6" ht="15.75" thickBot="1" x14ac:dyDescent="0.3">
      <c r="A32" s="18" t="s">
        <v>112</v>
      </c>
      <c r="B32" s="18" t="s">
        <v>40</v>
      </c>
      <c r="C32" s="18"/>
      <c r="D32" s="18"/>
      <c r="E32" s="18"/>
      <c r="F32" s="18">
        <v>0</v>
      </c>
    </row>
    <row r="33" spans="1:6" ht="15.75" thickBot="1" x14ac:dyDescent="0.3">
      <c r="A33" s="18" t="s">
        <v>113</v>
      </c>
      <c r="B33" s="18" t="s">
        <v>4</v>
      </c>
      <c r="C33" s="18"/>
      <c r="D33" s="18"/>
      <c r="E33" s="18"/>
      <c r="F33" s="18">
        <v>0</v>
      </c>
    </row>
    <row r="34" spans="1:6" ht="15.75" thickBot="1" x14ac:dyDescent="0.3">
      <c r="A34" s="18" t="s">
        <v>114</v>
      </c>
      <c r="B34" s="18" t="s">
        <v>21</v>
      </c>
      <c r="C34" s="18"/>
      <c r="D34" s="18"/>
      <c r="E34" s="18"/>
      <c r="F34" s="18">
        <v>0</v>
      </c>
    </row>
    <row r="35" spans="1:6" ht="15.75" thickBot="1" x14ac:dyDescent="0.3">
      <c r="A35" s="18" t="s">
        <v>115</v>
      </c>
      <c r="B35" s="18" t="s">
        <v>22</v>
      </c>
      <c r="C35" s="18"/>
      <c r="D35" s="18"/>
      <c r="E35" s="18"/>
      <c r="F35" s="18">
        <v>0</v>
      </c>
    </row>
    <row r="36" spans="1:6" ht="15.75" thickBot="1" x14ac:dyDescent="0.3">
      <c r="A36" s="18" t="s">
        <v>116</v>
      </c>
      <c r="B36" s="18" t="s">
        <v>23</v>
      </c>
      <c r="C36" s="18"/>
      <c r="D36" s="18"/>
      <c r="E36" s="18"/>
      <c r="F36" s="18">
        <v>0</v>
      </c>
    </row>
    <row r="37" spans="1:6" ht="15.75" thickBot="1" x14ac:dyDescent="0.3">
      <c r="A37" s="18" t="s">
        <v>117</v>
      </c>
      <c r="B37" s="18" t="s">
        <v>24</v>
      </c>
      <c r="C37" s="18"/>
      <c r="D37" s="18"/>
      <c r="E37" s="18"/>
      <c r="F37" s="18">
        <v>0</v>
      </c>
    </row>
    <row r="38" spans="1:6" ht="15.75" thickBot="1" x14ac:dyDescent="0.3">
      <c r="A38" s="18" t="s">
        <v>118</v>
      </c>
      <c r="B38" s="18" t="s">
        <v>19</v>
      </c>
      <c r="C38" s="18"/>
      <c r="D38" s="18"/>
      <c r="E38" s="18"/>
      <c r="F38" s="18">
        <v>0</v>
      </c>
    </row>
    <row r="39" spans="1:6" ht="15.75" thickBot="1" x14ac:dyDescent="0.3">
      <c r="A39" s="18" t="s">
        <v>119</v>
      </c>
      <c r="B39" s="18" t="s">
        <v>20</v>
      </c>
      <c r="C39" s="18"/>
      <c r="D39" s="18"/>
      <c r="E39" s="18"/>
      <c r="F39" s="18">
        <v>0</v>
      </c>
    </row>
    <row r="40" spans="1:6" ht="15.75" thickBot="1" x14ac:dyDescent="0.3">
      <c r="A40" s="18" t="s">
        <v>120</v>
      </c>
      <c r="B40" s="18" t="s">
        <v>17</v>
      </c>
      <c r="C40" s="18"/>
      <c r="D40" s="18"/>
      <c r="E40" s="18"/>
      <c r="F40" s="18">
        <v>0</v>
      </c>
    </row>
    <row r="41" spans="1:6" ht="15.75" thickBot="1" x14ac:dyDescent="0.3">
      <c r="A41" s="18" t="s">
        <v>121</v>
      </c>
      <c r="B41" s="18" t="s">
        <v>18</v>
      </c>
      <c r="C41" s="18"/>
      <c r="D41" s="18"/>
      <c r="E41" s="18"/>
      <c r="F41" s="18">
        <v>0</v>
      </c>
    </row>
    <row r="42" spans="1:6" ht="15.75" thickBot="1" x14ac:dyDescent="0.3">
      <c r="A42" s="18" t="s">
        <v>122</v>
      </c>
      <c r="B42" s="18" t="s">
        <v>49</v>
      </c>
      <c r="C42" s="18"/>
      <c r="D42" s="18"/>
      <c r="E42" s="18"/>
      <c r="F42" s="18">
        <v>0</v>
      </c>
    </row>
    <row r="43" spans="1:6" ht="15.75" thickBot="1" x14ac:dyDescent="0.3">
      <c r="A43" s="18" t="s">
        <v>123</v>
      </c>
      <c r="B43" s="18" t="s">
        <v>48</v>
      </c>
      <c r="C43" s="18"/>
      <c r="D43" s="18"/>
      <c r="E43" s="18"/>
      <c r="F43" s="18">
        <v>0</v>
      </c>
    </row>
    <row r="44" spans="1:6" ht="15.75" thickBot="1" x14ac:dyDescent="0.3">
      <c r="A44" s="18" t="s">
        <v>124</v>
      </c>
      <c r="B44" s="18" t="s">
        <v>50</v>
      </c>
      <c r="C44" s="18"/>
      <c r="D44" s="18"/>
      <c r="E44" s="18"/>
      <c r="F44" s="18">
        <v>0</v>
      </c>
    </row>
    <row r="45" spans="1:6" ht="15.75" thickBot="1" x14ac:dyDescent="0.3">
      <c r="A45" s="18" t="s">
        <v>125</v>
      </c>
      <c r="B45" s="18" t="s">
        <v>51</v>
      </c>
      <c r="C45" s="18"/>
      <c r="D45" s="18"/>
      <c r="E45" s="18"/>
      <c r="F45" s="18">
        <v>0</v>
      </c>
    </row>
    <row r="46" spans="1:6" ht="15.75" thickBot="1" x14ac:dyDescent="0.3">
      <c r="A46" s="18" t="s">
        <v>126</v>
      </c>
      <c r="B46" s="18" t="s">
        <v>33</v>
      </c>
      <c r="C46" s="18"/>
      <c r="D46" s="18"/>
      <c r="E46" s="18"/>
      <c r="F46" s="18">
        <v>0</v>
      </c>
    </row>
    <row r="47" spans="1:6" ht="15.75" thickBot="1" x14ac:dyDescent="0.3">
      <c r="A47" s="18" t="s">
        <v>127</v>
      </c>
      <c r="B47" s="18" t="s">
        <v>34</v>
      </c>
      <c r="C47" s="18"/>
      <c r="D47" s="18"/>
      <c r="E47" s="18"/>
      <c r="F47" s="18">
        <v>0</v>
      </c>
    </row>
    <row r="48" spans="1:6" ht="15.75" thickBot="1" x14ac:dyDescent="0.3">
      <c r="A48" s="18" t="s">
        <v>128</v>
      </c>
      <c r="B48" s="18" t="s">
        <v>15</v>
      </c>
      <c r="C48" s="18"/>
      <c r="D48" s="18"/>
      <c r="E48" s="18"/>
      <c r="F48" s="18">
        <v>0</v>
      </c>
    </row>
    <row r="49" spans="1:6" ht="15.75" thickBot="1" x14ac:dyDescent="0.3">
      <c r="A49" s="18" t="s">
        <v>129</v>
      </c>
      <c r="B49" s="18" t="s">
        <v>16</v>
      </c>
      <c r="C49" s="18"/>
      <c r="D49" s="18"/>
      <c r="E49" s="18"/>
      <c r="F49" s="18">
        <v>0</v>
      </c>
    </row>
    <row r="50" spans="1:6" ht="15.75" thickBot="1" x14ac:dyDescent="0.3">
      <c r="A50" s="18" t="s">
        <v>130</v>
      </c>
      <c r="B50" s="18" t="s">
        <v>42</v>
      </c>
      <c r="C50" s="18"/>
      <c r="D50" s="18"/>
      <c r="E50" s="18"/>
      <c r="F50" s="18">
        <v>0</v>
      </c>
    </row>
    <row r="51" spans="1:6" ht="15.75" thickBot="1" x14ac:dyDescent="0.3">
      <c r="A51" s="18" t="s">
        <v>131</v>
      </c>
      <c r="B51" s="18" t="s">
        <v>43</v>
      </c>
      <c r="C51" s="18"/>
      <c r="D51" s="18"/>
      <c r="E51" s="18"/>
      <c r="F51" s="18">
        <v>0</v>
      </c>
    </row>
    <row r="52" spans="1:6" ht="15.75" thickBot="1" x14ac:dyDescent="0.3">
      <c r="A52" s="18" t="s">
        <v>132</v>
      </c>
      <c r="B52" s="18" t="s">
        <v>31</v>
      </c>
      <c r="C52" s="18"/>
      <c r="D52" s="18"/>
      <c r="E52" s="18"/>
      <c r="F52" s="18">
        <v>0</v>
      </c>
    </row>
    <row r="53" spans="1:6" ht="15.75" thickBot="1" x14ac:dyDescent="0.3">
      <c r="A53" s="18" t="s">
        <v>133</v>
      </c>
      <c r="B53" s="18" t="s">
        <v>32</v>
      </c>
      <c r="C53" s="18"/>
      <c r="D53" s="18"/>
      <c r="E53" s="18"/>
      <c r="F53" s="18">
        <v>0</v>
      </c>
    </row>
    <row r="54" spans="1:6" ht="15.75" thickBot="1" x14ac:dyDescent="0.3">
      <c r="A54" s="18" t="s">
        <v>135</v>
      </c>
      <c r="B54" s="18" t="s">
        <v>29</v>
      </c>
      <c r="C54" s="18"/>
      <c r="D54" s="18"/>
      <c r="E54" s="18"/>
      <c r="F54" s="18">
        <v>0</v>
      </c>
    </row>
    <row r="55" spans="1:6" ht="15.75" thickBot="1" x14ac:dyDescent="0.3">
      <c r="A55" s="18" t="s">
        <v>134</v>
      </c>
      <c r="B55" s="18" t="s">
        <v>30</v>
      </c>
      <c r="C55" s="18"/>
      <c r="D55" s="18"/>
      <c r="E55" s="18"/>
      <c r="F55" s="18">
        <v>0</v>
      </c>
    </row>
    <row r="56" spans="1:6" ht="15.75" thickBot="1" x14ac:dyDescent="0.3">
      <c r="A56" s="18" t="s">
        <v>136</v>
      </c>
      <c r="B56" s="18" t="s">
        <v>46</v>
      </c>
      <c r="C56" s="18"/>
      <c r="D56" s="18"/>
      <c r="E56" s="18"/>
      <c r="F56" s="18">
        <v>0</v>
      </c>
    </row>
    <row r="57" spans="1:6" ht="15.75" thickBot="1" x14ac:dyDescent="0.3">
      <c r="A57" s="18" t="s">
        <v>137</v>
      </c>
      <c r="B57" s="18" t="s">
        <v>47</v>
      </c>
      <c r="C57" s="18"/>
      <c r="D57" s="18"/>
      <c r="E57" s="18"/>
      <c r="F57" s="18">
        <v>0</v>
      </c>
    </row>
    <row r="58" spans="1:6" ht="15.75" thickBot="1" x14ac:dyDescent="0.3">
      <c r="A58" s="18" t="s">
        <v>138</v>
      </c>
      <c r="B58" s="18" t="s">
        <v>37</v>
      </c>
      <c r="C58" s="18"/>
      <c r="D58" s="18"/>
      <c r="E58" s="18"/>
      <c r="F58" s="18">
        <v>0</v>
      </c>
    </row>
    <row r="59" spans="1:6" ht="15.75" thickBot="1" x14ac:dyDescent="0.3">
      <c r="A59" s="18" t="s">
        <v>139</v>
      </c>
      <c r="B59" s="18" t="s">
        <v>38</v>
      </c>
      <c r="C59" s="18"/>
      <c r="D59" s="18"/>
      <c r="E59" s="18"/>
      <c r="F59" s="18">
        <v>0</v>
      </c>
    </row>
  </sheetData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stockverscommande">
                <anchor moveWithCells="1" sizeWithCells="1">
                  <from>
                    <xdr:col>7</xdr:col>
                    <xdr:colOff>533400</xdr:colOff>
                    <xdr:row>9</xdr:row>
                    <xdr:rowOff>66675</xdr:rowOff>
                  </from>
                  <to>
                    <xdr:col>11</xdr:col>
                    <xdr:colOff>209550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4" name="Button 6">
              <controlPr defaultSize="0" print="0" autoFill="0" autoPict="0" macro="[0]!StockMenu">
                <anchor moveWithCells="1" sizeWithCells="1">
                  <from>
                    <xdr:col>7</xdr:col>
                    <xdr:colOff>514350</xdr:colOff>
                    <xdr:row>12</xdr:row>
                    <xdr:rowOff>28575</xdr:rowOff>
                  </from>
                  <to>
                    <xdr:col>11</xdr:col>
                    <xdr:colOff>200025</xdr:colOff>
                    <xdr:row>13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3:N46"/>
  <sheetViews>
    <sheetView tabSelected="1" topLeftCell="B1" zoomScale="85" zoomScaleNormal="85" workbookViewId="0">
      <selection activeCell="A31" sqref="A31"/>
    </sheetView>
  </sheetViews>
  <sheetFormatPr baseColWidth="10" defaultRowHeight="15" x14ac:dyDescent="0.25"/>
  <cols>
    <col min="1" max="1" width="38.28515625" customWidth="1"/>
    <col min="2" max="2" width="19.5703125" customWidth="1"/>
    <col min="3" max="3" width="16.42578125" customWidth="1"/>
    <col min="4" max="4" width="12.5703125" bestFit="1" customWidth="1"/>
    <col min="5" max="5" width="17.7109375" customWidth="1"/>
    <col min="6" max="6" width="19.140625" customWidth="1"/>
    <col min="7" max="7" width="13.28515625" customWidth="1"/>
    <col min="8" max="8" width="20.42578125" customWidth="1"/>
    <col min="9" max="9" width="21.28515625" customWidth="1"/>
    <col min="10" max="10" width="12.5703125" customWidth="1"/>
    <col min="11" max="11" width="16.42578125" customWidth="1"/>
    <col min="12" max="12" width="19.7109375" customWidth="1"/>
    <col min="13" max="13" width="8.140625" customWidth="1"/>
    <col min="14" max="14" width="18" customWidth="1"/>
  </cols>
  <sheetData>
    <row r="3" spans="1:14" x14ac:dyDescent="0.25">
      <c r="L3" s="44" t="s">
        <v>0</v>
      </c>
      <c r="M3" s="44">
        <v>8</v>
      </c>
      <c r="N3" s="44" t="str">
        <f>INDEX(TaProduit,M3,2)</f>
        <v>chou farci 750g</v>
      </c>
    </row>
    <row r="4" spans="1:14" x14ac:dyDescent="0.25">
      <c r="K4" s="36"/>
    </row>
    <row r="7" spans="1:14" ht="15.75" thickBot="1" x14ac:dyDescent="0.3">
      <c r="L7" s="44" t="s">
        <v>161</v>
      </c>
      <c r="M7" s="44">
        <v>1</v>
      </c>
      <c r="N7" s="44" t="str">
        <f>INDEX(TaUnite,M7,1)</f>
        <v>kg</v>
      </c>
    </row>
    <row r="8" spans="1:14" ht="15.75" thickBot="1" x14ac:dyDescent="0.3">
      <c r="A8" s="43" t="s">
        <v>143</v>
      </c>
      <c r="B8" s="43" t="s">
        <v>144</v>
      </c>
      <c r="C8" s="43" t="s">
        <v>62</v>
      </c>
      <c r="D8" s="43" t="s">
        <v>145</v>
      </c>
      <c r="E8" s="43" t="s">
        <v>73</v>
      </c>
      <c r="F8" s="43" t="s">
        <v>141</v>
      </c>
      <c r="L8" s="44" t="s">
        <v>162</v>
      </c>
      <c r="M8" s="44">
        <f>INDEX(TaProduit,M3,6)</f>
        <v>2</v>
      </c>
    </row>
    <row r="9" spans="1:14" ht="15.75" thickBot="1" x14ac:dyDescent="0.3">
      <c r="B9" s="56" t="str">
        <f>INDEX(TaProduit,M3,1)</f>
        <v>CF750</v>
      </c>
      <c r="C9" s="19">
        <v>65</v>
      </c>
      <c r="E9" s="45">
        <v>42075</v>
      </c>
      <c r="F9" s="89">
        <f>E9+VLOOKUP(B9,TaProduit,8,FALSE)</f>
        <v>43170</v>
      </c>
      <c r="L9" s="44" t="s">
        <v>163</v>
      </c>
    </row>
    <row r="10" spans="1:14" x14ac:dyDescent="0.25">
      <c r="A10" s="46"/>
    </row>
    <row r="15" spans="1:14" ht="15.75" thickBot="1" x14ac:dyDescent="0.3"/>
    <row r="16" spans="1:14" ht="15.75" thickBot="1" x14ac:dyDescent="0.3">
      <c r="A16" s="43" t="s">
        <v>0</v>
      </c>
      <c r="B16" s="43" t="s">
        <v>144</v>
      </c>
      <c r="C16" s="43" t="s">
        <v>62</v>
      </c>
      <c r="D16" s="43" t="s">
        <v>145</v>
      </c>
      <c r="E16" s="43" t="s">
        <v>73</v>
      </c>
      <c r="F16" s="43" t="s">
        <v>141</v>
      </c>
      <c r="H16" s="36"/>
      <c r="I16" s="36"/>
      <c r="J16" s="36"/>
    </row>
    <row r="17" spans="1:10" x14ac:dyDescent="0.25">
      <c r="A17" s="47" t="s">
        <v>53</v>
      </c>
      <c r="B17" s="47" t="s">
        <v>96</v>
      </c>
      <c r="C17" s="47">
        <v>65</v>
      </c>
      <c r="D17" s="47" t="s">
        <v>67</v>
      </c>
      <c r="E17" s="50">
        <v>42075</v>
      </c>
      <c r="F17" s="50">
        <v>43170</v>
      </c>
      <c r="H17" s="36"/>
      <c r="I17" s="36"/>
      <c r="J17" s="36"/>
    </row>
    <row r="18" spans="1:10" x14ac:dyDescent="0.25">
      <c r="A18" s="47" t="s">
        <v>27</v>
      </c>
      <c r="B18" s="47" t="s">
        <v>93</v>
      </c>
      <c r="C18" s="47">
        <v>78</v>
      </c>
      <c r="D18" s="47" t="s">
        <v>67</v>
      </c>
      <c r="E18" s="50">
        <v>42075</v>
      </c>
      <c r="F18" s="50">
        <v>43170</v>
      </c>
      <c r="H18" s="36"/>
      <c r="I18" s="36"/>
      <c r="J18" s="36"/>
    </row>
    <row r="19" spans="1:10" x14ac:dyDescent="0.25">
      <c r="A19" s="47" t="s">
        <v>20</v>
      </c>
      <c r="B19" s="47" t="s">
        <v>119</v>
      </c>
      <c r="C19" s="47">
        <v>78</v>
      </c>
      <c r="D19" s="47" t="s">
        <v>67</v>
      </c>
      <c r="E19" s="50">
        <v>42075</v>
      </c>
      <c r="F19" s="50">
        <v>43170</v>
      </c>
      <c r="H19" s="36"/>
      <c r="I19" s="36"/>
      <c r="J19" s="36"/>
    </row>
    <row r="20" spans="1:10" x14ac:dyDescent="0.25">
      <c r="A20" s="47" t="s">
        <v>19</v>
      </c>
      <c r="B20" s="47" t="s">
        <v>118</v>
      </c>
      <c r="C20" s="47">
        <v>78</v>
      </c>
      <c r="D20" s="47" t="s">
        <v>67</v>
      </c>
      <c r="E20" s="50">
        <v>42075</v>
      </c>
      <c r="F20" s="50">
        <v>43171</v>
      </c>
      <c r="H20" s="36"/>
      <c r="I20" s="36"/>
      <c r="J20" s="36"/>
    </row>
    <row r="21" spans="1:10" x14ac:dyDescent="0.25">
      <c r="A21" s="47" t="s">
        <v>19</v>
      </c>
      <c r="B21" s="47" t="s">
        <v>118</v>
      </c>
      <c r="C21" s="47">
        <v>78</v>
      </c>
      <c r="D21" s="47" t="s">
        <v>67</v>
      </c>
      <c r="E21" s="50">
        <v>42075</v>
      </c>
      <c r="F21" s="50">
        <v>43171</v>
      </c>
      <c r="H21" s="36"/>
      <c r="I21" s="36"/>
      <c r="J21" s="36"/>
    </row>
    <row r="22" spans="1:10" x14ac:dyDescent="0.25">
      <c r="A22" s="47" t="s">
        <v>19</v>
      </c>
      <c r="B22" s="47" t="s">
        <v>118</v>
      </c>
      <c r="C22" s="47">
        <v>78</v>
      </c>
      <c r="D22" s="47" t="s">
        <v>67</v>
      </c>
      <c r="E22" s="50">
        <v>42075</v>
      </c>
      <c r="F22" s="50">
        <v>43171</v>
      </c>
      <c r="H22" s="36"/>
      <c r="I22" s="36"/>
      <c r="J22" s="36"/>
    </row>
    <row r="23" spans="1:10" x14ac:dyDescent="0.25">
      <c r="A23" s="47" t="s">
        <v>23</v>
      </c>
      <c r="B23" s="47" t="s">
        <v>116</v>
      </c>
      <c r="C23" s="47">
        <v>78</v>
      </c>
      <c r="D23" s="47" t="s">
        <v>67</v>
      </c>
      <c r="E23" s="50">
        <v>42075</v>
      </c>
      <c r="F23" s="50">
        <v>43171</v>
      </c>
      <c r="H23" s="58" t="s">
        <v>0</v>
      </c>
      <c r="I23" t="s">
        <v>26</v>
      </c>
    </row>
    <row r="24" spans="1:10" x14ac:dyDescent="0.25">
      <c r="A24" s="47" t="s">
        <v>23</v>
      </c>
      <c r="B24" s="47"/>
      <c r="C24" s="47">
        <v>78</v>
      </c>
      <c r="D24" s="47" t="s">
        <v>67</v>
      </c>
      <c r="E24" s="50">
        <v>42075</v>
      </c>
      <c r="F24" s="50">
        <v>43171</v>
      </c>
    </row>
    <row r="25" spans="1:10" x14ac:dyDescent="0.25">
      <c r="A25" s="47" t="s">
        <v>23</v>
      </c>
      <c r="B25" s="47"/>
      <c r="C25" s="47">
        <v>78</v>
      </c>
      <c r="D25" s="47" t="s">
        <v>68</v>
      </c>
      <c r="E25" s="50">
        <v>42075</v>
      </c>
      <c r="F25" s="50">
        <v>43171</v>
      </c>
      <c r="H25" s="58" t="s">
        <v>170</v>
      </c>
      <c r="I25" s="58" t="s">
        <v>172</v>
      </c>
    </row>
    <row r="26" spans="1:10" x14ac:dyDescent="0.25">
      <c r="A26" s="47" t="s">
        <v>23</v>
      </c>
      <c r="B26" s="47"/>
      <c r="C26" s="47">
        <v>78</v>
      </c>
      <c r="D26" s="47" t="s">
        <v>68</v>
      </c>
      <c r="E26" s="50">
        <v>42075</v>
      </c>
      <c r="F26" s="50">
        <v>43171</v>
      </c>
      <c r="H26" s="58" t="s">
        <v>171</v>
      </c>
      <c r="I26" s="61">
        <v>101306</v>
      </c>
      <c r="J26" t="s">
        <v>149</v>
      </c>
    </row>
    <row r="27" spans="1:10" x14ac:dyDescent="0.25">
      <c r="A27" s="47" t="s">
        <v>23</v>
      </c>
      <c r="B27" s="47"/>
      <c r="C27" s="47">
        <v>78</v>
      </c>
      <c r="D27" s="47" t="s">
        <v>68</v>
      </c>
      <c r="E27" s="50">
        <v>42075</v>
      </c>
      <c r="F27" s="50">
        <v>43171</v>
      </c>
      <c r="H27" s="60">
        <v>100210</v>
      </c>
      <c r="I27" s="62">
        <v>5</v>
      </c>
      <c r="J27" s="62">
        <v>5</v>
      </c>
    </row>
    <row r="28" spans="1:10" x14ac:dyDescent="0.25">
      <c r="A28" s="47" t="s">
        <v>23</v>
      </c>
      <c r="B28" s="47"/>
      <c r="C28" s="47">
        <v>78</v>
      </c>
      <c r="D28" s="47" t="s">
        <v>68</v>
      </c>
      <c r="E28" s="50">
        <v>42075</v>
      </c>
      <c r="F28" s="50">
        <v>43171</v>
      </c>
      <c r="H28" s="59" t="s">
        <v>149</v>
      </c>
      <c r="I28" s="62">
        <v>5</v>
      </c>
      <c r="J28" s="62">
        <v>5</v>
      </c>
    </row>
    <row r="29" spans="1:10" x14ac:dyDescent="0.25">
      <c r="A29" s="47" t="s">
        <v>23</v>
      </c>
      <c r="B29" s="47"/>
      <c r="C29" s="47">
        <v>78</v>
      </c>
      <c r="D29" s="47" t="s">
        <v>68</v>
      </c>
      <c r="E29" s="50">
        <v>42075</v>
      </c>
      <c r="F29" s="50">
        <v>43171</v>
      </c>
    </row>
    <row r="30" spans="1:10" x14ac:dyDescent="0.25">
      <c r="A30" s="47" t="s">
        <v>4</v>
      </c>
      <c r="B30" s="47"/>
      <c r="C30" s="47">
        <v>8</v>
      </c>
      <c r="D30" s="47" t="s">
        <v>68</v>
      </c>
      <c r="E30" s="50">
        <v>42075</v>
      </c>
      <c r="F30" s="50">
        <v>43171</v>
      </c>
    </row>
    <row r="31" spans="1:10" x14ac:dyDescent="0.25">
      <c r="A31" s="47" t="s">
        <v>4</v>
      </c>
      <c r="B31" s="47"/>
      <c r="C31" s="47">
        <v>8</v>
      </c>
      <c r="D31" s="47" t="s">
        <v>68</v>
      </c>
      <c r="E31" s="50">
        <v>42075</v>
      </c>
      <c r="F31" s="50">
        <v>43171</v>
      </c>
    </row>
    <row r="32" spans="1:10" x14ac:dyDescent="0.25">
      <c r="A32" s="47" t="s">
        <v>4</v>
      </c>
      <c r="B32" s="47"/>
      <c r="C32" s="47">
        <v>8</v>
      </c>
      <c r="D32" s="47" t="s">
        <v>68</v>
      </c>
      <c r="E32" s="50">
        <v>42075</v>
      </c>
      <c r="F32" s="50">
        <v>43171</v>
      </c>
    </row>
    <row r="33" spans="1:6" x14ac:dyDescent="0.25">
      <c r="A33" s="47" t="s">
        <v>4</v>
      </c>
      <c r="B33" s="47"/>
      <c r="C33" s="47">
        <v>8</v>
      </c>
      <c r="D33" s="47" t="s">
        <v>68</v>
      </c>
      <c r="E33" s="50">
        <v>42075</v>
      </c>
      <c r="F33" s="50">
        <v>43171</v>
      </c>
    </row>
    <row r="34" spans="1:6" x14ac:dyDescent="0.25">
      <c r="A34" s="47" t="s">
        <v>4</v>
      </c>
      <c r="B34" s="47"/>
      <c r="C34" s="47">
        <v>8</v>
      </c>
      <c r="D34" s="47" t="s">
        <v>68</v>
      </c>
      <c r="E34" s="50">
        <v>42075</v>
      </c>
      <c r="F34" s="50">
        <v>43171</v>
      </c>
    </row>
    <row r="35" spans="1:6" x14ac:dyDescent="0.25">
      <c r="A35" s="47" t="s">
        <v>41</v>
      </c>
      <c r="B35" s="47"/>
      <c r="C35" s="47">
        <v>6</v>
      </c>
      <c r="D35" s="47" t="s">
        <v>68</v>
      </c>
      <c r="E35" s="50">
        <v>100210</v>
      </c>
      <c r="F35" s="50">
        <v>101306</v>
      </c>
    </row>
    <row r="36" spans="1:6" x14ac:dyDescent="0.25">
      <c r="A36" s="47" t="s">
        <v>41</v>
      </c>
      <c r="B36" s="47"/>
      <c r="C36" s="47">
        <v>6</v>
      </c>
      <c r="D36" s="47" t="s">
        <v>68</v>
      </c>
      <c r="E36" s="50">
        <v>100210</v>
      </c>
      <c r="F36" s="50">
        <v>101306</v>
      </c>
    </row>
    <row r="37" spans="1:6" x14ac:dyDescent="0.25">
      <c r="A37" s="47" t="s">
        <v>41</v>
      </c>
      <c r="B37" s="47"/>
      <c r="C37" s="47">
        <v>6</v>
      </c>
      <c r="D37" s="47" t="s">
        <v>68</v>
      </c>
      <c r="E37" s="50">
        <v>100210</v>
      </c>
      <c r="F37" s="50">
        <v>101306</v>
      </c>
    </row>
    <row r="38" spans="1:6" x14ac:dyDescent="0.25">
      <c r="A38" s="47" t="s">
        <v>26</v>
      </c>
      <c r="B38" s="47"/>
      <c r="C38" s="47">
        <v>5</v>
      </c>
      <c r="D38" s="47" t="s">
        <v>68</v>
      </c>
      <c r="E38" s="50">
        <v>100210</v>
      </c>
      <c r="F38" s="50">
        <v>101306</v>
      </c>
    </row>
    <row r="39" spans="1:6" x14ac:dyDescent="0.25">
      <c r="A39" s="47"/>
      <c r="B39" s="47"/>
      <c r="C39" s="47"/>
      <c r="D39" s="47"/>
      <c r="E39" s="50"/>
      <c r="F39" s="50"/>
    </row>
    <row r="40" spans="1:6" s="36" customFormat="1" x14ac:dyDescent="0.25">
      <c r="E40" s="63"/>
      <c r="F40" s="63"/>
    </row>
    <row r="44" spans="1:6" x14ac:dyDescent="0.25">
      <c r="B44" s="61"/>
    </row>
    <row r="45" spans="1:6" x14ac:dyDescent="0.25">
      <c r="A45" s="60"/>
      <c r="B45" s="62"/>
      <c r="C45" s="62"/>
    </row>
    <row r="46" spans="1:6" x14ac:dyDescent="0.25">
      <c r="A46" s="59"/>
      <c r="B46" s="62"/>
      <c r="C46" s="62"/>
    </row>
  </sheetData>
  <dataConsolidate/>
  <dataValidations count="2">
    <dataValidation type="custom" errorStyle="warning" allowBlank="1" errorTitle="Erreur unité" error="L'unité sélectionnée n'est pas valide." sqref="M9">
      <formula1>IF(M7&lt;&gt;M8,TRUE)</formula1>
    </dataValidation>
    <dataValidation type="whole" errorStyle="warning" operator="notEqual" allowBlank="1" showInputMessage="1" showErrorMessage="1" errorTitle="Erreur Unité" error="L'unité saisie n'est pas conforme à l'unité réelle du produit." sqref="M8">
      <formula1>M7</formula1>
    </dataValidation>
  </dataValidations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6" r:id="rId5" name="Drop Down 6">
              <controlPr defaultSize="0" autoLine="0" autoPict="0">
                <anchor moveWithCells="1">
                  <from>
                    <xdr:col>0</xdr:col>
                    <xdr:colOff>0</xdr:colOff>
                    <xdr:row>7</xdr:row>
                    <xdr:rowOff>190500</xdr:rowOff>
                  </from>
                  <to>
                    <xdr:col>0</xdr:col>
                    <xdr:colOff>1781175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6" name="Drop Down 7">
              <controlPr defaultSize="0" autoLine="0" autoPict="0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3</xdr:col>
                    <xdr:colOff>828675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9" r:id="rId7" name="Button 9">
              <controlPr defaultSize="0" print="0" autoFill="0" autoPict="0" macro="[0]!ajouterlaproduction">
                <anchor moveWithCells="1" sizeWithCells="1">
                  <from>
                    <xdr:col>0</xdr:col>
                    <xdr:colOff>0</xdr:colOff>
                    <xdr:row>9</xdr:row>
                    <xdr:rowOff>180975</xdr:rowOff>
                  </from>
                  <to>
                    <xdr:col>1</xdr:col>
                    <xdr:colOff>457200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0" r:id="rId8" name="Button 10">
              <controlPr defaultSize="0" print="0" autoFill="0" autoPict="0" macro="[0]!ProductionMenu">
                <anchor moveWithCells="1" sizeWithCells="1">
                  <from>
                    <xdr:col>0</xdr:col>
                    <xdr:colOff>38100</xdr:colOff>
                    <xdr:row>0</xdr:row>
                    <xdr:rowOff>28575</xdr:rowOff>
                  </from>
                  <to>
                    <xdr:col>1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J37"/>
  <sheetViews>
    <sheetView showGridLines="0" topLeftCell="A6" zoomScaleNormal="100" zoomScalePageLayoutView="85" workbookViewId="0">
      <selection activeCell="E19" sqref="E19"/>
    </sheetView>
  </sheetViews>
  <sheetFormatPr baseColWidth="10" defaultRowHeight="15" x14ac:dyDescent="0.25"/>
  <cols>
    <col min="1" max="1" width="2.42578125" customWidth="1"/>
    <col min="2" max="2" width="16.7109375" customWidth="1"/>
    <col min="3" max="3" width="14.42578125" customWidth="1"/>
    <col min="4" max="4" width="9" customWidth="1"/>
    <col min="5" max="5" width="4.28515625" customWidth="1"/>
    <col min="6" max="6" width="21" customWidth="1"/>
  </cols>
  <sheetData>
    <row r="2" spans="2:10" ht="18.75" customHeight="1" x14ac:dyDescent="0.25"/>
    <row r="3" spans="2:10" ht="17.25" customHeight="1" x14ac:dyDescent="0.25">
      <c r="B3" s="13"/>
    </row>
    <row r="8" spans="2:10" x14ac:dyDescent="0.25">
      <c r="F8" s="94">
        <f ca="1">TODAY()</f>
        <v>42442</v>
      </c>
    </row>
    <row r="9" spans="2:10" ht="16.5" customHeight="1" x14ac:dyDescent="0.25">
      <c r="F9" t="s">
        <v>83</v>
      </c>
      <c r="J9" s="14"/>
    </row>
    <row r="10" spans="2:10" x14ac:dyDescent="0.25">
      <c r="F10" t="s">
        <v>80</v>
      </c>
      <c r="J10" s="15"/>
    </row>
    <row r="11" spans="2:10" x14ac:dyDescent="0.25">
      <c r="J11" s="16"/>
    </row>
    <row r="12" spans="2:10" x14ac:dyDescent="0.25">
      <c r="J12" s="16"/>
    </row>
    <row r="13" spans="2:10" x14ac:dyDescent="0.25">
      <c r="B13" t="s">
        <v>76</v>
      </c>
      <c r="D13">
        <v>2</v>
      </c>
      <c r="J13" s="16"/>
    </row>
    <row r="14" spans="2:10" x14ac:dyDescent="0.25">
      <c r="J14" s="16"/>
    </row>
    <row r="15" spans="2:10" x14ac:dyDescent="0.25">
      <c r="B15" s="24" t="s">
        <v>140</v>
      </c>
      <c r="C15" s="92" t="s">
        <v>70</v>
      </c>
      <c r="D15" s="90" t="s">
        <v>62</v>
      </c>
      <c r="E15" s="57" t="s">
        <v>182</v>
      </c>
      <c r="F15" s="57" t="s">
        <v>183</v>
      </c>
      <c r="J15" s="16"/>
    </row>
    <row r="16" spans="2:10" x14ac:dyDescent="0.25">
      <c r="B16" s="22" t="s">
        <v>93</v>
      </c>
      <c r="C16" s="93"/>
      <c r="D16" s="91">
        <v>30</v>
      </c>
      <c r="E16" s="23"/>
      <c r="F16" s="23"/>
    </row>
    <row r="17" spans="2:10" x14ac:dyDescent="0.25">
      <c r="B17" t="s">
        <v>188</v>
      </c>
      <c r="D17">
        <v>2</v>
      </c>
    </row>
    <row r="18" spans="2:10" x14ac:dyDescent="0.25">
      <c r="J18" s="14"/>
    </row>
    <row r="19" spans="2:10" x14ac:dyDescent="0.25">
      <c r="J19" s="15"/>
    </row>
    <row r="20" spans="2:10" x14ac:dyDescent="0.25">
      <c r="J20" s="16"/>
    </row>
    <row r="21" spans="2:10" x14ac:dyDescent="0.25">
      <c r="J21" s="16"/>
    </row>
    <row r="22" spans="2:10" x14ac:dyDescent="0.25">
      <c r="J22" s="16"/>
    </row>
    <row r="23" spans="2:10" x14ac:dyDescent="0.25">
      <c r="J23" s="16"/>
    </row>
    <row r="24" spans="2:10" x14ac:dyDescent="0.25">
      <c r="J24" s="16"/>
    </row>
    <row r="31" spans="2:10" x14ac:dyDescent="0.25">
      <c r="B31" t="s">
        <v>165</v>
      </c>
    </row>
    <row r="32" spans="2:10" x14ac:dyDescent="0.25">
      <c r="B32" t="s">
        <v>180</v>
      </c>
    </row>
    <row r="33" spans="2:2" x14ac:dyDescent="0.25">
      <c r="B33" t="s">
        <v>181</v>
      </c>
    </row>
    <row r="36" spans="2:2" x14ac:dyDescent="0.25">
      <c r="B36" t="s">
        <v>63</v>
      </c>
    </row>
    <row r="37" spans="2:2" x14ac:dyDescent="0.25">
      <c r="B37" t="s">
        <v>64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actureverscommande">
                <anchor moveWithCells="1" sizeWithCells="1">
                  <from>
                    <xdr:col>12</xdr:col>
                    <xdr:colOff>9525</xdr:colOff>
                    <xdr:row>0</xdr:row>
                    <xdr:rowOff>19050</xdr:rowOff>
                  </from>
                  <to>
                    <xdr:col>15</xdr:col>
                    <xdr:colOff>104775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proprietes">
                <anchor moveWithCells="1" sizeWithCells="1">
                  <from>
                    <xdr:col>11</xdr:col>
                    <xdr:colOff>742950</xdr:colOff>
                    <xdr:row>5</xdr:row>
                    <xdr:rowOff>19050</xdr:rowOff>
                  </from>
                  <to>
                    <xdr:col>15</xdr:col>
                    <xdr:colOff>95250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Mise_a_jour_stock">
                <anchor moveWithCells="1" sizeWithCells="1">
                  <from>
                    <xdr:col>12</xdr:col>
                    <xdr:colOff>0</xdr:colOff>
                    <xdr:row>10</xdr:row>
                    <xdr:rowOff>171450</xdr:rowOff>
                  </from>
                  <to>
                    <xdr:col>15</xdr:col>
                    <xdr:colOff>104775</xdr:colOff>
                    <xdr:row>14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A12" sqref="A12:F21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22"/>
  <sheetViews>
    <sheetView showGridLines="0" workbookViewId="0">
      <selection activeCell="E16" sqref="E16"/>
    </sheetView>
  </sheetViews>
  <sheetFormatPr baseColWidth="10" defaultRowHeight="15" x14ac:dyDescent="0.25"/>
  <cols>
    <col min="1" max="1" width="15.42578125" customWidth="1"/>
    <col min="2" max="2" width="16.85546875" customWidth="1"/>
    <col min="3" max="3" width="16.7109375" customWidth="1"/>
    <col min="4" max="4" width="18.28515625" customWidth="1"/>
    <col min="5" max="5" width="34.28515625" customWidth="1"/>
    <col min="6" max="6" width="9.85546875" customWidth="1"/>
    <col min="8" max="8" width="17.28515625" customWidth="1"/>
    <col min="10" max="10" width="17.140625" customWidth="1"/>
    <col min="11" max="11" width="33.140625" customWidth="1"/>
  </cols>
  <sheetData>
    <row r="1" spans="1:8" ht="15.75" thickBot="1" x14ac:dyDescent="0.3">
      <c r="A1" s="10" t="s">
        <v>65</v>
      </c>
    </row>
    <row r="2" spans="1:8" ht="15.75" thickBot="1" x14ac:dyDescent="0.3">
      <c r="B2" s="21" t="s">
        <v>81</v>
      </c>
      <c r="C2" s="40" t="s">
        <v>82</v>
      </c>
      <c r="D2" s="20" t="s">
        <v>61</v>
      </c>
      <c r="E2" s="20" t="s">
        <v>75</v>
      </c>
    </row>
    <row r="3" spans="1:8" ht="15.75" thickBot="1" x14ac:dyDescent="0.3">
      <c r="B3" s="38">
        <v>1</v>
      </c>
      <c r="C3" s="10" t="s">
        <v>83</v>
      </c>
      <c r="D3" s="37" t="s">
        <v>80</v>
      </c>
      <c r="E3" s="49"/>
    </row>
    <row r="4" spans="1:8" ht="15.75" thickBot="1" x14ac:dyDescent="0.3">
      <c r="B4" s="95">
        <v>2</v>
      </c>
      <c r="C4" s="96" t="s">
        <v>84</v>
      </c>
      <c r="D4" s="97" t="s">
        <v>85</v>
      </c>
      <c r="E4" s="97"/>
    </row>
    <row r="5" spans="1:8" ht="15.75" thickBot="1" x14ac:dyDescent="0.3">
      <c r="B5" s="96">
        <v>3</v>
      </c>
      <c r="C5" s="96" t="s">
        <v>184</v>
      </c>
      <c r="D5" s="96" t="s">
        <v>185</v>
      </c>
      <c r="E5" s="96"/>
    </row>
    <row r="6" spans="1:8" ht="15.75" thickBot="1" x14ac:dyDescent="0.3">
      <c r="B6" s="10">
        <v>4</v>
      </c>
      <c r="C6" s="10" t="s">
        <v>186</v>
      </c>
      <c r="D6" s="10" t="s">
        <v>187</v>
      </c>
      <c r="E6" s="10"/>
    </row>
    <row r="10" spans="1:8" x14ac:dyDescent="0.25">
      <c r="E10" s="42"/>
    </row>
    <row r="14" spans="1:8" x14ac:dyDescent="0.25">
      <c r="H14" t="s">
        <v>142</v>
      </c>
    </row>
    <row r="21" spans="1:1" ht="15.75" thickBot="1" x14ac:dyDescent="0.3"/>
    <row r="22" spans="1:1" ht="15.75" thickBot="1" x14ac:dyDescent="0.3">
      <c r="A22" s="19" t="s">
        <v>150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contactverscommande">
                <anchor moveWithCells="1" sizeWithCells="1">
                  <from>
                    <xdr:col>6</xdr:col>
                    <xdr:colOff>733425</xdr:colOff>
                    <xdr:row>0</xdr:row>
                    <xdr:rowOff>114300</xdr:rowOff>
                  </from>
                  <to>
                    <xdr:col>10</xdr:col>
                    <xdr:colOff>485775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Check Box 3">
              <controlPr defaultSize="0" autoFill="0" autoLine="0" autoPict="0" macro="[0]!Macro1">
                <anchor mov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4</xdr:col>
                    <xdr:colOff>304800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Check Box 4">
              <controlPr defaultSize="0" autoFill="0" autoLine="0" autoPict="0" macro="[0]!Macro1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4</xdr:col>
                    <xdr:colOff>304800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0]!Ajouter_Contact_QuandClic">
                <anchor moveWithCells="1" sizeWithCells="1">
                  <from>
                    <xdr:col>6</xdr:col>
                    <xdr:colOff>752475</xdr:colOff>
                    <xdr:row>4</xdr:row>
                    <xdr:rowOff>123825</xdr:rowOff>
                  </from>
                  <to>
                    <xdr:col>10</xdr:col>
                    <xdr:colOff>561975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Button 6">
              <controlPr defaultSize="0" print="0" autoFill="0" autoPict="0" macro="[0]!ContactMenu">
                <anchor moveWithCells="1" sizeWithCells="1">
                  <from>
                    <xdr:col>7</xdr:col>
                    <xdr:colOff>19050</xdr:colOff>
                    <xdr:row>8</xdr:row>
                    <xdr:rowOff>114300</xdr:rowOff>
                  </from>
                  <to>
                    <xdr:col>10</xdr:col>
                    <xdr:colOff>447675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Check Box 9">
              <controlPr defaultSize="0" autoFill="0" autoLine="0" autoPict="0">
                <anchor moveWithCells="1">
                  <from>
                    <xdr:col>4</xdr:col>
                    <xdr:colOff>9525</xdr:colOff>
                    <xdr:row>5</xdr:row>
                    <xdr:rowOff>0</xdr:rowOff>
                  </from>
                  <to>
                    <xdr:col>4</xdr:col>
                    <xdr:colOff>314325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0" name="Check Box 10">
              <controlPr defaultSize="0" autoFill="0" autoLine="0" autoPict="0">
                <anchor moveWithCells="1">
                  <from>
                    <xdr:col>4</xdr:col>
                    <xdr:colOff>9525</xdr:colOff>
                    <xdr:row>4</xdr:row>
                    <xdr:rowOff>0</xdr:rowOff>
                  </from>
                  <to>
                    <xdr:col>4</xdr:col>
                    <xdr:colOff>314325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16</vt:i4>
      </vt:variant>
    </vt:vector>
  </HeadingPairs>
  <TitlesOfParts>
    <vt:vector size="24" baseType="lpstr">
      <vt:lpstr>MENU</vt:lpstr>
      <vt:lpstr>COMMANDE</vt:lpstr>
      <vt:lpstr>DONNEES</vt:lpstr>
      <vt:lpstr>STOCK</vt:lpstr>
      <vt:lpstr>PRODUCTION</vt:lpstr>
      <vt:lpstr>FACTURE</vt:lpstr>
      <vt:lpstr>Feuil2</vt:lpstr>
      <vt:lpstr>CONTACT</vt:lpstr>
      <vt:lpstr>Adresse</vt:lpstr>
      <vt:lpstr>CodeClient</vt:lpstr>
      <vt:lpstr>donnes</vt:lpstr>
      <vt:lpstr>Nom</vt:lpstr>
      <vt:lpstr>numérocommande</vt:lpstr>
      <vt:lpstr>Prénom</vt:lpstr>
      <vt:lpstr>stockfinal</vt:lpstr>
      <vt:lpstr>tableauproduction</vt:lpstr>
      <vt:lpstr>tableauproduit</vt:lpstr>
      <vt:lpstr>TaCommande</vt:lpstr>
      <vt:lpstr>TaContact</vt:lpstr>
      <vt:lpstr>TaFacture</vt:lpstr>
      <vt:lpstr>TaFraisdeport</vt:lpstr>
      <vt:lpstr>TaProduit</vt:lpstr>
      <vt:lpstr>TaStock</vt:lpstr>
      <vt:lpstr>TaUnite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2016-03-13T20:16:02Z</dcterms:modified>
</cp:coreProperties>
</file>