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95" yWindow="4695" windowWidth="19440" windowHeight="9975" activeTab="5"/>
  </bookViews>
  <sheets>
    <sheet name="MENUS" sheetId="7" r:id="rId1"/>
    <sheet name="CALCUL EFFECTIFS" sheetId="6" r:id="rId2"/>
    <sheet name="QUANTITES TOTAL" sheetId="9" r:id="rId3"/>
    <sheet name="FEUILLE FAB" sheetId="4" r:id="rId4"/>
    <sheet name="BL" sheetId="8" r:id="rId5"/>
    <sheet name="Feuil1" sheetId="10" r:id="rId6"/>
  </sheets>
  <definedNames>
    <definedName name="_xlnm._FilterDatabase" localSheetId="4" hidden="1">BL!#REF!</definedName>
    <definedName name="_xlnm._FilterDatabase" localSheetId="3" hidden="1">'FEUILLE FAB'!$A$12:$B$50</definedName>
    <definedName name="_xlnm.Criteria" localSheetId="4">BL!#REF!</definedName>
    <definedName name="_xlnm.Extract" localSheetId="4">BL!#REF!</definedName>
    <definedName name="_xlnm.Print_Area" localSheetId="3">'FEUILLE FAB'!$A$5:$AM$56</definedName>
  </definedNames>
  <calcPr calcId="145621"/>
</workbook>
</file>

<file path=xl/calcChain.xml><?xml version="1.0" encoding="utf-8"?>
<calcChain xmlns="http://schemas.openxmlformats.org/spreadsheetml/2006/main">
  <c r="AJ21" i="10" l="1"/>
  <c r="AJ22" i="10"/>
  <c r="AJ23" i="10"/>
  <c r="AJ24" i="10"/>
  <c r="AJ25" i="10"/>
  <c r="AJ26" i="10"/>
  <c r="AJ27" i="10"/>
  <c r="AJ28" i="10"/>
  <c r="AJ29" i="10"/>
  <c r="AJ30" i="10"/>
  <c r="AJ31" i="10"/>
  <c r="AJ32" i="10"/>
  <c r="AJ33" i="10"/>
  <c r="AJ20" i="10"/>
  <c r="D7" i="10" l="1"/>
  <c r="D9" i="10" s="1"/>
  <c r="E7" i="10"/>
  <c r="F7" i="10"/>
  <c r="F9" i="10" s="1"/>
  <c r="G7" i="10"/>
  <c r="H7" i="10"/>
  <c r="H9" i="10" s="1"/>
  <c r="I7" i="10"/>
  <c r="J7" i="10"/>
  <c r="J8" i="10" s="1"/>
  <c r="K7" i="10"/>
  <c r="L7" i="10"/>
  <c r="L9" i="10" s="1"/>
  <c r="M7" i="10"/>
  <c r="N7" i="10"/>
  <c r="N9" i="10" s="1"/>
  <c r="O7" i="10"/>
  <c r="P7" i="10"/>
  <c r="P8" i="10" s="1"/>
  <c r="Q7" i="10"/>
  <c r="R7" i="10"/>
  <c r="R9" i="10" s="1"/>
  <c r="S7" i="10"/>
  <c r="T7" i="10"/>
  <c r="T9" i="10" s="1"/>
  <c r="U7" i="10"/>
  <c r="V7" i="10"/>
  <c r="V8" i="10" s="1"/>
  <c r="W7" i="10"/>
  <c r="X7" i="10"/>
  <c r="X8" i="10" s="1"/>
  <c r="Y7" i="10"/>
  <c r="Z7" i="10"/>
  <c r="Z9" i="10" s="1"/>
  <c r="AA7" i="10"/>
  <c r="AB7" i="10"/>
  <c r="AB9" i="10" s="1"/>
  <c r="AC7" i="10"/>
  <c r="AD7" i="10"/>
  <c r="AD9" i="10" s="1"/>
  <c r="AE7" i="10"/>
  <c r="AF7" i="10"/>
  <c r="AF9" i="10" s="1"/>
  <c r="AG7" i="10"/>
  <c r="AH7" i="10"/>
  <c r="AH9" i="10" s="1"/>
  <c r="B43" i="6"/>
  <c r="B22" i="6"/>
  <c r="B5" i="8"/>
  <c r="B5" i="4"/>
  <c r="E5" i="8"/>
  <c r="H5" i="8"/>
  <c r="K5" i="8"/>
  <c r="N5" i="8"/>
  <c r="Q5" i="8"/>
  <c r="T5" i="8"/>
  <c r="W5" i="8"/>
  <c r="Z5" i="8"/>
  <c r="AC5" i="8"/>
  <c r="AF5" i="8"/>
  <c r="AI5" i="8"/>
  <c r="AL5" i="8"/>
  <c r="AO5" i="8"/>
  <c r="AR5" i="8"/>
  <c r="AU5" i="8"/>
  <c r="AX5" i="8"/>
  <c r="BA5" i="8"/>
  <c r="BD5" i="8"/>
  <c r="BG5" i="8"/>
  <c r="BJ5" i="8"/>
  <c r="BM5" i="8"/>
  <c r="BP5" i="8"/>
  <c r="BS5" i="8"/>
  <c r="BV5" i="8"/>
  <c r="BY5" i="8"/>
  <c r="CB5" i="8"/>
  <c r="CE5" i="8"/>
  <c r="CH5" i="8"/>
  <c r="CK5" i="8"/>
  <c r="CN5" i="8"/>
  <c r="CQ5" i="8"/>
  <c r="CT5" i="8"/>
  <c r="CW5" i="8"/>
  <c r="CZ5" i="8"/>
  <c r="BQ7" i="8"/>
  <c r="AA5" i="4"/>
  <c r="B7" i="4"/>
  <c r="AA7" i="4"/>
  <c r="B53" i="6"/>
  <c r="B51" i="6"/>
  <c r="B54" i="6"/>
  <c r="B55" i="6"/>
  <c r="G55" i="6"/>
  <c r="H55" i="6"/>
  <c r="N13" i="4"/>
  <c r="S55" i="6"/>
  <c r="S41" i="4"/>
  <c r="T55" i="6"/>
  <c r="U55" i="6"/>
  <c r="U41" i="4"/>
  <c r="W55" i="6"/>
  <c r="W41" i="4"/>
  <c r="Y55" i="6"/>
  <c r="AA55" i="6"/>
  <c r="AC55" i="6"/>
  <c r="AC41" i="4"/>
  <c r="AD55" i="6"/>
  <c r="AE55" i="6"/>
  <c r="AE41" i="4"/>
  <c r="AG55" i="6"/>
  <c r="AG41" i="4"/>
  <c r="AH55" i="6"/>
  <c r="AH41" i="4"/>
  <c r="AI55" i="6"/>
  <c r="AI41" i="4"/>
  <c r="B62" i="6"/>
  <c r="N15" i="4"/>
  <c r="B73" i="6"/>
  <c r="B84" i="6"/>
  <c r="A17" i="4"/>
  <c r="H17" i="4"/>
  <c r="F17" i="4"/>
  <c r="I17" i="4"/>
  <c r="J17" i="4"/>
  <c r="L17" i="4"/>
  <c r="N17" i="4"/>
  <c r="P17" i="4"/>
  <c r="Q17" i="4"/>
  <c r="T17" i="4"/>
  <c r="U17" i="4"/>
  <c r="V17" i="4"/>
  <c r="Y17" i="4"/>
  <c r="Z17" i="4"/>
  <c r="AB17" i="4"/>
  <c r="AD17" i="4"/>
  <c r="AF17" i="4"/>
  <c r="AG17" i="4"/>
  <c r="AJ17" i="4"/>
  <c r="AK17" i="4"/>
  <c r="AL17" i="4"/>
  <c r="B18" i="4"/>
  <c r="B19" i="4"/>
  <c r="B20" i="4"/>
  <c r="B21" i="4"/>
  <c r="B22" i="4"/>
  <c r="B23" i="4"/>
  <c r="B24" i="4"/>
  <c r="B25" i="4"/>
  <c r="B52" i="6"/>
  <c r="I30" i="4"/>
  <c r="Q30" i="4"/>
  <c r="Z31" i="4"/>
  <c r="AF31" i="4"/>
  <c r="Z32" i="4"/>
  <c r="AF32" i="4"/>
  <c r="Z33" i="4"/>
  <c r="AF33" i="4"/>
  <c r="Z34" i="4"/>
  <c r="AF34" i="4"/>
  <c r="L35" i="4"/>
  <c r="N35" i="4"/>
  <c r="AF35" i="4"/>
  <c r="AF36" i="4"/>
  <c r="AF37" i="4"/>
  <c r="F76" i="6"/>
  <c r="F38" i="4"/>
  <c r="AF38" i="4"/>
  <c r="AF39" i="4"/>
  <c r="M40" i="4"/>
  <c r="G41" i="4"/>
  <c r="H41" i="4"/>
  <c r="T41" i="4"/>
  <c r="Y41" i="4"/>
  <c r="Z41" i="4"/>
  <c r="AA41" i="4"/>
  <c r="AD41" i="4"/>
  <c r="AF41" i="4"/>
  <c r="Z42" i="4"/>
  <c r="AF42" i="4"/>
  <c r="G43" i="4"/>
  <c r="I43" i="4"/>
  <c r="J43" i="4"/>
  <c r="K43" i="4"/>
  <c r="L43" i="4"/>
  <c r="M43" i="4"/>
  <c r="N43" i="4"/>
  <c r="O43" i="4"/>
  <c r="P43" i="4"/>
  <c r="Q43" i="4"/>
  <c r="U43" i="4"/>
  <c r="W43" i="4"/>
  <c r="Y43" i="4"/>
  <c r="Z43" i="4"/>
  <c r="AA43" i="4"/>
  <c r="AC43" i="4"/>
  <c r="AG43" i="4"/>
  <c r="AI43" i="4"/>
  <c r="AK43" i="4"/>
  <c r="I44" i="4"/>
  <c r="J44" i="4"/>
  <c r="K44" i="4"/>
  <c r="L44" i="4"/>
  <c r="M44" i="4"/>
  <c r="N44" i="4"/>
  <c r="O44" i="4"/>
  <c r="P44" i="4"/>
  <c r="Q44" i="4"/>
  <c r="S44" i="4"/>
  <c r="W44" i="4"/>
  <c r="Z44" i="4"/>
  <c r="G45" i="4"/>
  <c r="I45" i="4"/>
  <c r="J45" i="4"/>
  <c r="K45" i="4"/>
  <c r="L45" i="4"/>
  <c r="M45" i="4"/>
  <c r="N45" i="4"/>
  <c r="O45" i="4"/>
  <c r="P45" i="4"/>
  <c r="Q45" i="4"/>
  <c r="Z45" i="4"/>
  <c r="AC45" i="4"/>
  <c r="AG45" i="4"/>
  <c r="AK45" i="4"/>
  <c r="I46" i="4"/>
  <c r="J46" i="4"/>
  <c r="K46" i="4"/>
  <c r="L46" i="4"/>
  <c r="M46" i="4"/>
  <c r="N46" i="4"/>
  <c r="O46" i="4"/>
  <c r="P46" i="4"/>
  <c r="Q46" i="4"/>
  <c r="S46" i="4"/>
  <c r="W46" i="4"/>
  <c r="Z46" i="4"/>
  <c r="G47" i="4"/>
  <c r="I47" i="4"/>
  <c r="J47" i="4"/>
  <c r="K47" i="4"/>
  <c r="L47" i="4"/>
  <c r="M47" i="4"/>
  <c r="N47" i="4"/>
  <c r="O47" i="4"/>
  <c r="P47" i="4"/>
  <c r="Q47" i="4"/>
  <c r="W47" i="4"/>
  <c r="Z47" i="4"/>
  <c r="AC47" i="4"/>
  <c r="AG47" i="4"/>
  <c r="AK47" i="4"/>
  <c r="A17" i="9"/>
  <c r="AD50" i="4"/>
  <c r="F17" i="9"/>
  <c r="H17" i="9"/>
  <c r="AK50" i="4"/>
  <c r="A6" i="9"/>
  <c r="A51" i="4"/>
  <c r="A12" i="9"/>
  <c r="S51" i="4"/>
  <c r="C12" i="9"/>
  <c r="F18" i="9"/>
  <c r="H18" i="9"/>
  <c r="AK51" i="4"/>
  <c r="A7" i="9"/>
  <c r="A52" i="4"/>
  <c r="C7" i="9"/>
  <c r="E7" i="9"/>
  <c r="F7" i="9"/>
  <c r="A8" i="9"/>
  <c r="A53" i="4"/>
  <c r="A14" i="9"/>
  <c r="S53" i="4"/>
  <c r="A9" i="9"/>
  <c r="A54" i="4"/>
  <c r="A10" i="9"/>
  <c r="A55" i="4"/>
  <c r="A16" i="9"/>
  <c r="S55" i="4"/>
  <c r="D14" i="6"/>
  <c r="C7" i="8"/>
  <c r="E14" i="6"/>
  <c r="F7" i="8"/>
  <c r="F14" i="6"/>
  <c r="G14" i="6"/>
  <c r="H14" i="6"/>
  <c r="I14" i="6"/>
  <c r="R7" i="8"/>
  <c r="J14" i="6"/>
  <c r="U7" i="8"/>
  <c r="K14" i="6"/>
  <c r="X7" i="8"/>
  <c r="L14" i="6"/>
  <c r="AA7" i="8"/>
  <c r="M14" i="6"/>
  <c r="AD7" i="8"/>
  <c r="N14" i="6"/>
  <c r="AG7" i="8"/>
  <c r="O14" i="6"/>
  <c r="AJ7" i="8"/>
  <c r="P14" i="6"/>
  <c r="AM7" i="8"/>
  <c r="Q14" i="6"/>
  <c r="AP7" i="8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CI7" i="8"/>
  <c r="AG14" i="6"/>
  <c r="AH14" i="6"/>
  <c r="AI14" i="6"/>
  <c r="AJ14" i="6"/>
  <c r="AK14" i="6"/>
  <c r="AL14" i="6"/>
  <c r="D22" i="6"/>
  <c r="D12" i="4"/>
  <c r="E22" i="6"/>
  <c r="E12" i="4"/>
  <c r="I22" i="6"/>
  <c r="J22" i="6"/>
  <c r="K22" i="6"/>
  <c r="K23" i="6"/>
  <c r="L22" i="6"/>
  <c r="L23" i="6"/>
  <c r="M22" i="6"/>
  <c r="N22" i="6"/>
  <c r="O22" i="6"/>
  <c r="O23" i="6"/>
  <c r="P22" i="6"/>
  <c r="P32" i="6"/>
  <c r="AF22" i="6"/>
  <c r="AF12" i="4"/>
  <c r="J23" i="6"/>
  <c r="N23" i="6"/>
  <c r="P23" i="6"/>
  <c r="AF23" i="6"/>
  <c r="D24" i="6"/>
  <c r="D25" i="4"/>
  <c r="AM24" i="6"/>
  <c r="D25" i="6"/>
  <c r="I26" i="6"/>
  <c r="J26" i="6"/>
  <c r="J30" i="4"/>
  <c r="K26" i="6"/>
  <c r="K30" i="4"/>
  <c r="L26" i="6"/>
  <c r="L30" i="4"/>
  <c r="M26" i="6"/>
  <c r="M30" i="4"/>
  <c r="N26" i="6"/>
  <c r="N30" i="4"/>
  <c r="O26" i="6"/>
  <c r="O30" i="4"/>
  <c r="P26" i="6"/>
  <c r="P30" i="4"/>
  <c r="Q26" i="6"/>
  <c r="Z26" i="6"/>
  <c r="Z30" i="4"/>
  <c r="AF26" i="6"/>
  <c r="AF30" i="4"/>
  <c r="D27" i="6"/>
  <c r="D35" i="4"/>
  <c r="I28" i="6"/>
  <c r="I35" i="4"/>
  <c r="J28" i="6"/>
  <c r="J35" i="4"/>
  <c r="K28" i="6"/>
  <c r="K35" i="4"/>
  <c r="L28" i="6"/>
  <c r="M28" i="6"/>
  <c r="M35" i="4"/>
  <c r="N28" i="6"/>
  <c r="O28" i="6"/>
  <c r="O35" i="4"/>
  <c r="P28" i="6"/>
  <c r="P35" i="4"/>
  <c r="Q28" i="6"/>
  <c r="Q35" i="4"/>
  <c r="AF28" i="6"/>
  <c r="I30" i="6"/>
  <c r="I40" i="4"/>
  <c r="J30" i="6"/>
  <c r="J40" i="4"/>
  <c r="K30" i="6"/>
  <c r="K40" i="4"/>
  <c r="L30" i="6"/>
  <c r="L40" i="4"/>
  <c r="M30" i="6"/>
  <c r="N30" i="6"/>
  <c r="N40" i="4"/>
  <c r="O30" i="6"/>
  <c r="O40" i="4"/>
  <c r="P30" i="6"/>
  <c r="P40" i="4"/>
  <c r="Q30" i="6"/>
  <c r="Q40" i="4"/>
  <c r="Z30" i="6"/>
  <c r="Z40" i="4"/>
  <c r="AF30" i="6"/>
  <c r="AF40" i="4"/>
  <c r="F31" i="6"/>
  <c r="F43" i="4"/>
  <c r="G31" i="6"/>
  <c r="H31" i="6"/>
  <c r="H43" i="4"/>
  <c r="R31" i="6"/>
  <c r="R43" i="4"/>
  <c r="S31" i="6"/>
  <c r="S43" i="4"/>
  <c r="T31" i="6"/>
  <c r="T43" i="4"/>
  <c r="U31" i="6"/>
  <c r="V31" i="6"/>
  <c r="V43" i="4"/>
  <c r="W31" i="6"/>
  <c r="X31" i="6"/>
  <c r="X43" i="4"/>
  <c r="Y31" i="6"/>
  <c r="AA31" i="6"/>
  <c r="AB31" i="6"/>
  <c r="AB43" i="4"/>
  <c r="AC31" i="6"/>
  <c r="AD31" i="6"/>
  <c r="AD43" i="4"/>
  <c r="AE31" i="6"/>
  <c r="AE43" i="4"/>
  <c r="AF31" i="6"/>
  <c r="AF43" i="4"/>
  <c r="AG31" i="6"/>
  <c r="AH31" i="6"/>
  <c r="AH43" i="4"/>
  <c r="AI31" i="6"/>
  <c r="AJ31" i="6"/>
  <c r="AJ43" i="4"/>
  <c r="AK31" i="6"/>
  <c r="AL31" i="6"/>
  <c r="E32" i="6"/>
  <c r="J32" i="6"/>
  <c r="K32" i="6"/>
  <c r="N32" i="6"/>
  <c r="O32" i="6"/>
  <c r="D37" i="6"/>
  <c r="E37" i="6"/>
  <c r="E45" i="6"/>
  <c r="I37" i="6"/>
  <c r="I45" i="6"/>
  <c r="J37" i="6"/>
  <c r="K37" i="6"/>
  <c r="K45" i="6"/>
  <c r="L37" i="6"/>
  <c r="M37" i="6"/>
  <c r="M45" i="6"/>
  <c r="N37" i="6"/>
  <c r="O37" i="6"/>
  <c r="O45" i="6"/>
  <c r="P37" i="6"/>
  <c r="Q37" i="6"/>
  <c r="Q45" i="6"/>
  <c r="AF37" i="6"/>
  <c r="D38" i="6"/>
  <c r="AM38" i="6"/>
  <c r="D39" i="6"/>
  <c r="D40" i="6"/>
  <c r="F42" i="6"/>
  <c r="G42" i="6"/>
  <c r="H42" i="6"/>
  <c r="R42" i="6"/>
  <c r="S42" i="6"/>
  <c r="T42" i="6"/>
  <c r="U42" i="6"/>
  <c r="V42" i="6"/>
  <c r="W42" i="6"/>
  <c r="X42" i="6"/>
  <c r="Y42" i="6"/>
  <c r="AA42" i="6"/>
  <c r="AB42" i="6"/>
  <c r="AC42" i="6"/>
  <c r="AD42" i="6"/>
  <c r="AE42" i="6"/>
  <c r="AF42" i="6"/>
  <c r="AG42" i="6"/>
  <c r="AH42" i="6"/>
  <c r="AI42" i="6"/>
  <c r="AJ42" i="6"/>
  <c r="AK42" i="6"/>
  <c r="AL42" i="6"/>
  <c r="F43" i="6"/>
  <c r="F44" i="6"/>
  <c r="G43" i="6"/>
  <c r="G44" i="6"/>
  <c r="H43" i="6"/>
  <c r="H44" i="6"/>
  <c r="I43" i="6"/>
  <c r="J43" i="6"/>
  <c r="K43" i="6"/>
  <c r="K44" i="6"/>
  <c r="L43" i="6"/>
  <c r="L44" i="6"/>
  <c r="M43" i="6"/>
  <c r="N43" i="6"/>
  <c r="O43" i="6"/>
  <c r="O44" i="6"/>
  <c r="P43" i="6"/>
  <c r="P44" i="6"/>
  <c r="Q43" i="6"/>
  <c r="Q44" i="6"/>
  <c r="R43" i="6"/>
  <c r="S43" i="6"/>
  <c r="S44" i="6"/>
  <c r="T43" i="6"/>
  <c r="T44" i="6"/>
  <c r="U43" i="6"/>
  <c r="V43" i="6"/>
  <c r="W43" i="6"/>
  <c r="W44" i="6"/>
  <c r="X43" i="6"/>
  <c r="X44" i="6"/>
  <c r="Y43" i="6"/>
  <c r="Y44" i="6"/>
  <c r="Z43" i="6"/>
  <c r="AA43" i="6"/>
  <c r="AA44" i="6"/>
  <c r="AB43" i="6"/>
  <c r="AB44" i="6"/>
  <c r="AC43" i="6"/>
  <c r="AD43" i="6"/>
  <c r="AE43" i="6"/>
  <c r="AE44" i="6"/>
  <c r="AF43" i="6"/>
  <c r="AF44" i="6"/>
  <c r="AG43" i="6"/>
  <c r="AH43" i="6"/>
  <c r="AI43" i="6"/>
  <c r="AI44" i="6"/>
  <c r="AJ43" i="6"/>
  <c r="AJ44" i="6"/>
  <c r="AK43" i="6"/>
  <c r="AL43" i="6"/>
  <c r="I44" i="6"/>
  <c r="J44" i="6"/>
  <c r="M44" i="6"/>
  <c r="N44" i="6"/>
  <c r="R44" i="6"/>
  <c r="U44" i="6"/>
  <c r="V44" i="6"/>
  <c r="Z44" i="6"/>
  <c r="AC44" i="6"/>
  <c r="AD44" i="6"/>
  <c r="AG44" i="6"/>
  <c r="AH44" i="6"/>
  <c r="AK44" i="6"/>
  <c r="AL44" i="6"/>
  <c r="J45" i="6"/>
  <c r="L45" i="6"/>
  <c r="N45" i="6"/>
  <c r="P45" i="6"/>
  <c r="AF45" i="6"/>
  <c r="D51" i="6"/>
  <c r="D13" i="4"/>
  <c r="E51" i="6"/>
  <c r="E13" i="4"/>
  <c r="I51" i="6"/>
  <c r="I13" i="4"/>
  <c r="J51" i="6"/>
  <c r="J13" i="4"/>
  <c r="K51" i="6"/>
  <c r="K13" i="4"/>
  <c r="L51" i="6"/>
  <c r="L13" i="4"/>
  <c r="M51" i="6"/>
  <c r="M13" i="4"/>
  <c r="N51" i="6"/>
  <c r="O51" i="6"/>
  <c r="O13" i="4"/>
  <c r="P51" i="6"/>
  <c r="P13" i="4"/>
  <c r="Q51" i="6"/>
  <c r="Q13" i="4"/>
  <c r="AF51" i="6"/>
  <c r="AF13" i="4"/>
  <c r="D52" i="6"/>
  <c r="D26" i="4"/>
  <c r="B26" i="4"/>
  <c r="AM52" i="6"/>
  <c r="D53" i="6"/>
  <c r="D31" i="4"/>
  <c r="D54" i="6"/>
  <c r="D36" i="4"/>
  <c r="F56" i="6"/>
  <c r="F44" i="4"/>
  <c r="G56" i="6"/>
  <c r="H56" i="6"/>
  <c r="H44" i="4"/>
  <c r="R56" i="6"/>
  <c r="R44" i="4"/>
  <c r="S56" i="6"/>
  <c r="T56" i="6"/>
  <c r="T44" i="4"/>
  <c r="U56" i="6"/>
  <c r="U44" i="4"/>
  <c r="V56" i="6"/>
  <c r="V44" i="4"/>
  <c r="W56" i="6"/>
  <c r="X56" i="6"/>
  <c r="X44" i="4"/>
  <c r="Y56" i="6"/>
  <c r="Y44" i="4"/>
  <c r="AA56" i="6"/>
  <c r="AA44" i="4"/>
  <c r="AB56" i="6"/>
  <c r="AB44" i="4"/>
  <c r="AC56" i="6"/>
  <c r="AC44" i="4"/>
  <c r="AD56" i="6"/>
  <c r="AD44" i="4"/>
  <c r="AE56" i="6"/>
  <c r="AE44" i="4"/>
  <c r="AF56" i="6"/>
  <c r="AF44" i="4"/>
  <c r="AG56" i="6"/>
  <c r="AG44" i="4"/>
  <c r="AH56" i="6"/>
  <c r="AH44" i="4"/>
  <c r="AI56" i="6"/>
  <c r="AI44" i="4"/>
  <c r="AJ56" i="6"/>
  <c r="AJ44" i="4"/>
  <c r="AK56" i="6"/>
  <c r="AK44" i="4"/>
  <c r="AL56" i="6"/>
  <c r="E57" i="6"/>
  <c r="J57" i="6"/>
  <c r="K57" i="6"/>
  <c r="L57" i="6"/>
  <c r="N57" i="6"/>
  <c r="O57" i="6"/>
  <c r="P57" i="6"/>
  <c r="AF57" i="6"/>
  <c r="D62" i="6"/>
  <c r="D14" i="4"/>
  <c r="E62" i="6"/>
  <c r="I62" i="6"/>
  <c r="I14" i="4"/>
  <c r="J62" i="6"/>
  <c r="J14" i="4"/>
  <c r="K62" i="6"/>
  <c r="K14" i="4"/>
  <c r="L62" i="6"/>
  <c r="L14" i="4"/>
  <c r="M62" i="6"/>
  <c r="M14" i="4"/>
  <c r="N62" i="6"/>
  <c r="N14" i="4"/>
  <c r="O62" i="6"/>
  <c r="O14" i="4"/>
  <c r="P62" i="6"/>
  <c r="P14" i="4"/>
  <c r="Q62" i="6"/>
  <c r="Q14" i="4"/>
  <c r="AF62" i="6"/>
  <c r="AF14" i="4"/>
  <c r="D63" i="6"/>
  <c r="D64" i="6"/>
  <c r="D65" i="6"/>
  <c r="F67" i="6"/>
  <c r="G67" i="6"/>
  <c r="H67" i="6"/>
  <c r="H45" i="4"/>
  <c r="R67" i="6"/>
  <c r="R45" i="4"/>
  <c r="S67" i="6"/>
  <c r="S45" i="4"/>
  <c r="T67" i="6"/>
  <c r="T45" i="4"/>
  <c r="U67" i="6"/>
  <c r="U45" i="4"/>
  <c r="V67" i="6"/>
  <c r="V45" i="4"/>
  <c r="W67" i="6"/>
  <c r="W45" i="4"/>
  <c r="X67" i="6"/>
  <c r="X45" i="4"/>
  <c r="Y67" i="6"/>
  <c r="Y45" i="4"/>
  <c r="AA67" i="6"/>
  <c r="AA45" i="4"/>
  <c r="AB67" i="6"/>
  <c r="AB45" i="4"/>
  <c r="AC67" i="6"/>
  <c r="AD67" i="6"/>
  <c r="AD45" i="4"/>
  <c r="AE67" i="6"/>
  <c r="AE45" i="4"/>
  <c r="AF67" i="6"/>
  <c r="AF45" i="4"/>
  <c r="AG67" i="6"/>
  <c r="AH67" i="6"/>
  <c r="AH45" i="4"/>
  <c r="AI67" i="6"/>
  <c r="AI45" i="4"/>
  <c r="AJ67" i="6"/>
  <c r="AJ45" i="4"/>
  <c r="AK67" i="6"/>
  <c r="AL67" i="6"/>
  <c r="I68" i="6"/>
  <c r="J68" i="6"/>
  <c r="K68" i="6"/>
  <c r="L68" i="6"/>
  <c r="M68" i="6"/>
  <c r="N68" i="6"/>
  <c r="O68" i="6"/>
  <c r="P68" i="6"/>
  <c r="Q68" i="6"/>
  <c r="D73" i="6"/>
  <c r="E73" i="6"/>
  <c r="E15" i="4"/>
  <c r="F77" i="6"/>
  <c r="G77" i="6"/>
  <c r="H77" i="6"/>
  <c r="I73" i="6"/>
  <c r="I15" i="4"/>
  <c r="J73" i="6"/>
  <c r="J15" i="4"/>
  <c r="K73" i="6"/>
  <c r="K15" i="4"/>
  <c r="L73" i="6"/>
  <c r="L15" i="4"/>
  <c r="M73" i="6"/>
  <c r="M15" i="4"/>
  <c r="N73" i="6"/>
  <c r="O73" i="6"/>
  <c r="O15" i="4"/>
  <c r="P73" i="6"/>
  <c r="P15" i="4"/>
  <c r="Q73" i="6"/>
  <c r="Q15" i="4"/>
  <c r="AF73" i="6"/>
  <c r="AF15" i="4"/>
  <c r="D74" i="6"/>
  <c r="D28" i="4"/>
  <c r="B28" i="4"/>
  <c r="AM74" i="6"/>
  <c r="D75" i="6"/>
  <c r="D33" i="4"/>
  <c r="D76" i="6"/>
  <c r="D38" i="4"/>
  <c r="B78" i="6"/>
  <c r="F78" i="6"/>
  <c r="F46" i="4"/>
  <c r="G78" i="6"/>
  <c r="G46" i="4"/>
  <c r="H78" i="6"/>
  <c r="H46" i="4"/>
  <c r="R78" i="6"/>
  <c r="R46" i="4"/>
  <c r="S78" i="6"/>
  <c r="T78" i="6"/>
  <c r="T46" i="4"/>
  <c r="U78" i="6"/>
  <c r="U46" i="4"/>
  <c r="V78" i="6"/>
  <c r="V46" i="4"/>
  <c r="W78" i="6"/>
  <c r="X78" i="6"/>
  <c r="X46" i="4"/>
  <c r="Y78" i="6"/>
  <c r="Y46" i="4"/>
  <c r="AA78" i="6"/>
  <c r="AA46" i="4"/>
  <c r="AB78" i="6"/>
  <c r="AB46" i="4"/>
  <c r="AC78" i="6"/>
  <c r="AC46" i="4"/>
  <c r="AD78" i="6"/>
  <c r="AD46" i="4"/>
  <c r="AE78" i="6"/>
  <c r="AE46" i="4"/>
  <c r="AF78" i="6"/>
  <c r="AF46" i="4"/>
  <c r="AG78" i="6"/>
  <c r="AG46" i="4"/>
  <c r="AH78" i="6"/>
  <c r="AH46" i="4"/>
  <c r="AI78" i="6"/>
  <c r="AI46" i="4"/>
  <c r="AJ78" i="6"/>
  <c r="AJ46" i="4"/>
  <c r="AK78" i="6"/>
  <c r="AK46" i="4"/>
  <c r="AL78" i="6"/>
  <c r="AM78" i="6"/>
  <c r="E79" i="6"/>
  <c r="I79" i="6"/>
  <c r="J79" i="6"/>
  <c r="K79" i="6"/>
  <c r="L79" i="6"/>
  <c r="M79" i="6"/>
  <c r="N79" i="6"/>
  <c r="O79" i="6"/>
  <c r="P79" i="6"/>
  <c r="Q79" i="6"/>
  <c r="AF79" i="6"/>
  <c r="D84" i="6"/>
  <c r="D16" i="4"/>
  <c r="E84" i="6"/>
  <c r="I84" i="6"/>
  <c r="I16" i="4"/>
  <c r="J84" i="6"/>
  <c r="J16" i="4"/>
  <c r="K84" i="6"/>
  <c r="K16" i="4"/>
  <c r="L84" i="6"/>
  <c r="L16" i="4"/>
  <c r="M84" i="6"/>
  <c r="M16" i="4"/>
  <c r="N84" i="6"/>
  <c r="N16" i="4"/>
  <c r="O84" i="6"/>
  <c r="O16" i="4"/>
  <c r="P84" i="6"/>
  <c r="P16" i="4"/>
  <c r="Q84" i="6"/>
  <c r="Q16" i="4"/>
  <c r="AF84" i="6"/>
  <c r="AF16" i="4"/>
  <c r="D85" i="6"/>
  <c r="D86" i="6"/>
  <c r="D87" i="6"/>
  <c r="B89" i="6"/>
  <c r="F89" i="6"/>
  <c r="G89" i="6"/>
  <c r="H89" i="6"/>
  <c r="H47" i="4"/>
  <c r="R89" i="6"/>
  <c r="R47" i="4"/>
  <c r="S89" i="6"/>
  <c r="S47" i="4"/>
  <c r="T89" i="6"/>
  <c r="T47" i="4"/>
  <c r="U89" i="6"/>
  <c r="U47" i="4"/>
  <c r="V89" i="6"/>
  <c r="V47" i="4"/>
  <c r="W89" i="6"/>
  <c r="X89" i="6"/>
  <c r="X47" i="4"/>
  <c r="Y89" i="6"/>
  <c r="Y47" i="4"/>
  <c r="AA89" i="6"/>
  <c r="AA47" i="4"/>
  <c r="AB89" i="6"/>
  <c r="AB47" i="4"/>
  <c r="AC89" i="6"/>
  <c r="AD89" i="6"/>
  <c r="AD47" i="4"/>
  <c r="AE89" i="6"/>
  <c r="AE47" i="4"/>
  <c r="AF89" i="6"/>
  <c r="AF47" i="4"/>
  <c r="AG89" i="6"/>
  <c r="AH89" i="6"/>
  <c r="AH47" i="4"/>
  <c r="AI89" i="6"/>
  <c r="AI47" i="4"/>
  <c r="AJ89" i="6"/>
  <c r="AJ47" i="4"/>
  <c r="AK89" i="6"/>
  <c r="AL89" i="6"/>
  <c r="D90" i="6"/>
  <c r="I90" i="6"/>
  <c r="J90" i="6"/>
  <c r="K90" i="6"/>
  <c r="L90" i="6"/>
  <c r="M90" i="6"/>
  <c r="N90" i="6"/>
  <c r="O90" i="6"/>
  <c r="P90" i="6"/>
  <c r="AF90" i="6"/>
  <c r="B12" i="7"/>
  <c r="C11" i="9"/>
  <c r="B14" i="7"/>
  <c r="B15" i="7"/>
  <c r="B16" i="7"/>
  <c r="B19" i="7"/>
  <c r="B20" i="7"/>
  <c r="B21" i="7"/>
  <c r="B22" i="7"/>
  <c r="B23" i="7"/>
  <c r="B26" i="7"/>
  <c r="B28" i="7"/>
  <c r="B29" i="7"/>
  <c r="B76" i="6"/>
  <c r="Z76" i="6"/>
  <c r="Z38" i="4"/>
  <c r="B30" i="7"/>
  <c r="B33" i="7"/>
  <c r="B29" i="6"/>
  <c r="B35" i="7"/>
  <c r="B36" i="7"/>
  <c r="B77" i="6"/>
  <c r="R77" i="6"/>
  <c r="B37" i="7"/>
  <c r="B88" i="6"/>
  <c r="B40" i="7"/>
  <c r="B41" i="7"/>
  <c r="B42" i="7"/>
  <c r="G21" i="9"/>
  <c r="H21" i="9"/>
  <c r="AK54" i="4"/>
  <c r="B43" i="7"/>
  <c r="B44" i="7"/>
  <c r="AC9" i="10"/>
  <c r="Q22" i="6"/>
  <c r="Q90" i="6"/>
  <c r="D29" i="4"/>
  <c r="B29" i="4"/>
  <c r="AM85" i="6"/>
  <c r="D27" i="4"/>
  <c r="B27" i="4"/>
  <c r="C8" i="9"/>
  <c r="AM63" i="6"/>
  <c r="D39" i="4"/>
  <c r="D15" i="4"/>
  <c r="D79" i="6"/>
  <c r="AF68" i="6"/>
  <c r="D37" i="4"/>
  <c r="G44" i="4"/>
  <c r="B44" i="4"/>
  <c r="AM56" i="6"/>
  <c r="AM43" i="6"/>
  <c r="D45" i="6"/>
  <c r="A20" i="9"/>
  <c r="AD53" i="4"/>
  <c r="G20" i="9"/>
  <c r="H20" i="9"/>
  <c r="AK53" i="4"/>
  <c r="B56" i="6"/>
  <c r="B66" i="6"/>
  <c r="A18" i="9"/>
  <c r="AD51" i="4"/>
  <c r="B65" i="6"/>
  <c r="A13" i="9"/>
  <c r="S52" i="4"/>
  <c r="E13" i="9"/>
  <c r="B64" i="6"/>
  <c r="D13" i="9"/>
  <c r="C9" i="9"/>
  <c r="B74" i="6"/>
  <c r="A28" i="4"/>
  <c r="C14" i="9"/>
  <c r="F47" i="4"/>
  <c r="B47" i="4"/>
  <c r="A47" i="4"/>
  <c r="AM89" i="6"/>
  <c r="D34" i="4"/>
  <c r="E16" i="4"/>
  <c r="E90" i="6"/>
  <c r="D32" i="4"/>
  <c r="E14" i="4"/>
  <c r="E68" i="6"/>
  <c r="Q57" i="6"/>
  <c r="M57" i="6"/>
  <c r="I57" i="6"/>
  <c r="D30" i="4"/>
  <c r="D32" i="6"/>
  <c r="Q23" i="6"/>
  <c r="Q32" i="6"/>
  <c r="M23" i="6"/>
  <c r="M32" i="6"/>
  <c r="I23" i="6"/>
  <c r="I32" i="6"/>
  <c r="CX7" i="8"/>
  <c r="CL7" i="8"/>
  <c r="AG51" i="6"/>
  <c r="BZ7" i="8"/>
  <c r="BN7" i="8"/>
  <c r="BB7" i="8"/>
  <c r="F45" i="4"/>
  <c r="B45" i="4"/>
  <c r="A45" i="4"/>
  <c r="AM67" i="6"/>
  <c r="A22" i="9"/>
  <c r="AD55" i="4"/>
  <c r="G22" i="9"/>
  <c r="H22" i="9"/>
  <c r="AK55" i="4"/>
  <c r="H88" i="6"/>
  <c r="T88" i="6"/>
  <c r="X88" i="6"/>
  <c r="U88" i="6"/>
  <c r="V88" i="6"/>
  <c r="W88" i="6"/>
  <c r="AG88" i="6"/>
  <c r="AK88" i="6"/>
  <c r="R88" i="6"/>
  <c r="Y88" i="6"/>
  <c r="AA88" i="6"/>
  <c r="AL88" i="6"/>
  <c r="AC88" i="6"/>
  <c r="G88" i="6"/>
  <c r="AD88" i="6"/>
  <c r="AI88" i="6"/>
  <c r="S88" i="6"/>
  <c r="AB88" i="6"/>
  <c r="AE88" i="6"/>
  <c r="AH88" i="6"/>
  <c r="AJ88" i="6"/>
  <c r="F88" i="6"/>
  <c r="B87" i="6"/>
  <c r="E15" i="9"/>
  <c r="B86" i="6"/>
  <c r="D15" i="9"/>
  <c r="B25" i="6"/>
  <c r="D11" i="9"/>
  <c r="B24" i="6"/>
  <c r="B38" i="6"/>
  <c r="C6" i="9"/>
  <c r="D68" i="6"/>
  <c r="AM44" i="6"/>
  <c r="A15" i="9"/>
  <c r="S54" i="4"/>
  <c r="A25" i="4"/>
  <c r="B43" i="4"/>
  <c r="A43" i="4"/>
  <c r="CR7" i="8"/>
  <c r="AE51" i="6"/>
  <c r="CF7" i="8"/>
  <c r="BT7" i="8"/>
  <c r="BH7" i="8"/>
  <c r="AV7" i="8"/>
  <c r="G51" i="6"/>
  <c r="L7" i="8"/>
  <c r="G8" i="9"/>
  <c r="AA77" i="6"/>
  <c r="G54" i="6"/>
  <c r="G36" i="4"/>
  <c r="S54" i="6"/>
  <c r="S36" i="4"/>
  <c r="F54" i="6"/>
  <c r="H54" i="6"/>
  <c r="H36" i="4"/>
  <c r="Y54" i="6"/>
  <c r="Y36" i="4"/>
  <c r="Z54" i="6"/>
  <c r="Z36" i="4"/>
  <c r="AA54" i="6"/>
  <c r="AA36" i="4"/>
  <c r="T54" i="6"/>
  <c r="T36" i="4"/>
  <c r="U54" i="6"/>
  <c r="U36" i="4"/>
  <c r="V54" i="6"/>
  <c r="V36" i="4"/>
  <c r="W54" i="6"/>
  <c r="W36" i="4"/>
  <c r="AC54" i="6"/>
  <c r="AC36" i="4"/>
  <c r="AG54" i="6"/>
  <c r="AG36" i="4"/>
  <c r="AK54" i="6"/>
  <c r="AK36" i="4"/>
  <c r="AD54" i="6"/>
  <c r="AD36" i="4"/>
  <c r="AE54" i="6"/>
  <c r="AE36" i="4"/>
  <c r="AH54" i="6"/>
  <c r="AH36" i="4"/>
  <c r="AI54" i="6"/>
  <c r="AI36" i="4"/>
  <c r="AJ54" i="6"/>
  <c r="AJ36" i="4"/>
  <c r="X54" i="6"/>
  <c r="X36" i="4"/>
  <c r="AL54" i="6"/>
  <c r="R54" i="6"/>
  <c r="R36" i="4"/>
  <c r="G19" i="9"/>
  <c r="H19" i="9"/>
  <c r="AK52" i="4"/>
  <c r="F29" i="6"/>
  <c r="U29" i="6"/>
  <c r="U30" i="6"/>
  <c r="U40" i="4"/>
  <c r="X29" i="6"/>
  <c r="X30" i="6"/>
  <c r="X40" i="4"/>
  <c r="AC29" i="6"/>
  <c r="AC30" i="6"/>
  <c r="AC40" i="4"/>
  <c r="AI29" i="6"/>
  <c r="AI30" i="6"/>
  <c r="AI40" i="4"/>
  <c r="H29" i="6"/>
  <c r="H30" i="6"/>
  <c r="H40" i="4"/>
  <c r="S29" i="6"/>
  <c r="S30" i="6"/>
  <c r="S40" i="4"/>
  <c r="W29" i="6"/>
  <c r="W30" i="6"/>
  <c r="W40" i="4"/>
  <c r="Y29" i="6"/>
  <c r="Y30" i="6"/>
  <c r="Y40" i="4"/>
  <c r="AA29" i="6"/>
  <c r="AA30" i="6"/>
  <c r="AA40" i="4"/>
  <c r="AE29" i="6"/>
  <c r="AE30" i="6"/>
  <c r="AE40" i="4"/>
  <c r="AG29" i="6"/>
  <c r="AG30" i="6"/>
  <c r="AG40" i="4"/>
  <c r="AK29" i="6"/>
  <c r="AK30" i="6"/>
  <c r="AK40" i="4"/>
  <c r="G29" i="6"/>
  <c r="G30" i="6"/>
  <c r="G40" i="4"/>
  <c r="R29" i="6"/>
  <c r="R30" i="6"/>
  <c r="R40" i="4"/>
  <c r="AD29" i="6"/>
  <c r="AD30" i="6"/>
  <c r="AD40" i="4"/>
  <c r="V29" i="6"/>
  <c r="V30" i="6"/>
  <c r="V40" i="4"/>
  <c r="AJ29" i="6"/>
  <c r="AJ30" i="6"/>
  <c r="AJ40" i="4"/>
  <c r="T29" i="6"/>
  <c r="T30" i="6"/>
  <c r="T40" i="4"/>
  <c r="AH29" i="6"/>
  <c r="AH30" i="6"/>
  <c r="AH40" i="4"/>
  <c r="AL29" i="6"/>
  <c r="AL30" i="6"/>
  <c r="B41" i="6"/>
  <c r="B27" i="6"/>
  <c r="A11" i="9"/>
  <c r="S50" i="4"/>
  <c r="E11" i="9"/>
  <c r="B63" i="6"/>
  <c r="C13" i="9"/>
  <c r="AF32" i="6"/>
  <c r="L32" i="6"/>
  <c r="AM31" i="6"/>
  <c r="B31" i="6"/>
  <c r="B42" i="6"/>
  <c r="G23" i="9"/>
  <c r="H23" i="9"/>
  <c r="AK56" i="4"/>
  <c r="F16" i="9"/>
  <c r="H16" i="9"/>
  <c r="AA55" i="4"/>
  <c r="A21" i="9"/>
  <c r="AD54" i="4"/>
  <c r="A19" i="9"/>
  <c r="AD52" i="4"/>
  <c r="G76" i="6"/>
  <c r="F53" i="6"/>
  <c r="F51" i="6"/>
  <c r="H53" i="6"/>
  <c r="H31" i="4"/>
  <c r="T53" i="6"/>
  <c r="T31" i="4"/>
  <c r="G53" i="6"/>
  <c r="G31" i="4"/>
  <c r="R53" i="6"/>
  <c r="R31" i="4"/>
  <c r="S53" i="6"/>
  <c r="S31" i="4"/>
  <c r="X53" i="6"/>
  <c r="X31" i="4"/>
  <c r="AD53" i="6"/>
  <c r="AD31" i="4"/>
  <c r="AH53" i="6"/>
  <c r="AH31" i="4"/>
  <c r="AL53" i="6"/>
  <c r="V53" i="6"/>
  <c r="V31" i="4"/>
  <c r="U53" i="6"/>
  <c r="U31" i="4"/>
  <c r="W53" i="6"/>
  <c r="W31" i="4"/>
  <c r="AB53" i="6"/>
  <c r="AB31" i="4"/>
  <c r="AC53" i="6"/>
  <c r="AC31" i="4"/>
  <c r="AG53" i="6"/>
  <c r="AG31" i="4"/>
  <c r="AA53" i="6"/>
  <c r="AA31" i="4"/>
  <c r="AE53" i="6"/>
  <c r="AE31" i="4"/>
  <c r="AJ53" i="6"/>
  <c r="AI53" i="6"/>
  <c r="AI31" i="4"/>
  <c r="AK53" i="6"/>
  <c r="AK31" i="4"/>
  <c r="S77" i="6"/>
  <c r="AM77" i="6"/>
  <c r="W77" i="6"/>
  <c r="AC77" i="6"/>
  <c r="AG77" i="6"/>
  <c r="AK77" i="6"/>
  <c r="T77" i="6"/>
  <c r="U77" i="6"/>
  <c r="V77" i="6"/>
  <c r="AD77" i="6"/>
  <c r="AE77" i="6"/>
  <c r="AH77" i="6"/>
  <c r="AI77" i="6"/>
  <c r="AJ77" i="6"/>
  <c r="Y77" i="6"/>
  <c r="X77" i="6"/>
  <c r="AL77" i="6"/>
  <c r="T76" i="6"/>
  <c r="T38" i="4"/>
  <c r="X76" i="6"/>
  <c r="X38" i="4"/>
  <c r="AD76" i="6"/>
  <c r="AD38" i="4"/>
  <c r="AH76" i="6"/>
  <c r="AH38" i="4"/>
  <c r="AL76" i="6"/>
  <c r="S76" i="6"/>
  <c r="S38" i="4"/>
  <c r="AA76" i="6"/>
  <c r="AA38" i="4"/>
  <c r="AB76" i="6"/>
  <c r="AB38" i="4"/>
  <c r="AC76" i="6"/>
  <c r="AC38" i="4"/>
  <c r="AG76" i="6"/>
  <c r="AG38" i="4"/>
  <c r="Y76" i="6"/>
  <c r="Y38" i="4"/>
  <c r="U76" i="6"/>
  <c r="U38" i="4"/>
  <c r="W76" i="6"/>
  <c r="W38" i="4"/>
  <c r="AI76" i="6"/>
  <c r="AI38" i="4"/>
  <c r="AK76" i="6"/>
  <c r="AK38" i="4"/>
  <c r="R76" i="6"/>
  <c r="R38" i="4"/>
  <c r="V76" i="6"/>
  <c r="V38" i="4"/>
  <c r="AE76" i="6"/>
  <c r="AE38" i="4"/>
  <c r="AJ76" i="6"/>
  <c r="AJ38" i="4"/>
  <c r="H76" i="6"/>
  <c r="H38" i="4"/>
  <c r="B75" i="6"/>
  <c r="D14" i="9"/>
  <c r="B85" i="6"/>
  <c r="C15" i="9"/>
  <c r="H15" i="9"/>
  <c r="AA54" i="4"/>
  <c r="B46" i="4"/>
  <c r="A46" i="4"/>
  <c r="B67" i="6"/>
  <c r="D57" i="6"/>
  <c r="A26" i="4"/>
  <c r="AM42" i="6"/>
  <c r="CU7" i="8"/>
  <c r="BW7" i="8"/>
  <c r="BK7" i="8"/>
  <c r="X51" i="6"/>
  <c r="AY7" i="8"/>
  <c r="O7" i="8"/>
  <c r="H51" i="6"/>
  <c r="A23" i="9"/>
  <c r="AD56" i="4"/>
  <c r="C10" i="9"/>
  <c r="E14" i="9"/>
  <c r="D12" i="9"/>
  <c r="AB77" i="6"/>
  <c r="AB54" i="6"/>
  <c r="AB36" i="4"/>
  <c r="Y53" i="6"/>
  <c r="Y31" i="4"/>
  <c r="AB29" i="6"/>
  <c r="AB30" i="6"/>
  <c r="AB40" i="4"/>
  <c r="DA7" i="8"/>
  <c r="CO7" i="8"/>
  <c r="AH51" i="6"/>
  <c r="CC7" i="8"/>
  <c r="AD51" i="6"/>
  <c r="Z73" i="6"/>
  <c r="BE7" i="8"/>
  <c r="R51" i="6"/>
  <c r="AS7" i="8"/>
  <c r="I7" i="8"/>
  <c r="AH17" i="4"/>
  <c r="AC17" i="4"/>
  <c r="X17" i="4"/>
  <c r="R17" i="4"/>
  <c r="M17" i="4"/>
  <c r="AC8" i="10"/>
  <c r="G17" i="4"/>
  <c r="K17" i="4"/>
  <c r="O17" i="4"/>
  <c r="S17" i="4"/>
  <c r="W17" i="4"/>
  <c r="AA17" i="4"/>
  <c r="AE17" i="4"/>
  <c r="AI17" i="4"/>
  <c r="AL55" i="6"/>
  <c r="AK55" i="6"/>
  <c r="AK41" i="4"/>
  <c r="F5" i="8"/>
  <c r="L5" i="8"/>
  <c r="R5" i="8"/>
  <c r="X5" i="8"/>
  <c r="AD5" i="8"/>
  <c r="AJ5" i="8"/>
  <c r="AP5" i="8"/>
  <c r="AV5" i="8"/>
  <c r="BB5" i="8"/>
  <c r="BH5" i="8"/>
  <c r="BN5" i="8"/>
  <c r="BT5" i="8"/>
  <c r="BZ5" i="8"/>
  <c r="CF5" i="8"/>
  <c r="CL5" i="8"/>
  <c r="CR5" i="8"/>
  <c r="CX5" i="8"/>
  <c r="C5" i="8"/>
  <c r="I5" i="8"/>
  <c r="O5" i="8"/>
  <c r="U5" i="8"/>
  <c r="AA5" i="8"/>
  <c r="AG5" i="8"/>
  <c r="AM5" i="8"/>
  <c r="AS5" i="8"/>
  <c r="AY5" i="8"/>
  <c r="BE5" i="8"/>
  <c r="BK5" i="8"/>
  <c r="BQ5" i="8"/>
  <c r="BW5" i="8"/>
  <c r="CC5" i="8"/>
  <c r="CI5" i="8"/>
  <c r="CO5" i="8"/>
  <c r="CU5" i="8"/>
  <c r="DA5" i="8"/>
  <c r="F55" i="6"/>
  <c r="R55" i="6"/>
  <c r="R41" i="4"/>
  <c r="V55" i="6"/>
  <c r="V41" i="4"/>
  <c r="X55" i="6"/>
  <c r="X41" i="4"/>
  <c r="AB55" i="6"/>
  <c r="AB41" i="4"/>
  <c r="AJ55" i="6"/>
  <c r="AJ41" i="4"/>
  <c r="B37" i="6"/>
  <c r="B17" i="4"/>
  <c r="F13" i="4"/>
  <c r="F57" i="6"/>
  <c r="A44" i="4"/>
  <c r="G7" i="9"/>
  <c r="K12" i="4"/>
  <c r="O12" i="4"/>
  <c r="I12" i="4"/>
  <c r="M12" i="4"/>
  <c r="Q12" i="4"/>
  <c r="J12" i="4"/>
  <c r="N12" i="4"/>
  <c r="P12" i="4"/>
  <c r="L12" i="4"/>
  <c r="R13" i="4"/>
  <c r="R57" i="6"/>
  <c r="H13" i="4"/>
  <c r="H57" i="6"/>
  <c r="F41" i="4"/>
  <c r="B41" i="4"/>
  <c r="AM55" i="6"/>
  <c r="Z15" i="4"/>
  <c r="Z79" i="6"/>
  <c r="AD13" i="4"/>
  <c r="AD57" i="6"/>
  <c r="AH13" i="4"/>
  <c r="AH57" i="6"/>
  <c r="X13" i="4"/>
  <c r="X57" i="6"/>
  <c r="AB51" i="6"/>
  <c r="AJ31" i="4"/>
  <c r="AJ51" i="6"/>
  <c r="T27" i="6"/>
  <c r="T28" i="6"/>
  <c r="T35" i="4"/>
  <c r="AB27" i="6"/>
  <c r="AB28" i="6"/>
  <c r="AB35" i="4"/>
  <c r="AH27" i="6"/>
  <c r="AH28" i="6"/>
  <c r="AH35" i="4"/>
  <c r="F27" i="6"/>
  <c r="G27" i="6"/>
  <c r="G28" i="6"/>
  <c r="G35" i="4"/>
  <c r="R27" i="6"/>
  <c r="R28" i="6"/>
  <c r="R35" i="4"/>
  <c r="V27" i="6"/>
  <c r="V28" i="6"/>
  <c r="V35" i="4"/>
  <c r="AD27" i="6"/>
  <c r="AD28" i="6"/>
  <c r="AD35" i="4"/>
  <c r="AJ27" i="6"/>
  <c r="AJ28" i="6"/>
  <c r="AJ35" i="4"/>
  <c r="X27" i="6"/>
  <c r="X28" i="6"/>
  <c r="X35" i="4"/>
  <c r="AC27" i="6"/>
  <c r="AC28" i="6"/>
  <c r="AC35" i="4"/>
  <c r="U27" i="6"/>
  <c r="U28" i="6"/>
  <c r="U35" i="4"/>
  <c r="Z27" i="6"/>
  <c r="AI27" i="6"/>
  <c r="AI28" i="6"/>
  <c r="AI35" i="4"/>
  <c r="AL27" i="6"/>
  <c r="AL28" i="6"/>
  <c r="Y27" i="6"/>
  <c r="Y28" i="6"/>
  <c r="Y35" i="4"/>
  <c r="AG27" i="6"/>
  <c r="AG28" i="6"/>
  <c r="AG35" i="4"/>
  <c r="H27" i="6"/>
  <c r="H28" i="6"/>
  <c r="H35" i="4"/>
  <c r="S27" i="6"/>
  <c r="S28" i="6"/>
  <c r="S35" i="4"/>
  <c r="AE27" i="6"/>
  <c r="AE28" i="6"/>
  <c r="AE35" i="4"/>
  <c r="AA27" i="6"/>
  <c r="AA28" i="6"/>
  <c r="AA35" i="4"/>
  <c r="AK27" i="6"/>
  <c r="AK28" i="6"/>
  <c r="AK35" i="4"/>
  <c r="W27" i="6"/>
  <c r="W28" i="6"/>
  <c r="W35" i="4"/>
  <c r="B40" i="6"/>
  <c r="G6" i="9"/>
  <c r="AA51" i="6"/>
  <c r="F87" i="6"/>
  <c r="U87" i="6"/>
  <c r="U39" i="4"/>
  <c r="Y87" i="6"/>
  <c r="Y39" i="4"/>
  <c r="Z87" i="6"/>
  <c r="AA87" i="6"/>
  <c r="AA39" i="4"/>
  <c r="G87" i="6"/>
  <c r="G39" i="4"/>
  <c r="H87" i="6"/>
  <c r="H39" i="4"/>
  <c r="R87" i="6"/>
  <c r="R39" i="4"/>
  <c r="S87" i="6"/>
  <c r="S39" i="4"/>
  <c r="T87" i="6"/>
  <c r="T39" i="4"/>
  <c r="AB87" i="6"/>
  <c r="AB39" i="4"/>
  <c r="AC87" i="6"/>
  <c r="AC39" i="4"/>
  <c r="AD87" i="6"/>
  <c r="AD39" i="4"/>
  <c r="AH87" i="6"/>
  <c r="AH39" i="4"/>
  <c r="AL87" i="6"/>
  <c r="AE87" i="6"/>
  <c r="AE39" i="4"/>
  <c r="AI87" i="6"/>
  <c r="AI39" i="4"/>
  <c r="AJ87" i="6"/>
  <c r="AJ39" i="4"/>
  <c r="AK87" i="6"/>
  <c r="AK39" i="4"/>
  <c r="W87" i="6"/>
  <c r="W39" i="4"/>
  <c r="X87" i="6"/>
  <c r="X39" i="4"/>
  <c r="AG87" i="6"/>
  <c r="AG39" i="4"/>
  <c r="V87" i="6"/>
  <c r="V39" i="4"/>
  <c r="V51" i="6"/>
  <c r="Z51" i="6"/>
  <c r="U75" i="6"/>
  <c r="Y75" i="6"/>
  <c r="AA75" i="6"/>
  <c r="AE75" i="6"/>
  <c r="AI75" i="6"/>
  <c r="R75" i="6"/>
  <c r="V75" i="6"/>
  <c r="W75" i="6"/>
  <c r="X75" i="6"/>
  <c r="AJ75" i="6"/>
  <c r="AK75" i="6"/>
  <c r="AL75" i="6"/>
  <c r="AL73" i="6"/>
  <c r="S75" i="6"/>
  <c r="AB75" i="6"/>
  <c r="AD75" i="6"/>
  <c r="AG75" i="6"/>
  <c r="T75" i="6"/>
  <c r="AC75" i="6"/>
  <c r="AH75" i="6"/>
  <c r="H75" i="6"/>
  <c r="F75" i="6"/>
  <c r="G75" i="6"/>
  <c r="AL51" i="6"/>
  <c r="AA41" i="6"/>
  <c r="AB41" i="6"/>
  <c r="AC41" i="6"/>
  <c r="AD41" i="6"/>
  <c r="AE41" i="6"/>
  <c r="G41" i="6"/>
  <c r="U41" i="6"/>
  <c r="Y41" i="6"/>
  <c r="AG41" i="6"/>
  <c r="AK41" i="6"/>
  <c r="S41" i="6"/>
  <c r="W41" i="6"/>
  <c r="AI41" i="6"/>
  <c r="H41" i="6"/>
  <c r="R41" i="6"/>
  <c r="V41" i="6"/>
  <c r="AH41" i="6"/>
  <c r="AL41" i="6"/>
  <c r="X41" i="6"/>
  <c r="F41" i="6"/>
  <c r="T41" i="6"/>
  <c r="AJ41" i="6"/>
  <c r="G10" i="9"/>
  <c r="F36" i="4"/>
  <c r="B36" i="4"/>
  <c r="AM54" i="6"/>
  <c r="W51" i="6"/>
  <c r="R86" i="6"/>
  <c r="V86" i="6"/>
  <c r="AB86" i="6"/>
  <c r="F86" i="6"/>
  <c r="AA86" i="6"/>
  <c r="AE86" i="6"/>
  <c r="AI86" i="6"/>
  <c r="G86" i="6"/>
  <c r="U86" i="6"/>
  <c r="X86" i="6"/>
  <c r="AD86" i="6"/>
  <c r="AG86" i="6"/>
  <c r="AH86" i="6"/>
  <c r="H86" i="6"/>
  <c r="S86" i="6"/>
  <c r="Y86" i="6"/>
  <c r="AJ86" i="6"/>
  <c r="AL86" i="6"/>
  <c r="T86" i="6"/>
  <c r="W86" i="6"/>
  <c r="AC86" i="6"/>
  <c r="AK86" i="6"/>
  <c r="AM88" i="6"/>
  <c r="U51" i="6"/>
  <c r="Y51" i="6"/>
  <c r="AC51" i="6"/>
  <c r="H14" i="9"/>
  <c r="AA53" i="4"/>
  <c r="U64" i="6"/>
  <c r="Y64" i="6"/>
  <c r="AA64" i="6"/>
  <c r="AE64" i="6"/>
  <c r="AI64" i="6"/>
  <c r="R64" i="6"/>
  <c r="S64" i="6"/>
  <c r="T64" i="6"/>
  <c r="AB64" i="6"/>
  <c r="AC64" i="6"/>
  <c r="AD64" i="6"/>
  <c r="AG64" i="6"/>
  <c r="AH64" i="6"/>
  <c r="G64" i="6"/>
  <c r="H64" i="6"/>
  <c r="W64" i="6"/>
  <c r="AK64" i="6"/>
  <c r="V64" i="6"/>
  <c r="X64" i="6"/>
  <c r="AJ64" i="6"/>
  <c r="AL64" i="6"/>
  <c r="F64" i="6"/>
  <c r="H65" i="6"/>
  <c r="H37" i="4"/>
  <c r="T65" i="6"/>
  <c r="T37" i="4"/>
  <c r="X65" i="6"/>
  <c r="X37" i="4"/>
  <c r="AD65" i="6"/>
  <c r="AD37" i="4"/>
  <c r="AH65" i="6"/>
  <c r="AH37" i="4"/>
  <c r="AL65" i="6"/>
  <c r="U65" i="6"/>
  <c r="U37" i="4"/>
  <c r="V65" i="6"/>
  <c r="V37" i="4"/>
  <c r="W65" i="6"/>
  <c r="W37" i="4"/>
  <c r="AE65" i="6"/>
  <c r="AE37" i="4"/>
  <c r="AI65" i="6"/>
  <c r="AI37" i="4"/>
  <c r="AJ65" i="6"/>
  <c r="AJ37" i="4"/>
  <c r="AK65" i="6"/>
  <c r="AK37" i="4"/>
  <c r="F65" i="6"/>
  <c r="Z65" i="6"/>
  <c r="G65" i="6"/>
  <c r="G37" i="4"/>
  <c r="Y65" i="6"/>
  <c r="Y37" i="4"/>
  <c r="R65" i="6"/>
  <c r="R37" i="4"/>
  <c r="AA65" i="6"/>
  <c r="AA37" i="4"/>
  <c r="S65" i="6"/>
  <c r="S37" i="4"/>
  <c r="AB65" i="6"/>
  <c r="AB37" i="4"/>
  <c r="AG65" i="6"/>
  <c r="AG37" i="4"/>
  <c r="AC65" i="6"/>
  <c r="AC37" i="4"/>
  <c r="G66" i="6"/>
  <c r="G42" i="4"/>
  <c r="S66" i="6"/>
  <c r="S42" i="4"/>
  <c r="W66" i="6"/>
  <c r="W42" i="4"/>
  <c r="AC66" i="6"/>
  <c r="AC42" i="4"/>
  <c r="AG66" i="6"/>
  <c r="AG42" i="4"/>
  <c r="AK66" i="6"/>
  <c r="AK42" i="4"/>
  <c r="F66" i="6"/>
  <c r="X66" i="6"/>
  <c r="X42" i="4"/>
  <c r="Y66" i="6"/>
  <c r="Y42" i="4"/>
  <c r="AL66" i="6"/>
  <c r="R66" i="6"/>
  <c r="R42" i="4"/>
  <c r="AA66" i="6"/>
  <c r="AA42" i="4"/>
  <c r="AB66" i="6"/>
  <c r="AB42" i="4"/>
  <c r="H66" i="6"/>
  <c r="H42" i="4"/>
  <c r="U66" i="6"/>
  <c r="U42" i="4"/>
  <c r="AD66" i="6"/>
  <c r="AD42" i="4"/>
  <c r="AI66" i="6"/>
  <c r="AI42" i="4"/>
  <c r="V66" i="6"/>
  <c r="V42" i="4"/>
  <c r="AE66" i="6"/>
  <c r="AE42" i="4"/>
  <c r="AJ66" i="6"/>
  <c r="AJ42" i="4"/>
  <c r="T66" i="6"/>
  <c r="T42" i="4"/>
  <c r="AH66" i="6"/>
  <c r="AH42" i="4"/>
  <c r="A29" i="4"/>
  <c r="F31" i="4"/>
  <c r="B31" i="4"/>
  <c r="AM53" i="6"/>
  <c r="G38" i="4"/>
  <c r="B38" i="4"/>
  <c r="AM76" i="6"/>
  <c r="F30" i="6"/>
  <c r="AM29" i="6"/>
  <c r="G13" i="4"/>
  <c r="G57" i="6"/>
  <c r="AE13" i="4"/>
  <c r="AE57" i="6"/>
  <c r="AG13" i="4"/>
  <c r="AG57" i="6"/>
  <c r="A27" i="4"/>
  <c r="T51" i="6"/>
  <c r="S51" i="6"/>
  <c r="AI51" i="6"/>
  <c r="F25" i="6"/>
  <c r="H25" i="6"/>
  <c r="S25" i="6"/>
  <c r="W25" i="6"/>
  <c r="Y25" i="6"/>
  <c r="AA25" i="6"/>
  <c r="AE25" i="6"/>
  <c r="AG25" i="6"/>
  <c r="AK25" i="6"/>
  <c r="U25" i="6"/>
  <c r="X25" i="6"/>
  <c r="AC25" i="6"/>
  <c r="AI25" i="6"/>
  <c r="AL25" i="6"/>
  <c r="AB25" i="6"/>
  <c r="T25" i="6"/>
  <c r="AH25" i="6"/>
  <c r="G25" i="6"/>
  <c r="R25" i="6"/>
  <c r="AD25" i="6"/>
  <c r="V25" i="6"/>
  <c r="B39" i="6"/>
  <c r="AJ25" i="6"/>
  <c r="G9" i="9"/>
  <c r="AK51" i="6"/>
  <c r="V26" i="6"/>
  <c r="V30" i="4"/>
  <c r="V22" i="6"/>
  <c r="AH26" i="6"/>
  <c r="AH30" i="4"/>
  <c r="AH22" i="6"/>
  <c r="AK26" i="6"/>
  <c r="AK30" i="4"/>
  <c r="AK22" i="6"/>
  <c r="F26" i="6"/>
  <c r="F22" i="6"/>
  <c r="AM25" i="6"/>
  <c r="AJ26" i="6"/>
  <c r="AJ30" i="4"/>
  <c r="AJ22" i="6"/>
  <c r="R26" i="6"/>
  <c r="R30" i="4"/>
  <c r="R22" i="6"/>
  <c r="AB26" i="6"/>
  <c r="AB30" i="4"/>
  <c r="AB22" i="6"/>
  <c r="X26" i="6"/>
  <c r="X30" i="4"/>
  <c r="X22" i="6"/>
  <c r="AE26" i="6"/>
  <c r="AE30" i="4"/>
  <c r="AE22" i="6"/>
  <c r="S26" i="6"/>
  <c r="S30" i="4"/>
  <c r="S22" i="6"/>
  <c r="AI13" i="4"/>
  <c r="AI57" i="6"/>
  <c r="F40" i="4"/>
  <c r="B40" i="4"/>
  <c r="AM30" i="6"/>
  <c r="A31" i="4"/>
  <c r="D7" i="9"/>
  <c r="Z37" i="4"/>
  <c r="Z62" i="6"/>
  <c r="AL62" i="6"/>
  <c r="AK32" i="4"/>
  <c r="AK62" i="6"/>
  <c r="AH32" i="4"/>
  <c r="AH62" i="6"/>
  <c r="AB32" i="4"/>
  <c r="AB62" i="6"/>
  <c r="AI32" i="4"/>
  <c r="AI62" i="6"/>
  <c r="U32" i="4"/>
  <c r="U62" i="6"/>
  <c r="Y13" i="4"/>
  <c r="Y57" i="6"/>
  <c r="AC34" i="4"/>
  <c r="AC84" i="6"/>
  <c r="AJ34" i="4"/>
  <c r="AJ84" i="6"/>
  <c r="AH34" i="4"/>
  <c r="AH84" i="6"/>
  <c r="U34" i="4"/>
  <c r="U84" i="6"/>
  <c r="AA34" i="4"/>
  <c r="AA84" i="6"/>
  <c r="R84" i="6"/>
  <c r="R34" i="4"/>
  <c r="G33" i="4"/>
  <c r="G73" i="6"/>
  <c r="G79" i="6"/>
  <c r="AC33" i="4"/>
  <c r="AC73" i="6"/>
  <c r="AB33" i="4"/>
  <c r="AB73" i="6"/>
  <c r="AJ33" i="4"/>
  <c r="AJ73" i="6"/>
  <c r="R33" i="4"/>
  <c r="R73" i="6"/>
  <c r="Y33" i="4"/>
  <c r="Y73" i="6"/>
  <c r="F39" i="4"/>
  <c r="AM87" i="6"/>
  <c r="A41" i="4"/>
  <c r="F12" i="9"/>
  <c r="M9" i="10"/>
  <c r="M8" i="10"/>
  <c r="K8" i="10"/>
  <c r="K9" i="10"/>
  <c r="H8" i="10"/>
  <c r="R39" i="6"/>
  <c r="S39" i="6"/>
  <c r="T39" i="6"/>
  <c r="U39" i="6"/>
  <c r="V39" i="6"/>
  <c r="V37" i="6"/>
  <c r="V45" i="6"/>
  <c r="W39" i="6"/>
  <c r="X39" i="6"/>
  <c r="X37" i="6"/>
  <c r="X45" i="6"/>
  <c r="Y39" i="6"/>
  <c r="AD39" i="6"/>
  <c r="AD37" i="6"/>
  <c r="AD45" i="6"/>
  <c r="AJ39" i="6"/>
  <c r="F39" i="6"/>
  <c r="H39" i="6"/>
  <c r="AB39" i="6"/>
  <c r="AB37" i="6"/>
  <c r="AB45" i="6"/>
  <c r="AH39" i="6"/>
  <c r="AL39" i="6"/>
  <c r="G39" i="6"/>
  <c r="AA39" i="6"/>
  <c r="AE39" i="6"/>
  <c r="AG39" i="6"/>
  <c r="AG37" i="6"/>
  <c r="AG45" i="6"/>
  <c r="AK39" i="6"/>
  <c r="AI39" i="6"/>
  <c r="AI37" i="6"/>
  <c r="AI45" i="6"/>
  <c r="AC39" i="6"/>
  <c r="G26" i="6"/>
  <c r="G30" i="4"/>
  <c r="G22" i="6"/>
  <c r="AL26" i="6"/>
  <c r="AL22" i="6"/>
  <c r="U26" i="6"/>
  <c r="U30" i="4"/>
  <c r="U22" i="6"/>
  <c r="AA26" i="6"/>
  <c r="AA30" i="4"/>
  <c r="AA22" i="6"/>
  <c r="H26" i="6"/>
  <c r="H30" i="4"/>
  <c r="H22" i="6"/>
  <c r="S13" i="4"/>
  <c r="S57" i="6"/>
  <c r="F42" i="4"/>
  <c r="B42" i="4"/>
  <c r="AM66" i="6"/>
  <c r="F37" i="4"/>
  <c r="B37" i="4"/>
  <c r="AM65" i="6"/>
  <c r="AJ32" i="4"/>
  <c r="AJ62" i="6"/>
  <c r="W32" i="4"/>
  <c r="W62" i="6"/>
  <c r="AG32" i="4"/>
  <c r="AG62" i="6"/>
  <c r="T32" i="4"/>
  <c r="T62" i="6"/>
  <c r="AE32" i="4"/>
  <c r="AE62" i="6"/>
  <c r="U13" i="4"/>
  <c r="U57" i="6"/>
  <c r="W34" i="4"/>
  <c r="W84" i="6"/>
  <c r="Y34" i="4"/>
  <c r="Y84" i="6"/>
  <c r="AG34" i="4"/>
  <c r="AG84" i="6"/>
  <c r="G34" i="4"/>
  <c r="G84" i="6"/>
  <c r="F34" i="4"/>
  <c r="F84" i="6"/>
  <c r="AM86" i="6"/>
  <c r="W13" i="4"/>
  <c r="W57" i="6"/>
  <c r="F33" i="4"/>
  <c r="F73" i="6"/>
  <c r="AM75" i="6"/>
  <c r="T73" i="6"/>
  <c r="T33" i="4"/>
  <c r="S33" i="4"/>
  <c r="S73" i="6"/>
  <c r="X33" i="4"/>
  <c r="X73" i="6"/>
  <c r="AI33" i="4"/>
  <c r="AI73" i="6"/>
  <c r="U33" i="4"/>
  <c r="U73" i="6"/>
  <c r="Z39" i="4"/>
  <c r="Z84" i="6"/>
  <c r="AA13" i="4"/>
  <c r="AA57" i="6"/>
  <c r="N8" i="10"/>
  <c r="AM51" i="6"/>
  <c r="AK13" i="4"/>
  <c r="AK57" i="6"/>
  <c r="AI26" i="6"/>
  <c r="AI30" i="4"/>
  <c r="AI22" i="6"/>
  <c r="Y26" i="6"/>
  <c r="Y30" i="4"/>
  <c r="Y22" i="6"/>
  <c r="A38" i="4"/>
  <c r="E9" i="9"/>
  <c r="X32" i="4"/>
  <c r="X62" i="6"/>
  <c r="H32" i="4"/>
  <c r="H62" i="6"/>
  <c r="AD32" i="4"/>
  <c r="AD62" i="6"/>
  <c r="S32" i="4"/>
  <c r="S62" i="6"/>
  <c r="AA32" i="4"/>
  <c r="AA62" i="6"/>
  <c r="T34" i="4"/>
  <c r="T84" i="6"/>
  <c r="S34" i="4"/>
  <c r="S84" i="6"/>
  <c r="AD34" i="4"/>
  <c r="AD84" i="6"/>
  <c r="AI34" i="4"/>
  <c r="AI84" i="6"/>
  <c r="AB34" i="4"/>
  <c r="AB84" i="6"/>
  <c r="H33" i="4"/>
  <c r="H73" i="6"/>
  <c r="H79" i="6"/>
  <c r="AG33" i="4"/>
  <c r="AG73" i="6"/>
  <c r="AL15" i="4"/>
  <c r="AL79" i="6"/>
  <c r="W33" i="4"/>
  <c r="W73" i="6"/>
  <c r="AE33" i="4"/>
  <c r="AE73" i="6"/>
  <c r="Z13" i="4"/>
  <c r="Z57" i="6"/>
  <c r="Z28" i="6"/>
  <c r="Z35" i="4"/>
  <c r="Z22" i="6"/>
  <c r="AB13" i="4"/>
  <c r="AB57" i="6"/>
  <c r="I8" i="10"/>
  <c r="I9" i="10"/>
  <c r="J9" i="10"/>
  <c r="AD26" i="6"/>
  <c r="AD30" i="4"/>
  <c r="AD22" i="6"/>
  <c r="T26" i="6"/>
  <c r="T30" i="4"/>
  <c r="T22" i="6"/>
  <c r="AC26" i="6"/>
  <c r="AC30" i="4"/>
  <c r="AC22" i="6"/>
  <c r="AG26" i="6"/>
  <c r="AG30" i="4"/>
  <c r="AG22" i="6"/>
  <c r="W26" i="6"/>
  <c r="W30" i="4"/>
  <c r="W22" i="6"/>
  <c r="T13" i="4"/>
  <c r="T57" i="6"/>
  <c r="F32" i="4"/>
  <c r="AM64" i="6"/>
  <c r="F62" i="6"/>
  <c r="V32" i="4"/>
  <c r="V62" i="6"/>
  <c r="G32" i="4"/>
  <c r="G62" i="6"/>
  <c r="AC32" i="4"/>
  <c r="AC62" i="6"/>
  <c r="R32" i="4"/>
  <c r="R62" i="6"/>
  <c r="Y32" i="4"/>
  <c r="Y62" i="6"/>
  <c r="AC13" i="4"/>
  <c r="AC57" i="6"/>
  <c r="AK34" i="4"/>
  <c r="AK84" i="6"/>
  <c r="AL84" i="6"/>
  <c r="H34" i="4"/>
  <c r="H84" i="6"/>
  <c r="X34" i="4"/>
  <c r="X84" i="6"/>
  <c r="AE34" i="4"/>
  <c r="AE84" i="6"/>
  <c r="V34" i="4"/>
  <c r="V84" i="6"/>
  <c r="A36" i="4"/>
  <c r="E12" i="9"/>
  <c r="H12" i="9"/>
  <c r="AA51" i="4"/>
  <c r="AM41" i="6"/>
  <c r="AL13" i="4"/>
  <c r="AL57" i="6"/>
  <c r="AH33" i="4"/>
  <c r="AH73" i="6"/>
  <c r="AD73" i="6"/>
  <c r="AD33" i="4"/>
  <c r="AK33" i="4"/>
  <c r="AK73" i="6"/>
  <c r="V33" i="4"/>
  <c r="V73" i="6"/>
  <c r="AA33" i="4"/>
  <c r="AA73" i="6"/>
  <c r="V13" i="4"/>
  <c r="V57" i="6"/>
  <c r="G40" i="6"/>
  <c r="H40" i="6"/>
  <c r="Z40" i="6"/>
  <c r="Z37" i="6"/>
  <c r="Z45" i="6"/>
  <c r="AG40" i="6"/>
  <c r="AH40" i="6"/>
  <c r="AI40" i="6"/>
  <c r="AJ40" i="6"/>
  <c r="AK40" i="6"/>
  <c r="AL40" i="6"/>
  <c r="F40" i="6"/>
  <c r="T40" i="6"/>
  <c r="X40" i="6"/>
  <c r="AA40" i="6"/>
  <c r="AE40" i="6"/>
  <c r="R40" i="6"/>
  <c r="V40" i="6"/>
  <c r="AC40" i="6"/>
  <c r="U40" i="6"/>
  <c r="Y40" i="6"/>
  <c r="AB40" i="6"/>
  <c r="S40" i="6"/>
  <c r="AD40" i="6"/>
  <c r="W40" i="6"/>
  <c r="F28" i="6"/>
  <c r="AM27" i="6"/>
  <c r="AJ13" i="4"/>
  <c r="AJ57" i="6"/>
  <c r="G8" i="10"/>
  <c r="G9" i="10"/>
  <c r="F8" i="10"/>
  <c r="L8" i="10"/>
  <c r="AM57" i="6"/>
  <c r="B13" i="4"/>
  <c r="B7" i="9"/>
  <c r="H7" i="9"/>
  <c r="B52" i="4"/>
  <c r="AD15" i="4"/>
  <c r="AD79" i="6"/>
  <c r="V16" i="4"/>
  <c r="V90" i="6"/>
  <c r="AE16" i="4"/>
  <c r="AE90" i="6"/>
  <c r="H16" i="4"/>
  <c r="H90" i="6"/>
  <c r="AG23" i="6"/>
  <c r="AG12" i="4"/>
  <c r="AG32" i="6"/>
  <c r="T23" i="6"/>
  <c r="T12" i="4"/>
  <c r="T32" i="6"/>
  <c r="W15" i="4"/>
  <c r="W79" i="6"/>
  <c r="AG15" i="4"/>
  <c r="AG79" i="6"/>
  <c r="AB16" i="4"/>
  <c r="AB90" i="6"/>
  <c r="AD16" i="4"/>
  <c r="AD90" i="6"/>
  <c r="T16" i="4"/>
  <c r="T90" i="6"/>
  <c r="S14" i="4"/>
  <c r="S68" i="6"/>
  <c r="H14" i="4"/>
  <c r="H68" i="6"/>
  <c r="AI23" i="6"/>
  <c r="AI12" i="4"/>
  <c r="AI32" i="6"/>
  <c r="T15" i="4"/>
  <c r="T79" i="6"/>
  <c r="B34" i="4"/>
  <c r="A42" i="4"/>
  <c r="F13" i="9"/>
  <c r="H13" i="9"/>
  <c r="AA52" i="4"/>
  <c r="F8" i="9"/>
  <c r="AL37" i="6"/>
  <c r="AL45" i="6"/>
  <c r="F37" i="6"/>
  <c r="AM39" i="6"/>
  <c r="T37" i="6"/>
  <c r="T45" i="6"/>
  <c r="B39" i="4"/>
  <c r="AE12" i="4"/>
  <c r="AE23" i="6"/>
  <c r="AE32" i="6"/>
  <c r="AB23" i="6"/>
  <c r="AB12" i="4"/>
  <c r="AB32" i="6"/>
  <c r="AJ23" i="6"/>
  <c r="AJ12" i="4"/>
  <c r="AJ32" i="6"/>
  <c r="AM26" i="6"/>
  <c r="F30" i="4"/>
  <c r="B30" i="4"/>
  <c r="AM28" i="6"/>
  <c r="F35" i="4"/>
  <c r="B35" i="4"/>
  <c r="V79" i="6"/>
  <c r="V15" i="4"/>
  <c r="R14" i="4"/>
  <c r="R68" i="6"/>
  <c r="G68" i="6"/>
  <c r="G14" i="4"/>
  <c r="F14" i="4"/>
  <c r="F68" i="6"/>
  <c r="AM62" i="6"/>
  <c r="Z16" i="4"/>
  <c r="Z90" i="6"/>
  <c r="AI15" i="4"/>
  <c r="AI79" i="6"/>
  <c r="S15" i="4"/>
  <c r="S79" i="6"/>
  <c r="G16" i="4"/>
  <c r="G90" i="6"/>
  <c r="Y16" i="4"/>
  <c r="Y90" i="6"/>
  <c r="T14" i="4"/>
  <c r="T68" i="6"/>
  <c r="W14" i="4"/>
  <c r="W68" i="6"/>
  <c r="AA23" i="6"/>
  <c r="AA12" i="4"/>
  <c r="AA32" i="6"/>
  <c r="AL23" i="6"/>
  <c r="AL12" i="4"/>
  <c r="AL32" i="6"/>
  <c r="AC37" i="6"/>
  <c r="AC45" i="6"/>
  <c r="AE37" i="6"/>
  <c r="AE45" i="6"/>
  <c r="AH37" i="6"/>
  <c r="AH45" i="6"/>
  <c r="AJ37" i="6"/>
  <c r="AJ45" i="6"/>
  <c r="W37" i="6"/>
  <c r="W45" i="6"/>
  <c r="S37" i="6"/>
  <c r="S45" i="6"/>
  <c r="Y15" i="4"/>
  <c r="Y79" i="6"/>
  <c r="AJ79" i="6"/>
  <c r="AJ15" i="4"/>
  <c r="AC15" i="4"/>
  <c r="AC79" i="6"/>
  <c r="U16" i="4"/>
  <c r="U90" i="6"/>
  <c r="AJ16" i="4"/>
  <c r="AJ90" i="6"/>
  <c r="AI14" i="4"/>
  <c r="AI68" i="6"/>
  <c r="AH14" i="4"/>
  <c r="AH68" i="6"/>
  <c r="AL14" i="4"/>
  <c r="AL68" i="6"/>
  <c r="AK23" i="6"/>
  <c r="AK12" i="4"/>
  <c r="AK32" i="6"/>
  <c r="V23" i="6"/>
  <c r="V12" i="4"/>
  <c r="V32" i="6"/>
  <c r="X16" i="4"/>
  <c r="X90" i="6"/>
  <c r="AL16" i="4"/>
  <c r="AL90" i="6"/>
  <c r="W12" i="4"/>
  <c r="W23" i="6"/>
  <c r="W32" i="6"/>
  <c r="AC23" i="6"/>
  <c r="AC12" i="4"/>
  <c r="AC32" i="6"/>
  <c r="AD32" i="6"/>
  <c r="AD23" i="6"/>
  <c r="AD12" i="4"/>
  <c r="Z23" i="6"/>
  <c r="Z12" i="4"/>
  <c r="Z32" i="6"/>
  <c r="AE15" i="4"/>
  <c r="AE79" i="6"/>
  <c r="AI16" i="4"/>
  <c r="AI90" i="6"/>
  <c r="S16" i="4"/>
  <c r="S90" i="6"/>
  <c r="AA14" i="4"/>
  <c r="AA68" i="6"/>
  <c r="AD14" i="4"/>
  <c r="AD68" i="6"/>
  <c r="X14" i="4"/>
  <c r="X68" i="6"/>
  <c r="Y23" i="6"/>
  <c r="Y12" i="4"/>
  <c r="Y32" i="6"/>
  <c r="F79" i="6"/>
  <c r="AM73" i="6"/>
  <c r="A37" i="4"/>
  <c r="E8" i="9"/>
  <c r="AA37" i="6"/>
  <c r="AA45" i="6"/>
  <c r="R37" i="6"/>
  <c r="R45" i="6"/>
  <c r="R16" i="4"/>
  <c r="R90" i="6"/>
  <c r="Z14" i="4"/>
  <c r="Z68" i="6"/>
  <c r="S23" i="6"/>
  <c r="S12" i="4"/>
  <c r="S32" i="6"/>
  <c r="X12" i="4"/>
  <c r="X23" i="6"/>
  <c r="X32" i="6"/>
  <c r="R32" i="6"/>
  <c r="R23" i="6"/>
  <c r="R12" i="4"/>
  <c r="AM40" i="6"/>
  <c r="AA15" i="4"/>
  <c r="AA79" i="6"/>
  <c r="AK15" i="4"/>
  <c r="AK79" i="6"/>
  <c r="AH15" i="4"/>
  <c r="AH79" i="6"/>
  <c r="AK16" i="4"/>
  <c r="AK90" i="6"/>
  <c r="Y14" i="4"/>
  <c r="Y68" i="6"/>
  <c r="AC14" i="4"/>
  <c r="AC68" i="6"/>
  <c r="V14" i="4"/>
  <c r="V68" i="6"/>
  <c r="B32" i="4"/>
  <c r="U15" i="4"/>
  <c r="U79" i="6"/>
  <c r="X79" i="6"/>
  <c r="X15" i="4"/>
  <c r="B33" i="4"/>
  <c r="F16" i="4"/>
  <c r="F90" i="6"/>
  <c r="AM84" i="6"/>
  <c r="AG16" i="4"/>
  <c r="AG90" i="6"/>
  <c r="W90" i="6"/>
  <c r="W16" i="4"/>
  <c r="AE14" i="4"/>
  <c r="AE68" i="6"/>
  <c r="AG14" i="4"/>
  <c r="AG68" i="6"/>
  <c r="AJ14" i="4"/>
  <c r="AJ68" i="6"/>
  <c r="H23" i="6"/>
  <c r="H12" i="4"/>
  <c r="H32" i="6"/>
  <c r="U23" i="6"/>
  <c r="U12" i="4"/>
  <c r="U32" i="6"/>
  <c r="G23" i="6"/>
  <c r="G12" i="4"/>
  <c r="G32" i="6"/>
  <c r="AK37" i="6"/>
  <c r="AK45" i="6"/>
  <c r="G37" i="6"/>
  <c r="G45" i="6"/>
  <c r="H37" i="6"/>
  <c r="H45" i="6"/>
  <c r="Y37" i="6"/>
  <c r="Y45" i="6"/>
  <c r="U37" i="6"/>
  <c r="U45" i="6"/>
  <c r="R15" i="4"/>
  <c r="R79" i="6"/>
  <c r="AB15" i="4"/>
  <c r="AB79" i="6"/>
  <c r="AA16" i="4"/>
  <c r="AA90" i="6"/>
  <c r="AH16" i="4"/>
  <c r="AH90" i="6"/>
  <c r="AC90" i="6"/>
  <c r="AC16" i="4"/>
  <c r="U14" i="4"/>
  <c r="U68" i="6"/>
  <c r="AB14" i="4"/>
  <c r="AB68" i="6"/>
  <c r="AK14" i="4"/>
  <c r="AK68" i="6"/>
  <c r="A40" i="4"/>
  <c r="F11" i="9"/>
  <c r="H11" i="9"/>
  <c r="AA50" i="4"/>
  <c r="F6" i="9"/>
  <c r="F23" i="6"/>
  <c r="F32" i="6"/>
  <c r="AM22" i="6"/>
  <c r="AH23" i="6"/>
  <c r="AH12" i="4"/>
  <c r="AH32" i="6"/>
  <c r="A13" i="4"/>
  <c r="AM23" i="6"/>
  <c r="F12" i="4"/>
  <c r="R8" i="10"/>
  <c r="D8" i="10"/>
  <c r="E9" i="10"/>
  <c r="E8" i="10"/>
  <c r="AM90" i="6"/>
  <c r="AA8" i="10"/>
  <c r="AA9" i="10"/>
  <c r="S8" i="10"/>
  <c r="S9" i="10"/>
  <c r="X9" i="10"/>
  <c r="AM68" i="6"/>
  <c r="A35" i="4"/>
  <c r="E6" i="9"/>
  <c r="AM32" i="6"/>
  <c r="B15" i="4"/>
  <c r="B16" i="4"/>
  <c r="P9" i="10"/>
  <c r="V9" i="10"/>
  <c r="B14" i="4"/>
  <c r="AG8" i="10"/>
  <c r="AG9" i="10"/>
  <c r="AD8" i="10"/>
  <c r="A33" i="4"/>
  <c r="D9" i="9"/>
  <c r="T8" i="10"/>
  <c r="AH8" i="10"/>
  <c r="A30" i="4"/>
  <c r="D6" i="9"/>
  <c r="AB8" i="10"/>
  <c r="F45" i="6"/>
  <c r="AM45" i="6"/>
  <c r="AM37" i="6"/>
  <c r="AE8" i="10"/>
  <c r="AE9" i="10"/>
  <c r="A32" i="4"/>
  <c r="D8" i="9"/>
  <c r="O8" i="10"/>
  <c r="O9" i="10"/>
  <c r="U9" i="10"/>
  <c r="U8" i="10"/>
  <c r="AM79" i="6"/>
  <c r="W8" i="10"/>
  <c r="W9" i="10"/>
  <c r="Z8" i="10"/>
  <c r="Y8" i="10"/>
  <c r="Y9" i="10"/>
  <c r="A39" i="4"/>
  <c r="E10" i="9"/>
  <c r="A34" i="4"/>
  <c r="D10" i="9"/>
  <c r="AF8" i="10"/>
  <c r="Q8" i="10"/>
  <c r="Q9" i="10"/>
  <c r="C7" i="10"/>
  <c r="C9" i="10" s="1"/>
  <c r="A14" i="4"/>
  <c r="B8" i="9"/>
  <c r="H8" i="9"/>
  <c r="B53" i="4"/>
  <c r="B12" i="4"/>
  <c r="B10" i="9"/>
  <c r="H10" i="9"/>
  <c r="B55" i="4"/>
  <c r="A16" i="4"/>
  <c r="A15" i="4"/>
  <c r="B9" i="9"/>
  <c r="H9" i="9"/>
  <c r="B54" i="4"/>
  <c r="A12" i="4"/>
  <c r="B6" i="9"/>
  <c r="H6" i="9"/>
  <c r="B51" i="4"/>
  <c r="C8" i="10"/>
</calcChain>
</file>

<file path=xl/sharedStrings.xml><?xml version="1.0" encoding="utf-8"?>
<sst xmlns="http://schemas.openxmlformats.org/spreadsheetml/2006/main" count="832" uniqueCount="126">
  <si>
    <t>PLAT</t>
  </si>
  <si>
    <t>DESSERT</t>
  </si>
  <si>
    <t>NORMAL</t>
  </si>
  <si>
    <t>MONTRICHARD</t>
  </si>
  <si>
    <t>ROMORANTIN</t>
  </si>
  <si>
    <t>SALBRIS</t>
  </si>
  <si>
    <t>ADMR</t>
  </si>
  <si>
    <t>F.OCC</t>
  </si>
  <si>
    <t>FOYER HEB.</t>
  </si>
  <si>
    <t>FO / FAM</t>
  </si>
  <si>
    <t>ESAT</t>
  </si>
  <si>
    <t xml:space="preserve">FH </t>
  </si>
  <si>
    <t>IME</t>
  </si>
  <si>
    <t>SELF</t>
  </si>
  <si>
    <t>ETS</t>
  </si>
  <si>
    <t>U1</t>
  </si>
  <si>
    <t>U2</t>
  </si>
  <si>
    <t>U3</t>
  </si>
  <si>
    <t>2RA</t>
  </si>
  <si>
    <t>4RL</t>
  </si>
  <si>
    <t>8RA</t>
  </si>
  <si>
    <t>10RA</t>
  </si>
  <si>
    <t>Educ</t>
  </si>
  <si>
    <t>U4</t>
  </si>
  <si>
    <t>U5</t>
  </si>
  <si>
    <t>COL</t>
  </si>
  <si>
    <t>IND</t>
  </si>
  <si>
    <t>CO</t>
  </si>
  <si>
    <t>HI</t>
  </si>
  <si>
    <t>CH</t>
  </si>
  <si>
    <t>SA</t>
  </si>
  <si>
    <t>FOY</t>
  </si>
  <si>
    <t>…….</t>
  </si>
  <si>
    <t>S.PORC</t>
  </si>
  <si>
    <t>FH</t>
  </si>
  <si>
    <t>CORM</t>
  </si>
  <si>
    <t>HIRO</t>
  </si>
  <si>
    <t>CHEV</t>
  </si>
  <si>
    <t>SARC</t>
  </si>
  <si>
    <t>FOYER</t>
  </si>
  <si>
    <t>NORMAUX</t>
  </si>
  <si>
    <t>HYPO</t>
  </si>
  <si>
    <t>REPAS FROID</t>
  </si>
  <si>
    <t>TOTAL</t>
  </si>
  <si>
    <t>SANS SEL</t>
  </si>
  <si>
    <t>SANS SUCRE</t>
  </si>
  <si>
    <t>S.SUCRE</t>
  </si>
  <si>
    <t>S.SEL</t>
  </si>
  <si>
    <t>S.SEL / S.SUCRE / ALLEGE</t>
  </si>
  <si>
    <t>REPAS FROIDS</t>
  </si>
  <si>
    <t>MONTR.</t>
  </si>
  <si>
    <t>ROMO</t>
  </si>
  <si>
    <t>CADEAUX</t>
  </si>
  <si>
    <t>ENTREE</t>
  </si>
  <si>
    <t>LEGUMES</t>
  </si>
  <si>
    <t>FROMAGE</t>
  </si>
  <si>
    <t>REPAS DU :</t>
  </si>
  <si>
    <t>FABRIQUE LE :</t>
  </si>
  <si>
    <t>A CONSOMMER JUSQU'AU :</t>
  </si>
  <si>
    <t>POTAGE OU ENTREE</t>
  </si>
  <si>
    <t>PLATS</t>
  </si>
  <si>
    <t>NOMBRE DE PERS</t>
  </si>
  <si>
    <t>BON DE LIVRAISON</t>
  </si>
  <si>
    <t>UNITE 1</t>
  </si>
  <si>
    <t>NOMBRE DE REPAS</t>
  </si>
  <si>
    <t>UNITE 2</t>
  </si>
  <si>
    <t>ID01</t>
  </si>
  <si>
    <t>ID02</t>
  </si>
  <si>
    <t>!!!!!CELLULE POUR LE POTAGE!!!!!</t>
  </si>
  <si>
    <t>FEUILLE FAB</t>
  </si>
  <si>
    <t>AUTRE</t>
  </si>
  <si>
    <t>LEGUMES VERTS REMY</t>
  </si>
  <si>
    <t>LEGUMES VERTS</t>
  </si>
  <si>
    <t>FECULENT</t>
  </si>
  <si>
    <t>UNITE 3</t>
  </si>
  <si>
    <t>8 RA</t>
  </si>
  <si>
    <t>4 RL</t>
  </si>
  <si>
    <t>2 RA</t>
  </si>
  <si>
    <t>10 RA</t>
  </si>
  <si>
    <t>EDUC</t>
  </si>
  <si>
    <t>UNITE 4</t>
  </si>
  <si>
    <t>UNITE 5</t>
  </si>
  <si>
    <t>ESAT ROMORANTIN</t>
  </si>
  <si>
    <t>COLL.</t>
  </si>
  <si>
    <t>IND.</t>
  </si>
  <si>
    <t>FH ROMORANTIN</t>
  </si>
  <si>
    <t>FO / FAM ROMORANTIN</t>
  </si>
  <si>
    <t>FO MONTRICHARD</t>
  </si>
  <si>
    <t>FH MONTRICHARD</t>
  </si>
  <si>
    <t>IME ROMORANTIN</t>
  </si>
  <si>
    <t>ESAT SALBRIS</t>
  </si>
  <si>
    <t>FH SALBRIS</t>
  </si>
  <si>
    <t>COR</t>
  </si>
  <si>
    <t>HIR</t>
  </si>
  <si>
    <t>CHE</t>
  </si>
  <si>
    <t>SAR</t>
  </si>
  <si>
    <t>HANDI'CHIENS</t>
  </si>
  <si>
    <t>CHIENS</t>
  </si>
  <si>
    <t>H.C</t>
  </si>
  <si>
    <t>ENTREPRISES</t>
  </si>
  <si>
    <t>!!!!RENTRER LE MENU NORMAL!!!!</t>
  </si>
  <si>
    <t>!!! FAIRE MODIFS SI BESOINS !!!</t>
  </si>
  <si>
    <t>ALLEGE</t>
  </si>
  <si>
    <t>FROIDS</t>
  </si>
  <si>
    <t>ACHATS PRINCIPAUX</t>
  </si>
  <si>
    <t>VENDREDI SOIR</t>
  </si>
  <si>
    <t>SARDINES BEURRE</t>
  </si>
  <si>
    <t>QUICHE LORRAINE</t>
  </si>
  <si>
    <t>SALADE VERTE</t>
  </si>
  <si>
    <t>FROMAGE FAISSELLE</t>
  </si>
  <si>
    <t>BANANE</t>
  </si>
  <si>
    <t>TARTE AU SAUMON</t>
  </si>
  <si>
    <t>STOCK</t>
  </si>
  <si>
    <t>4 CT</t>
  </si>
  <si>
    <t>50G 45U / 250G 12U / 500G 8U</t>
  </si>
  <si>
    <t>144U</t>
  </si>
  <si>
    <t>20 KG</t>
  </si>
  <si>
    <t>nombre parts bacs 1/2</t>
  </si>
  <si>
    <t>NOMBRE DE BACS</t>
  </si>
  <si>
    <t>NOMBRE DE BACS DE 6</t>
  </si>
  <si>
    <t>LORSQU'IL RESTE 1 EN DESSOUS</t>
  </si>
  <si>
    <t xml:space="preserve">JE VOUDRAIT QUE JE ME RETROUVE AVEC </t>
  </si>
  <si>
    <t>1 BAC DE 6 ET 1 BAC DE 7</t>
  </si>
  <si>
    <t>POUR EVITER LE 1 RESTANT</t>
  </si>
  <si>
    <t>ET QUE LES NOMBRES DE BACS BASCULENT DANS LE TABLEAU CI-DESSOUS</t>
  </si>
  <si>
    <t>TOTAL BACS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</si>
</sst>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d\-mmm;@"/>
    <numFmt numFmtId="166" formatCode="&quot;BAC DE &quot;General"/>
  </numFmts>
  <fonts count="87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indexed="48"/>
      <name val="Arial"/>
      <family val="2"/>
    </font>
    <font>
      <sz val="9"/>
      <color indexed="17"/>
      <name val="Arial"/>
      <family val="2"/>
    </font>
    <font>
      <sz val="9"/>
      <color indexed="53"/>
      <name val="Arial"/>
      <family val="2"/>
    </font>
    <font>
      <sz val="9"/>
      <color indexed="10"/>
      <name val="Arial"/>
      <family val="2"/>
    </font>
    <font>
      <b/>
      <sz val="14"/>
      <color indexed="8"/>
      <name val="Arial"/>
      <family val="2"/>
    </font>
    <font>
      <b/>
      <sz val="12"/>
      <color indexed="4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indexed="12"/>
      <name val="Arial"/>
      <family val="2"/>
    </font>
    <font>
      <b/>
      <sz val="9"/>
      <color indexed="17"/>
      <name val="Arial"/>
      <family val="2"/>
    </font>
    <font>
      <b/>
      <sz val="9"/>
      <color indexed="16"/>
      <name val="Arial"/>
      <family val="2"/>
    </font>
    <font>
      <b/>
      <sz val="9"/>
      <color indexed="20"/>
      <name val="Arial"/>
      <family val="2"/>
    </font>
    <font>
      <b/>
      <sz val="9"/>
      <color indexed="53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7"/>
      <color indexed="8"/>
      <name val="Arial"/>
      <family val="2"/>
    </font>
    <font>
      <sz val="9"/>
      <color indexed="36"/>
      <name val="Arial"/>
      <family val="2"/>
    </font>
    <font>
      <b/>
      <u/>
      <sz val="11"/>
      <color indexed="36"/>
      <name val="Arial"/>
      <family val="2"/>
    </font>
    <font>
      <b/>
      <u/>
      <sz val="11"/>
      <color indexed="10"/>
      <name val="Arial"/>
      <family val="2"/>
    </font>
    <font>
      <b/>
      <u/>
      <sz val="11"/>
      <color indexed="17"/>
      <name val="Arial"/>
      <family val="2"/>
    </font>
    <font>
      <b/>
      <u/>
      <sz val="11"/>
      <color indexed="40"/>
      <name val="Arial"/>
      <family val="2"/>
    </font>
    <font>
      <b/>
      <u/>
      <sz val="11"/>
      <color indexed="45"/>
      <name val="Arial"/>
      <family val="2"/>
    </font>
    <font>
      <b/>
      <u/>
      <sz val="11"/>
      <color indexed="55"/>
      <name val="Arial"/>
      <family val="2"/>
    </font>
    <font>
      <u/>
      <sz val="11"/>
      <color indexed="8"/>
      <name val="Calibri"/>
      <family val="2"/>
    </font>
    <font>
      <sz val="10"/>
      <color indexed="36"/>
      <name val="Arial"/>
      <family val="2"/>
    </font>
    <font>
      <sz val="9"/>
      <color indexed="10"/>
      <name val="Arial"/>
      <family val="2"/>
    </font>
    <font>
      <sz val="9"/>
      <color indexed="12"/>
      <name val="Arial"/>
      <family val="2"/>
    </font>
    <font>
      <sz val="9"/>
      <color indexed="45"/>
      <name val="Arial"/>
      <family val="2"/>
    </font>
    <font>
      <sz val="9"/>
      <color indexed="23"/>
      <name val="Arial"/>
      <family val="2"/>
    </font>
    <font>
      <b/>
      <sz val="10"/>
      <color indexed="14"/>
      <name val="Arial"/>
      <family val="2"/>
    </font>
    <font>
      <sz val="9"/>
      <color indexed="8"/>
      <name val="Arial"/>
      <family val="2"/>
    </font>
    <font>
      <b/>
      <sz val="9"/>
      <color indexed="14"/>
      <name val="Arial"/>
      <family val="2"/>
    </font>
    <font>
      <b/>
      <sz val="7"/>
      <color indexed="10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sz val="11"/>
      <color indexed="9"/>
      <name val="Arial"/>
      <family val="2"/>
    </font>
    <font>
      <sz val="8"/>
      <color indexed="9"/>
      <name val="Arial"/>
      <family val="2"/>
    </font>
    <font>
      <b/>
      <sz val="12"/>
      <color indexed="10"/>
      <name val="Calibri"/>
      <family val="2"/>
    </font>
    <font>
      <sz val="8"/>
      <color indexed="23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b/>
      <sz val="16"/>
      <color indexed="10"/>
      <name val="Arial"/>
      <family val="2"/>
    </font>
    <font>
      <b/>
      <sz val="12"/>
      <color indexed="17"/>
      <name val="Arial"/>
      <family val="2"/>
    </font>
    <font>
      <b/>
      <sz val="12"/>
      <color indexed="57"/>
      <name val="Arial"/>
      <family val="2"/>
    </font>
    <font>
      <b/>
      <sz val="12"/>
      <color indexed="51"/>
      <name val="Arial"/>
      <family val="2"/>
    </font>
    <font>
      <b/>
      <sz val="12"/>
      <color indexed="52"/>
      <name val="Arial"/>
      <family val="2"/>
    </font>
    <font>
      <sz val="11"/>
      <color indexed="52"/>
      <name val="Arial"/>
      <family val="2"/>
    </font>
    <font>
      <b/>
      <sz val="11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53"/>
      <name val="Arial"/>
      <family val="2"/>
    </font>
    <font>
      <b/>
      <sz val="9"/>
      <color indexed="12"/>
      <name val="Arial"/>
      <family val="2"/>
    </font>
    <font>
      <b/>
      <sz val="12"/>
      <color indexed="8"/>
      <name val="Calibri"/>
      <family val="2"/>
    </font>
    <font>
      <sz val="9"/>
      <color indexed="17"/>
      <name val="Arial"/>
      <family val="2"/>
    </font>
    <font>
      <b/>
      <sz val="9"/>
      <color indexed="14"/>
      <name val="Arial"/>
      <family val="2"/>
    </font>
    <font>
      <b/>
      <sz val="9"/>
      <color indexed="36"/>
      <name val="Arial"/>
      <family val="2"/>
    </font>
    <font>
      <b/>
      <sz val="9"/>
      <color indexed="17"/>
      <name val="Arial"/>
      <family val="2"/>
    </font>
    <font>
      <b/>
      <sz val="9"/>
      <color indexed="10"/>
      <name val="Arial"/>
      <family val="2"/>
    </font>
    <font>
      <b/>
      <sz val="9"/>
      <color indexed="17"/>
      <name val="Arial"/>
      <family val="2"/>
    </font>
    <font>
      <b/>
      <sz val="9"/>
      <color indexed="40"/>
      <name val="Arial"/>
      <family val="2"/>
    </font>
    <font>
      <b/>
      <sz val="9"/>
      <color indexed="23"/>
      <name val="Arial"/>
      <family val="2"/>
    </font>
    <font>
      <b/>
      <sz val="10"/>
      <color indexed="36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40"/>
      <name val="Arial"/>
      <family val="2"/>
    </font>
    <font>
      <b/>
      <sz val="10"/>
      <color indexed="23"/>
      <name val="Arial"/>
      <family val="2"/>
    </font>
    <font>
      <b/>
      <sz val="10"/>
      <color indexed="17"/>
      <name val="Arial"/>
      <family val="2"/>
    </font>
    <font>
      <b/>
      <sz val="12"/>
      <color indexed="57"/>
      <name val="Calibri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62"/>
      <name val="Arial"/>
      <family val="2"/>
    </font>
    <font>
      <sz val="11"/>
      <color indexed="10"/>
      <name val="Calibri"/>
      <family val="2"/>
    </font>
    <font>
      <b/>
      <sz val="8"/>
      <color indexed="10"/>
      <name val="Arial"/>
      <family val="2"/>
    </font>
    <font>
      <sz val="10"/>
      <color indexed="10"/>
      <name val="Arial"/>
      <family val="2"/>
    </font>
    <font>
      <b/>
      <sz val="12"/>
      <color indexed="40"/>
      <name val="Calibri"/>
      <family val="2"/>
    </font>
    <font>
      <b/>
      <sz val="14"/>
      <color indexed="12"/>
      <name val="Arial"/>
      <family val="2"/>
    </font>
    <font>
      <b/>
      <sz val="14"/>
      <color indexed="10"/>
      <name val="Arial"/>
      <family val="2"/>
    </font>
    <font>
      <b/>
      <sz val="14"/>
      <color indexed="53"/>
      <name val="Arial"/>
      <family val="2"/>
    </font>
    <font>
      <b/>
      <sz val="16"/>
      <color indexed="8"/>
      <name val="Arial"/>
      <family val="2"/>
    </font>
    <font>
      <b/>
      <sz val="12"/>
      <color indexed="12"/>
      <name val="Arial"/>
      <family val="2"/>
    </font>
    <font>
      <b/>
      <sz val="12"/>
      <color indexed="36"/>
      <name val="Arial"/>
      <family val="2"/>
    </font>
    <font>
      <b/>
      <sz val="12"/>
      <color indexed="8"/>
      <name val="Arial"/>
      <family val="2"/>
    </font>
    <font>
      <sz val="8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/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0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16" fillId="0" borderId="0" xfId="0" applyFont="1" applyFill="1"/>
    <xf numFmtId="0" fontId="17" fillId="0" borderId="0" xfId="0" applyFont="1" applyFill="1"/>
    <xf numFmtId="0" fontId="17" fillId="0" borderId="0" xfId="0" applyFont="1" applyAlignment="1">
      <alignment horizontal="center" vertical="center"/>
    </xf>
    <xf numFmtId="0" fontId="18" fillId="0" borderId="0" xfId="0" applyFont="1"/>
    <xf numFmtId="0" fontId="1" fillId="0" borderId="0" xfId="0" applyFont="1"/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9" fillId="0" borderId="0" xfId="0" applyFont="1" applyFill="1"/>
    <xf numFmtId="0" fontId="20" fillId="0" borderId="1" xfId="0" applyFont="1" applyBorder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5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34" fillId="0" borderId="0" xfId="0" applyFont="1"/>
    <xf numFmtId="0" fontId="35" fillId="7" borderId="1" xfId="0" applyFont="1" applyFill="1" applyBorder="1" applyAlignment="1">
      <alignment horizontal="center" vertical="center"/>
    </xf>
    <xf numFmtId="0" fontId="35" fillId="7" borderId="1" xfId="0" applyFont="1" applyFill="1" applyBorder="1" applyAlignment="1">
      <alignment horizontal="center"/>
    </xf>
    <xf numFmtId="0" fontId="24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1" fillId="0" borderId="0" xfId="0" applyFont="1" applyFill="1" applyAlignment="1">
      <alignment horizontal="left"/>
    </xf>
    <xf numFmtId="0" fontId="25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36" fillId="8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0" fontId="39" fillId="0" borderId="0" xfId="0" applyFont="1"/>
    <xf numFmtId="0" fontId="40" fillId="0" borderId="0" xfId="0" applyFont="1" applyAlignment="1">
      <alignment horizontal="center" vertical="center"/>
    </xf>
    <xf numFmtId="0" fontId="18" fillId="0" borderId="1" xfId="0" applyFont="1" applyBorder="1"/>
    <xf numFmtId="0" fontId="18" fillId="0" borderId="1" xfId="0" applyFont="1" applyBorder="1" applyAlignment="1">
      <alignment horizontal="left"/>
    </xf>
    <xf numFmtId="0" fontId="18" fillId="7" borderId="1" xfId="0" applyFont="1" applyFill="1" applyBorder="1"/>
    <xf numFmtId="0" fontId="41" fillId="0" borderId="0" xfId="0" applyFont="1"/>
    <xf numFmtId="0" fontId="20" fillId="9" borderId="1" xfId="0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35" fillId="9" borderId="1" xfId="0" applyFont="1" applyFill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32" fillId="9" borderId="1" xfId="0" applyFont="1" applyFill="1" applyBorder="1" applyAlignment="1">
      <alignment horizontal="center" vertical="center"/>
    </xf>
    <xf numFmtId="0" fontId="42" fillId="0" borderId="0" xfId="0" applyFont="1"/>
    <xf numFmtId="0" fontId="9" fillId="0" borderId="0" xfId="0" applyFont="1" applyAlignment="1">
      <alignment horizontal="center" vertical="center"/>
    </xf>
    <xf numFmtId="0" fontId="43" fillId="0" borderId="0" xfId="0" applyFont="1"/>
    <xf numFmtId="0" fontId="44" fillId="0" borderId="0" xfId="0" applyFont="1"/>
    <xf numFmtId="0" fontId="34" fillId="0" borderId="0" xfId="0" applyFont="1" applyAlignment="1">
      <alignment vertical="center"/>
    </xf>
    <xf numFmtId="0" fontId="45" fillId="10" borderId="1" xfId="0" applyFont="1" applyFill="1" applyBorder="1" applyAlignment="1">
      <alignment horizontal="center" vertical="center"/>
    </xf>
    <xf numFmtId="0" fontId="46" fillId="0" borderId="3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0" fontId="45" fillId="8" borderId="1" xfId="0" applyFont="1" applyFill="1" applyBorder="1" applyAlignment="1">
      <alignment horizontal="center" vertical="center"/>
    </xf>
    <xf numFmtId="0" fontId="48" fillId="0" borderId="3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/>
    </xf>
    <xf numFmtId="0" fontId="45" fillId="6" borderId="1" xfId="0" applyFont="1" applyFill="1" applyBorder="1" applyAlignment="1">
      <alignment horizontal="center" vertical="center"/>
    </xf>
    <xf numFmtId="0" fontId="45" fillId="11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165" fontId="8" fillId="6" borderId="1" xfId="0" applyNumberFormat="1" applyFont="1" applyFill="1" applyBorder="1" applyAlignment="1">
      <alignment horizontal="center" vertical="center"/>
    </xf>
    <xf numFmtId="0" fontId="49" fillId="0" borderId="3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50" fillId="0" borderId="0" xfId="0" applyFont="1"/>
    <xf numFmtId="0" fontId="8" fillId="11" borderId="1" xfId="0" applyFont="1" applyFill="1" applyBorder="1" applyAlignment="1">
      <alignment horizontal="center" vertical="center"/>
    </xf>
    <xf numFmtId="165" fontId="8" fillId="11" borderId="1" xfId="0" applyNumberFormat="1" applyFont="1" applyFill="1" applyBorder="1" applyAlignment="1">
      <alignment horizontal="center" vertical="center"/>
    </xf>
    <xf numFmtId="0" fontId="45" fillId="12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165" fontId="8" fillId="12" borderId="1" xfId="0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165" fontId="8" fillId="10" borderId="1" xfId="0" applyNumberFormat="1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165" fontId="8" fillId="13" borderId="1" xfId="0" applyNumberFormat="1" applyFont="1" applyFill="1" applyBorder="1" applyAlignment="1">
      <alignment horizontal="center" vertical="center"/>
    </xf>
    <xf numFmtId="0" fontId="45" fillId="1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0" fontId="45" fillId="2" borderId="1" xfId="0" applyFont="1" applyFill="1" applyBorder="1" applyAlignment="1">
      <alignment horizontal="center" vertical="center"/>
    </xf>
    <xf numFmtId="0" fontId="51" fillId="0" borderId="0" xfId="0" applyFont="1" applyAlignment="1">
      <alignment vertical="center" wrapText="1"/>
    </xf>
    <xf numFmtId="0" fontId="52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2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29" fillId="5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56" fillId="0" borderId="1" xfId="0" applyFont="1" applyFill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0" fillId="5" borderId="1" xfId="0" applyFont="1" applyFill="1" applyBorder="1" applyAlignment="1" applyProtection="1">
      <alignment horizontal="center" vertical="center"/>
      <protection locked="0"/>
    </xf>
    <xf numFmtId="0" fontId="30" fillId="0" borderId="1" xfId="0" applyFont="1" applyFill="1" applyBorder="1" applyAlignment="1" applyProtection="1">
      <alignment horizontal="center" vertical="center"/>
      <protection locked="0"/>
    </xf>
    <xf numFmtId="0" fontId="30" fillId="2" borderId="1" xfId="0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31" fillId="5" borderId="1" xfId="0" applyFont="1" applyFill="1" applyBorder="1" applyAlignment="1" applyProtection="1">
      <alignment horizontal="center" vertical="center"/>
      <protection locked="0"/>
    </xf>
    <xf numFmtId="0" fontId="31" fillId="0" borderId="1" xfId="0" applyFont="1" applyFill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2" fillId="5" borderId="1" xfId="0" applyFont="1" applyFill="1" applyBorder="1" applyAlignment="1" applyProtection="1">
      <alignment horizontal="center" vertical="center"/>
      <protection locked="0"/>
    </xf>
    <xf numFmtId="0" fontId="32" fillId="0" borderId="1" xfId="0" applyFont="1" applyFill="1" applyBorder="1" applyAlignment="1" applyProtection="1">
      <alignment horizontal="center" vertical="center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32" fillId="4" borderId="1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9" fillId="0" borderId="4" xfId="0" applyFont="1" applyBorder="1" applyAlignment="1" applyProtection="1">
      <alignment horizontal="center" vertical="center"/>
      <protection locked="0"/>
    </xf>
    <xf numFmtId="0" fontId="20" fillId="2" borderId="5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56" fillId="0" borderId="5" xfId="0" applyFont="1" applyFill="1" applyBorder="1" applyAlignment="1" applyProtection="1">
      <alignment horizontal="center" vertical="center"/>
      <protection locked="0"/>
    </xf>
    <xf numFmtId="0" fontId="30" fillId="0" borderId="4" xfId="0" applyFont="1" applyBorder="1" applyAlignment="1" applyProtection="1">
      <alignment horizontal="center" vertical="center"/>
      <protection locked="0"/>
    </xf>
    <xf numFmtId="0" fontId="30" fillId="4" borderId="1" xfId="0" applyFont="1" applyFill="1" applyBorder="1" applyAlignment="1" applyProtection="1">
      <alignment horizontal="center" vertical="center"/>
      <protection locked="0"/>
    </xf>
    <xf numFmtId="0" fontId="30" fillId="0" borderId="5" xfId="0" applyFont="1" applyFill="1" applyBorder="1" applyAlignment="1" applyProtection="1">
      <alignment horizontal="center" vertical="center"/>
      <protection locked="0"/>
    </xf>
    <xf numFmtId="0" fontId="31" fillId="5" borderId="5" xfId="0" applyFont="1" applyFill="1" applyBorder="1" applyAlignment="1" applyProtection="1">
      <alignment horizontal="center" vertical="center"/>
      <protection locked="0"/>
    </xf>
    <xf numFmtId="0" fontId="32" fillId="5" borderId="5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7" fillId="14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58" fillId="4" borderId="1" xfId="0" applyFont="1" applyFill="1" applyBorder="1" applyAlignment="1">
      <alignment vertical="center"/>
    </xf>
    <xf numFmtId="0" fontId="58" fillId="0" borderId="1" xfId="0" applyFont="1" applyFill="1" applyBorder="1" applyAlignment="1">
      <alignment vertical="center"/>
    </xf>
    <xf numFmtId="0" fontId="59" fillId="4" borderId="1" xfId="0" applyFont="1" applyFill="1" applyBorder="1" applyAlignment="1">
      <alignment vertical="center"/>
    </xf>
    <xf numFmtId="0" fontId="60" fillId="0" borderId="1" xfId="0" applyFont="1" applyFill="1" applyBorder="1" applyAlignment="1">
      <alignment vertical="center"/>
    </xf>
    <xf numFmtId="0" fontId="61" fillId="0" borderId="1" xfId="0" applyFont="1" applyFill="1" applyBorder="1" applyAlignment="1">
      <alignment vertical="center"/>
    </xf>
    <xf numFmtId="0" fontId="62" fillId="0" borderId="1" xfId="0" applyFont="1" applyFill="1" applyBorder="1" applyAlignment="1">
      <alignment vertical="center"/>
    </xf>
    <xf numFmtId="0" fontId="35" fillId="0" borderId="1" xfId="0" applyFont="1" applyFill="1" applyBorder="1" applyAlignment="1">
      <alignment vertical="center"/>
    </xf>
    <xf numFmtId="0" fontId="63" fillId="0" borderId="1" xfId="0" applyFont="1" applyFill="1" applyBorder="1" applyAlignment="1">
      <alignment vertical="center"/>
    </xf>
    <xf numFmtId="0" fontId="64" fillId="0" borderId="1" xfId="0" applyFont="1" applyBorder="1" applyAlignment="1">
      <alignment horizontal="center" vertical="center"/>
    </xf>
    <xf numFmtId="0" fontId="65" fillId="0" borderId="1" xfId="0" applyFont="1" applyFill="1" applyBorder="1" applyAlignment="1">
      <alignment horizontal="center" vertical="center"/>
    </xf>
    <xf numFmtId="0" fontId="64" fillId="0" borderId="9" xfId="0" applyFont="1" applyBorder="1" applyAlignment="1">
      <alignment horizontal="center" vertical="center"/>
    </xf>
    <xf numFmtId="0" fontId="65" fillId="0" borderId="9" xfId="0" applyFont="1" applyFill="1" applyBorder="1" applyAlignment="1">
      <alignment horizontal="center" vertical="center"/>
    </xf>
    <xf numFmtId="0" fontId="64" fillId="0" borderId="9" xfId="0" applyFont="1" applyFill="1" applyBorder="1" applyAlignment="1">
      <alignment horizontal="center" vertical="center"/>
    </xf>
    <xf numFmtId="0" fontId="64" fillId="0" borderId="1" xfId="0" applyFont="1" applyFill="1" applyBorder="1" applyAlignment="1">
      <alignment horizontal="center" vertical="center"/>
    </xf>
    <xf numFmtId="0" fontId="66" fillId="0" borderId="2" xfId="0" applyFont="1" applyFill="1" applyBorder="1" applyAlignment="1">
      <alignment horizontal="center" vertical="center"/>
    </xf>
    <xf numFmtId="0" fontId="66" fillId="0" borderId="1" xfId="0" applyFont="1" applyFill="1" applyBorder="1" applyAlignment="1">
      <alignment horizontal="center" vertical="center"/>
    </xf>
    <xf numFmtId="0" fontId="67" fillId="0" borderId="2" xfId="0" applyFont="1" applyFill="1" applyBorder="1" applyAlignment="1">
      <alignment horizontal="center" vertical="center"/>
    </xf>
    <xf numFmtId="0" fontId="67" fillId="0" borderId="1" xfId="0" applyFont="1" applyFill="1" applyBorder="1" applyAlignment="1">
      <alignment horizontal="center" vertical="center"/>
    </xf>
    <xf numFmtId="0" fontId="68" fillId="0" borderId="2" xfId="0" applyFont="1" applyFill="1" applyBorder="1" applyAlignment="1">
      <alignment horizontal="center" vertical="center"/>
    </xf>
    <xf numFmtId="0" fontId="68" fillId="0" borderId="1" xfId="0" applyFont="1" applyFill="1" applyBorder="1" applyAlignment="1">
      <alignment horizontal="center" vertical="center"/>
    </xf>
    <xf numFmtId="0" fontId="64" fillId="0" borderId="2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69" fillId="0" borderId="1" xfId="0" applyFont="1" applyFill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64" fillId="8" borderId="1" xfId="0" applyFont="1" applyFill="1" applyBorder="1" applyAlignment="1">
      <alignment horizontal="center" vertical="center"/>
    </xf>
    <xf numFmtId="0" fontId="70" fillId="8" borderId="1" xfId="0" applyFont="1" applyFill="1" applyBorder="1" applyAlignment="1">
      <alignment horizontal="center" vertical="center"/>
    </xf>
    <xf numFmtId="0" fontId="66" fillId="8" borderId="1" xfId="0" applyFont="1" applyFill="1" applyBorder="1" applyAlignment="1">
      <alignment horizontal="center" vertical="center"/>
    </xf>
    <xf numFmtId="0" fontId="67" fillId="8" borderId="1" xfId="0" applyFont="1" applyFill="1" applyBorder="1" applyAlignment="1">
      <alignment horizontal="center" vertical="center"/>
    </xf>
    <xf numFmtId="0" fontId="68" fillId="8" borderId="1" xfId="0" applyFont="1" applyFill="1" applyBorder="1" applyAlignment="1">
      <alignment horizontal="center" vertical="center"/>
    </xf>
    <xf numFmtId="0" fontId="33" fillId="8" borderId="1" xfId="0" applyFont="1" applyFill="1" applyBorder="1" applyAlignment="1">
      <alignment horizontal="center" vertical="center"/>
    </xf>
    <xf numFmtId="0" fontId="69" fillId="8" borderId="1" xfId="0" applyFont="1" applyFill="1" applyBorder="1" applyAlignment="1">
      <alignment horizontal="center" vertical="center"/>
    </xf>
    <xf numFmtId="0" fontId="28" fillId="0" borderId="10" xfId="0" applyFont="1" applyFill="1" applyBorder="1" applyAlignment="1" applyProtection="1">
      <alignment horizontal="center" vertical="center"/>
      <protection locked="0"/>
    </xf>
    <xf numFmtId="0" fontId="18" fillId="3" borderId="11" xfId="0" applyFont="1" applyFill="1" applyBorder="1" applyAlignment="1" applyProtection="1">
      <alignment horizontal="center" vertical="center"/>
      <protection locked="0"/>
    </xf>
    <xf numFmtId="0" fontId="20" fillId="4" borderId="11" xfId="0" applyFont="1" applyFill="1" applyBorder="1" applyAlignment="1" applyProtection="1">
      <alignment horizontal="center" vertical="center"/>
      <protection locked="0"/>
    </xf>
    <xf numFmtId="0" fontId="20" fillId="2" borderId="11" xfId="0" applyFont="1" applyFill="1" applyBorder="1" applyAlignment="1" applyProtection="1">
      <alignment horizontal="center" vertical="center"/>
      <protection locked="0"/>
    </xf>
    <xf numFmtId="0" fontId="20" fillId="0" borderId="11" xfId="0" applyFont="1" applyFill="1" applyBorder="1" applyAlignment="1" applyProtection="1">
      <alignment horizontal="center" vertical="center"/>
      <protection locked="0"/>
    </xf>
    <xf numFmtId="0" fontId="20" fillId="0" borderId="11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31" fillId="5" borderId="4" xfId="0" applyFont="1" applyFill="1" applyBorder="1" applyAlignment="1" applyProtection="1">
      <alignment horizontal="center" vertical="center"/>
      <protection locked="0"/>
    </xf>
    <xf numFmtId="0" fontId="32" fillId="5" borderId="4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13" xfId="0" applyFont="1" applyBorder="1" applyProtection="1"/>
    <xf numFmtId="0" fontId="3" fillId="0" borderId="14" xfId="0" applyFont="1" applyBorder="1" applyAlignment="1" applyProtection="1">
      <alignment horizontal="center" vertical="center"/>
    </xf>
    <xf numFmtId="0" fontId="20" fillId="0" borderId="15" xfId="0" applyFont="1" applyBorder="1" applyAlignment="1" applyProtection="1">
      <alignment horizontal="center" vertical="center"/>
    </xf>
    <xf numFmtId="0" fontId="29" fillId="0" borderId="15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0" fillId="0" borderId="15" xfId="0" applyFont="1" applyBorder="1" applyAlignment="1" applyProtection="1">
      <alignment horizontal="center" vertical="center"/>
    </xf>
    <xf numFmtId="0" fontId="31" fillId="0" borderId="15" xfId="0" applyFont="1" applyBorder="1" applyAlignment="1" applyProtection="1">
      <alignment horizontal="center" vertical="center"/>
    </xf>
    <xf numFmtId="0" fontId="32" fillId="0" borderId="15" xfId="0" applyFont="1" applyBorder="1" applyAlignment="1" applyProtection="1">
      <alignment horizontal="center" vertical="center"/>
    </xf>
    <xf numFmtId="0" fontId="5" fillId="6" borderId="15" xfId="0" applyFont="1" applyFill="1" applyBorder="1" applyAlignment="1" applyProtection="1">
      <alignment horizontal="center" vertical="center"/>
    </xf>
    <xf numFmtId="0" fontId="57" fillId="14" borderId="16" xfId="0" applyFont="1" applyFill="1" applyBorder="1" applyAlignment="1" applyProtection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71" fillId="0" borderId="0" xfId="0" applyFont="1"/>
    <xf numFmtId="0" fontId="72" fillId="15" borderId="1" xfId="0" applyFont="1" applyFill="1" applyBorder="1" applyAlignment="1">
      <alignment vertical="center"/>
    </xf>
    <xf numFmtId="0" fontId="73" fillId="15" borderId="1" xfId="0" applyFont="1" applyFill="1" applyBorder="1" applyAlignment="1">
      <alignment horizontal="center" vertical="center"/>
    </xf>
    <xf numFmtId="0" fontId="64" fillId="15" borderId="9" xfId="0" applyFont="1" applyFill="1" applyBorder="1" applyAlignment="1">
      <alignment horizontal="center" vertical="center"/>
    </xf>
    <xf numFmtId="0" fontId="73" fillId="15" borderId="9" xfId="0" applyFont="1" applyFill="1" applyBorder="1" applyAlignment="1">
      <alignment horizontal="center" vertical="center"/>
    </xf>
    <xf numFmtId="0" fontId="74" fillId="10" borderId="1" xfId="0" applyFont="1" applyFill="1" applyBorder="1" applyAlignment="1">
      <alignment horizontal="right" vertical="center"/>
    </xf>
    <xf numFmtId="0" fontId="74" fillId="0" borderId="1" xfId="0" applyFont="1" applyBorder="1" applyAlignment="1">
      <alignment horizontal="right" vertical="center"/>
    </xf>
    <xf numFmtId="0" fontId="34" fillId="0" borderId="3" xfId="0" applyFont="1" applyBorder="1" applyAlignment="1"/>
    <xf numFmtId="0" fontId="0" fillId="0" borderId="1" xfId="0" applyBorder="1"/>
    <xf numFmtId="0" fontId="0" fillId="5" borderId="1" xfId="0" applyFill="1" applyBorder="1"/>
    <xf numFmtId="0" fontId="75" fillId="0" borderId="0" xfId="0" applyFont="1"/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75" fillId="0" borderId="1" xfId="0" applyFont="1" applyBorder="1" applyAlignment="1">
      <alignment horizontal="center"/>
    </xf>
    <xf numFmtId="0" fontId="75" fillId="0" borderId="1" xfId="0" applyFont="1" applyBorder="1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76" fillId="8" borderId="1" xfId="0" applyFont="1" applyFill="1" applyBorder="1" applyAlignment="1">
      <alignment vertical="center"/>
    </xf>
    <xf numFmtId="0" fontId="77" fillId="8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53" fillId="4" borderId="1" xfId="0" applyFont="1" applyFill="1" applyBorder="1" applyAlignment="1">
      <alignment horizontal="center" vertical="center"/>
    </xf>
    <xf numFmtId="0" fontId="52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166" fontId="0" fillId="0" borderId="1" xfId="0" applyNumberFormat="1" applyBorder="1" applyAlignment="1">
      <alignment horizontal="center"/>
    </xf>
    <xf numFmtId="0" fontId="7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0" fillId="0" borderId="17" xfId="0" applyFont="1" applyBorder="1" applyAlignment="1" applyProtection="1">
      <alignment horizontal="center" vertical="center" textRotation="255"/>
    </xf>
    <xf numFmtId="0" fontId="30" fillId="0" borderId="18" xfId="0" applyFont="1" applyBorder="1" applyAlignment="1" applyProtection="1">
      <alignment horizontal="center" vertical="center" textRotation="255"/>
    </xf>
    <xf numFmtId="0" fontId="30" fillId="0" borderId="1" xfId="0" applyFont="1" applyBorder="1" applyAlignment="1">
      <alignment horizontal="center" vertical="center" textRotation="255"/>
    </xf>
    <xf numFmtId="0" fontId="4" fillId="0" borderId="1" xfId="0" applyFont="1" applyBorder="1" applyAlignment="1" applyProtection="1">
      <alignment horizontal="center" vertical="center" textRotation="255"/>
    </xf>
    <xf numFmtId="0" fontId="4" fillId="0" borderId="14" xfId="0" applyFont="1" applyBorder="1" applyAlignment="1" applyProtection="1">
      <alignment horizontal="center" vertical="center" textRotation="255"/>
    </xf>
    <xf numFmtId="0" fontId="4" fillId="0" borderId="1" xfId="0" applyFont="1" applyBorder="1" applyAlignment="1">
      <alignment horizontal="center" vertical="center" textRotation="255"/>
    </xf>
    <xf numFmtId="0" fontId="79" fillId="10" borderId="1" xfId="0" applyFont="1" applyFill="1" applyBorder="1" applyAlignment="1">
      <alignment horizontal="center" vertical="center"/>
    </xf>
    <xf numFmtId="0" fontId="80" fillId="0" borderId="1" xfId="0" applyFont="1" applyBorder="1" applyAlignment="1">
      <alignment horizontal="center" vertical="center"/>
    </xf>
    <xf numFmtId="164" fontId="74" fillId="16" borderId="1" xfId="0" applyNumberFormat="1" applyFont="1" applyFill="1" applyBorder="1" applyAlignment="1" applyProtection="1">
      <alignment horizontal="center" vertical="center"/>
      <protection locked="0"/>
    </xf>
    <xf numFmtId="164" fontId="81" fillId="16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/>
    </xf>
    <xf numFmtId="0" fontId="2" fillId="0" borderId="19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textRotation="255"/>
    </xf>
    <xf numFmtId="0" fontId="3" fillId="0" borderId="14" xfId="0" applyFont="1" applyBorder="1" applyAlignment="1" applyProtection="1">
      <alignment horizontal="center" vertical="center" textRotation="255"/>
    </xf>
    <xf numFmtId="0" fontId="3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textRotation="255"/>
    </xf>
    <xf numFmtId="0" fontId="2" fillId="0" borderId="14" xfId="0" applyFont="1" applyBorder="1" applyAlignment="1" applyProtection="1">
      <alignment horizontal="center" vertical="center" textRotation="255"/>
    </xf>
    <xf numFmtId="0" fontId="34" fillId="0" borderId="1" xfId="0" applyFont="1" applyFill="1" applyBorder="1" applyAlignment="1" applyProtection="1">
      <alignment horizontal="center" vertical="center" textRotation="255"/>
    </xf>
    <xf numFmtId="0" fontId="34" fillId="0" borderId="14" xfId="0" applyFont="1" applyFill="1" applyBorder="1" applyAlignment="1" applyProtection="1">
      <alignment horizontal="center" vertical="center" textRotation="255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81" fillId="15" borderId="3" xfId="0" applyNumberFormat="1" applyFont="1" applyFill="1" applyBorder="1" applyAlignment="1">
      <alignment horizontal="center" vertical="center"/>
    </xf>
    <xf numFmtId="164" fontId="81" fillId="15" borderId="20" xfId="0" applyNumberFormat="1" applyFont="1" applyFill="1" applyBorder="1" applyAlignment="1">
      <alignment horizontal="center" vertical="center"/>
    </xf>
    <xf numFmtId="164" fontId="81" fillId="15" borderId="2" xfId="0" applyNumberFormat="1" applyFont="1" applyFill="1" applyBorder="1" applyAlignment="1">
      <alignment horizontal="center" vertical="center"/>
    </xf>
    <xf numFmtId="164" fontId="74" fillId="10" borderId="3" xfId="0" applyNumberFormat="1" applyFont="1" applyFill="1" applyBorder="1" applyAlignment="1">
      <alignment horizontal="center" vertical="center"/>
    </xf>
    <xf numFmtId="164" fontId="74" fillId="10" borderId="20" xfId="0" applyNumberFormat="1" applyFont="1" applyFill="1" applyBorder="1" applyAlignment="1">
      <alignment horizontal="center" vertical="center"/>
    </xf>
    <xf numFmtId="164" fontId="74" fillId="10" borderId="2" xfId="0" applyNumberFormat="1" applyFont="1" applyFill="1" applyBorder="1" applyAlignment="1">
      <alignment horizontal="center" vertical="center"/>
    </xf>
    <xf numFmtId="0" fontId="74" fillId="8" borderId="3" xfId="0" applyFont="1" applyFill="1" applyBorder="1" applyAlignment="1">
      <alignment horizontal="right" vertical="center"/>
    </xf>
    <xf numFmtId="0" fontId="74" fillId="8" borderId="20" xfId="0" applyFont="1" applyFill="1" applyBorder="1" applyAlignment="1">
      <alignment horizontal="right" vertical="center"/>
    </xf>
    <xf numFmtId="0" fontId="74" fillId="0" borderId="3" xfId="0" applyFont="1" applyBorder="1" applyAlignment="1">
      <alignment horizontal="center" vertical="center"/>
    </xf>
    <xf numFmtId="0" fontId="74" fillId="0" borderId="20" xfId="0" applyFont="1" applyBorder="1" applyAlignment="1">
      <alignment horizontal="center" vertical="center"/>
    </xf>
    <xf numFmtId="0" fontId="74" fillId="0" borderId="2" xfId="0" applyFont="1" applyBorder="1" applyAlignment="1">
      <alignment horizontal="center" vertical="center"/>
    </xf>
    <xf numFmtId="164" fontId="81" fillId="15" borderId="1" xfId="0" applyNumberFormat="1" applyFont="1" applyFill="1" applyBorder="1" applyAlignment="1">
      <alignment horizontal="center" vertical="center"/>
    </xf>
    <xf numFmtId="0" fontId="74" fillId="8" borderId="20" xfId="0" applyFont="1" applyFill="1" applyBorder="1" applyAlignment="1">
      <alignment horizontal="center" vertical="center"/>
    </xf>
    <xf numFmtId="0" fontId="74" fillId="8" borderId="2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/>
    </xf>
    <xf numFmtId="0" fontId="51" fillId="0" borderId="0" xfId="0" applyFont="1" applyFill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4" fillId="8" borderId="3" xfId="0" applyFont="1" applyFill="1" applyBorder="1" applyAlignment="1">
      <alignment horizontal="center" vertical="center"/>
    </xf>
    <xf numFmtId="0" fontId="60" fillId="7" borderId="3" xfId="0" applyFont="1" applyFill="1" applyBorder="1" applyAlignment="1">
      <alignment horizontal="center"/>
    </xf>
    <xf numFmtId="0" fontId="60" fillId="7" borderId="20" xfId="0" applyFont="1" applyFill="1" applyBorder="1" applyAlignment="1">
      <alignment horizontal="center"/>
    </xf>
    <xf numFmtId="0" fontId="60" fillId="7" borderId="2" xfId="0" applyFont="1" applyFill="1" applyBorder="1" applyAlignment="1">
      <alignment horizontal="center"/>
    </xf>
    <xf numFmtId="0" fontId="77" fillId="8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3" fillId="0" borderId="3" xfId="0" applyFont="1" applyBorder="1" applyAlignment="1">
      <alignment horizontal="center" vertical="center" wrapText="1"/>
    </xf>
    <xf numFmtId="0" fontId="83" fillId="0" borderId="2" xfId="0" applyFont="1" applyBorder="1" applyAlignment="1">
      <alignment horizontal="center" vertical="center" wrapText="1"/>
    </xf>
    <xf numFmtId="0" fontId="84" fillId="0" borderId="3" xfId="0" applyFont="1" applyBorder="1" applyAlignment="1">
      <alignment horizontal="center" vertical="center" wrapText="1"/>
    </xf>
    <xf numFmtId="0" fontId="84" fillId="0" borderId="2" xfId="0" applyFont="1" applyBorder="1" applyAlignment="1">
      <alignment horizontal="center" vertical="center" wrapText="1"/>
    </xf>
    <xf numFmtId="0" fontId="85" fillId="0" borderId="3" xfId="0" applyFont="1" applyBorder="1" applyAlignment="1">
      <alignment horizontal="center" vertical="center" wrapText="1"/>
    </xf>
    <xf numFmtId="0" fontId="85" fillId="0" borderId="2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5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8</xdr:row>
      <xdr:rowOff>30481</xdr:rowOff>
    </xdr:from>
    <xdr:to>
      <xdr:col>3</xdr:col>
      <xdr:colOff>647700</xdr:colOff>
      <xdr:row>8</xdr:row>
      <xdr:rowOff>133350</xdr:rowOff>
    </xdr:to>
    <xdr:sp macro="" textlink="">
      <xdr:nvSpPr>
        <xdr:cNvPr id="2" name="Flèche gauche 1"/>
        <xdr:cNvSpPr/>
      </xdr:nvSpPr>
      <xdr:spPr>
        <a:xfrm>
          <a:off x="3476625" y="1554481"/>
          <a:ext cx="1390650" cy="102869"/>
        </a:xfrm>
        <a:prstGeom prst="lef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19050</xdr:colOff>
      <xdr:row>5</xdr:row>
      <xdr:rowOff>85725</xdr:rowOff>
    </xdr:from>
    <xdr:to>
      <xdr:col>3</xdr:col>
      <xdr:colOff>647700</xdr:colOff>
      <xdr:row>5</xdr:row>
      <xdr:rowOff>188594</xdr:rowOff>
    </xdr:to>
    <xdr:sp macro="" textlink="">
      <xdr:nvSpPr>
        <xdr:cNvPr id="4" name="Flèche gauche 3"/>
        <xdr:cNvSpPr/>
      </xdr:nvSpPr>
      <xdr:spPr>
        <a:xfrm>
          <a:off x="3476625" y="1038225"/>
          <a:ext cx="1390650" cy="102869"/>
        </a:xfrm>
        <a:prstGeom prst="leftArrow">
          <a:avLst/>
        </a:prstGeom>
        <a:solidFill>
          <a:srgbClr val="33CC3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232918</xdr:colOff>
      <xdr:row>11</xdr:row>
      <xdr:rowOff>184289</xdr:rowOff>
    </xdr:from>
    <xdr:to>
      <xdr:col>3</xdr:col>
      <xdr:colOff>323023</xdr:colOff>
      <xdr:row>28</xdr:row>
      <xdr:rowOff>48730</xdr:rowOff>
    </xdr:to>
    <xdr:sp macro="" textlink="">
      <xdr:nvSpPr>
        <xdr:cNvPr id="5" name="Flèche gauche 4"/>
        <xdr:cNvSpPr/>
      </xdr:nvSpPr>
      <xdr:spPr>
        <a:xfrm rot="3097797">
          <a:off x="2946075" y="3805257"/>
          <a:ext cx="3102941" cy="90105"/>
        </a:xfrm>
        <a:prstGeom prst="leftArrow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2582723</xdr:colOff>
      <xdr:row>23</xdr:row>
      <xdr:rowOff>109728</xdr:rowOff>
    </xdr:from>
    <xdr:to>
      <xdr:col>4</xdr:col>
      <xdr:colOff>574762</xdr:colOff>
      <xdr:row>24</xdr:row>
      <xdr:rowOff>8300</xdr:rowOff>
    </xdr:to>
    <xdr:sp macro="" textlink="">
      <xdr:nvSpPr>
        <xdr:cNvPr id="6" name="Flèche gauche 5"/>
        <xdr:cNvSpPr/>
      </xdr:nvSpPr>
      <xdr:spPr>
        <a:xfrm rot="2101580">
          <a:off x="3344723" y="4510278"/>
          <a:ext cx="2211614" cy="89072"/>
        </a:xfrm>
        <a:prstGeom prst="leftArrow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38099</xdr:colOff>
      <xdr:row>27</xdr:row>
      <xdr:rowOff>66675</xdr:rowOff>
    </xdr:from>
    <xdr:to>
      <xdr:col>4</xdr:col>
      <xdr:colOff>295274</xdr:colOff>
      <xdr:row>27</xdr:row>
      <xdr:rowOff>150494</xdr:rowOff>
    </xdr:to>
    <xdr:sp macro="" textlink="">
      <xdr:nvSpPr>
        <xdr:cNvPr id="7" name="Flèche gauche 6"/>
        <xdr:cNvSpPr/>
      </xdr:nvSpPr>
      <xdr:spPr>
        <a:xfrm>
          <a:off x="3495674" y="5229225"/>
          <a:ext cx="1781175" cy="83819"/>
        </a:xfrm>
        <a:prstGeom prst="leftArrow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2538009</xdr:colOff>
      <xdr:row>30</xdr:row>
      <xdr:rowOff>185456</xdr:rowOff>
    </xdr:from>
    <xdr:to>
      <xdr:col>4</xdr:col>
      <xdr:colOff>556336</xdr:colOff>
      <xdr:row>31</xdr:row>
      <xdr:rowOff>103912</xdr:rowOff>
    </xdr:to>
    <xdr:sp macro="" textlink="">
      <xdr:nvSpPr>
        <xdr:cNvPr id="8" name="Flèche gauche 7"/>
        <xdr:cNvSpPr/>
      </xdr:nvSpPr>
      <xdr:spPr>
        <a:xfrm rot="19458238">
          <a:off x="3300009" y="5919506"/>
          <a:ext cx="2237902" cy="108956"/>
        </a:xfrm>
        <a:prstGeom prst="leftArrow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197457</xdr:colOff>
      <xdr:row>26</xdr:row>
      <xdr:rowOff>120397</xdr:rowOff>
    </xdr:from>
    <xdr:to>
      <xdr:col>3</xdr:col>
      <xdr:colOff>298607</xdr:colOff>
      <xdr:row>43</xdr:row>
      <xdr:rowOff>13067</xdr:rowOff>
    </xdr:to>
    <xdr:sp macro="" textlink="">
      <xdr:nvSpPr>
        <xdr:cNvPr id="9" name="Flèche gauche 8"/>
        <xdr:cNvSpPr/>
      </xdr:nvSpPr>
      <xdr:spPr>
        <a:xfrm rot="18325855">
          <a:off x="2902022" y="6607457"/>
          <a:ext cx="3131170" cy="101150"/>
        </a:xfrm>
        <a:prstGeom prst="leftArrow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1743075</xdr:colOff>
      <xdr:row>7</xdr:row>
      <xdr:rowOff>66675</xdr:rowOff>
    </xdr:from>
    <xdr:to>
      <xdr:col>1</xdr:col>
      <xdr:colOff>2095500</xdr:colOff>
      <xdr:row>8</xdr:row>
      <xdr:rowOff>85725</xdr:rowOff>
    </xdr:to>
    <xdr:sp macro="" textlink="">
      <xdr:nvSpPr>
        <xdr:cNvPr id="2" name="Flèche droite 1"/>
        <xdr:cNvSpPr/>
      </xdr:nvSpPr>
      <xdr:spPr>
        <a:xfrm>
          <a:off x="1828800" y="1247775"/>
          <a:ext cx="352425" cy="20955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</xdr:col>
      <xdr:colOff>9525</xdr:colOff>
      <xdr:row>5</xdr:row>
      <xdr:rowOff>352425</xdr:rowOff>
    </xdr:from>
    <xdr:to>
      <xdr:col>1</xdr:col>
      <xdr:colOff>1647825</xdr:colOff>
      <xdr:row>12</xdr:row>
      <xdr:rowOff>180975</xdr:rowOff>
    </xdr:to>
    <xdr:sp macro="" textlink="">
      <xdr:nvSpPr>
        <xdr:cNvPr id="3" name="Rectangle à coins arrondis 2"/>
        <xdr:cNvSpPr/>
      </xdr:nvSpPr>
      <xdr:spPr>
        <a:xfrm>
          <a:off x="95250" y="733425"/>
          <a:ext cx="1638300" cy="1581150"/>
        </a:xfrm>
        <a:prstGeom prst="roundRect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rgbClr val="FF0000"/>
              </a:solidFill>
              <a:latin typeface="+mn-lt"/>
              <a:cs typeface="Arial" panose="020B0604020202020204" pitchFamily="34" charset="0"/>
            </a:rPr>
            <a:t>COLLER</a:t>
          </a:r>
          <a:r>
            <a:rPr lang="fr-FR" sz="1100" b="1" baseline="0">
              <a:solidFill>
                <a:srgbClr val="FF0000"/>
              </a:solidFill>
              <a:latin typeface="+mn-lt"/>
              <a:cs typeface="Arial" panose="020B0604020202020204" pitchFamily="34" charset="0"/>
            </a:rPr>
            <a:t> LES EFFECTIFS ICI AVEC OPTIONS COLLAGE "VALEURS" </a:t>
          </a:r>
          <a:br>
            <a:rPr lang="fr-FR" sz="1100" b="1" baseline="0">
              <a:solidFill>
                <a:srgbClr val="FF0000"/>
              </a:solidFill>
              <a:latin typeface="+mn-lt"/>
              <a:cs typeface="Arial" panose="020B0604020202020204" pitchFamily="34" charset="0"/>
            </a:rPr>
          </a:br>
          <a:r>
            <a:rPr lang="fr-FR" sz="1100" b="1" baseline="0">
              <a:solidFill>
                <a:srgbClr val="FF0000"/>
              </a:solidFill>
              <a:latin typeface="+mn-lt"/>
              <a:cs typeface="Arial" panose="020B0604020202020204" pitchFamily="34" charset="0"/>
            </a:rPr>
            <a:t/>
          </a:r>
          <a:br>
            <a:rPr lang="fr-FR" sz="1100" b="1" baseline="0">
              <a:solidFill>
                <a:srgbClr val="FF0000"/>
              </a:solidFill>
              <a:latin typeface="+mn-lt"/>
              <a:cs typeface="Arial" panose="020B0604020202020204" pitchFamily="34" charset="0"/>
            </a:rPr>
          </a:br>
          <a:r>
            <a:rPr lang="fr-FR" sz="1100" b="1" baseline="0">
              <a:solidFill>
                <a:srgbClr val="FF0000"/>
              </a:solidFill>
              <a:latin typeface="+mn-lt"/>
              <a:cs typeface="Arial" panose="020B0604020202020204" pitchFamily="34" charset="0"/>
            </a:rPr>
            <a:t>BOUTON :</a:t>
          </a:r>
          <a:endParaRPr lang="fr-FR" sz="1100" b="1">
            <a:solidFill>
              <a:srgbClr val="FF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819150</xdr:colOff>
      <xdr:row>8</xdr:row>
      <xdr:rowOff>114300</xdr:rowOff>
    </xdr:from>
    <xdr:to>
      <xdr:col>1</xdr:col>
      <xdr:colOff>1276350</xdr:colOff>
      <xdr:row>10</xdr:row>
      <xdr:rowOff>19050</xdr:rowOff>
    </xdr:to>
    <xdr:sp macro="" textlink="">
      <xdr:nvSpPr>
        <xdr:cNvPr id="4" name="Rectangle 3"/>
        <xdr:cNvSpPr/>
      </xdr:nvSpPr>
      <xdr:spPr>
        <a:xfrm>
          <a:off x="904875" y="1485900"/>
          <a:ext cx="457200" cy="285750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rgbClr val="FF0000"/>
              </a:solidFill>
            </a:rPr>
            <a:t>123</a:t>
          </a:r>
        </a:p>
      </xdr:txBody>
    </xdr:sp>
    <xdr:clientData/>
  </xdr:twoCellAnchor>
  <xdr:twoCellAnchor>
    <xdr:from>
      <xdr:col>4</xdr:col>
      <xdr:colOff>161925</xdr:colOff>
      <xdr:row>1</xdr:row>
      <xdr:rowOff>161924</xdr:rowOff>
    </xdr:from>
    <xdr:to>
      <xdr:col>10</xdr:col>
      <xdr:colOff>171450</xdr:colOff>
      <xdr:row>2</xdr:row>
      <xdr:rowOff>95249</xdr:rowOff>
    </xdr:to>
    <xdr:sp macro="" textlink="">
      <xdr:nvSpPr>
        <xdr:cNvPr id="5" name="Flèche droite 4"/>
        <xdr:cNvSpPr/>
      </xdr:nvSpPr>
      <xdr:spPr>
        <a:xfrm>
          <a:off x="3505200" y="161924"/>
          <a:ext cx="1438275" cy="161925"/>
        </a:xfrm>
        <a:prstGeom prst="rightArrow">
          <a:avLst/>
        </a:prstGeom>
        <a:solidFill>
          <a:srgbClr val="99FF33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</xdr:col>
      <xdr:colOff>1685925</xdr:colOff>
      <xdr:row>0</xdr:row>
      <xdr:rowOff>66675</xdr:rowOff>
    </xdr:from>
    <xdr:to>
      <xdr:col>4</xdr:col>
      <xdr:colOff>66675</xdr:colOff>
      <xdr:row>3</xdr:row>
      <xdr:rowOff>152400</xdr:rowOff>
    </xdr:to>
    <xdr:sp macro="" textlink="">
      <xdr:nvSpPr>
        <xdr:cNvPr id="6" name="Rectangle à coins arrondis 5"/>
        <xdr:cNvSpPr/>
      </xdr:nvSpPr>
      <xdr:spPr>
        <a:xfrm>
          <a:off x="1771650" y="66675"/>
          <a:ext cx="1638300" cy="733425"/>
        </a:xfrm>
        <a:prstGeom prst="roundRect">
          <a:avLst/>
        </a:prstGeom>
        <a:solidFill>
          <a:srgbClr val="99FF33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rgbClr val="FF0000"/>
              </a:solidFill>
            </a:rPr>
            <a:t>RENTRER</a:t>
          </a:r>
          <a:r>
            <a:rPr lang="fr-FR" sz="1600" b="1" baseline="0">
              <a:solidFill>
                <a:srgbClr val="FF0000"/>
              </a:solidFill>
            </a:rPr>
            <a:t> LES DATES ICI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161924</xdr:colOff>
      <xdr:row>1</xdr:row>
      <xdr:rowOff>19050</xdr:rowOff>
    </xdr:from>
    <xdr:to>
      <xdr:col>39</xdr:col>
      <xdr:colOff>0</xdr:colOff>
      <xdr:row>3</xdr:row>
      <xdr:rowOff>0</xdr:rowOff>
    </xdr:to>
    <xdr:sp macro="[0]!Creer_BL" textlink="">
      <xdr:nvSpPr>
        <xdr:cNvPr id="2" name="Rectangle à coins arrondis 1"/>
        <xdr:cNvSpPr/>
      </xdr:nvSpPr>
      <xdr:spPr>
        <a:xfrm>
          <a:off x="10944224" y="171450"/>
          <a:ext cx="923925" cy="561975"/>
        </a:xfrm>
        <a:prstGeom prst="roundRect">
          <a:avLst/>
        </a:prstGeom>
        <a:solidFill>
          <a:srgbClr val="66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 cap="none" spc="0" baseline="0">
              <a:ln w="18415" cmpd="sng">
                <a:noFill/>
                <a:prstDash val="solid"/>
              </a:ln>
              <a:solidFill>
                <a:srgbClr val="FF000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Arial" pitchFamily="34" charset="0"/>
              <a:cs typeface="Arial" pitchFamily="34" charset="0"/>
            </a:rPr>
            <a:t>CREER BL</a:t>
          </a:r>
        </a:p>
      </xdr:txBody>
    </xdr:sp>
    <xdr:clientData/>
  </xdr:twoCellAnchor>
  <xdr:twoCellAnchor>
    <xdr:from>
      <xdr:col>2</xdr:col>
      <xdr:colOff>104774</xdr:colOff>
      <xdr:row>0</xdr:row>
      <xdr:rowOff>133350</xdr:rowOff>
    </xdr:from>
    <xdr:to>
      <xdr:col>7</xdr:col>
      <xdr:colOff>114300</xdr:colOff>
      <xdr:row>2</xdr:row>
      <xdr:rowOff>276225</xdr:rowOff>
    </xdr:to>
    <xdr:sp macro="[0]!SupprimerLignes" textlink="">
      <xdr:nvSpPr>
        <xdr:cNvPr id="3" name="Rectangle à coins arrondis 2"/>
        <xdr:cNvSpPr/>
      </xdr:nvSpPr>
      <xdr:spPr>
        <a:xfrm>
          <a:off x="2514599" y="133350"/>
          <a:ext cx="1409701" cy="590550"/>
        </a:xfrm>
        <a:prstGeom prst="roundRect">
          <a:avLst/>
        </a:prstGeom>
        <a:solidFill>
          <a:srgbClr val="99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 cap="none" spc="0" baseline="0">
              <a:ln w="18415" cmpd="sng">
                <a:noFill/>
                <a:prstDash val="solid"/>
              </a:ln>
              <a:solidFill>
                <a:srgbClr val="FF000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Arial" pitchFamily="34" charset="0"/>
              <a:cs typeface="Arial" pitchFamily="34" charset="0"/>
            </a:rPr>
            <a:t>MASQUER LES</a:t>
          </a:r>
        </a:p>
        <a:p>
          <a:pPr algn="ctr"/>
          <a:r>
            <a:rPr lang="fr-FR" sz="1200" b="0" cap="none" spc="0" baseline="0">
              <a:ln w="18415" cmpd="sng">
                <a:noFill/>
                <a:prstDash val="solid"/>
              </a:ln>
              <a:solidFill>
                <a:srgbClr val="FF000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Arial" pitchFamily="34" charset="0"/>
              <a:cs typeface="Arial" pitchFamily="34" charset="0"/>
            </a:rPr>
            <a:t>LIGNES VIDES</a:t>
          </a:r>
        </a:p>
      </xdr:txBody>
    </xdr:sp>
    <xdr:clientData/>
  </xdr:twoCellAnchor>
  <xdr:twoCellAnchor>
    <xdr:from>
      <xdr:col>0</xdr:col>
      <xdr:colOff>2019300</xdr:colOff>
      <xdr:row>1</xdr:row>
      <xdr:rowOff>180975</xdr:rowOff>
    </xdr:from>
    <xdr:to>
      <xdr:col>1</xdr:col>
      <xdr:colOff>321900</xdr:colOff>
      <xdr:row>2</xdr:row>
      <xdr:rowOff>95250</xdr:rowOff>
    </xdr:to>
    <xdr:sp macro="" textlink="">
      <xdr:nvSpPr>
        <xdr:cNvPr id="4" name="Flèche droite 3"/>
        <xdr:cNvSpPr/>
      </xdr:nvSpPr>
      <xdr:spPr>
        <a:xfrm>
          <a:off x="2019300" y="333375"/>
          <a:ext cx="360000" cy="2095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33</xdr:col>
      <xdr:colOff>85725</xdr:colOff>
      <xdr:row>1</xdr:row>
      <xdr:rowOff>180975</xdr:rowOff>
    </xdr:from>
    <xdr:to>
      <xdr:col>34</xdr:col>
      <xdr:colOff>198075</xdr:colOff>
      <xdr:row>2</xdr:row>
      <xdr:rowOff>95250</xdr:rowOff>
    </xdr:to>
    <xdr:sp macro="" textlink="">
      <xdr:nvSpPr>
        <xdr:cNvPr id="5" name="Flèche droite 4"/>
        <xdr:cNvSpPr/>
      </xdr:nvSpPr>
      <xdr:spPr>
        <a:xfrm>
          <a:off x="10934700" y="333375"/>
          <a:ext cx="360000" cy="2095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266700</xdr:colOff>
      <xdr:row>0</xdr:row>
      <xdr:rowOff>142875</xdr:rowOff>
    </xdr:from>
    <xdr:to>
      <xdr:col>23</xdr:col>
      <xdr:colOff>19050</xdr:colOff>
      <xdr:row>3</xdr:row>
      <xdr:rowOff>0</xdr:rowOff>
    </xdr:to>
    <xdr:sp macro="[0]!AfficherLignes" textlink="">
      <xdr:nvSpPr>
        <xdr:cNvPr id="6" name="Rectangle à coins arrondis 5"/>
        <xdr:cNvSpPr/>
      </xdr:nvSpPr>
      <xdr:spPr>
        <a:xfrm>
          <a:off x="6677025" y="142875"/>
          <a:ext cx="1409700" cy="590550"/>
        </a:xfrm>
        <a:prstGeom prst="roundRect">
          <a:avLst/>
        </a:prstGeom>
        <a:solidFill>
          <a:srgbClr val="99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 cap="none" spc="0" baseline="0">
              <a:ln w="18415" cmpd="sng">
                <a:noFill/>
                <a:prstDash val="solid"/>
              </a:ln>
              <a:solidFill>
                <a:srgbClr val="FF000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Arial" pitchFamily="34" charset="0"/>
              <a:cs typeface="Arial" pitchFamily="34" charset="0"/>
            </a:rPr>
            <a:t>AFFICHER LES</a:t>
          </a:r>
        </a:p>
        <a:p>
          <a:pPr algn="ctr"/>
          <a:r>
            <a:rPr lang="fr-FR" sz="1200" b="0" cap="none" spc="0" baseline="0">
              <a:ln w="18415" cmpd="sng">
                <a:noFill/>
                <a:prstDash val="solid"/>
              </a:ln>
              <a:solidFill>
                <a:srgbClr val="FF000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Arial" pitchFamily="34" charset="0"/>
              <a:cs typeface="Arial" pitchFamily="34" charset="0"/>
            </a:rPr>
            <a:t>LIGNES VIDES</a:t>
          </a:r>
        </a:p>
      </xdr:txBody>
    </xdr:sp>
    <xdr:clientData/>
  </xdr:twoCellAnchor>
  <xdr:twoCellAnchor>
    <xdr:from>
      <xdr:col>0</xdr:col>
      <xdr:colOff>123825</xdr:colOff>
      <xdr:row>0</xdr:row>
      <xdr:rowOff>133350</xdr:rowOff>
    </xdr:from>
    <xdr:to>
      <xdr:col>0</xdr:col>
      <xdr:colOff>2009775</xdr:colOff>
      <xdr:row>2</xdr:row>
      <xdr:rowOff>276225</xdr:rowOff>
    </xdr:to>
    <xdr:sp macro="" textlink="">
      <xdr:nvSpPr>
        <xdr:cNvPr id="7" name="ZoneTexte 6"/>
        <xdr:cNvSpPr txBox="1"/>
      </xdr:nvSpPr>
      <xdr:spPr>
        <a:xfrm>
          <a:off x="123825" y="133350"/>
          <a:ext cx="1885950" cy="590550"/>
        </a:xfrm>
        <a:prstGeom prst="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200" b="1"/>
            <a:t>CLIQUER POUR MASQUER </a:t>
          </a:r>
        </a:p>
        <a:p>
          <a:pPr algn="ctr"/>
          <a:r>
            <a:rPr lang="fr-FR" sz="1200" b="1"/>
            <a:t>LES LIGNES VIDES</a:t>
          </a:r>
        </a:p>
      </xdr:txBody>
    </xdr:sp>
    <xdr:clientData/>
  </xdr:twoCellAnchor>
  <xdr:twoCellAnchor>
    <xdr:from>
      <xdr:col>15</xdr:col>
      <xdr:colOff>76200</xdr:colOff>
      <xdr:row>1</xdr:row>
      <xdr:rowOff>200025</xdr:rowOff>
    </xdr:from>
    <xdr:to>
      <xdr:col>16</xdr:col>
      <xdr:colOff>102825</xdr:colOff>
      <xdr:row>2</xdr:row>
      <xdr:rowOff>114300</xdr:rowOff>
    </xdr:to>
    <xdr:sp macro="" textlink="">
      <xdr:nvSpPr>
        <xdr:cNvPr id="8" name="Flèche droite 7"/>
        <xdr:cNvSpPr/>
      </xdr:nvSpPr>
      <xdr:spPr>
        <a:xfrm>
          <a:off x="6353175" y="352425"/>
          <a:ext cx="360000" cy="2095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19050</xdr:colOff>
      <xdr:row>0</xdr:row>
      <xdr:rowOff>142875</xdr:rowOff>
    </xdr:from>
    <xdr:to>
      <xdr:col>15</xdr:col>
      <xdr:colOff>47625</xdr:colOff>
      <xdr:row>3</xdr:row>
      <xdr:rowOff>0</xdr:rowOff>
    </xdr:to>
    <xdr:sp macro="" textlink="">
      <xdr:nvSpPr>
        <xdr:cNvPr id="9" name="ZoneTexte 8"/>
        <xdr:cNvSpPr txBox="1"/>
      </xdr:nvSpPr>
      <xdr:spPr>
        <a:xfrm>
          <a:off x="4438650" y="142875"/>
          <a:ext cx="1885950" cy="590550"/>
        </a:xfrm>
        <a:prstGeom prst="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1200" b="1"/>
            <a:t>CLIQUER POUR AFFICHER</a:t>
          </a:r>
        </a:p>
        <a:p>
          <a:pPr algn="ctr"/>
          <a:r>
            <a:rPr lang="fr-FR" sz="1200" b="1"/>
            <a:t>LES LIGNES VIDES</a:t>
          </a:r>
        </a:p>
      </xdr:txBody>
    </xdr:sp>
    <xdr:clientData/>
  </xdr:twoCellAnchor>
  <xdr:twoCellAnchor>
    <xdr:from>
      <xdr:col>25</xdr:col>
      <xdr:colOff>152400</xdr:colOff>
      <xdr:row>1</xdr:row>
      <xdr:rowOff>0</xdr:rowOff>
    </xdr:from>
    <xdr:to>
      <xdr:col>33</xdr:col>
      <xdr:colOff>76200</xdr:colOff>
      <xdr:row>3</xdr:row>
      <xdr:rowOff>9525</xdr:rowOff>
    </xdr:to>
    <xdr:sp macro="" textlink="">
      <xdr:nvSpPr>
        <xdr:cNvPr id="11" name="ZoneTexte 10"/>
        <xdr:cNvSpPr txBox="1"/>
      </xdr:nvSpPr>
      <xdr:spPr>
        <a:xfrm>
          <a:off x="9039225" y="152400"/>
          <a:ext cx="1885950" cy="590550"/>
        </a:xfrm>
        <a:prstGeom prst="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 b="1">
              <a:solidFill>
                <a:schemeClr val="dk1"/>
              </a:solidFill>
              <a:latin typeface="+mn-lt"/>
              <a:ea typeface="+mn-ea"/>
              <a:cs typeface="+mn-cs"/>
            </a:rPr>
            <a:t>CLIQUER POUR CRÉER LES BONS DE LIVRAISONS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0</xdr:row>
      <xdr:rowOff>95250</xdr:rowOff>
    </xdr:from>
    <xdr:to>
      <xdr:col>6</xdr:col>
      <xdr:colOff>190500</xdr:colOff>
      <xdr:row>3</xdr:row>
      <xdr:rowOff>76200</xdr:rowOff>
    </xdr:to>
    <xdr:sp macro="[0]!MasquerColonnes" textlink="">
      <xdr:nvSpPr>
        <xdr:cNvPr id="3" name="Rectangle à coins arrondis 2"/>
        <xdr:cNvSpPr/>
      </xdr:nvSpPr>
      <xdr:spPr>
        <a:xfrm>
          <a:off x="1543050" y="95250"/>
          <a:ext cx="13525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MASQUER</a:t>
          </a:r>
          <a:r>
            <a:rPr lang="fr-FR" sz="1100" baseline="0"/>
            <a:t> LES COLONNES VIDES</a:t>
          </a:r>
          <a:endParaRPr lang="fr-FR" sz="1100"/>
        </a:p>
      </xdr:txBody>
    </xdr:sp>
    <xdr:clientData/>
  </xdr:twoCellAnchor>
  <xdr:twoCellAnchor>
    <xdr:from>
      <xdr:col>10</xdr:col>
      <xdr:colOff>266700</xdr:colOff>
      <xdr:row>0</xdr:row>
      <xdr:rowOff>114300</xdr:rowOff>
    </xdr:from>
    <xdr:to>
      <xdr:col>15</xdr:col>
      <xdr:colOff>38100</xdr:colOff>
      <xdr:row>3</xdr:row>
      <xdr:rowOff>66675</xdr:rowOff>
    </xdr:to>
    <xdr:sp macro="[0]!AfficherColonnes" textlink="">
      <xdr:nvSpPr>
        <xdr:cNvPr id="4" name="Rectangle à coins arrondis 3"/>
        <xdr:cNvSpPr/>
      </xdr:nvSpPr>
      <xdr:spPr>
        <a:xfrm>
          <a:off x="4133850" y="114300"/>
          <a:ext cx="133350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LES COLONNES VIDES</a:t>
          </a:r>
        </a:p>
      </xdr:txBody>
    </xdr:sp>
    <xdr:clientData/>
  </xdr:twoCellAnchor>
  <xdr:twoCellAnchor>
    <xdr:from>
      <xdr:col>34</xdr:col>
      <xdr:colOff>19050</xdr:colOff>
      <xdr:row>7</xdr:row>
      <xdr:rowOff>9525</xdr:rowOff>
    </xdr:from>
    <xdr:to>
      <xdr:col>36</xdr:col>
      <xdr:colOff>352425</xdr:colOff>
      <xdr:row>7</xdr:row>
      <xdr:rowOff>152400</xdr:rowOff>
    </xdr:to>
    <xdr:sp macro="" textlink="">
      <xdr:nvSpPr>
        <xdr:cNvPr id="5" name="Flèche gauche 4"/>
        <xdr:cNvSpPr/>
      </xdr:nvSpPr>
      <xdr:spPr>
        <a:xfrm>
          <a:off x="6400800" y="1400175"/>
          <a:ext cx="1857375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202468</xdr:colOff>
      <xdr:row>10</xdr:row>
      <xdr:rowOff>125114</xdr:rowOff>
    </xdr:from>
    <xdr:to>
      <xdr:col>11</xdr:col>
      <xdr:colOff>26707</xdr:colOff>
      <xdr:row>11</xdr:row>
      <xdr:rowOff>64003</xdr:rowOff>
    </xdr:to>
    <xdr:sp macro="" textlink="">
      <xdr:nvSpPr>
        <xdr:cNvPr id="6" name="Flèche gauche 5"/>
        <xdr:cNvSpPr/>
      </xdr:nvSpPr>
      <xdr:spPr>
        <a:xfrm rot="603459">
          <a:off x="2383693" y="1830089"/>
          <a:ext cx="2005464" cy="12938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180975</xdr:colOff>
      <xdr:row>12</xdr:row>
      <xdr:rowOff>180975</xdr:rowOff>
    </xdr:from>
    <xdr:to>
      <xdr:col>11</xdr:col>
      <xdr:colOff>76200</xdr:colOff>
      <xdr:row>13</xdr:row>
      <xdr:rowOff>133350</xdr:rowOff>
    </xdr:to>
    <xdr:sp macro="" textlink="">
      <xdr:nvSpPr>
        <xdr:cNvPr id="4111" name="Flèche gauche 6"/>
        <xdr:cNvSpPr>
          <a:spLocks noChangeArrowheads="1"/>
        </xdr:cNvSpPr>
      </xdr:nvSpPr>
      <xdr:spPr bwMode="auto">
        <a:xfrm rot="-2018955">
          <a:off x="2809875" y="2524125"/>
          <a:ext cx="2095500" cy="142875"/>
        </a:xfrm>
        <a:prstGeom prst="leftArrow">
          <a:avLst>
            <a:gd name="adj1" fmla="val 50000"/>
            <a:gd name="adj2" fmla="val 79920"/>
          </a:avLst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21</xdr:col>
      <xdr:colOff>47625</xdr:colOff>
      <xdr:row>0</xdr:row>
      <xdr:rowOff>133350</xdr:rowOff>
    </xdr:from>
    <xdr:to>
      <xdr:col>24</xdr:col>
      <xdr:colOff>304800</xdr:colOff>
      <xdr:row>3</xdr:row>
      <xdr:rowOff>0</xdr:rowOff>
    </xdr:to>
    <xdr:sp macro="[0]!Feuil6.Maj" textlink="">
      <xdr:nvSpPr>
        <xdr:cNvPr id="2" name="Rectangle à coins arrondis 1"/>
        <xdr:cNvSpPr/>
      </xdr:nvSpPr>
      <xdr:spPr>
        <a:xfrm>
          <a:off x="8020050" y="133350"/>
          <a:ext cx="1200150" cy="43815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CALCUL</a:t>
          </a:r>
          <a:r>
            <a:rPr lang="fr-FR" sz="1100" baseline="0"/>
            <a:t> DE BACS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44"/>
  <sheetViews>
    <sheetView workbookViewId="0">
      <selection activeCell="A3" sqref="A3"/>
    </sheetView>
  </sheetViews>
  <sheetFormatPr baseColWidth="10" defaultRowHeight="15" x14ac:dyDescent="0.25"/>
  <cols>
    <col min="2" max="2" width="40.42578125" customWidth="1"/>
  </cols>
  <sheetData>
    <row r="3" spans="2:5" x14ac:dyDescent="0.25">
      <c r="B3" s="50" t="s">
        <v>2</v>
      </c>
    </row>
    <row r="4" spans="2:5" x14ac:dyDescent="0.25">
      <c r="B4" s="61" t="s">
        <v>106</v>
      </c>
    </row>
    <row r="5" spans="2:5" x14ac:dyDescent="0.25">
      <c r="B5" s="61" t="s">
        <v>107</v>
      </c>
    </row>
    <row r="6" spans="2:5" ht="15.75" x14ac:dyDescent="0.25">
      <c r="B6" s="61" t="s">
        <v>108</v>
      </c>
      <c r="E6" s="214" t="s">
        <v>100</v>
      </c>
    </row>
    <row r="7" spans="2:5" x14ac:dyDescent="0.25">
      <c r="B7" s="61" t="s">
        <v>109</v>
      </c>
    </row>
    <row r="8" spans="2:5" x14ac:dyDescent="0.25">
      <c r="B8" s="61" t="s">
        <v>110</v>
      </c>
    </row>
    <row r="9" spans="2:5" ht="15.75" x14ac:dyDescent="0.25">
      <c r="B9" s="63"/>
      <c r="E9" s="64" t="s">
        <v>68</v>
      </c>
    </row>
    <row r="11" spans="2:5" x14ac:dyDescent="0.25">
      <c r="B11" s="49" t="s">
        <v>47</v>
      </c>
    </row>
    <row r="12" spans="2:5" x14ac:dyDescent="0.25">
      <c r="B12" s="62" t="str">
        <f>B4</f>
        <v>SARDINES BEURRE</v>
      </c>
    </row>
    <row r="13" spans="2:5" x14ac:dyDescent="0.25">
      <c r="B13" s="62" t="s">
        <v>111</v>
      </c>
    </row>
    <row r="14" spans="2:5" x14ac:dyDescent="0.25">
      <c r="B14" s="62" t="str">
        <f>B6</f>
        <v>SALADE VERTE</v>
      </c>
    </row>
    <row r="15" spans="2:5" x14ac:dyDescent="0.25">
      <c r="B15" s="62" t="str">
        <f>B7</f>
        <v>FROMAGE FAISSELLE</v>
      </c>
    </row>
    <row r="16" spans="2:5" x14ac:dyDescent="0.25">
      <c r="B16" s="62" t="str">
        <f>B8</f>
        <v>BANANE</v>
      </c>
    </row>
    <row r="18" spans="2:8" x14ac:dyDescent="0.25">
      <c r="B18" s="48" t="s">
        <v>46</v>
      </c>
    </row>
    <row r="19" spans="2:8" x14ac:dyDescent="0.25">
      <c r="B19" s="62" t="str">
        <f>B4</f>
        <v>SARDINES BEURRE</v>
      </c>
    </row>
    <row r="20" spans="2:8" x14ac:dyDescent="0.25">
      <c r="B20" s="62" t="str">
        <f>B5</f>
        <v>QUICHE LORRAINE</v>
      </c>
    </row>
    <row r="21" spans="2:8" x14ac:dyDescent="0.25">
      <c r="B21" s="62" t="str">
        <f>B6</f>
        <v>SALADE VERTE</v>
      </c>
    </row>
    <row r="22" spans="2:8" x14ac:dyDescent="0.25">
      <c r="B22" s="62" t="str">
        <f>B7</f>
        <v>FROMAGE FAISSELLE</v>
      </c>
    </row>
    <row r="23" spans="2:8" x14ac:dyDescent="0.25">
      <c r="B23" s="62" t="str">
        <f>B8</f>
        <v>BANANE</v>
      </c>
    </row>
    <row r="25" spans="2:8" x14ac:dyDescent="0.25">
      <c r="B25" s="47" t="s">
        <v>48</v>
      </c>
    </row>
    <row r="26" spans="2:8" x14ac:dyDescent="0.25">
      <c r="B26" s="62" t="str">
        <f>B4</f>
        <v>SARDINES BEURRE</v>
      </c>
    </row>
    <row r="27" spans="2:8" x14ac:dyDescent="0.25">
      <c r="B27" s="62" t="s">
        <v>111</v>
      </c>
      <c r="E27" s="238" t="s">
        <v>101</v>
      </c>
      <c r="F27" s="238"/>
      <c r="G27" s="238"/>
      <c r="H27" s="238"/>
    </row>
    <row r="28" spans="2:8" x14ac:dyDescent="0.25">
      <c r="B28" s="62" t="str">
        <f>B6</f>
        <v>SALADE VERTE</v>
      </c>
      <c r="E28" s="238"/>
      <c r="F28" s="238"/>
      <c r="G28" s="238"/>
      <c r="H28" s="238"/>
    </row>
    <row r="29" spans="2:8" x14ac:dyDescent="0.25">
      <c r="B29" s="62" t="str">
        <f>B7</f>
        <v>FROMAGE FAISSELLE</v>
      </c>
    </row>
    <row r="30" spans="2:8" x14ac:dyDescent="0.25">
      <c r="B30" s="62" t="str">
        <f>B8</f>
        <v>BANANE</v>
      </c>
    </row>
    <row r="32" spans="2:8" x14ac:dyDescent="0.25">
      <c r="B32" s="51" t="s">
        <v>33</v>
      </c>
    </row>
    <row r="33" spans="2:2" x14ac:dyDescent="0.25">
      <c r="B33" s="62" t="str">
        <f>B4</f>
        <v>SARDINES BEURRE</v>
      </c>
    </row>
    <row r="34" spans="2:2" x14ac:dyDescent="0.25">
      <c r="B34" s="62" t="s">
        <v>111</v>
      </c>
    </row>
    <row r="35" spans="2:2" x14ac:dyDescent="0.25">
      <c r="B35" s="62" t="str">
        <f>B6</f>
        <v>SALADE VERTE</v>
      </c>
    </row>
    <row r="36" spans="2:2" x14ac:dyDescent="0.25">
      <c r="B36" s="62" t="str">
        <f>B7</f>
        <v>FROMAGE FAISSELLE</v>
      </c>
    </row>
    <row r="37" spans="2:2" x14ac:dyDescent="0.25">
      <c r="B37" s="62" t="str">
        <f>B8</f>
        <v>BANANE</v>
      </c>
    </row>
    <row r="39" spans="2:2" x14ac:dyDescent="0.25">
      <c r="B39" s="52" t="s">
        <v>49</v>
      </c>
    </row>
    <row r="40" spans="2:2" x14ac:dyDescent="0.25">
      <c r="B40" s="62" t="str">
        <f>B4</f>
        <v>SARDINES BEURRE</v>
      </c>
    </row>
    <row r="41" spans="2:2" x14ac:dyDescent="0.25">
      <c r="B41" s="62" t="str">
        <f>B5</f>
        <v>QUICHE LORRAINE</v>
      </c>
    </row>
    <row r="42" spans="2:2" x14ac:dyDescent="0.25">
      <c r="B42" s="62" t="str">
        <f>B6</f>
        <v>SALADE VERTE</v>
      </c>
    </row>
    <row r="43" spans="2:2" x14ac:dyDescent="0.25">
      <c r="B43" s="62" t="str">
        <f>B7</f>
        <v>FROMAGE FAISSELLE</v>
      </c>
    </row>
    <row r="44" spans="2:2" x14ac:dyDescent="0.25">
      <c r="B44" s="62" t="str">
        <f>B8</f>
        <v>BANANE</v>
      </c>
    </row>
  </sheetData>
  <mergeCells count="1">
    <mergeCell ref="E27:H28"/>
  </mergeCells>
  <phoneticPr fontId="86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M100"/>
  <sheetViews>
    <sheetView showGridLines="0" workbookViewId="0">
      <pane ySplit="17" topLeftCell="A18" activePane="bottomLeft" state="frozen"/>
      <selection pane="bottomLeft" activeCell="F9" sqref="F9"/>
    </sheetView>
  </sheetViews>
  <sheetFormatPr baseColWidth="10" defaultRowHeight="15" x14ac:dyDescent="0.25"/>
  <cols>
    <col min="1" max="1" width="1.28515625" customWidth="1"/>
    <col min="2" max="2" width="32.85546875" customWidth="1"/>
    <col min="3" max="3" width="12.42578125" bestFit="1" customWidth="1"/>
    <col min="4" max="37" width="3.5703125" customWidth="1"/>
    <col min="38" max="38" width="3.85546875" style="44" customWidth="1"/>
  </cols>
  <sheetData>
    <row r="2" spans="3:38" ht="19.5" customHeight="1" x14ac:dyDescent="0.25">
      <c r="L2" s="246" t="s">
        <v>56</v>
      </c>
      <c r="M2" s="246"/>
      <c r="N2" s="246"/>
      <c r="O2" s="246"/>
      <c r="P2" s="246"/>
      <c r="Q2" s="246"/>
      <c r="R2" s="246"/>
      <c r="S2" s="246"/>
      <c r="T2" s="248">
        <v>42314</v>
      </c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</row>
    <row r="3" spans="3:38" ht="19.5" customHeight="1" x14ac:dyDescent="0.25">
      <c r="L3" s="247" t="s">
        <v>57</v>
      </c>
      <c r="M3" s="247"/>
      <c r="N3" s="247"/>
      <c r="O3" s="247"/>
      <c r="P3" s="247"/>
      <c r="Q3" s="247"/>
      <c r="R3" s="247"/>
      <c r="S3" s="247"/>
      <c r="T3" s="249">
        <v>42312</v>
      </c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</row>
    <row r="5" spans="3:38" x14ac:dyDescent="0.25">
      <c r="D5" s="198"/>
      <c r="E5" s="198"/>
      <c r="F5" s="255" t="s">
        <v>50</v>
      </c>
      <c r="G5" s="255"/>
      <c r="H5" s="255"/>
      <c r="I5" s="255" t="s">
        <v>50</v>
      </c>
      <c r="J5" s="255"/>
      <c r="K5" s="255"/>
      <c r="L5" s="255"/>
      <c r="M5" s="255"/>
      <c r="N5" s="255"/>
      <c r="O5" s="255"/>
      <c r="P5" s="255"/>
      <c r="Q5" s="255"/>
      <c r="R5" s="256" t="s">
        <v>51</v>
      </c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7" t="s">
        <v>5</v>
      </c>
      <c r="AF5" s="257"/>
      <c r="AG5" s="257"/>
      <c r="AH5" s="257"/>
      <c r="AI5" s="257"/>
      <c r="AJ5" s="257"/>
      <c r="AK5" s="257"/>
      <c r="AL5" s="199"/>
    </row>
    <row r="6" spans="3:38" ht="31.5" customHeight="1" x14ac:dyDescent="0.25">
      <c r="D6" s="263" t="s">
        <v>6</v>
      </c>
      <c r="E6" s="265" t="s">
        <v>14</v>
      </c>
      <c r="F6" s="261" t="s">
        <v>15</v>
      </c>
      <c r="G6" s="261" t="s">
        <v>16</v>
      </c>
      <c r="H6" s="261" t="s">
        <v>17</v>
      </c>
      <c r="I6" s="263" t="s">
        <v>18</v>
      </c>
      <c r="J6" s="263">
        <v>425</v>
      </c>
      <c r="K6" s="263" t="s">
        <v>19</v>
      </c>
      <c r="L6" s="263">
        <v>2114</v>
      </c>
      <c r="M6" s="263" t="s">
        <v>20</v>
      </c>
      <c r="N6" s="263">
        <v>1005</v>
      </c>
      <c r="O6" s="263">
        <v>1015</v>
      </c>
      <c r="P6" s="263" t="s">
        <v>21</v>
      </c>
      <c r="Q6" s="263" t="s">
        <v>22</v>
      </c>
      <c r="R6" s="260" t="s">
        <v>9</v>
      </c>
      <c r="S6" s="260"/>
      <c r="T6" s="260"/>
      <c r="U6" s="260"/>
      <c r="V6" s="260"/>
      <c r="W6" s="258" t="s">
        <v>10</v>
      </c>
      <c r="X6" s="258"/>
      <c r="Y6" s="258" t="s">
        <v>34</v>
      </c>
      <c r="Z6" s="258"/>
      <c r="AA6" s="260" t="s">
        <v>12</v>
      </c>
      <c r="AB6" s="260"/>
      <c r="AC6" s="260"/>
      <c r="AD6" s="260"/>
      <c r="AE6" s="243" t="s">
        <v>10</v>
      </c>
      <c r="AF6" s="243"/>
      <c r="AG6" s="243" t="s">
        <v>35</v>
      </c>
      <c r="AH6" s="243" t="s">
        <v>36</v>
      </c>
      <c r="AI6" s="243" t="s">
        <v>37</v>
      </c>
      <c r="AJ6" s="243" t="s">
        <v>38</v>
      </c>
      <c r="AK6" s="243" t="s">
        <v>39</v>
      </c>
      <c r="AL6" s="240" t="s">
        <v>98</v>
      </c>
    </row>
    <row r="7" spans="3:38" ht="31.5" customHeight="1" thickBot="1" x14ac:dyDescent="0.3">
      <c r="D7" s="264"/>
      <c r="E7" s="266"/>
      <c r="F7" s="262"/>
      <c r="G7" s="262"/>
      <c r="H7" s="262"/>
      <c r="I7" s="264"/>
      <c r="J7" s="264"/>
      <c r="K7" s="264"/>
      <c r="L7" s="264"/>
      <c r="M7" s="264"/>
      <c r="N7" s="264"/>
      <c r="O7" s="264"/>
      <c r="P7" s="264"/>
      <c r="Q7" s="264"/>
      <c r="R7" s="200" t="s">
        <v>15</v>
      </c>
      <c r="S7" s="200" t="s">
        <v>16</v>
      </c>
      <c r="T7" s="200" t="s">
        <v>17</v>
      </c>
      <c r="U7" s="200" t="s">
        <v>23</v>
      </c>
      <c r="V7" s="200" t="s">
        <v>24</v>
      </c>
      <c r="W7" s="259"/>
      <c r="X7" s="259"/>
      <c r="Y7" s="259"/>
      <c r="Z7" s="259"/>
      <c r="AA7" s="200" t="s">
        <v>15</v>
      </c>
      <c r="AB7" s="200" t="s">
        <v>16</v>
      </c>
      <c r="AC7" s="200" t="s">
        <v>17</v>
      </c>
      <c r="AD7" s="200" t="s">
        <v>23</v>
      </c>
      <c r="AE7" s="244"/>
      <c r="AF7" s="244"/>
      <c r="AG7" s="244"/>
      <c r="AH7" s="244"/>
      <c r="AI7" s="244"/>
      <c r="AJ7" s="244"/>
      <c r="AK7" s="244"/>
      <c r="AL7" s="241" t="s">
        <v>97</v>
      </c>
    </row>
    <row r="8" spans="3:38" ht="15.75" thickTop="1" x14ac:dyDescent="0.25">
      <c r="C8" s="201" t="s">
        <v>40</v>
      </c>
      <c r="D8" s="189">
        <v>26</v>
      </c>
      <c r="E8" s="190">
        <v>6</v>
      </c>
      <c r="F8" s="191">
        <v>18</v>
      </c>
      <c r="G8" s="191">
        <v>15</v>
      </c>
      <c r="H8" s="191">
        <v>12</v>
      </c>
      <c r="I8" s="192">
        <v>6</v>
      </c>
      <c r="J8" s="192"/>
      <c r="K8" s="192">
        <v>5</v>
      </c>
      <c r="L8" s="192">
        <v>4</v>
      </c>
      <c r="M8" s="192"/>
      <c r="N8" s="192"/>
      <c r="O8" s="192"/>
      <c r="P8" s="192">
        <v>6</v>
      </c>
      <c r="Q8" s="193">
        <v>1</v>
      </c>
      <c r="R8" s="194">
        <v>6</v>
      </c>
      <c r="S8" s="194">
        <v>8</v>
      </c>
      <c r="T8" s="194">
        <v>7</v>
      </c>
      <c r="U8" s="194">
        <v>9</v>
      </c>
      <c r="V8" s="194"/>
      <c r="W8" s="194">
        <v>42</v>
      </c>
      <c r="X8" s="194"/>
      <c r="Y8" s="193">
        <v>19</v>
      </c>
      <c r="Z8" s="192"/>
      <c r="AA8" s="194"/>
      <c r="AB8" s="194"/>
      <c r="AC8" s="194"/>
      <c r="AD8" s="194"/>
      <c r="AE8" s="194">
        <v>45</v>
      </c>
      <c r="AF8" s="194"/>
      <c r="AG8" s="194">
        <v>2</v>
      </c>
      <c r="AH8" s="194">
        <v>3</v>
      </c>
      <c r="AI8" s="194">
        <v>2</v>
      </c>
      <c r="AJ8" s="194">
        <v>3</v>
      </c>
      <c r="AK8" s="194">
        <v>4</v>
      </c>
      <c r="AL8" s="195"/>
    </row>
    <row r="9" spans="3:38" x14ac:dyDescent="0.25">
      <c r="C9" s="202" t="s">
        <v>44</v>
      </c>
      <c r="D9" s="141">
        <v>2</v>
      </c>
      <c r="E9" s="121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4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42"/>
    </row>
    <row r="10" spans="3:38" x14ac:dyDescent="0.25">
      <c r="C10" s="203" t="s">
        <v>45</v>
      </c>
      <c r="D10" s="143">
        <v>1</v>
      </c>
      <c r="E10" s="122"/>
      <c r="F10" s="123">
        <v>1</v>
      </c>
      <c r="G10" s="123"/>
      <c r="H10" s="123"/>
      <c r="I10" s="124"/>
      <c r="J10" s="124"/>
      <c r="K10" s="124"/>
      <c r="L10" s="124"/>
      <c r="M10" s="124"/>
      <c r="N10" s="124"/>
      <c r="O10" s="124"/>
      <c r="P10" s="124"/>
      <c r="Q10" s="124"/>
      <c r="R10" s="140"/>
      <c r="S10" s="140"/>
      <c r="T10" s="140"/>
      <c r="U10" s="140"/>
      <c r="V10" s="140"/>
      <c r="W10" s="140"/>
      <c r="X10" s="140"/>
      <c r="Y10" s="123"/>
      <c r="Z10" s="124"/>
      <c r="AA10" s="140"/>
      <c r="AB10" s="140"/>
      <c r="AC10" s="140"/>
      <c r="AD10" s="140"/>
      <c r="AE10" s="140"/>
      <c r="AF10" s="124"/>
      <c r="AG10" s="140">
        <v>1</v>
      </c>
      <c r="AH10" s="140"/>
      <c r="AI10" s="140"/>
      <c r="AJ10" s="140"/>
      <c r="AK10" s="125"/>
      <c r="AL10" s="144"/>
    </row>
    <row r="11" spans="3:38" x14ac:dyDescent="0.25">
      <c r="C11" s="204" t="s">
        <v>41</v>
      </c>
      <c r="D11" s="145"/>
      <c r="E11" s="127"/>
      <c r="F11" s="128"/>
      <c r="G11" s="128"/>
      <c r="H11" s="128">
        <v>1</v>
      </c>
      <c r="I11" s="129"/>
      <c r="J11" s="129"/>
      <c r="K11" s="129"/>
      <c r="L11" s="129"/>
      <c r="M11" s="129"/>
      <c r="N11" s="129"/>
      <c r="O11" s="129"/>
      <c r="P11" s="129"/>
      <c r="Q11" s="129"/>
      <c r="R11" s="126">
        <v>2</v>
      </c>
      <c r="S11" s="126">
        <v>1</v>
      </c>
      <c r="T11" s="126">
        <v>2</v>
      </c>
      <c r="U11" s="126">
        <v>2</v>
      </c>
      <c r="V11" s="126"/>
      <c r="W11" s="126"/>
      <c r="X11" s="126"/>
      <c r="Y11" s="128">
        <v>1</v>
      </c>
      <c r="Z11" s="146"/>
      <c r="AA11" s="126"/>
      <c r="AB11" s="126"/>
      <c r="AC11" s="126"/>
      <c r="AD11" s="126"/>
      <c r="AE11" s="126"/>
      <c r="AF11" s="129"/>
      <c r="AG11" s="126"/>
      <c r="AH11" s="126"/>
      <c r="AI11" s="126"/>
      <c r="AJ11" s="126"/>
      <c r="AK11" s="128">
        <v>1</v>
      </c>
      <c r="AL11" s="147"/>
    </row>
    <row r="12" spans="3:38" x14ac:dyDescent="0.25">
      <c r="C12" s="205" t="s">
        <v>33</v>
      </c>
      <c r="D12" s="196"/>
      <c r="E12" s="131"/>
      <c r="F12" s="132"/>
      <c r="G12" s="132"/>
      <c r="H12" s="132"/>
      <c r="I12" s="133"/>
      <c r="J12" s="133"/>
      <c r="K12" s="133"/>
      <c r="L12" s="133"/>
      <c r="M12" s="133"/>
      <c r="N12" s="133"/>
      <c r="O12" s="133"/>
      <c r="P12" s="133"/>
      <c r="Q12" s="133"/>
      <c r="R12" s="130"/>
      <c r="S12" s="130"/>
      <c r="T12" s="130"/>
      <c r="U12" s="130"/>
      <c r="V12" s="130"/>
      <c r="W12" s="130"/>
      <c r="X12" s="130"/>
      <c r="Y12" s="132"/>
      <c r="Z12" s="133"/>
      <c r="AA12" s="130"/>
      <c r="AB12" s="130"/>
      <c r="AC12" s="130"/>
      <c r="AD12" s="130"/>
      <c r="AE12" s="130"/>
      <c r="AF12" s="133"/>
      <c r="AG12" s="130"/>
      <c r="AH12" s="130"/>
      <c r="AI12" s="130"/>
      <c r="AJ12" s="130"/>
      <c r="AK12" s="131"/>
      <c r="AL12" s="148"/>
    </row>
    <row r="13" spans="3:38" x14ac:dyDescent="0.25">
      <c r="C13" s="206" t="s">
        <v>42</v>
      </c>
      <c r="D13" s="197"/>
      <c r="E13" s="135"/>
      <c r="F13" s="136"/>
      <c r="G13" s="136"/>
      <c r="H13" s="136"/>
      <c r="I13" s="137"/>
      <c r="J13" s="137"/>
      <c r="K13" s="137"/>
      <c r="L13" s="137"/>
      <c r="M13" s="137"/>
      <c r="N13" s="137"/>
      <c r="O13" s="137"/>
      <c r="P13" s="137"/>
      <c r="Q13" s="137"/>
      <c r="R13" s="134"/>
      <c r="S13" s="134"/>
      <c r="T13" s="134"/>
      <c r="U13" s="134"/>
      <c r="V13" s="134"/>
      <c r="W13" s="134"/>
      <c r="X13" s="134"/>
      <c r="Y13" s="136"/>
      <c r="Z13" s="137"/>
      <c r="AA13" s="134"/>
      <c r="AB13" s="134"/>
      <c r="AC13" s="134"/>
      <c r="AD13" s="134"/>
      <c r="AE13" s="135"/>
      <c r="AF13" s="138"/>
      <c r="AG13" s="134"/>
      <c r="AH13" s="134"/>
      <c r="AI13" s="134"/>
      <c r="AJ13" s="134"/>
      <c r="AK13" s="135"/>
      <c r="AL13" s="149"/>
    </row>
    <row r="14" spans="3:38" x14ac:dyDescent="0.25">
      <c r="C14" s="207" t="s">
        <v>43</v>
      </c>
      <c r="D14" s="150">
        <f>SUM(D8:D13)</f>
        <v>29</v>
      </c>
      <c r="E14" s="139">
        <f t="shared" ref="E14:AL14" si="0">SUM(E8:E13)</f>
        <v>6</v>
      </c>
      <c r="F14" s="139">
        <f t="shared" si="0"/>
        <v>19</v>
      </c>
      <c r="G14" s="139">
        <f t="shared" si="0"/>
        <v>15</v>
      </c>
      <c r="H14" s="139">
        <f t="shared" si="0"/>
        <v>13</v>
      </c>
      <c r="I14" s="139">
        <f t="shared" si="0"/>
        <v>6</v>
      </c>
      <c r="J14" s="139">
        <f t="shared" si="0"/>
        <v>0</v>
      </c>
      <c r="K14" s="139">
        <f t="shared" si="0"/>
        <v>5</v>
      </c>
      <c r="L14" s="139">
        <f t="shared" si="0"/>
        <v>4</v>
      </c>
      <c r="M14" s="139">
        <f t="shared" si="0"/>
        <v>0</v>
      </c>
      <c r="N14" s="139">
        <f t="shared" si="0"/>
        <v>0</v>
      </c>
      <c r="O14" s="139">
        <f t="shared" si="0"/>
        <v>0</v>
      </c>
      <c r="P14" s="139">
        <f t="shared" si="0"/>
        <v>6</v>
      </c>
      <c r="Q14" s="139">
        <f t="shared" si="0"/>
        <v>1</v>
      </c>
      <c r="R14" s="139">
        <f t="shared" si="0"/>
        <v>8</v>
      </c>
      <c r="S14" s="139">
        <f t="shared" si="0"/>
        <v>9</v>
      </c>
      <c r="T14" s="139">
        <f t="shared" si="0"/>
        <v>9</v>
      </c>
      <c r="U14" s="139">
        <f t="shared" si="0"/>
        <v>11</v>
      </c>
      <c r="V14" s="139">
        <f t="shared" si="0"/>
        <v>0</v>
      </c>
      <c r="W14" s="139">
        <f t="shared" si="0"/>
        <v>42</v>
      </c>
      <c r="X14" s="139">
        <f t="shared" si="0"/>
        <v>0</v>
      </c>
      <c r="Y14" s="139">
        <f t="shared" si="0"/>
        <v>20</v>
      </c>
      <c r="Z14" s="151">
        <f t="shared" si="0"/>
        <v>0</v>
      </c>
      <c r="AA14" s="139">
        <f t="shared" si="0"/>
        <v>0</v>
      </c>
      <c r="AB14" s="139">
        <f t="shared" si="0"/>
        <v>0</v>
      </c>
      <c r="AC14" s="139">
        <f t="shared" si="0"/>
        <v>0</v>
      </c>
      <c r="AD14" s="139">
        <f t="shared" si="0"/>
        <v>0</v>
      </c>
      <c r="AE14" s="139">
        <f t="shared" si="0"/>
        <v>45</v>
      </c>
      <c r="AF14" s="139">
        <f t="shared" si="0"/>
        <v>0</v>
      </c>
      <c r="AG14" s="139">
        <f t="shared" si="0"/>
        <v>3</v>
      </c>
      <c r="AH14" s="139">
        <f t="shared" si="0"/>
        <v>3</v>
      </c>
      <c r="AI14" s="139">
        <f t="shared" si="0"/>
        <v>2</v>
      </c>
      <c r="AJ14" s="139">
        <f t="shared" si="0"/>
        <v>3</v>
      </c>
      <c r="AK14" s="139">
        <f t="shared" si="0"/>
        <v>5</v>
      </c>
      <c r="AL14" s="152">
        <f t="shared" si="0"/>
        <v>0</v>
      </c>
    </row>
    <row r="15" spans="3:38" ht="15.75" thickBot="1" x14ac:dyDescent="0.3">
      <c r="C15" s="208" t="s">
        <v>52</v>
      </c>
      <c r="D15" s="153">
        <v>3</v>
      </c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154"/>
      <c r="AD15" s="154"/>
      <c r="AE15" s="154"/>
      <c r="AF15" s="154"/>
      <c r="AG15" s="154"/>
      <c r="AH15" s="154"/>
      <c r="AI15" s="154"/>
      <c r="AJ15" s="154"/>
      <c r="AK15" s="154"/>
      <c r="AL15" s="155"/>
    </row>
    <row r="16" spans="3:38" ht="15.75" thickTop="1" x14ac:dyDescent="0.25"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</row>
    <row r="17" spans="2:39" x14ac:dyDescent="0.25"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</row>
    <row r="18" spans="2:39" x14ac:dyDescent="0.25"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</row>
    <row r="19" spans="2:39" x14ac:dyDescent="0.25">
      <c r="D19" s="8"/>
      <c r="E19" s="8"/>
      <c r="F19" s="253" t="s">
        <v>50</v>
      </c>
      <c r="G19" s="253"/>
      <c r="H19" s="253"/>
      <c r="I19" s="253" t="s">
        <v>50</v>
      </c>
      <c r="J19" s="253"/>
      <c r="K19" s="253"/>
      <c r="L19" s="253"/>
      <c r="M19" s="253"/>
      <c r="N19" s="253"/>
      <c r="O19" s="253"/>
      <c r="P19" s="253"/>
      <c r="Q19" s="253"/>
      <c r="R19" s="239" t="s">
        <v>51</v>
      </c>
      <c r="S19" s="239"/>
      <c r="T19" s="239"/>
      <c r="U19" s="239"/>
      <c r="V19" s="239"/>
      <c r="W19" s="239"/>
      <c r="X19" s="239"/>
      <c r="Y19" s="239"/>
      <c r="Z19" s="239"/>
      <c r="AA19" s="239"/>
      <c r="AB19" s="239"/>
      <c r="AC19" s="239"/>
      <c r="AD19" s="239"/>
      <c r="AE19" s="251" t="s">
        <v>5</v>
      </c>
      <c r="AF19" s="251"/>
      <c r="AG19" s="251"/>
      <c r="AH19" s="251"/>
      <c r="AI19" s="251"/>
      <c r="AJ19" s="251"/>
      <c r="AK19" s="251"/>
    </row>
    <row r="20" spans="2:39" ht="28.5" customHeight="1" x14ac:dyDescent="0.25">
      <c r="D20" s="250" t="s">
        <v>6</v>
      </c>
      <c r="E20" s="252" t="s">
        <v>14</v>
      </c>
      <c r="F20" s="253" t="s">
        <v>15</v>
      </c>
      <c r="G20" s="253" t="s">
        <v>16</v>
      </c>
      <c r="H20" s="253" t="s">
        <v>17</v>
      </c>
      <c r="I20" s="250" t="s">
        <v>18</v>
      </c>
      <c r="J20" s="250">
        <v>425</v>
      </c>
      <c r="K20" s="250" t="s">
        <v>19</v>
      </c>
      <c r="L20" s="250">
        <v>2114</v>
      </c>
      <c r="M20" s="250" t="s">
        <v>20</v>
      </c>
      <c r="N20" s="250">
        <v>1005</v>
      </c>
      <c r="O20" s="250">
        <v>1015</v>
      </c>
      <c r="P20" s="250" t="s">
        <v>21</v>
      </c>
      <c r="Q20" s="250" t="s">
        <v>22</v>
      </c>
      <c r="R20" s="239" t="s">
        <v>9</v>
      </c>
      <c r="S20" s="239"/>
      <c r="T20" s="239"/>
      <c r="U20" s="239"/>
      <c r="V20" s="239"/>
      <c r="W20" s="254" t="s">
        <v>10</v>
      </c>
      <c r="X20" s="254"/>
      <c r="Y20" s="254" t="s">
        <v>34</v>
      </c>
      <c r="Z20" s="254"/>
      <c r="AA20" s="239" t="s">
        <v>12</v>
      </c>
      <c r="AB20" s="239"/>
      <c r="AC20" s="239"/>
      <c r="AD20" s="239"/>
      <c r="AE20" s="245" t="s">
        <v>10</v>
      </c>
      <c r="AF20" s="245"/>
      <c r="AG20" s="245" t="s">
        <v>35</v>
      </c>
      <c r="AH20" s="245" t="s">
        <v>36</v>
      </c>
      <c r="AI20" s="245" t="s">
        <v>37</v>
      </c>
      <c r="AJ20" s="245" t="s">
        <v>38</v>
      </c>
      <c r="AK20" s="245" t="s">
        <v>39</v>
      </c>
      <c r="AL20" s="242" t="s">
        <v>98</v>
      </c>
    </row>
    <row r="21" spans="2:39" ht="28.5" customHeight="1" x14ac:dyDescent="0.25">
      <c r="B21" s="13"/>
      <c r="C21" s="43" t="s">
        <v>53</v>
      </c>
      <c r="D21" s="250"/>
      <c r="E21" s="252"/>
      <c r="F21" s="253"/>
      <c r="G21" s="253"/>
      <c r="H21" s="253"/>
      <c r="I21" s="250"/>
      <c r="J21" s="250"/>
      <c r="K21" s="250"/>
      <c r="L21" s="250"/>
      <c r="M21" s="250"/>
      <c r="N21" s="250"/>
      <c r="O21" s="250"/>
      <c r="P21" s="250"/>
      <c r="Q21" s="250"/>
      <c r="R21" s="42" t="s">
        <v>15</v>
      </c>
      <c r="S21" s="42" t="s">
        <v>16</v>
      </c>
      <c r="T21" s="42" t="s">
        <v>17</v>
      </c>
      <c r="U21" s="42" t="s">
        <v>23</v>
      </c>
      <c r="V21" s="42" t="s">
        <v>24</v>
      </c>
      <c r="W21" s="254"/>
      <c r="X21" s="254"/>
      <c r="Y21" s="254"/>
      <c r="Z21" s="254"/>
      <c r="AA21" s="42" t="s">
        <v>15</v>
      </c>
      <c r="AB21" s="42" t="s">
        <v>16</v>
      </c>
      <c r="AC21" s="42" t="s">
        <v>17</v>
      </c>
      <c r="AD21" s="42" t="s">
        <v>23</v>
      </c>
      <c r="AE21" s="245"/>
      <c r="AF21" s="245"/>
      <c r="AG21" s="245"/>
      <c r="AH21" s="245"/>
      <c r="AI21" s="245"/>
      <c r="AJ21" s="245"/>
      <c r="AK21" s="245"/>
      <c r="AL21" s="242" t="s">
        <v>97</v>
      </c>
      <c r="AM21" s="45" t="s">
        <v>43</v>
      </c>
    </row>
    <row r="22" spans="2:39" s="19" customFormat="1" x14ac:dyDescent="0.25">
      <c r="B22" s="12" t="str">
        <f>MENUS!B4</f>
        <v>SARDINES BEURRE</v>
      </c>
      <c r="C22" s="12" t="s">
        <v>40</v>
      </c>
      <c r="D22" s="20">
        <f>$D$8</f>
        <v>26</v>
      </c>
      <c r="E22" s="21">
        <f>$E$8</f>
        <v>6</v>
      </c>
      <c r="F22" s="22">
        <f>$F$14-F25-F27-F29-F31</f>
        <v>19</v>
      </c>
      <c r="G22" s="22">
        <f>$G$14-G25-G27-G29-G31</f>
        <v>15</v>
      </c>
      <c r="H22" s="22">
        <f>$H$14-H25-H27-H29-H31</f>
        <v>13</v>
      </c>
      <c r="I22" s="22">
        <f>$I$14-I25-I27-I29-I31</f>
        <v>6</v>
      </c>
      <c r="J22" s="22">
        <f>$J$14-J25-J27-J29-J31</f>
        <v>0</v>
      </c>
      <c r="K22" s="22">
        <f>$K$14-K25-K27-K29-K31</f>
        <v>5</v>
      </c>
      <c r="L22" s="22">
        <f>$L$14-L25-L27-L29-L31</f>
        <v>4</v>
      </c>
      <c r="M22" s="22">
        <f>$M$14-M25-M27-M29-M31</f>
        <v>0</v>
      </c>
      <c r="N22" s="22">
        <f>$N$14-N25-N27-N29-N31</f>
        <v>0</v>
      </c>
      <c r="O22" s="22">
        <f>$O$14-O25-O27-O29-O31</f>
        <v>0</v>
      </c>
      <c r="P22" s="22">
        <f>$P$14-P25-P27-P29-P31</f>
        <v>6</v>
      </c>
      <c r="Q22" s="22">
        <f>$Q$14-Q25-Q27-Q29-Q31</f>
        <v>1</v>
      </c>
      <c r="R22" s="22">
        <f>$R$14-R25-R27-R29-R31</f>
        <v>8</v>
      </c>
      <c r="S22" s="22">
        <f>$S$14-S25-S27-S29-S31</f>
        <v>9</v>
      </c>
      <c r="T22" s="22">
        <f>$T$14-T25-T27-T29-T31</f>
        <v>9</v>
      </c>
      <c r="U22" s="22">
        <f>$U$14-U25-U27-U29-U31</f>
        <v>11</v>
      </c>
      <c r="V22" s="22">
        <f>$V$14-V25-V27-V29-V31</f>
        <v>0</v>
      </c>
      <c r="W22" s="22">
        <f>$W$14-W25-W27-W29-W31</f>
        <v>42</v>
      </c>
      <c r="X22" s="22">
        <f>$X$14-X25-X27-X29-X31</f>
        <v>0</v>
      </c>
      <c r="Y22" s="22">
        <f>$Y$14-Y25-Y27-Y29-Y31</f>
        <v>20</v>
      </c>
      <c r="Z22" s="22">
        <f>$Z$14-Z25-Z27-Z29-Z31</f>
        <v>0</v>
      </c>
      <c r="AA22" s="22">
        <f>$AA$14-AA25-AA27-AA29-AA31</f>
        <v>0</v>
      </c>
      <c r="AB22" s="22">
        <f>$AB$14-AB25-AB27-AB29-AB31</f>
        <v>0</v>
      </c>
      <c r="AC22" s="22">
        <f>$AC$14-AC25-AC27-AC29-AC31</f>
        <v>0</v>
      </c>
      <c r="AD22" s="22">
        <f>$AD$14-AD25-AD27-AD29-AD31</f>
        <v>0</v>
      </c>
      <c r="AE22" s="22">
        <f>$AE$14-AE25-AE27-AE29-AE31</f>
        <v>45</v>
      </c>
      <c r="AF22" s="21">
        <f>$AF$8</f>
        <v>0</v>
      </c>
      <c r="AG22" s="22">
        <f>$AG$14-AG25-AG27-AG29-AG31</f>
        <v>3</v>
      </c>
      <c r="AH22" s="22">
        <f>$AH$14-AH25-AH27-AH29-AH31</f>
        <v>3</v>
      </c>
      <c r="AI22" s="22">
        <f>$AI$14-AI25-AI27-AI29-AI31</f>
        <v>2</v>
      </c>
      <c r="AJ22" s="22">
        <f>$AJ$14-AJ25-AJ27-AJ29-AJ31</f>
        <v>3</v>
      </c>
      <c r="AK22" s="22">
        <f>$AK$14-AK25-AK27-AK29-AK31</f>
        <v>5</v>
      </c>
      <c r="AL22" s="22">
        <f>$AL$14-AL25-AL27-AL29-AL31</f>
        <v>0</v>
      </c>
      <c r="AM22" s="46">
        <f t="shared" ref="AM22:AM32" si="1">SUM(D22:AK22)</f>
        <v>261</v>
      </c>
    </row>
    <row r="23" spans="2:39" x14ac:dyDescent="0.25">
      <c r="B23" s="65" t="s">
        <v>69</v>
      </c>
      <c r="C23" s="65"/>
      <c r="D23" s="66"/>
      <c r="E23" s="67"/>
      <c r="F23" s="65">
        <f>IF(F22&gt;0,F22,$A$2&amp;"")</f>
        <v>19</v>
      </c>
      <c r="G23" s="65">
        <f t="shared" ref="G23:AH23" si="2">IF(G22&gt;0,G22,$A$2&amp;"")</f>
        <v>15</v>
      </c>
      <c r="H23" s="65">
        <f t="shared" si="2"/>
        <v>13</v>
      </c>
      <c r="I23" s="65">
        <f t="shared" si="2"/>
        <v>6</v>
      </c>
      <c r="J23" s="65" t="str">
        <f t="shared" si="2"/>
        <v/>
      </c>
      <c r="K23" s="65">
        <f t="shared" si="2"/>
        <v>5</v>
      </c>
      <c r="L23" s="65">
        <f t="shared" si="2"/>
        <v>4</v>
      </c>
      <c r="M23" s="65" t="str">
        <f t="shared" si="2"/>
        <v/>
      </c>
      <c r="N23" s="65" t="str">
        <f t="shared" si="2"/>
        <v/>
      </c>
      <c r="O23" s="65" t="str">
        <f t="shared" si="2"/>
        <v/>
      </c>
      <c r="P23" s="65">
        <f t="shared" si="2"/>
        <v>6</v>
      </c>
      <c r="Q23" s="65">
        <f t="shared" si="2"/>
        <v>1</v>
      </c>
      <c r="R23" s="65">
        <f t="shared" si="2"/>
        <v>8</v>
      </c>
      <c r="S23" s="65">
        <f t="shared" si="2"/>
        <v>9</v>
      </c>
      <c r="T23" s="65">
        <f t="shared" si="2"/>
        <v>9</v>
      </c>
      <c r="U23" s="65">
        <f t="shared" si="2"/>
        <v>11</v>
      </c>
      <c r="V23" s="65" t="str">
        <f t="shared" si="2"/>
        <v/>
      </c>
      <c r="W23" s="65">
        <f t="shared" si="2"/>
        <v>42</v>
      </c>
      <c r="X23" s="65" t="str">
        <f t="shared" si="2"/>
        <v/>
      </c>
      <c r="Y23" s="65">
        <f t="shared" si="2"/>
        <v>20</v>
      </c>
      <c r="Z23" s="65" t="str">
        <f t="shared" si="2"/>
        <v/>
      </c>
      <c r="AA23" s="65" t="str">
        <f t="shared" si="2"/>
        <v/>
      </c>
      <c r="AB23" s="65" t="str">
        <f t="shared" si="2"/>
        <v/>
      </c>
      <c r="AC23" s="65" t="str">
        <f t="shared" si="2"/>
        <v/>
      </c>
      <c r="AD23" s="65" t="str">
        <f t="shared" si="2"/>
        <v/>
      </c>
      <c r="AE23" s="65">
        <f t="shared" si="2"/>
        <v>45</v>
      </c>
      <c r="AF23" s="65" t="str">
        <f t="shared" si="2"/>
        <v/>
      </c>
      <c r="AG23" s="65">
        <f t="shared" si="2"/>
        <v>3</v>
      </c>
      <c r="AH23" s="65">
        <f t="shared" si="2"/>
        <v>3</v>
      </c>
      <c r="AI23" s="65">
        <f>IF(AI22&gt;0,AI22,$A$2&amp;"")</f>
        <v>2</v>
      </c>
      <c r="AJ23" s="65">
        <f>IF(AJ22&gt;0,AJ22,$A$2&amp;"")</f>
        <v>3</v>
      </c>
      <c r="AK23" s="65">
        <f>IF(AK22&gt;0,AK22,$A$2&amp;"")</f>
        <v>5</v>
      </c>
      <c r="AL23" s="65" t="str">
        <f>IF(AL22&gt;0,AL22,$A$2&amp;"")</f>
        <v/>
      </c>
      <c r="AM23" s="68">
        <f t="shared" si="1"/>
        <v>229</v>
      </c>
    </row>
    <row r="24" spans="2:39" x14ac:dyDescent="0.25">
      <c r="B24" s="25" t="str">
        <f>MENUS!B12</f>
        <v>SARDINES BEURRE</v>
      </c>
      <c r="C24" s="25" t="s">
        <v>44</v>
      </c>
      <c r="D24" s="25">
        <f>$D$9</f>
        <v>2</v>
      </c>
      <c r="E24" s="26"/>
      <c r="F24" s="23"/>
      <c r="G24" s="23"/>
      <c r="H24" s="23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6">
        <f t="shared" si="1"/>
        <v>2</v>
      </c>
    </row>
    <row r="25" spans="2:39" x14ac:dyDescent="0.25">
      <c r="B25" s="42" t="str">
        <f>MENUS!B19</f>
        <v>SARDINES BEURRE</v>
      </c>
      <c r="C25" s="42" t="s">
        <v>45</v>
      </c>
      <c r="D25" s="42">
        <f>$D$10</f>
        <v>1</v>
      </c>
      <c r="E25" s="27"/>
      <c r="F25" s="9">
        <f>IF($B$25=$B$22,0,F10)</f>
        <v>0</v>
      </c>
      <c r="G25" s="9">
        <f>IF($B$25=$B$22,0,G10)</f>
        <v>0</v>
      </c>
      <c r="H25" s="9">
        <f>IF($B$25=$B$22,0,H10)</f>
        <v>0</v>
      </c>
      <c r="I25" s="10"/>
      <c r="J25" s="10"/>
      <c r="K25" s="10"/>
      <c r="L25" s="10"/>
      <c r="M25" s="10"/>
      <c r="N25" s="10"/>
      <c r="O25" s="10"/>
      <c r="P25" s="10"/>
      <c r="Q25" s="10"/>
      <c r="R25" s="9">
        <f t="shared" ref="R25:AK25" si="3">IF($B$25=$B$22,0,R10)</f>
        <v>0</v>
      </c>
      <c r="S25" s="9">
        <f t="shared" si="3"/>
        <v>0</v>
      </c>
      <c r="T25" s="9">
        <f t="shared" si="3"/>
        <v>0</v>
      </c>
      <c r="U25" s="9">
        <f t="shared" si="3"/>
        <v>0</v>
      </c>
      <c r="V25" s="9">
        <f t="shared" si="3"/>
        <v>0</v>
      </c>
      <c r="W25" s="9">
        <f t="shared" si="3"/>
        <v>0</v>
      </c>
      <c r="X25" s="9">
        <f t="shared" si="3"/>
        <v>0</v>
      </c>
      <c r="Y25" s="9">
        <f t="shared" si="3"/>
        <v>0</v>
      </c>
      <c r="Z25" s="10"/>
      <c r="AA25" s="9">
        <f t="shared" si="3"/>
        <v>0</v>
      </c>
      <c r="AB25" s="9">
        <f t="shared" si="3"/>
        <v>0</v>
      </c>
      <c r="AC25" s="9">
        <f t="shared" si="3"/>
        <v>0</v>
      </c>
      <c r="AD25" s="9">
        <f t="shared" si="3"/>
        <v>0</v>
      </c>
      <c r="AE25" s="9">
        <f t="shared" si="3"/>
        <v>0</v>
      </c>
      <c r="AF25" s="10"/>
      <c r="AG25" s="9">
        <f t="shared" si="3"/>
        <v>0</v>
      </c>
      <c r="AH25" s="9">
        <f t="shared" si="3"/>
        <v>0</v>
      </c>
      <c r="AI25" s="9">
        <f t="shared" si="3"/>
        <v>0</v>
      </c>
      <c r="AJ25" s="9">
        <f t="shared" si="3"/>
        <v>0</v>
      </c>
      <c r="AK25" s="9">
        <f t="shared" si="3"/>
        <v>0</v>
      </c>
      <c r="AL25" s="9">
        <f>IF($B$25=$B$22,0,AL10)</f>
        <v>0</v>
      </c>
      <c r="AM25" s="46">
        <f t="shared" si="1"/>
        <v>1</v>
      </c>
    </row>
    <row r="26" spans="2:39" x14ac:dyDescent="0.25">
      <c r="B26" s="65" t="s">
        <v>69</v>
      </c>
      <c r="C26" s="65"/>
      <c r="D26" s="66"/>
      <c r="E26" s="67"/>
      <c r="F26" s="65" t="str">
        <f>IF(F25&gt;0,F25,$A$2&amp;"")</f>
        <v/>
      </c>
      <c r="G26" s="65" t="str">
        <f t="shared" ref="G26:X28" si="4">IF(G25&gt;0,G25,$A$2&amp;"")</f>
        <v/>
      </c>
      <c r="H26" s="65" t="str">
        <f t="shared" si="4"/>
        <v/>
      </c>
      <c r="I26" s="65" t="str">
        <f t="shared" si="4"/>
        <v/>
      </c>
      <c r="J26" s="65" t="str">
        <f t="shared" si="4"/>
        <v/>
      </c>
      <c r="K26" s="65" t="str">
        <f t="shared" si="4"/>
        <v/>
      </c>
      <c r="L26" s="65" t="str">
        <f t="shared" si="4"/>
        <v/>
      </c>
      <c r="M26" s="65" t="str">
        <f t="shared" si="4"/>
        <v/>
      </c>
      <c r="N26" s="65" t="str">
        <f t="shared" si="4"/>
        <v/>
      </c>
      <c r="O26" s="65" t="str">
        <f t="shared" si="4"/>
        <v/>
      </c>
      <c r="P26" s="65" t="str">
        <f t="shared" si="4"/>
        <v/>
      </c>
      <c r="Q26" s="65" t="str">
        <f t="shared" si="4"/>
        <v/>
      </c>
      <c r="R26" s="65" t="str">
        <f t="shared" si="4"/>
        <v/>
      </c>
      <c r="S26" s="65" t="str">
        <f t="shared" si="4"/>
        <v/>
      </c>
      <c r="T26" s="65" t="str">
        <f t="shared" si="4"/>
        <v/>
      </c>
      <c r="U26" s="65" t="str">
        <f t="shared" si="4"/>
        <v/>
      </c>
      <c r="V26" s="65" t="str">
        <f t="shared" si="4"/>
        <v/>
      </c>
      <c r="W26" s="65" t="str">
        <f t="shared" si="4"/>
        <v/>
      </c>
      <c r="X26" s="65" t="str">
        <f t="shared" si="4"/>
        <v/>
      </c>
      <c r="Y26" s="65" t="str">
        <f t="shared" ref="Y26:AF28" si="5">IF(Y25&gt;0,Y25,$A$2&amp;"")</f>
        <v/>
      </c>
      <c r="Z26" s="65" t="str">
        <f t="shared" si="5"/>
        <v/>
      </c>
      <c r="AA26" s="65" t="str">
        <f t="shared" si="5"/>
        <v/>
      </c>
      <c r="AB26" s="65" t="str">
        <f t="shared" si="5"/>
        <v/>
      </c>
      <c r="AC26" s="65" t="str">
        <f t="shared" si="5"/>
        <v/>
      </c>
      <c r="AD26" s="65" t="str">
        <f t="shared" si="5"/>
        <v/>
      </c>
      <c r="AE26" s="65" t="str">
        <f t="shared" si="5"/>
        <v/>
      </c>
      <c r="AF26" s="65" t="str">
        <f t="shared" si="5"/>
        <v/>
      </c>
      <c r="AG26" s="65" t="str">
        <f t="shared" ref="AG26:AK28" si="6">IF(AG25&gt;0,AG25,$A$2&amp;"")</f>
        <v/>
      </c>
      <c r="AH26" s="65" t="str">
        <f t="shared" si="6"/>
        <v/>
      </c>
      <c r="AI26" s="65" t="str">
        <f t="shared" si="6"/>
        <v/>
      </c>
      <c r="AJ26" s="65" t="str">
        <f t="shared" si="6"/>
        <v/>
      </c>
      <c r="AK26" s="65" t="str">
        <f t="shared" si="6"/>
        <v/>
      </c>
      <c r="AL26" s="65" t="str">
        <f>IF(AL25&gt;0,AL25,$A$2&amp;"")</f>
        <v/>
      </c>
      <c r="AM26" s="68">
        <f>SUM(D26:AK26)</f>
        <v>0</v>
      </c>
    </row>
    <row r="27" spans="2:39" x14ac:dyDescent="0.25">
      <c r="B27" s="28" t="str">
        <f>MENUS!B26</f>
        <v>SARDINES BEURRE</v>
      </c>
      <c r="C27" s="28" t="s">
        <v>41</v>
      </c>
      <c r="D27" s="28">
        <f>$D$11</f>
        <v>0</v>
      </c>
      <c r="E27" s="29"/>
      <c r="F27" s="30">
        <f>IF($B$27=$B$22,0,F11)</f>
        <v>0</v>
      </c>
      <c r="G27" s="30">
        <f>IF($B$27=$B$22,0,G11)</f>
        <v>0</v>
      </c>
      <c r="H27" s="30">
        <f>IF($B$27=$B$22,0,H11)</f>
        <v>0</v>
      </c>
      <c r="I27" s="31"/>
      <c r="J27" s="31"/>
      <c r="K27" s="31"/>
      <c r="L27" s="31"/>
      <c r="M27" s="31"/>
      <c r="N27" s="31"/>
      <c r="O27" s="31"/>
      <c r="P27" s="31"/>
      <c r="Q27" s="31"/>
      <c r="R27" s="30">
        <f t="shared" ref="R27:AE27" si="7">IF($B$27=$B$22,0,R11)</f>
        <v>0</v>
      </c>
      <c r="S27" s="30">
        <f t="shared" si="7"/>
        <v>0</v>
      </c>
      <c r="T27" s="30">
        <f t="shared" si="7"/>
        <v>0</v>
      </c>
      <c r="U27" s="30">
        <f t="shared" si="7"/>
        <v>0</v>
      </c>
      <c r="V27" s="30">
        <f t="shared" si="7"/>
        <v>0</v>
      </c>
      <c r="W27" s="30">
        <f t="shared" si="7"/>
        <v>0</v>
      </c>
      <c r="X27" s="30">
        <f t="shared" si="7"/>
        <v>0</v>
      </c>
      <c r="Y27" s="30">
        <f t="shared" si="7"/>
        <v>0</v>
      </c>
      <c r="Z27" s="30">
        <f t="shared" si="7"/>
        <v>0</v>
      </c>
      <c r="AA27" s="30">
        <f t="shared" si="7"/>
        <v>0</v>
      </c>
      <c r="AB27" s="30">
        <f t="shared" si="7"/>
        <v>0</v>
      </c>
      <c r="AC27" s="30">
        <f t="shared" si="7"/>
        <v>0</v>
      </c>
      <c r="AD27" s="30">
        <f t="shared" si="7"/>
        <v>0</v>
      </c>
      <c r="AE27" s="30">
        <f t="shared" si="7"/>
        <v>0</v>
      </c>
      <c r="AF27" s="31"/>
      <c r="AG27" s="30">
        <f t="shared" ref="AG27:AL27" si="8">IF($B$27=$B$22,0,AG11)</f>
        <v>0</v>
      </c>
      <c r="AH27" s="30">
        <f t="shared" si="8"/>
        <v>0</v>
      </c>
      <c r="AI27" s="30">
        <f t="shared" si="8"/>
        <v>0</v>
      </c>
      <c r="AJ27" s="30">
        <f t="shared" si="8"/>
        <v>0</v>
      </c>
      <c r="AK27" s="30">
        <f t="shared" si="8"/>
        <v>0</v>
      </c>
      <c r="AL27" s="30">
        <f t="shared" si="8"/>
        <v>0</v>
      </c>
      <c r="AM27" s="46">
        <f t="shared" si="1"/>
        <v>0</v>
      </c>
    </row>
    <row r="28" spans="2:39" x14ac:dyDescent="0.25">
      <c r="B28" s="65" t="s">
        <v>69</v>
      </c>
      <c r="C28" s="65"/>
      <c r="D28" s="66"/>
      <c r="E28" s="67"/>
      <c r="F28" s="65" t="str">
        <f>IF(F27&gt;0,F27,$A$2&amp;"")</f>
        <v/>
      </c>
      <c r="G28" s="65" t="str">
        <f t="shared" si="4"/>
        <v/>
      </c>
      <c r="H28" s="65" t="str">
        <f t="shared" si="4"/>
        <v/>
      </c>
      <c r="I28" s="65" t="str">
        <f t="shared" si="4"/>
        <v/>
      </c>
      <c r="J28" s="65" t="str">
        <f t="shared" si="4"/>
        <v/>
      </c>
      <c r="K28" s="65" t="str">
        <f t="shared" si="4"/>
        <v/>
      </c>
      <c r="L28" s="65" t="str">
        <f t="shared" si="4"/>
        <v/>
      </c>
      <c r="M28" s="65" t="str">
        <f t="shared" si="4"/>
        <v/>
      </c>
      <c r="N28" s="65" t="str">
        <f t="shared" si="4"/>
        <v/>
      </c>
      <c r="O28" s="65" t="str">
        <f t="shared" si="4"/>
        <v/>
      </c>
      <c r="P28" s="65" t="str">
        <f t="shared" si="4"/>
        <v/>
      </c>
      <c r="Q28" s="65" t="str">
        <f t="shared" si="4"/>
        <v/>
      </c>
      <c r="R28" s="65" t="str">
        <f t="shared" si="4"/>
        <v/>
      </c>
      <c r="S28" s="65" t="str">
        <f t="shared" si="4"/>
        <v/>
      </c>
      <c r="T28" s="65" t="str">
        <f t="shared" si="4"/>
        <v/>
      </c>
      <c r="U28" s="65" t="str">
        <f t="shared" si="4"/>
        <v/>
      </c>
      <c r="V28" s="65" t="str">
        <f t="shared" si="4"/>
        <v/>
      </c>
      <c r="W28" s="65" t="str">
        <f t="shared" si="4"/>
        <v/>
      </c>
      <c r="X28" s="65" t="str">
        <f t="shared" si="4"/>
        <v/>
      </c>
      <c r="Y28" s="65" t="str">
        <f t="shared" si="5"/>
        <v/>
      </c>
      <c r="Z28" s="65" t="str">
        <f t="shared" si="5"/>
        <v/>
      </c>
      <c r="AA28" s="65" t="str">
        <f t="shared" si="5"/>
        <v/>
      </c>
      <c r="AB28" s="65" t="str">
        <f t="shared" si="5"/>
        <v/>
      </c>
      <c r="AC28" s="65" t="str">
        <f t="shared" si="5"/>
        <v/>
      </c>
      <c r="AD28" s="65" t="str">
        <f t="shared" si="5"/>
        <v/>
      </c>
      <c r="AE28" s="65" t="str">
        <f t="shared" si="5"/>
        <v/>
      </c>
      <c r="AF28" s="65" t="str">
        <f t="shared" si="5"/>
        <v/>
      </c>
      <c r="AG28" s="65" t="str">
        <f t="shared" si="6"/>
        <v/>
      </c>
      <c r="AH28" s="65" t="str">
        <f t="shared" si="6"/>
        <v/>
      </c>
      <c r="AI28" s="65" t="str">
        <f t="shared" si="6"/>
        <v/>
      </c>
      <c r="AJ28" s="65" t="str">
        <f t="shared" si="6"/>
        <v/>
      </c>
      <c r="AK28" s="65" t="str">
        <f t="shared" si="6"/>
        <v/>
      </c>
      <c r="AL28" s="65" t="str">
        <f>IF(AL27&gt;0,AL27,$A$2&amp;"")</f>
        <v/>
      </c>
      <c r="AM28" s="68">
        <f t="shared" si="1"/>
        <v>0</v>
      </c>
    </row>
    <row r="29" spans="2:39" x14ac:dyDescent="0.25">
      <c r="B29" s="32" t="str">
        <f>MENUS!B33</f>
        <v>SARDINES BEURRE</v>
      </c>
      <c r="C29" s="32" t="s">
        <v>33</v>
      </c>
      <c r="D29" s="33"/>
      <c r="E29" s="33"/>
      <c r="F29" s="34">
        <f>IF($B$29=$B$22,0,F12)</f>
        <v>0</v>
      </c>
      <c r="G29" s="34">
        <f>IF($B$29=$B$22,0,G12)</f>
        <v>0</v>
      </c>
      <c r="H29" s="34">
        <f>IF($B$29=$B$22,0,H12)</f>
        <v>0</v>
      </c>
      <c r="I29" s="35"/>
      <c r="J29" s="35"/>
      <c r="K29" s="35"/>
      <c r="L29" s="35"/>
      <c r="M29" s="35"/>
      <c r="N29" s="35"/>
      <c r="O29" s="35"/>
      <c r="P29" s="35"/>
      <c r="Q29" s="35"/>
      <c r="R29" s="34">
        <f t="shared" ref="R29:Y29" si="9">IF($B$29=$B$22,0,R12)</f>
        <v>0</v>
      </c>
      <c r="S29" s="34">
        <f t="shared" si="9"/>
        <v>0</v>
      </c>
      <c r="T29" s="34">
        <f t="shared" si="9"/>
        <v>0</v>
      </c>
      <c r="U29" s="34">
        <f t="shared" si="9"/>
        <v>0</v>
      </c>
      <c r="V29" s="34">
        <f t="shared" si="9"/>
        <v>0</v>
      </c>
      <c r="W29" s="34">
        <f t="shared" si="9"/>
        <v>0</v>
      </c>
      <c r="X29" s="34">
        <f t="shared" si="9"/>
        <v>0</v>
      </c>
      <c r="Y29" s="34">
        <f t="shared" si="9"/>
        <v>0</v>
      </c>
      <c r="Z29" s="35"/>
      <c r="AA29" s="34">
        <f>IF($B$29=$B$22,0,AA12)</f>
        <v>0</v>
      </c>
      <c r="AB29" s="34">
        <f>IF($B$29=$B$22,0,AB12)</f>
        <v>0</v>
      </c>
      <c r="AC29" s="34">
        <f>IF($B$29=$B$22,0,AC12)</f>
        <v>0</v>
      </c>
      <c r="AD29" s="34">
        <f>IF($B$29=$B$22,0,AD12)</f>
        <v>0</v>
      </c>
      <c r="AE29" s="34">
        <f>IF($B$29=$B$22,0,AE12)</f>
        <v>0</v>
      </c>
      <c r="AF29" s="35"/>
      <c r="AG29" s="34">
        <f t="shared" ref="AG29:AL29" si="10">IF($B$29=$B$22,0,AG12)</f>
        <v>0</v>
      </c>
      <c r="AH29" s="34">
        <f t="shared" si="10"/>
        <v>0</v>
      </c>
      <c r="AI29" s="34">
        <f t="shared" si="10"/>
        <v>0</v>
      </c>
      <c r="AJ29" s="34">
        <f t="shared" si="10"/>
        <v>0</v>
      </c>
      <c r="AK29" s="34">
        <f t="shared" si="10"/>
        <v>0</v>
      </c>
      <c r="AL29" s="34">
        <f t="shared" si="10"/>
        <v>0</v>
      </c>
      <c r="AM29" s="46">
        <f t="shared" si="1"/>
        <v>0</v>
      </c>
    </row>
    <row r="30" spans="2:39" x14ac:dyDescent="0.25">
      <c r="B30" s="65" t="s">
        <v>69</v>
      </c>
      <c r="C30" s="65"/>
      <c r="D30" s="66"/>
      <c r="E30" s="67"/>
      <c r="F30" s="65" t="str">
        <f>IF(F29&gt;0,F29,$A$2&amp;"")</f>
        <v/>
      </c>
      <c r="G30" s="65" t="str">
        <f t="shared" ref="G30:AL30" si="11">IF(G29&gt;0,G29,$A$2&amp;"")</f>
        <v/>
      </c>
      <c r="H30" s="65" t="str">
        <f t="shared" si="11"/>
        <v/>
      </c>
      <c r="I30" s="65" t="str">
        <f t="shared" si="11"/>
        <v/>
      </c>
      <c r="J30" s="65" t="str">
        <f t="shared" si="11"/>
        <v/>
      </c>
      <c r="K30" s="65" t="str">
        <f t="shared" si="11"/>
        <v/>
      </c>
      <c r="L30" s="65" t="str">
        <f t="shared" si="11"/>
        <v/>
      </c>
      <c r="M30" s="65" t="str">
        <f t="shared" si="11"/>
        <v/>
      </c>
      <c r="N30" s="65" t="str">
        <f t="shared" si="11"/>
        <v/>
      </c>
      <c r="O30" s="65" t="str">
        <f t="shared" si="11"/>
        <v/>
      </c>
      <c r="P30" s="65" t="str">
        <f t="shared" si="11"/>
        <v/>
      </c>
      <c r="Q30" s="65" t="str">
        <f t="shared" si="11"/>
        <v/>
      </c>
      <c r="R30" s="65" t="str">
        <f t="shared" si="11"/>
        <v/>
      </c>
      <c r="S30" s="65" t="str">
        <f t="shared" si="11"/>
        <v/>
      </c>
      <c r="T30" s="65" t="str">
        <f t="shared" si="11"/>
        <v/>
      </c>
      <c r="U30" s="65" t="str">
        <f t="shared" si="11"/>
        <v/>
      </c>
      <c r="V30" s="65" t="str">
        <f t="shared" si="11"/>
        <v/>
      </c>
      <c r="W30" s="65" t="str">
        <f t="shared" si="11"/>
        <v/>
      </c>
      <c r="X30" s="65" t="str">
        <f t="shared" si="11"/>
        <v/>
      </c>
      <c r="Y30" s="65" t="str">
        <f t="shared" si="11"/>
        <v/>
      </c>
      <c r="Z30" s="65" t="str">
        <f t="shared" si="11"/>
        <v/>
      </c>
      <c r="AA30" s="65" t="str">
        <f t="shared" si="11"/>
        <v/>
      </c>
      <c r="AB30" s="65" t="str">
        <f t="shared" si="11"/>
        <v/>
      </c>
      <c r="AC30" s="65" t="str">
        <f t="shared" si="11"/>
        <v/>
      </c>
      <c r="AD30" s="65" t="str">
        <f t="shared" si="11"/>
        <v/>
      </c>
      <c r="AE30" s="65" t="str">
        <f t="shared" si="11"/>
        <v/>
      </c>
      <c r="AF30" s="65" t="str">
        <f t="shared" si="11"/>
        <v/>
      </c>
      <c r="AG30" s="65" t="str">
        <f t="shared" si="11"/>
        <v/>
      </c>
      <c r="AH30" s="65" t="str">
        <f t="shared" si="11"/>
        <v/>
      </c>
      <c r="AI30" s="65" t="str">
        <f t="shared" si="11"/>
        <v/>
      </c>
      <c r="AJ30" s="65" t="str">
        <f t="shared" si="11"/>
        <v/>
      </c>
      <c r="AK30" s="65" t="str">
        <f t="shared" si="11"/>
        <v/>
      </c>
      <c r="AL30" s="65" t="str">
        <f t="shared" si="11"/>
        <v/>
      </c>
      <c r="AM30" s="68">
        <f t="shared" si="1"/>
        <v>0</v>
      </c>
    </row>
    <row r="31" spans="2:39" x14ac:dyDescent="0.25">
      <c r="B31" s="36" t="str">
        <f>MENUS!B40</f>
        <v>SARDINES BEURRE</v>
      </c>
      <c r="C31" s="36" t="s">
        <v>42</v>
      </c>
      <c r="D31" s="37"/>
      <c r="E31" s="37"/>
      <c r="F31" s="38">
        <f>$F$13</f>
        <v>0</v>
      </c>
      <c r="G31" s="38">
        <f>$G$13</f>
        <v>0</v>
      </c>
      <c r="H31" s="38">
        <f>$H$13</f>
        <v>0</v>
      </c>
      <c r="I31" s="39"/>
      <c r="J31" s="39"/>
      <c r="K31" s="39"/>
      <c r="L31" s="39"/>
      <c r="M31" s="39"/>
      <c r="N31" s="39"/>
      <c r="O31" s="39"/>
      <c r="P31" s="39"/>
      <c r="Q31" s="39"/>
      <c r="R31" s="38">
        <f>$R$13</f>
        <v>0</v>
      </c>
      <c r="S31" s="38">
        <f>$S$13</f>
        <v>0</v>
      </c>
      <c r="T31" s="38">
        <f>$T$13</f>
        <v>0</v>
      </c>
      <c r="U31" s="38">
        <f>$U$13</f>
        <v>0</v>
      </c>
      <c r="V31" s="38">
        <f>$V$13</f>
        <v>0</v>
      </c>
      <c r="W31" s="38">
        <f>$W$13</f>
        <v>0</v>
      </c>
      <c r="X31" s="38">
        <f>$X$13</f>
        <v>0</v>
      </c>
      <c r="Y31" s="38">
        <f>$Y$13</f>
        <v>0</v>
      </c>
      <c r="Z31" s="39"/>
      <c r="AA31" s="36">
        <f>$AA$13</f>
        <v>0</v>
      </c>
      <c r="AB31" s="36">
        <f>$AB$13</f>
        <v>0</v>
      </c>
      <c r="AC31" s="36">
        <f>$AC$13</f>
        <v>0</v>
      </c>
      <c r="AD31" s="36">
        <f>$AD$13</f>
        <v>0</v>
      </c>
      <c r="AE31" s="36">
        <f>$AE$13</f>
        <v>0</v>
      </c>
      <c r="AF31" s="36">
        <f>$AF$13</f>
        <v>0</v>
      </c>
      <c r="AG31" s="36">
        <f>$AG$13</f>
        <v>0</v>
      </c>
      <c r="AH31" s="36">
        <f>$AH$13</f>
        <v>0</v>
      </c>
      <c r="AI31" s="36">
        <f>$AI$13</f>
        <v>0</v>
      </c>
      <c r="AJ31" s="36">
        <f>$AJ$13</f>
        <v>0</v>
      </c>
      <c r="AK31" s="36">
        <f>$AK$13</f>
        <v>0</v>
      </c>
      <c r="AL31" s="36">
        <f>$AK$13</f>
        <v>0</v>
      </c>
      <c r="AM31" s="46">
        <f t="shared" si="1"/>
        <v>0</v>
      </c>
    </row>
    <row r="32" spans="2:39" x14ac:dyDescent="0.25">
      <c r="B32" s="69"/>
      <c r="C32" s="40" t="s">
        <v>43</v>
      </c>
      <c r="D32" s="40">
        <f>D22+D24+D25+D27</f>
        <v>29</v>
      </c>
      <c r="E32" s="40">
        <f>E22</f>
        <v>6</v>
      </c>
      <c r="F32" s="40">
        <f t="shared" ref="F32:AK32" si="12">F22+F25+F27+F29+F31</f>
        <v>19</v>
      </c>
      <c r="G32" s="40">
        <f t="shared" si="12"/>
        <v>15</v>
      </c>
      <c r="H32" s="40">
        <f t="shared" si="12"/>
        <v>13</v>
      </c>
      <c r="I32" s="40">
        <f t="shared" si="12"/>
        <v>6</v>
      </c>
      <c r="J32" s="40">
        <f t="shared" si="12"/>
        <v>0</v>
      </c>
      <c r="K32" s="40">
        <f t="shared" si="12"/>
        <v>5</v>
      </c>
      <c r="L32" s="40">
        <f t="shared" si="12"/>
        <v>4</v>
      </c>
      <c r="M32" s="40">
        <f t="shared" si="12"/>
        <v>0</v>
      </c>
      <c r="N32" s="40">
        <f t="shared" si="12"/>
        <v>0</v>
      </c>
      <c r="O32" s="40">
        <f t="shared" si="12"/>
        <v>0</v>
      </c>
      <c r="P32" s="40">
        <f t="shared" si="12"/>
        <v>6</v>
      </c>
      <c r="Q32" s="40">
        <f t="shared" si="12"/>
        <v>1</v>
      </c>
      <c r="R32" s="40">
        <f t="shared" si="12"/>
        <v>8</v>
      </c>
      <c r="S32" s="40">
        <f t="shared" si="12"/>
        <v>9</v>
      </c>
      <c r="T32" s="40">
        <f t="shared" si="12"/>
        <v>9</v>
      </c>
      <c r="U32" s="40">
        <f t="shared" si="12"/>
        <v>11</v>
      </c>
      <c r="V32" s="40">
        <f t="shared" si="12"/>
        <v>0</v>
      </c>
      <c r="W32" s="40">
        <f t="shared" si="12"/>
        <v>42</v>
      </c>
      <c r="X32" s="40">
        <f t="shared" si="12"/>
        <v>0</v>
      </c>
      <c r="Y32" s="40">
        <f t="shared" si="12"/>
        <v>20</v>
      </c>
      <c r="Z32" s="40">
        <f t="shared" si="12"/>
        <v>0</v>
      </c>
      <c r="AA32" s="40">
        <f t="shared" si="12"/>
        <v>0</v>
      </c>
      <c r="AB32" s="40">
        <f t="shared" si="12"/>
        <v>0</v>
      </c>
      <c r="AC32" s="40">
        <f t="shared" si="12"/>
        <v>0</v>
      </c>
      <c r="AD32" s="40">
        <f t="shared" si="12"/>
        <v>0</v>
      </c>
      <c r="AE32" s="40">
        <f t="shared" si="12"/>
        <v>45</v>
      </c>
      <c r="AF32" s="40">
        <f t="shared" si="12"/>
        <v>0</v>
      </c>
      <c r="AG32" s="40">
        <f t="shared" si="12"/>
        <v>3</v>
      </c>
      <c r="AH32" s="40">
        <f t="shared" si="12"/>
        <v>3</v>
      </c>
      <c r="AI32" s="40">
        <f t="shared" si="12"/>
        <v>2</v>
      </c>
      <c r="AJ32" s="40">
        <f t="shared" si="12"/>
        <v>3</v>
      </c>
      <c r="AK32" s="40">
        <f t="shared" si="12"/>
        <v>5</v>
      </c>
      <c r="AL32" s="40">
        <f>AL22+AL25+AL27+AL29+AL31</f>
        <v>0</v>
      </c>
      <c r="AM32" s="46">
        <f t="shared" si="1"/>
        <v>264</v>
      </c>
    </row>
    <row r="34" spans="1:39" x14ac:dyDescent="0.25">
      <c r="D34" s="8"/>
      <c r="E34" s="8"/>
      <c r="F34" s="253" t="s">
        <v>50</v>
      </c>
      <c r="G34" s="253"/>
      <c r="H34" s="253"/>
      <c r="I34" s="253" t="s">
        <v>50</v>
      </c>
      <c r="J34" s="253"/>
      <c r="K34" s="253"/>
      <c r="L34" s="253"/>
      <c r="M34" s="253"/>
      <c r="N34" s="253"/>
      <c r="O34" s="253"/>
      <c r="P34" s="253"/>
      <c r="Q34" s="253"/>
      <c r="R34" s="239" t="s">
        <v>51</v>
      </c>
      <c r="S34" s="239"/>
      <c r="T34" s="239"/>
      <c r="U34" s="239"/>
      <c r="V34" s="239"/>
      <c r="W34" s="239"/>
      <c r="X34" s="239"/>
      <c r="Y34" s="239"/>
      <c r="Z34" s="239"/>
      <c r="AA34" s="239"/>
      <c r="AB34" s="239"/>
      <c r="AC34" s="239"/>
      <c r="AD34" s="239"/>
      <c r="AE34" s="251" t="s">
        <v>5</v>
      </c>
      <c r="AF34" s="251"/>
      <c r="AG34" s="251"/>
      <c r="AH34" s="251"/>
      <c r="AI34" s="251"/>
      <c r="AJ34" s="251"/>
      <c r="AK34" s="251"/>
    </row>
    <row r="35" spans="1:39" ht="28.5" customHeight="1" x14ac:dyDescent="0.25">
      <c r="D35" s="250" t="s">
        <v>6</v>
      </c>
      <c r="E35" s="252" t="s">
        <v>14</v>
      </c>
      <c r="F35" s="253" t="s">
        <v>15</v>
      </c>
      <c r="G35" s="253" t="s">
        <v>16</v>
      </c>
      <c r="H35" s="253" t="s">
        <v>17</v>
      </c>
      <c r="I35" s="250" t="s">
        <v>18</v>
      </c>
      <c r="J35" s="250">
        <v>425</v>
      </c>
      <c r="K35" s="250" t="s">
        <v>19</v>
      </c>
      <c r="L35" s="250">
        <v>2114</v>
      </c>
      <c r="M35" s="250" t="s">
        <v>20</v>
      </c>
      <c r="N35" s="250">
        <v>1005</v>
      </c>
      <c r="O35" s="250">
        <v>1015</v>
      </c>
      <c r="P35" s="250" t="s">
        <v>21</v>
      </c>
      <c r="Q35" s="250" t="s">
        <v>22</v>
      </c>
      <c r="R35" s="239" t="s">
        <v>9</v>
      </c>
      <c r="S35" s="239"/>
      <c r="T35" s="239"/>
      <c r="U35" s="239"/>
      <c r="V35" s="239"/>
      <c r="W35" s="254" t="s">
        <v>10</v>
      </c>
      <c r="X35" s="254"/>
      <c r="Y35" s="254" t="s">
        <v>34</v>
      </c>
      <c r="Z35" s="254"/>
      <c r="AA35" s="239" t="s">
        <v>12</v>
      </c>
      <c r="AB35" s="239"/>
      <c r="AC35" s="239"/>
      <c r="AD35" s="239"/>
      <c r="AE35" s="245" t="s">
        <v>10</v>
      </c>
      <c r="AF35" s="245"/>
      <c r="AG35" s="245" t="s">
        <v>35</v>
      </c>
      <c r="AH35" s="245" t="s">
        <v>36</v>
      </c>
      <c r="AI35" s="245" t="s">
        <v>37</v>
      </c>
      <c r="AJ35" s="245" t="s">
        <v>38</v>
      </c>
      <c r="AK35" s="245" t="s">
        <v>39</v>
      </c>
      <c r="AL35" s="242" t="s">
        <v>98</v>
      </c>
    </row>
    <row r="36" spans="1:39" ht="28.5" customHeight="1" x14ac:dyDescent="0.25">
      <c r="B36" s="13"/>
      <c r="C36" s="43" t="s">
        <v>53</v>
      </c>
      <c r="D36" s="250"/>
      <c r="E36" s="252"/>
      <c r="F36" s="253"/>
      <c r="G36" s="253"/>
      <c r="H36" s="253"/>
      <c r="I36" s="250"/>
      <c r="J36" s="250"/>
      <c r="K36" s="250"/>
      <c r="L36" s="250"/>
      <c r="M36" s="250"/>
      <c r="N36" s="250"/>
      <c r="O36" s="250"/>
      <c r="P36" s="250"/>
      <c r="Q36" s="250"/>
      <c r="R36" s="42" t="s">
        <v>15</v>
      </c>
      <c r="S36" s="42" t="s">
        <v>16</v>
      </c>
      <c r="T36" s="42" t="s">
        <v>17</v>
      </c>
      <c r="U36" s="42" t="s">
        <v>23</v>
      </c>
      <c r="V36" s="42" t="s">
        <v>24</v>
      </c>
      <c r="W36" s="254"/>
      <c r="X36" s="254"/>
      <c r="Y36" s="254"/>
      <c r="Z36" s="254"/>
      <c r="AA36" s="42" t="s">
        <v>15</v>
      </c>
      <c r="AB36" s="42" t="s">
        <v>16</v>
      </c>
      <c r="AC36" s="42" t="s">
        <v>17</v>
      </c>
      <c r="AD36" s="42" t="s">
        <v>23</v>
      </c>
      <c r="AE36" s="245"/>
      <c r="AF36" s="245"/>
      <c r="AG36" s="245"/>
      <c r="AH36" s="245"/>
      <c r="AI36" s="245"/>
      <c r="AJ36" s="245"/>
      <c r="AK36" s="245"/>
      <c r="AL36" s="242" t="s">
        <v>97</v>
      </c>
      <c r="AM36" s="45" t="s">
        <v>43</v>
      </c>
    </row>
    <row r="37" spans="1:39" ht="14.25" customHeight="1" x14ac:dyDescent="0.25">
      <c r="A37" s="19"/>
      <c r="B37" s="12" t="str">
        <f>IF(B43="POTAGE",B43,B22)</f>
        <v>SARDINES BEURRE</v>
      </c>
      <c r="C37" s="12" t="s">
        <v>40</v>
      </c>
      <c r="D37" s="20">
        <f>$D$8</f>
        <v>26</v>
      </c>
      <c r="E37" s="21">
        <f>$E$8</f>
        <v>6</v>
      </c>
      <c r="F37" s="22">
        <f>$F$14-F39-F40-F41-F42</f>
        <v>19</v>
      </c>
      <c r="G37" s="22">
        <f>$G$14-G39-G40-G41-G42</f>
        <v>15</v>
      </c>
      <c r="H37" s="22">
        <f>$H$14-H39-H40-H41-H42</f>
        <v>13</v>
      </c>
      <c r="I37" s="22">
        <f>$I$14-I39-I40-I41-I42</f>
        <v>6</v>
      </c>
      <c r="J37" s="22">
        <f>$J$14-J39-J40-J41-J42</f>
        <v>0</v>
      </c>
      <c r="K37" s="22">
        <f>$K$14-K39-K40-K41-K42</f>
        <v>5</v>
      </c>
      <c r="L37" s="22">
        <f>$L$14-L39-L40-L41-L42</f>
        <v>4</v>
      </c>
      <c r="M37" s="22">
        <f>$M$14-M39-M40-M41-M42</f>
        <v>0</v>
      </c>
      <c r="N37" s="22">
        <f>$N$14-N39-N40-N41-N42</f>
        <v>0</v>
      </c>
      <c r="O37" s="22">
        <f>$O$14-O39-O40-O41-O42</f>
        <v>0</v>
      </c>
      <c r="P37" s="22">
        <f>$P$14-P39-P40-P41-P42</f>
        <v>6</v>
      </c>
      <c r="Q37" s="22">
        <f>$Q$14-Q39-Q40-Q41-Q42</f>
        <v>1</v>
      </c>
      <c r="R37" s="22">
        <f>$R$14-R39-R40-R41-R42</f>
        <v>8</v>
      </c>
      <c r="S37" s="22">
        <f>$S$14-S39-S40-S41-S42</f>
        <v>9</v>
      </c>
      <c r="T37" s="22">
        <f>$T$14-T39-T40-T41-T42</f>
        <v>9</v>
      </c>
      <c r="U37" s="22">
        <f>$U$14-U39-U40-U41-U42</f>
        <v>11</v>
      </c>
      <c r="V37" s="22">
        <f>$V$14-V39-V40-V41-V42</f>
        <v>0</v>
      </c>
      <c r="W37" s="22">
        <f>$W$14-W39-W40-W41-W42</f>
        <v>42</v>
      </c>
      <c r="X37" s="22">
        <f>$X$14-X39-X40-X41-X42</f>
        <v>0</v>
      </c>
      <c r="Y37" s="22">
        <f>$Y$14-Y39-Y40-Y41-Y42</f>
        <v>20</v>
      </c>
      <c r="Z37" s="22">
        <f>$Z$14-Z39-Z40-Z41-Z42</f>
        <v>0</v>
      </c>
      <c r="AA37" s="22">
        <f>$AA$14-AA39-AA40-AA41-AA42</f>
        <v>0</v>
      </c>
      <c r="AB37" s="22">
        <f>$AB$14-AB39-AB40-AB41-AB42</f>
        <v>0</v>
      </c>
      <c r="AC37" s="22">
        <f>$AC$14-AC39-AC40-AC41-AC42</f>
        <v>0</v>
      </c>
      <c r="AD37" s="22">
        <f>$AD$14-AD39-AD40-AD41-AD42</f>
        <v>0</v>
      </c>
      <c r="AE37" s="22">
        <f>$AE$14-AE39-AE40-AE41-AE42</f>
        <v>45</v>
      </c>
      <c r="AF37" s="21">
        <f>$AF$8</f>
        <v>0</v>
      </c>
      <c r="AG37" s="22">
        <f>$AG$14-AG39-AG40-AG41-AG42</f>
        <v>3</v>
      </c>
      <c r="AH37" s="22">
        <f>$AH$14-AH39-AH40-AH41-AH42</f>
        <v>3</v>
      </c>
      <c r="AI37" s="22">
        <f>$AI$14-AI39-AI40-AI41-AI42</f>
        <v>2</v>
      </c>
      <c r="AJ37" s="22">
        <f>$AJ$14-AJ39-AJ40-AJ41-AJ42</f>
        <v>3</v>
      </c>
      <c r="AK37" s="22">
        <f>$AK$14-AK39-AK40-AK41-AK42</f>
        <v>5</v>
      </c>
      <c r="AL37" s="22">
        <f>$AL$14-AL39-AL40-AL41-AL42</f>
        <v>0</v>
      </c>
      <c r="AM37" s="46">
        <f t="shared" ref="AM37:AM45" si="13">SUM(D37:AK37)</f>
        <v>261</v>
      </c>
    </row>
    <row r="38" spans="1:39" ht="14.25" customHeight="1" x14ac:dyDescent="0.25">
      <c r="B38" s="25" t="str">
        <f>IF(B43="POTAGE",B43,B24)</f>
        <v>SARDINES BEURRE</v>
      </c>
      <c r="C38" s="25" t="s">
        <v>44</v>
      </c>
      <c r="D38" s="25">
        <f>$D$9</f>
        <v>2</v>
      </c>
      <c r="E38" s="26"/>
      <c r="F38" s="23"/>
      <c r="G38" s="23"/>
      <c r="H38" s="23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6">
        <f t="shared" si="13"/>
        <v>2</v>
      </c>
    </row>
    <row r="39" spans="1:39" ht="14.25" customHeight="1" x14ac:dyDescent="0.25">
      <c r="B39" s="42" t="str">
        <f>IF(B43="POTAGE",B43,B25)</f>
        <v>SARDINES BEURRE</v>
      </c>
      <c r="C39" s="42" t="s">
        <v>45</v>
      </c>
      <c r="D39" s="42">
        <f>$D$10</f>
        <v>1</v>
      </c>
      <c r="E39" s="27"/>
      <c r="F39" s="9">
        <f>IF($B$39=$B$37,0,F10)</f>
        <v>0</v>
      </c>
      <c r="G39" s="9">
        <f>IF($B$39=$B$37,0,G10)</f>
        <v>0</v>
      </c>
      <c r="H39" s="9">
        <f>IF($B$39=$B$37,0,H10)</f>
        <v>0</v>
      </c>
      <c r="I39" s="10"/>
      <c r="J39" s="10"/>
      <c r="K39" s="10"/>
      <c r="L39" s="10"/>
      <c r="M39" s="10"/>
      <c r="N39" s="10"/>
      <c r="O39" s="10"/>
      <c r="P39" s="10"/>
      <c r="Q39" s="10"/>
      <c r="R39" s="9">
        <f t="shared" ref="R39:Y39" si="14">IF($B$39=$B$37,0,R10)</f>
        <v>0</v>
      </c>
      <c r="S39" s="9">
        <f t="shared" si="14"/>
        <v>0</v>
      </c>
      <c r="T39" s="9">
        <f t="shared" si="14"/>
        <v>0</v>
      </c>
      <c r="U39" s="9">
        <f t="shared" si="14"/>
        <v>0</v>
      </c>
      <c r="V39" s="9">
        <f t="shared" si="14"/>
        <v>0</v>
      </c>
      <c r="W39" s="9">
        <f t="shared" si="14"/>
        <v>0</v>
      </c>
      <c r="X39" s="9">
        <f t="shared" si="14"/>
        <v>0</v>
      </c>
      <c r="Y39" s="9">
        <f t="shared" si="14"/>
        <v>0</v>
      </c>
      <c r="Z39" s="10"/>
      <c r="AA39" s="9">
        <f>IF($B$39=$B$37,0,AA10)</f>
        <v>0</v>
      </c>
      <c r="AB39" s="9">
        <f>IF($B$39=$B$37,0,AB10)</f>
        <v>0</v>
      </c>
      <c r="AC39" s="9">
        <f>IF($B$39=$B$37,0,AC10)</f>
        <v>0</v>
      </c>
      <c r="AD39" s="9">
        <f>IF($B$39=$B$37,0,AD10)</f>
        <v>0</v>
      </c>
      <c r="AE39" s="9">
        <f>IF($B$39=$B$37,0,AE10)</f>
        <v>0</v>
      </c>
      <c r="AF39" s="10"/>
      <c r="AG39" s="9">
        <f t="shared" ref="AG39:AL39" si="15">IF($B$39=$B$37,0,AG10)</f>
        <v>0</v>
      </c>
      <c r="AH39" s="9">
        <f t="shared" si="15"/>
        <v>0</v>
      </c>
      <c r="AI39" s="9">
        <f t="shared" si="15"/>
        <v>0</v>
      </c>
      <c r="AJ39" s="9">
        <f t="shared" si="15"/>
        <v>0</v>
      </c>
      <c r="AK39" s="9">
        <f t="shared" si="15"/>
        <v>0</v>
      </c>
      <c r="AL39" s="9">
        <f t="shared" si="15"/>
        <v>0</v>
      </c>
      <c r="AM39" s="46">
        <f t="shared" si="13"/>
        <v>1</v>
      </c>
    </row>
    <row r="40" spans="1:39" ht="14.25" customHeight="1" x14ac:dyDescent="0.25">
      <c r="B40" s="28" t="str">
        <f>IF(B43="POTAGE",B43,B27)</f>
        <v>SARDINES BEURRE</v>
      </c>
      <c r="C40" s="28" t="s">
        <v>41</v>
      </c>
      <c r="D40" s="28">
        <f>$D$11</f>
        <v>0</v>
      </c>
      <c r="E40" s="29"/>
      <c r="F40" s="30">
        <f>IF($B$40=$B$37,0,F11)</f>
        <v>0</v>
      </c>
      <c r="G40" s="30">
        <f>IF($B$40=$B$37,0,G11)</f>
        <v>0</v>
      </c>
      <c r="H40" s="30">
        <f>IF($B$40=$B$37,0,H11)</f>
        <v>0</v>
      </c>
      <c r="I40" s="31"/>
      <c r="J40" s="31"/>
      <c r="K40" s="31"/>
      <c r="L40" s="31"/>
      <c r="M40" s="31"/>
      <c r="N40" s="31"/>
      <c r="O40" s="31"/>
      <c r="P40" s="31"/>
      <c r="Q40" s="31"/>
      <c r="R40" s="30">
        <f t="shared" ref="R40:AE40" si="16">IF($B$40=$B$37,0,R11)</f>
        <v>0</v>
      </c>
      <c r="S40" s="30">
        <f t="shared" si="16"/>
        <v>0</v>
      </c>
      <c r="T40" s="30">
        <f t="shared" si="16"/>
        <v>0</v>
      </c>
      <c r="U40" s="30">
        <f t="shared" si="16"/>
        <v>0</v>
      </c>
      <c r="V40" s="30">
        <f t="shared" si="16"/>
        <v>0</v>
      </c>
      <c r="W40" s="30">
        <f t="shared" si="16"/>
        <v>0</v>
      </c>
      <c r="X40" s="30">
        <f t="shared" si="16"/>
        <v>0</v>
      </c>
      <c r="Y40" s="30">
        <f t="shared" si="16"/>
        <v>0</v>
      </c>
      <c r="Z40" s="30">
        <f t="shared" si="16"/>
        <v>0</v>
      </c>
      <c r="AA40" s="30">
        <f t="shared" si="16"/>
        <v>0</v>
      </c>
      <c r="AB40" s="30">
        <f t="shared" si="16"/>
        <v>0</v>
      </c>
      <c r="AC40" s="30">
        <f t="shared" si="16"/>
        <v>0</v>
      </c>
      <c r="AD40" s="30">
        <f t="shared" si="16"/>
        <v>0</v>
      </c>
      <c r="AE40" s="30">
        <f t="shared" si="16"/>
        <v>0</v>
      </c>
      <c r="AF40" s="31"/>
      <c r="AG40" s="30">
        <f t="shared" ref="AG40:AL40" si="17">IF($B$40=$B$37,0,AG11)</f>
        <v>0</v>
      </c>
      <c r="AH40" s="30">
        <f t="shared" si="17"/>
        <v>0</v>
      </c>
      <c r="AI40" s="30">
        <f t="shared" si="17"/>
        <v>0</v>
      </c>
      <c r="AJ40" s="30">
        <f t="shared" si="17"/>
        <v>0</v>
      </c>
      <c r="AK40" s="30">
        <f t="shared" si="17"/>
        <v>0</v>
      </c>
      <c r="AL40" s="30">
        <f t="shared" si="17"/>
        <v>0</v>
      </c>
      <c r="AM40" s="46">
        <f t="shared" si="13"/>
        <v>0</v>
      </c>
    </row>
    <row r="41" spans="1:39" ht="14.25" customHeight="1" x14ac:dyDescent="0.25">
      <c r="B41" s="32" t="str">
        <f>IF(B43="POTAGE",B43,B29)</f>
        <v>SARDINES BEURRE</v>
      </c>
      <c r="C41" s="32" t="s">
        <v>33</v>
      </c>
      <c r="D41" s="33"/>
      <c r="E41" s="33"/>
      <c r="F41" s="34">
        <f>IF($B$41=$B$37,0,F12)</f>
        <v>0</v>
      </c>
      <c r="G41" s="34">
        <f>IF($B$41=$B$37,0,G12)</f>
        <v>0</v>
      </c>
      <c r="H41" s="34">
        <f>IF($B$41=$B$37,0,H12)</f>
        <v>0</v>
      </c>
      <c r="I41" s="35"/>
      <c r="J41" s="35"/>
      <c r="K41" s="35"/>
      <c r="L41" s="35"/>
      <c r="M41" s="35"/>
      <c r="N41" s="35"/>
      <c r="O41" s="35"/>
      <c r="P41" s="35"/>
      <c r="Q41" s="35"/>
      <c r="R41" s="34">
        <f t="shared" ref="R41:Y41" si="18">IF($B$41=$B$37,0,R12)</f>
        <v>0</v>
      </c>
      <c r="S41" s="34">
        <f t="shared" si="18"/>
        <v>0</v>
      </c>
      <c r="T41" s="34">
        <f t="shared" si="18"/>
        <v>0</v>
      </c>
      <c r="U41" s="34">
        <f t="shared" si="18"/>
        <v>0</v>
      </c>
      <c r="V41" s="34">
        <f t="shared" si="18"/>
        <v>0</v>
      </c>
      <c r="W41" s="34">
        <f t="shared" si="18"/>
        <v>0</v>
      </c>
      <c r="X41" s="34">
        <f t="shared" si="18"/>
        <v>0</v>
      </c>
      <c r="Y41" s="34">
        <f t="shared" si="18"/>
        <v>0</v>
      </c>
      <c r="Z41" s="35"/>
      <c r="AA41" s="34">
        <f>IF($B$41=$B$37,0,AA12)</f>
        <v>0</v>
      </c>
      <c r="AB41" s="34">
        <f>IF($B$41=$B$37,0,AB12)</f>
        <v>0</v>
      </c>
      <c r="AC41" s="34">
        <f>IF($B$41=$B$37,0,AC12)</f>
        <v>0</v>
      </c>
      <c r="AD41" s="34">
        <f>IF($B$41=$B$37,0,AD12)</f>
        <v>0</v>
      </c>
      <c r="AE41" s="34">
        <f>IF($B$41=$B$37,0,AE12)</f>
        <v>0</v>
      </c>
      <c r="AF41" s="35"/>
      <c r="AG41" s="34">
        <f t="shared" ref="AG41:AL41" si="19">IF($B$41=$B$37,0,AG12)</f>
        <v>0</v>
      </c>
      <c r="AH41" s="34">
        <f t="shared" si="19"/>
        <v>0</v>
      </c>
      <c r="AI41" s="34">
        <f t="shared" si="19"/>
        <v>0</v>
      </c>
      <c r="AJ41" s="34">
        <f t="shared" si="19"/>
        <v>0</v>
      </c>
      <c r="AK41" s="34">
        <f t="shared" si="19"/>
        <v>0</v>
      </c>
      <c r="AL41" s="34">
        <f t="shared" si="19"/>
        <v>0</v>
      </c>
      <c r="AM41" s="46">
        <f t="shared" si="13"/>
        <v>0</v>
      </c>
    </row>
    <row r="42" spans="1:39" ht="14.25" customHeight="1" x14ac:dyDescent="0.25">
      <c r="B42" s="36" t="str">
        <f>B31</f>
        <v>SARDINES BEURRE</v>
      </c>
      <c r="C42" s="36" t="s">
        <v>42</v>
      </c>
      <c r="D42" s="37"/>
      <c r="E42" s="37"/>
      <c r="F42" s="38">
        <f>$F$13</f>
        <v>0</v>
      </c>
      <c r="G42" s="38">
        <f>$G$13</f>
        <v>0</v>
      </c>
      <c r="H42" s="38">
        <f>$H$13</f>
        <v>0</v>
      </c>
      <c r="I42" s="39"/>
      <c r="J42" s="39"/>
      <c r="K42" s="39"/>
      <c r="L42" s="39"/>
      <c r="M42" s="39"/>
      <c r="N42" s="39"/>
      <c r="O42" s="39"/>
      <c r="P42" s="39"/>
      <c r="Q42" s="39"/>
      <c r="R42" s="38">
        <f>$R$13</f>
        <v>0</v>
      </c>
      <c r="S42" s="38">
        <f>$S$13</f>
        <v>0</v>
      </c>
      <c r="T42" s="38">
        <f>$T$13</f>
        <v>0</v>
      </c>
      <c r="U42" s="38">
        <f>$U$13</f>
        <v>0</v>
      </c>
      <c r="V42" s="38">
        <f>$V$13</f>
        <v>0</v>
      </c>
      <c r="W42" s="38">
        <f>$W$13</f>
        <v>0</v>
      </c>
      <c r="X42" s="38">
        <f>$X$13</f>
        <v>0</v>
      </c>
      <c r="Y42" s="38">
        <f>$Y$13</f>
        <v>0</v>
      </c>
      <c r="Z42" s="39"/>
      <c r="AA42" s="36">
        <f>$AA$13</f>
        <v>0</v>
      </c>
      <c r="AB42" s="36">
        <f>$AB$13</f>
        <v>0</v>
      </c>
      <c r="AC42" s="36">
        <f>$AC$13</f>
        <v>0</v>
      </c>
      <c r="AD42" s="36">
        <f>$AD$13</f>
        <v>0</v>
      </c>
      <c r="AE42" s="36">
        <f>$AE$13</f>
        <v>0</v>
      </c>
      <c r="AF42" s="36">
        <f>$AF$13</f>
        <v>0</v>
      </c>
      <c r="AG42" s="36">
        <f>$AG$13</f>
        <v>0</v>
      </c>
      <c r="AH42" s="36">
        <f>$AH$13</f>
        <v>0</v>
      </c>
      <c r="AI42" s="36">
        <f>$AI$13</f>
        <v>0</v>
      </c>
      <c r="AJ42" s="36">
        <f>$AJ$13</f>
        <v>0</v>
      </c>
      <c r="AK42" s="36">
        <f>$AK$13</f>
        <v>0</v>
      </c>
      <c r="AL42" s="36">
        <f>$AK$13</f>
        <v>0</v>
      </c>
      <c r="AM42" s="46">
        <f t="shared" si="13"/>
        <v>0</v>
      </c>
    </row>
    <row r="43" spans="1:39" x14ac:dyDescent="0.25">
      <c r="B43" s="12" t="str">
        <f>IF(MENUS!B9="POTAGE",MENUS!B9,MENUS!B4)</f>
        <v>SARDINES BEURRE</v>
      </c>
      <c r="C43" s="12" t="s">
        <v>70</v>
      </c>
      <c r="D43" s="37"/>
      <c r="E43" s="37"/>
      <c r="F43" s="22" t="b">
        <f>IF($B$43="POTAGE",F37)</f>
        <v>0</v>
      </c>
      <c r="G43" s="22" t="b">
        <f>IF($B$43="POTAGE",G37)</f>
        <v>0</v>
      </c>
      <c r="H43" s="22" t="b">
        <f t="shared" ref="H43:AF43" si="20">IF($B$43="POTAGE",H37)</f>
        <v>0</v>
      </c>
      <c r="I43" s="22" t="b">
        <f t="shared" si="20"/>
        <v>0</v>
      </c>
      <c r="J43" s="22" t="b">
        <f t="shared" si="20"/>
        <v>0</v>
      </c>
      <c r="K43" s="22" t="b">
        <f t="shared" si="20"/>
        <v>0</v>
      </c>
      <c r="L43" s="22" t="b">
        <f t="shared" si="20"/>
        <v>0</v>
      </c>
      <c r="M43" s="22" t="b">
        <f t="shared" si="20"/>
        <v>0</v>
      </c>
      <c r="N43" s="22" t="b">
        <f t="shared" si="20"/>
        <v>0</v>
      </c>
      <c r="O43" s="22" t="b">
        <f t="shared" si="20"/>
        <v>0</v>
      </c>
      <c r="P43" s="22" t="b">
        <f t="shared" si="20"/>
        <v>0</v>
      </c>
      <c r="Q43" s="22" t="b">
        <f t="shared" si="20"/>
        <v>0</v>
      </c>
      <c r="R43" s="22" t="b">
        <f t="shared" si="20"/>
        <v>0</v>
      </c>
      <c r="S43" s="22" t="b">
        <f t="shared" si="20"/>
        <v>0</v>
      </c>
      <c r="T43" s="22" t="b">
        <f t="shared" si="20"/>
        <v>0</v>
      </c>
      <c r="U43" s="22" t="b">
        <f t="shared" si="20"/>
        <v>0</v>
      </c>
      <c r="V43" s="22" t="b">
        <f t="shared" si="20"/>
        <v>0</v>
      </c>
      <c r="W43" s="22" t="b">
        <f t="shared" si="20"/>
        <v>0</v>
      </c>
      <c r="X43" s="22" t="b">
        <f t="shared" si="20"/>
        <v>0</v>
      </c>
      <c r="Y43" s="22" t="b">
        <f t="shared" si="20"/>
        <v>0</v>
      </c>
      <c r="Z43" s="22" t="b">
        <f t="shared" si="20"/>
        <v>0</v>
      </c>
      <c r="AA43" s="22" t="b">
        <f t="shared" si="20"/>
        <v>0</v>
      </c>
      <c r="AB43" s="22" t="b">
        <f t="shared" si="20"/>
        <v>0</v>
      </c>
      <c r="AC43" s="22" t="b">
        <f t="shared" si="20"/>
        <v>0</v>
      </c>
      <c r="AD43" s="22" t="b">
        <f t="shared" si="20"/>
        <v>0</v>
      </c>
      <c r="AE43" s="22" t="b">
        <f t="shared" si="20"/>
        <v>0</v>
      </c>
      <c r="AF43" s="22" t="b">
        <f t="shared" si="20"/>
        <v>0</v>
      </c>
      <c r="AG43" s="22" t="b">
        <f t="shared" ref="AG43:AL43" si="21">IF($B$43="POTAGE",AG37)</f>
        <v>0</v>
      </c>
      <c r="AH43" s="22" t="b">
        <f t="shared" si="21"/>
        <v>0</v>
      </c>
      <c r="AI43" s="22" t="b">
        <f t="shared" si="21"/>
        <v>0</v>
      </c>
      <c r="AJ43" s="22" t="b">
        <f t="shared" si="21"/>
        <v>0</v>
      </c>
      <c r="AK43" s="22" t="b">
        <f t="shared" si="21"/>
        <v>0</v>
      </c>
      <c r="AL43" s="22" t="b">
        <f t="shared" si="21"/>
        <v>0</v>
      </c>
      <c r="AM43" s="46">
        <f t="shared" si="13"/>
        <v>0</v>
      </c>
    </row>
    <row r="44" spans="1:39" x14ac:dyDescent="0.25">
      <c r="B44" s="69"/>
      <c r="C44" s="65" t="s">
        <v>69</v>
      </c>
      <c r="D44" s="70"/>
      <c r="E44" s="70"/>
      <c r="F44" s="65" t="b">
        <f>IF(F43&gt;0,F43,$A$5&amp;"")</f>
        <v>0</v>
      </c>
      <c r="G44" s="65" t="b">
        <f>IF(G43&gt;0,G43,$A$5&amp;"")</f>
        <v>0</v>
      </c>
      <c r="H44" s="65" t="b">
        <f t="shared" ref="H44:AK44" si="22">IF(H43&gt;0,H43,$A$5&amp;"")</f>
        <v>0</v>
      </c>
      <c r="I44" s="65" t="b">
        <f t="shared" si="22"/>
        <v>0</v>
      </c>
      <c r="J44" s="65" t="b">
        <f t="shared" si="22"/>
        <v>0</v>
      </c>
      <c r="K44" s="65" t="b">
        <f t="shared" si="22"/>
        <v>0</v>
      </c>
      <c r="L44" s="65" t="b">
        <f t="shared" si="22"/>
        <v>0</v>
      </c>
      <c r="M44" s="65" t="b">
        <f t="shared" si="22"/>
        <v>0</v>
      </c>
      <c r="N44" s="65" t="b">
        <f t="shared" si="22"/>
        <v>0</v>
      </c>
      <c r="O44" s="65" t="b">
        <f t="shared" si="22"/>
        <v>0</v>
      </c>
      <c r="P44" s="65" t="b">
        <f t="shared" si="22"/>
        <v>0</v>
      </c>
      <c r="Q44" s="65" t="b">
        <f t="shared" si="22"/>
        <v>0</v>
      </c>
      <c r="R44" s="65" t="b">
        <f t="shared" si="22"/>
        <v>0</v>
      </c>
      <c r="S44" s="65" t="b">
        <f t="shared" si="22"/>
        <v>0</v>
      </c>
      <c r="T44" s="65" t="b">
        <f t="shared" si="22"/>
        <v>0</v>
      </c>
      <c r="U44" s="65" t="b">
        <f t="shared" si="22"/>
        <v>0</v>
      </c>
      <c r="V44" s="65" t="b">
        <f t="shared" si="22"/>
        <v>0</v>
      </c>
      <c r="W44" s="65" t="b">
        <f t="shared" si="22"/>
        <v>0</v>
      </c>
      <c r="X44" s="65" t="b">
        <f t="shared" si="22"/>
        <v>0</v>
      </c>
      <c r="Y44" s="65" t="b">
        <f t="shared" si="22"/>
        <v>0</v>
      </c>
      <c r="Z44" s="65" t="b">
        <f t="shared" si="22"/>
        <v>0</v>
      </c>
      <c r="AA44" s="65" t="b">
        <f t="shared" si="22"/>
        <v>0</v>
      </c>
      <c r="AB44" s="65" t="b">
        <f t="shared" si="22"/>
        <v>0</v>
      </c>
      <c r="AC44" s="65" t="b">
        <f t="shared" si="22"/>
        <v>0</v>
      </c>
      <c r="AD44" s="65" t="b">
        <f t="shared" si="22"/>
        <v>0</v>
      </c>
      <c r="AE44" s="65" t="b">
        <f t="shared" si="22"/>
        <v>0</v>
      </c>
      <c r="AF44" s="65" t="b">
        <f t="shared" si="22"/>
        <v>0</v>
      </c>
      <c r="AG44" s="65" t="b">
        <f t="shared" si="22"/>
        <v>0</v>
      </c>
      <c r="AH44" s="65" t="b">
        <f t="shared" si="22"/>
        <v>0</v>
      </c>
      <c r="AI44" s="65" t="b">
        <f t="shared" si="22"/>
        <v>0</v>
      </c>
      <c r="AJ44" s="65" t="b">
        <f t="shared" si="22"/>
        <v>0</v>
      </c>
      <c r="AK44" s="65" t="b">
        <f t="shared" si="22"/>
        <v>0</v>
      </c>
      <c r="AL44" s="65" t="b">
        <f>IF(AL43&gt;0,AL43,$A$5&amp;"")</f>
        <v>0</v>
      </c>
      <c r="AM44" s="68">
        <f t="shared" si="13"/>
        <v>0</v>
      </c>
    </row>
    <row r="45" spans="1:39" x14ac:dyDescent="0.25">
      <c r="B45" s="69"/>
      <c r="C45" s="40" t="s">
        <v>43</v>
      </c>
      <c r="D45" s="40">
        <f t="shared" ref="D45:AK45" si="23">SUM(D37:D42)</f>
        <v>29</v>
      </c>
      <c r="E45" s="40">
        <f t="shared" si="23"/>
        <v>6</v>
      </c>
      <c r="F45" s="40">
        <f t="shared" si="23"/>
        <v>19</v>
      </c>
      <c r="G45" s="40">
        <f t="shared" si="23"/>
        <v>15</v>
      </c>
      <c r="H45" s="40">
        <f t="shared" si="23"/>
        <v>13</v>
      </c>
      <c r="I45" s="40">
        <f t="shared" si="23"/>
        <v>6</v>
      </c>
      <c r="J45" s="40">
        <f t="shared" si="23"/>
        <v>0</v>
      </c>
      <c r="K45" s="40">
        <f t="shared" si="23"/>
        <v>5</v>
      </c>
      <c r="L45" s="40">
        <f t="shared" si="23"/>
        <v>4</v>
      </c>
      <c r="M45" s="40">
        <f t="shared" si="23"/>
        <v>0</v>
      </c>
      <c r="N45" s="40">
        <f t="shared" si="23"/>
        <v>0</v>
      </c>
      <c r="O45" s="40">
        <f t="shared" si="23"/>
        <v>0</v>
      </c>
      <c r="P45" s="40">
        <f t="shared" si="23"/>
        <v>6</v>
      </c>
      <c r="Q45" s="40">
        <f t="shared" si="23"/>
        <v>1</v>
      </c>
      <c r="R45" s="40">
        <f t="shared" si="23"/>
        <v>8</v>
      </c>
      <c r="S45" s="40">
        <f t="shared" si="23"/>
        <v>9</v>
      </c>
      <c r="T45" s="40">
        <f t="shared" si="23"/>
        <v>9</v>
      </c>
      <c r="U45" s="40">
        <f t="shared" si="23"/>
        <v>11</v>
      </c>
      <c r="V45" s="40">
        <f t="shared" si="23"/>
        <v>0</v>
      </c>
      <c r="W45" s="40">
        <f t="shared" si="23"/>
        <v>42</v>
      </c>
      <c r="X45" s="40">
        <f t="shared" si="23"/>
        <v>0</v>
      </c>
      <c r="Y45" s="40">
        <f t="shared" si="23"/>
        <v>20</v>
      </c>
      <c r="Z45" s="40">
        <f t="shared" si="23"/>
        <v>0</v>
      </c>
      <c r="AA45" s="40">
        <f t="shared" si="23"/>
        <v>0</v>
      </c>
      <c r="AB45" s="40">
        <f t="shared" si="23"/>
        <v>0</v>
      </c>
      <c r="AC45" s="40">
        <f t="shared" si="23"/>
        <v>0</v>
      </c>
      <c r="AD45" s="40">
        <f t="shared" si="23"/>
        <v>0</v>
      </c>
      <c r="AE45" s="40">
        <f t="shared" si="23"/>
        <v>45</v>
      </c>
      <c r="AF45" s="40">
        <f t="shared" si="23"/>
        <v>0</v>
      </c>
      <c r="AG45" s="40">
        <f t="shared" si="23"/>
        <v>3</v>
      </c>
      <c r="AH45" s="40">
        <f t="shared" si="23"/>
        <v>3</v>
      </c>
      <c r="AI45" s="40">
        <f t="shared" si="23"/>
        <v>2</v>
      </c>
      <c r="AJ45" s="40">
        <f t="shared" si="23"/>
        <v>3</v>
      </c>
      <c r="AK45" s="40">
        <f t="shared" si="23"/>
        <v>5</v>
      </c>
      <c r="AL45" s="40">
        <f>SUM(AL37:AL42)</f>
        <v>0</v>
      </c>
      <c r="AM45" s="46">
        <f t="shared" si="13"/>
        <v>264</v>
      </c>
    </row>
    <row r="48" spans="1:39" x14ac:dyDescent="0.25">
      <c r="D48" s="8"/>
      <c r="E48" s="8"/>
      <c r="F48" s="253" t="s">
        <v>50</v>
      </c>
      <c r="G48" s="253"/>
      <c r="H48" s="253"/>
      <c r="I48" s="253" t="s">
        <v>50</v>
      </c>
      <c r="J48" s="253"/>
      <c r="K48" s="253"/>
      <c r="L48" s="253"/>
      <c r="M48" s="253"/>
      <c r="N48" s="253"/>
      <c r="O48" s="253"/>
      <c r="P48" s="253"/>
      <c r="Q48" s="253"/>
      <c r="R48" s="239" t="s">
        <v>51</v>
      </c>
      <c r="S48" s="239"/>
      <c r="T48" s="239"/>
      <c r="U48" s="239"/>
      <c r="V48" s="239"/>
      <c r="W48" s="239"/>
      <c r="X48" s="239"/>
      <c r="Y48" s="239"/>
      <c r="Z48" s="239"/>
      <c r="AA48" s="239"/>
      <c r="AB48" s="239"/>
      <c r="AC48" s="239"/>
      <c r="AD48" s="239"/>
      <c r="AE48" s="251" t="s">
        <v>5</v>
      </c>
      <c r="AF48" s="251"/>
      <c r="AG48" s="251"/>
      <c r="AH48" s="251"/>
      <c r="AI48" s="251"/>
      <c r="AJ48" s="251"/>
      <c r="AK48" s="251"/>
    </row>
    <row r="49" spans="2:39" ht="28.5" customHeight="1" x14ac:dyDescent="0.25">
      <c r="D49" s="250" t="s">
        <v>6</v>
      </c>
      <c r="E49" s="252" t="s">
        <v>14</v>
      </c>
      <c r="F49" s="253" t="s">
        <v>15</v>
      </c>
      <c r="G49" s="253" t="s">
        <v>16</v>
      </c>
      <c r="H49" s="253" t="s">
        <v>17</v>
      </c>
      <c r="I49" s="250" t="s">
        <v>18</v>
      </c>
      <c r="J49" s="250">
        <v>425</v>
      </c>
      <c r="K49" s="250" t="s">
        <v>19</v>
      </c>
      <c r="L49" s="250">
        <v>2114</v>
      </c>
      <c r="M49" s="250" t="s">
        <v>20</v>
      </c>
      <c r="N49" s="250">
        <v>1005</v>
      </c>
      <c r="O49" s="250">
        <v>1015</v>
      </c>
      <c r="P49" s="250" t="s">
        <v>21</v>
      </c>
      <c r="Q49" s="250" t="s">
        <v>22</v>
      </c>
      <c r="R49" s="239" t="s">
        <v>9</v>
      </c>
      <c r="S49" s="239"/>
      <c r="T49" s="239"/>
      <c r="U49" s="239"/>
      <c r="V49" s="239"/>
      <c r="W49" s="254" t="s">
        <v>10</v>
      </c>
      <c r="X49" s="254"/>
      <c r="Y49" s="254" t="s">
        <v>34</v>
      </c>
      <c r="Z49" s="254"/>
      <c r="AA49" s="239" t="s">
        <v>12</v>
      </c>
      <c r="AB49" s="239"/>
      <c r="AC49" s="239"/>
      <c r="AD49" s="239"/>
      <c r="AE49" s="245" t="s">
        <v>10</v>
      </c>
      <c r="AF49" s="245"/>
      <c r="AG49" s="245" t="s">
        <v>35</v>
      </c>
      <c r="AH49" s="245" t="s">
        <v>36</v>
      </c>
      <c r="AI49" s="245" t="s">
        <v>37</v>
      </c>
      <c r="AJ49" s="245" t="s">
        <v>38</v>
      </c>
      <c r="AK49" s="245" t="s">
        <v>39</v>
      </c>
      <c r="AL49" s="242" t="s">
        <v>98</v>
      </c>
    </row>
    <row r="50" spans="2:39" ht="28.5" customHeight="1" x14ac:dyDescent="0.25">
      <c r="B50" s="14"/>
      <c r="C50" s="43" t="s">
        <v>0</v>
      </c>
      <c r="D50" s="250"/>
      <c r="E50" s="252"/>
      <c r="F50" s="253"/>
      <c r="G50" s="253"/>
      <c r="H50" s="253"/>
      <c r="I50" s="250"/>
      <c r="J50" s="250"/>
      <c r="K50" s="250"/>
      <c r="L50" s="250"/>
      <c r="M50" s="250"/>
      <c r="N50" s="250"/>
      <c r="O50" s="250"/>
      <c r="P50" s="250"/>
      <c r="Q50" s="250"/>
      <c r="R50" s="42" t="s">
        <v>15</v>
      </c>
      <c r="S50" s="42" t="s">
        <v>16</v>
      </c>
      <c r="T50" s="42" t="s">
        <v>17</v>
      </c>
      <c r="U50" s="42" t="s">
        <v>23</v>
      </c>
      <c r="V50" s="42" t="s">
        <v>24</v>
      </c>
      <c r="W50" s="254"/>
      <c r="X50" s="254"/>
      <c r="Y50" s="254"/>
      <c r="Z50" s="254"/>
      <c r="AA50" s="42" t="s">
        <v>15</v>
      </c>
      <c r="AB50" s="42" t="s">
        <v>16</v>
      </c>
      <c r="AC50" s="42" t="s">
        <v>17</v>
      </c>
      <c r="AD50" s="42" t="s">
        <v>23</v>
      </c>
      <c r="AE50" s="245"/>
      <c r="AF50" s="245"/>
      <c r="AG50" s="245"/>
      <c r="AH50" s="245"/>
      <c r="AI50" s="245"/>
      <c r="AJ50" s="245"/>
      <c r="AK50" s="245"/>
      <c r="AL50" s="242" t="s">
        <v>97</v>
      </c>
      <c r="AM50" s="45" t="s">
        <v>43</v>
      </c>
    </row>
    <row r="51" spans="2:39" x14ac:dyDescent="0.25">
      <c r="B51" s="12" t="str">
        <f>MENUS!B5</f>
        <v>QUICHE LORRAINE</v>
      </c>
      <c r="C51" s="12" t="s">
        <v>40</v>
      </c>
      <c r="D51" s="20">
        <f>$D$8</f>
        <v>26</v>
      </c>
      <c r="E51" s="21">
        <f>$E$8</f>
        <v>6</v>
      </c>
      <c r="F51" s="22">
        <f>$F$14-F53-F54-F55-F56</f>
        <v>19</v>
      </c>
      <c r="G51" s="22">
        <f>$G$14-G53-G54-G55-G56</f>
        <v>15</v>
      </c>
      <c r="H51" s="22">
        <f>$H$14-H53-H54-H55-H56</f>
        <v>12</v>
      </c>
      <c r="I51" s="24">
        <f>$I$8</f>
        <v>6</v>
      </c>
      <c r="J51" s="24">
        <f>$J$8</f>
        <v>0</v>
      </c>
      <c r="K51" s="24">
        <f>$K$8</f>
        <v>5</v>
      </c>
      <c r="L51" s="24">
        <f>$L$8</f>
        <v>4</v>
      </c>
      <c r="M51" s="24">
        <f>$M$8</f>
        <v>0</v>
      </c>
      <c r="N51" s="24">
        <f>$N$8</f>
        <v>0</v>
      </c>
      <c r="O51" s="24">
        <f>$O$8</f>
        <v>0</v>
      </c>
      <c r="P51" s="24">
        <f>$P$8</f>
        <v>6</v>
      </c>
      <c r="Q51" s="24">
        <f>$Q$8</f>
        <v>1</v>
      </c>
      <c r="R51" s="22">
        <f>$R$14-R53-R54-R55-R56</f>
        <v>6</v>
      </c>
      <c r="S51" s="22">
        <f>$S$14-S53-S54-S55-S56</f>
        <v>8</v>
      </c>
      <c r="T51" s="22">
        <f>$T$14-T53-T54-T55-T56</f>
        <v>7</v>
      </c>
      <c r="U51" s="22">
        <f>$U$14-U53-U54-U55-U56</f>
        <v>9</v>
      </c>
      <c r="V51" s="22">
        <f>$V$14-V53-V54-V55-V56</f>
        <v>0</v>
      </c>
      <c r="W51" s="22">
        <f>$W$14-W53-W54-W55-W56</f>
        <v>42</v>
      </c>
      <c r="X51" s="22">
        <f>$X$14-X53-X54-X55-X56</f>
        <v>0</v>
      </c>
      <c r="Y51" s="22">
        <f>$Y$14-Y53-Y54-Y55-Y56</f>
        <v>19</v>
      </c>
      <c r="Z51" s="22">
        <f>$Z$14-Z53-Z54-Z55-Z56</f>
        <v>0</v>
      </c>
      <c r="AA51" s="22">
        <f>$AA$14-AA53-AA54-AA55-AA56</f>
        <v>0</v>
      </c>
      <c r="AB51" s="22">
        <f>$AB$14-AB53-AB54-AB55-AB56</f>
        <v>0</v>
      </c>
      <c r="AC51" s="22">
        <f>$AC$14-AC53-AC54-AC55-AC56</f>
        <v>0</v>
      </c>
      <c r="AD51" s="22">
        <f>$AD$14-AD53-AD54-AD55-AD56</f>
        <v>0</v>
      </c>
      <c r="AE51" s="22">
        <f>$AE$14-AE53-AE54-AE55-AE56</f>
        <v>45</v>
      </c>
      <c r="AF51" s="21">
        <f>$AF$8</f>
        <v>0</v>
      </c>
      <c r="AG51" s="22">
        <f>$AG$14-AG53-AG54-AG55-AG56</f>
        <v>3</v>
      </c>
      <c r="AH51" s="22">
        <f>$AH$14-AH53-AH54-AH55-AH56</f>
        <v>3</v>
      </c>
      <c r="AI51" s="22">
        <f>$AI$14-AI53-AI54-AI55-AI56</f>
        <v>2</v>
      </c>
      <c r="AJ51" s="22">
        <f>$AJ$14-AJ53-AJ54-AJ55-AJ56</f>
        <v>3</v>
      </c>
      <c r="AK51" s="22">
        <f>$AK$14-AK53-AK54-AK55-AK56</f>
        <v>4</v>
      </c>
      <c r="AL51" s="22">
        <f>$AL$14-AL53-AL54-AL55-AL56</f>
        <v>0</v>
      </c>
      <c r="AM51" s="46">
        <f t="shared" ref="AM51:AM57" si="24">SUM(D51:AK51)</f>
        <v>251</v>
      </c>
    </row>
    <row r="52" spans="2:39" x14ac:dyDescent="0.25">
      <c r="B52" s="25" t="str">
        <f>MENUS!B13</f>
        <v>TARTE AU SAUMON</v>
      </c>
      <c r="C52" s="25" t="s">
        <v>44</v>
      </c>
      <c r="D52" s="25">
        <f>$D$9</f>
        <v>2</v>
      </c>
      <c r="E52" s="26"/>
      <c r="F52" s="23"/>
      <c r="G52" s="23"/>
      <c r="H52" s="23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6">
        <f t="shared" si="24"/>
        <v>2</v>
      </c>
    </row>
    <row r="53" spans="2:39" x14ac:dyDescent="0.25">
      <c r="B53" s="42" t="str">
        <f>MENUS!B20</f>
        <v>QUICHE LORRAINE</v>
      </c>
      <c r="C53" s="42" t="s">
        <v>45</v>
      </c>
      <c r="D53" s="42">
        <f>$D$10</f>
        <v>1</v>
      </c>
      <c r="E53" s="27"/>
      <c r="F53" s="9">
        <f>IF($B$53=$B$51,0,F10)</f>
        <v>0</v>
      </c>
      <c r="G53" s="9">
        <f>IF($B$53=$B$51,0,G10)</f>
        <v>0</v>
      </c>
      <c r="H53" s="9">
        <f>IF($B$53=$B$51,0,H10)</f>
        <v>0</v>
      </c>
      <c r="I53" s="10"/>
      <c r="J53" s="10"/>
      <c r="K53" s="10"/>
      <c r="L53" s="10"/>
      <c r="M53" s="10"/>
      <c r="N53" s="10"/>
      <c r="O53" s="10"/>
      <c r="P53" s="10"/>
      <c r="Q53" s="10"/>
      <c r="R53" s="9">
        <f t="shared" ref="R53:Y53" si="25">IF($B$53=$B$51,0,R10)</f>
        <v>0</v>
      </c>
      <c r="S53" s="9">
        <f t="shared" si="25"/>
        <v>0</v>
      </c>
      <c r="T53" s="9">
        <f t="shared" si="25"/>
        <v>0</v>
      </c>
      <c r="U53" s="9">
        <f t="shared" si="25"/>
        <v>0</v>
      </c>
      <c r="V53" s="9">
        <f t="shared" si="25"/>
        <v>0</v>
      </c>
      <c r="W53" s="9">
        <f t="shared" si="25"/>
        <v>0</v>
      </c>
      <c r="X53" s="9">
        <f t="shared" si="25"/>
        <v>0</v>
      </c>
      <c r="Y53" s="9">
        <f t="shared" si="25"/>
        <v>0</v>
      </c>
      <c r="Z53" s="10"/>
      <c r="AA53" s="9">
        <f>IF($B$53=$B$51,0,AA10)</f>
        <v>0</v>
      </c>
      <c r="AB53" s="9">
        <f>IF($B$53=$B$51,0,AB10)</f>
        <v>0</v>
      </c>
      <c r="AC53" s="9">
        <f>IF($B$53=$B$51,0,AC10)</f>
        <v>0</v>
      </c>
      <c r="AD53" s="9">
        <f>IF($B$53=$B$51,0,AD10)</f>
        <v>0</v>
      </c>
      <c r="AE53" s="9">
        <f>IF($B$53=$B$51,0,AE10)</f>
        <v>0</v>
      </c>
      <c r="AF53" s="10"/>
      <c r="AG53" s="9">
        <f t="shared" ref="AG53:AL53" si="26">IF($B$53=$B$51,0,AG10)</f>
        <v>0</v>
      </c>
      <c r="AH53" s="9">
        <f t="shared" si="26"/>
        <v>0</v>
      </c>
      <c r="AI53" s="9">
        <f t="shared" si="26"/>
        <v>0</v>
      </c>
      <c r="AJ53" s="9">
        <f t="shared" si="26"/>
        <v>0</v>
      </c>
      <c r="AK53" s="9">
        <f t="shared" si="26"/>
        <v>0</v>
      </c>
      <c r="AL53" s="9">
        <f t="shared" si="26"/>
        <v>0</v>
      </c>
      <c r="AM53" s="46">
        <f t="shared" si="24"/>
        <v>1</v>
      </c>
    </row>
    <row r="54" spans="2:39" x14ac:dyDescent="0.25">
      <c r="B54" s="28" t="str">
        <f>MENUS!B27</f>
        <v>TARTE AU SAUMON</v>
      </c>
      <c r="C54" s="28" t="s">
        <v>41</v>
      </c>
      <c r="D54" s="28">
        <f>$D$11</f>
        <v>0</v>
      </c>
      <c r="E54" s="29"/>
      <c r="F54" s="30">
        <f>IF($B$54=$B$51,0,F11)</f>
        <v>0</v>
      </c>
      <c r="G54" s="30">
        <f>IF($B$54=$B$51,0,G11)</f>
        <v>0</v>
      </c>
      <c r="H54" s="30">
        <f>IF($B$54=$B$51,0,H11)</f>
        <v>1</v>
      </c>
      <c r="I54" s="31"/>
      <c r="J54" s="31"/>
      <c r="K54" s="31"/>
      <c r="L54" s="31"/>
      <c r="M54" s="31"/>
      <c r="N54" s="31"/>
      <c r="O54" s="31"/>
      <c r="P54" s="31"/>
      <c r="Q54" s="31"/>
      <c r="R54" s="30">
        <f t="shared" ref="R54:Z54" si="27">IF($B$54=$B$51,0,R11)</f>
        <v>2</v>
      </c>
      <c r="S54" s="30">
        <f t="shared" si="27"/>
        <v>1</v>
      </c>
      <c r="T54" s="30">
        <f t="shared" si="27"/>
        <v>2</v>
      </c>
      <c r="U54" s="30">
        <f t="shared" si="27"/>
        <v>2</v>
      </c>
      <c r="V54" s="30">
        <f t="shared" si="27"/>
        <v>0</v>
      </c>
      <c r="W54" s="30">
        <f t="shared" si="27"/>
        <v>0</v>
      </c>
      <c r="X54" s="30">
        <f t="shared" si="27"/>
        <v>0</v>
      </c>
      <c r="Y54" s="30">
        <f t="shared" si="27"/>
        <v>1</v>
      </c>
      <c r="Z54" s="30">
        <f t="shared" si="27"/>
        <v>0</v>
      </c>
      <c r="AA54" s="30">
        <f>IF($B$54=$B$51,0,AA11)</f>
        <v>0</v>
      </c>
      <c r="AB54" s="30">
        <f>IF($B$54=$B$51,0,AB11)</f>
        <v>0</v>
      </c>
      <c r="AC54" s="30">
        <f>IF($B$54=$B$51,0,AC11)</f>
        <v>0</v>
      </c>
      <c r="AD54" s="30">
        <f>IF($B$54=$B$51,0,AD11)</f>
        <v>0</v>
      </c>
      <c r="AE54" s="30">
        <f>IF($B$54=$B$51,0,AE11)</f>
        <v>0</v>
      </c>
      <c r="AF54" s="31"/>
      <c r="AG54" s="30">
        <f t="shared" ref="AG54:AL54" si="28">IF($B$54=$B$51,0,AG11)</f>
        <v>0</v>
      </c>
      <c r="AH54" s="30">
        <f t="shared" si="28"/>
        <v>0</v>
      </c>
      <c r="AI54" s="30">
        <f t="shared" si="28"/>
        <v>0</v>
      </c>
      <c r="AJ54" s="30">
        <f t="shared" si="28"/>
        <v>0</v>
      </c>
      <c r="AK54" s="30">
        <f t="shared" si="28"/>
        <v>1</v>
      </c>
      <c r="AL54" s="30">
        <f t="shared" si="28"/>
        <v>0</v>
      </c>
      <c r="AM54" s="46">
        <f t="shared" si="24"/>
        <v>10</v>
      </c>
    </row>
    <row r="55" spans="2:39" x14ac:dyDescent="0.25">
      <c r="B55" s="32" t="str">
        <f>MENUS!B34</f>
        <v>TARTE AU SAUMON</v>
      </c>
      <c r="C55" s="32" t="s">
        <v>33</v>
      </c>
      <c r="D55" s="33"/>
      <c r="E55" s="33"/>
      <c r="F55" s="34">
        <f>IF($B$55=$B$51,0,F12)</f>
        <v>0</v>
      </c>
      <c r="G55" s="34">
        <f>IF($B$55=$B$51,0,G12)</f>
        <v>0</v>
      </c>
      <c r="H55" s="34">
        <f>IF($B$55=$B$51,0,H12)</f>
        <v>0</v>
      </c>
      <c r="I55" s="35"/>
      <c r="J55" s="35"/>
      <c r="K55" s="35"/>
      <c r="L55" s="35"/>
      <c r="M55" s="35"/>
      <c r="N55" s="35"/>
      <c r="O55" s="35"/>
      <c r="P55" s="35"/>
      <c r="Q55" s="35"/>
      <c r="R55" s="34">
        <f t="shared" ref="R55:Y55" si="29">IF($B$55=$B$51,0,R12)</f>
        <v>0</v>
      </c>
      <c r="S55" s="34">
        <f t="shared" si="29"/>
        <v>0</v>
      </c>
      <c r="T55" s="34">
        <f t="shared" si="29"/>
        <v>0</v>
      </c>
      <c r="U55" s="34">
        <f t="shared" si="29"/>
        <v>0</v>
      </c>
      <c r="V55" s="34">
        <f t="shared" si="29"/>
        <v>0</v>
      </c>
      <c r="W55" s="34">
        <f t="shared" si="29"/>
        <v>0</v>
      </c>
      <c r="X55" s="34">
        <f t="shared" si="29"/>
        <v>0</v>
      </c>
      <c r="Y55" s="34">
        <f t="shared" si="29"/>
        <v>0</v>
      </c>
      <c r="Z55" s="35"/>
      <c r="AA55" s="34">
        <f>IF($B$55=$B$51,0,AA12)</f>
        <v>0</v>
      </c>
      <c r="AB55" s="34">
        <f>IF($B$55=$B$51,0,AB12)</f>
        <v>0</v>
      </c>
      <c r="AC55" s="34">
        <f>IF($B$55=$B$51,0,AC12)</f>
        <v>0</v>
      </c>
      <c r="AD55" s="34">
        <f>IF($B$55=$B$51,0,AD12)</f>
        <v>0</v>
      </c>
      <c r="AE55" s="34">
        <f>IF($B$55=$B$51,0,AE12)</f>
        <v>0</v>
      </c>
      <c r="AF55" s="35"/>
      <c r="AG55" s="34">
        <f t="shared" ref="AG55:AL55" si="30">IF($B$55=$B$51,0,AG12)</f>
        <v>0</v>
      </c>
      <c r="AH55" s="34">
        <f t="shared" si="30"/>
        <v>0</v>
      </c>
      <c r="AI55" s="34">
        <f t="shared" si="30"/>
        <v>0</v>
      </c>
      <c r="AJ55" s="34">
        <f t="shared" si="30"/>
        <v>0</v>
      </c>
      <c r="AK55" s="34">
        <f t="shared" si="30"/>
        <v>0</v>
      </c>
      <c r="AL55" s="34">
        <f t="shared" si="30"/>
        <v>0</v>
      </c>
      <c r="AM55" s="46">
        <f t="shared" si="24"/>
        <v>0</v>
      </c>
    </row>
    <row r="56" spans="2:39" x14ac:dyDescent="0.25">
      <c r="B56" s="36" t="str">
        <f>MENUS!B41</f>
        <v>QUICHE LORRAINE</v>
      </c>
      <c r="C56" s="36" t="s">
        <v>42</v>
      </c>
      <c r="D56" s="37"/>
      <c r="E56" s="37"/>
      <c r="F56" s="38">
        <f>$F$13</f>
        <v>0</v>
      </c>
      <c r="G56" s="38">
        <f>$G$13</f>
        <v>0</v>
      </c>
      <c r="H56" s="38">
        <f>$H$13</f>
        <v>0</v>
      </c>
      <c r="I56" s="39"/>
      <c r="J56" s="39"/>
      <c r="K56" s="39"/>
      <c r="L56" s="39"/>
      <c r="M56" s="39"/>
      <c r="N56" s="39"/>
      <c r="O56" s="39"/>
      <c r="P56" s="39"/>
      <c r="Q56" s="39"/>
      <c r="R56" s="38">
        <f>$R$13</f>
        <v>0</v>
      </c>
      <c r="S56" s="38">
        <f>$S$13</f>
        <v>0</v>
      </c>
      <c r="T56" s="38">
        <f>$T$13</f>
        <v>0</v>
      </c>
      <c r="U56" s="38">
        <f>$U$13</f>
        <v>0</v>
      </c>
      <c r="V56" s="38">
        <f>$V$13</f>
        <v>0</v>
      </c>
      <c r="W56" s="38">
        <f>$W$13</f>
        <v>0</v>
      </c>
      <c r="X56" s="38">
        <f>$X$13</f>
        <v>0</v>
      </c>
      <c r="Y56" s="38">
        <f>$Y$13</f>
        <v>0</v>
      </c>
      <c r="Z56" s="39"/>
      <c r="AA56" s="36">
        <f>$AA$13</f>
        <v>0</v>
      </c>
      <c r="AB56" s="36">
        <f>$AB$13</f>
        <v>0</v>
      </c>
      <c r="AC56" s="36">
        <f>$AC$13</f>
        <v>0</v>
      </c>
      <c r="AD56" s="36">
        <f>$AD$13</f>
        <v>0</v>
      </c>
      <c r="AE56" s="36">
        <f>$AE$13</f>
        <v>0</v>
      </c>
      <c r="AF56" s="36">
        <f>$AF$13</f>
        <v>0</v>
      </c>
      <c r="AG56" s="36">
        <f>$AG$13</f>
        <v>0</v>
      </c>
      <c r="AH56" s="36">
        <f>$AH$13</f>
        <v>0</v>
      </c>
      <c r="AI56" s="36">
        <f>$AI$13</f>
        <v>0</v>
      </c>
      <c r="AJ56" s="36">
        <f>$AJ$13</f>
        <v>0</v>
      </c>
      <c r="AK56" s="36">
        <f>$AK$13</f>
        <v>0</v>
      </c>
      <c r="AL56" s="36">
        <f>$AK$13</f>
        <v>0</v>
      </c>
      <c r="AM56" s="46">
        <f t="shared" si="24"/>
        <v>0</v>
      </c>
    </row>
    <row r="57" spans="2:39" x14ac:dyDescent="0.25">
      <c r="C57" s="40" t="s">
        <v>43</v>
      </c>
      <c r="D57" s="40">
        <f>SUM(D51:D56)</f>
        <v>29</v>
      </c>
      <c r="E57" s="40">
        <f t="shared" ref="E57:AK57" si="31">SUM(E51:E56)</f>
        <v>6</v>
      </c>
      <c r="F57" s="40">
        <f t="shared" si="31"/>
        <v>19</v>
      </c>
      <c r="G57" s="40">
        <f t="shared" si="31"/>
        <v>15</v>
      </c>
      <c r="H57" s="40">
        <f t="shared" si="31"/>
        <v>13</v>
      </c>
      <c r="I57" s="40">
        <f t="shared" si="31"/>
        <v>6</v>
      </c>
      <c r="J57" s="40">
        <f t="shared" si="31"/>
        <v>0</v>
      </c>
      <c r="K57" s="40">
        <f t="shared" si="31"/>
        <v>5</v>
      </c>
      <c r="L57" s="40">
        <f t="shared" si="31"/>
        <v>4</v>
      </c>
      <c r="M57" s="40">
        <f t="shared" si="31"/>
        <v>0</v>
      </c>
      <c r="N57" s="40">
        <f t="shared" si="31"/>
        <v>0</v>
      </c>
      <c r="O57" s="40">
        <f t="shared" si="31"/>
        <v>0</v>
      </c>
      <c r="P57" s="40">
        <f t="shared" si="31"/>
        <v>6</v>
      </c>
      <c r="Q57" s="40">
        <f t="shared" si="31"/>
        <v>1</v>
      </c>
      <c r="R57" s="40">
        <f t="shared" si="31"/>
        <v>8</v>
      </c>
      <c r="S57" s="40">
        <f t="shared" si="31"/>
        <v>9</v>
      </c>
      <c r="T57" s="40">
        <f t="shared" si="31"/>
        <v>9</v>
      </c>
      <c r="U57" s="40">
        <f t="shared" si="31"/>
        <v>11</v>
      </c>
      <c r="V57" s="40">
        <f t="shared" si="31"/>
        <v>0</v>
      </c>
      <c r="W57" s="40">
        <f t="shared" si="31"/>
        <v>42</v>
      </c>
      <c r="X57" s="40">
        <f t="shared" si="31"/>
        <v>0</v>
      </c>
      <c r="Y57" s="40">
        <f t="shared" si="31"/>
        <v>20</v>
      </c>
      <c r="Z57" s="40">
        <f t="shared" si="31"/>
        <v>0</v>
      </c>
      <c r="AA57" s="40">
        <f t="shared" si="31"/>
        <v>0</v>
      </c>
      <c r="AB57" s="40">
        <f t="shared" si="31"/>
        <v>0</v>
      </c>
      <c r="AC57" s="40">
        <f t="shared" si="31"/>
        <v>0</v>
      </c>
      <c r="AD57" s="40">
        <f t="shared" si="31"/>
        <v>0</v>
      </c>
      <c r="AE57" s="40">
        <f t="shared" si="31"/>
        <v>45</v>
      </c>
      <c r="AF57" s="40">
        <f t="shared" si="31"/>
        <v>0</v>
      </c>
      <c r="AG57" s="40">
        <f t="shared" si="31"/>
        <v>3</v>
      </c>
      <c r="AH57" s="40">
        <f t="shared" si="31"/>
        <v>3</v>
      </c>
      <c r="AI57" s="40">
        <f t="shared" si="31"/>
        <v>2</v>
      </c>
      <c r="AJ57" s="40">
        <f t="shared" si="31"/>
        <v>3</v>
      </c>
      <c r="AK57" s="40">
        <f t="shared" si="31"/>
        <v>5</v>
      </c>
      <c r="AL57" s="40">
        <f>SUM(AL51:AL56)</f>
        <v>0</v>
      </c>
      <c r="AM57" s="46">
        <f t="shared" si="24"/>
        <v>264</v>
      </c>
    </row>
    <row r="59" spans="2:39" x14ac:dyDescent="0.25">
      <c r="D59" s="8"/>
      <c r="E59" s="8"/>
      <c r="F59" s="253" t="s">
        <v>50</v>
      </c>
      <c r="G59" s="253"/>
      <c r="H59" s="253"/>
      <c r="I59" s="253" t="s">
        <v>50</v>
      </c>
      <c r="J59" s="253"/>
      <c r="K59" s="253"/>
      <c r="L59" s="253"/>
      <c r="M59" s="253"/>
      <c r="N59" s="253"/>
      <c r="O59" s="253"/>
      <c r="P59" s="253"/>
      <c r="Q59" s="253"/>
      <c r="R59" s="239" t="s">
        <v>51</v>
      </c>
      <c r="S59" s="239"/>
      <c r="T59" s="239"/>
      <c r="U59" s="239"/>
      <c r="V59" s="239"/>
      <c r="W59" s="239"/>
      <c r="X59" s="239"/>
      <c r="Y59" s="239"/>
      <c r="Z59" s="239"/>
      <c r="AA59" s="239"/>
      <c r="AB59" s="239"/>
      <c r="AC59" s="239"/>
      <c r="AD59" s="239"/>
      <c r="AE59" s="251" t="s">
        <v>5</v>
      </c>
      <c r="AF59" s="251"/>
      <c r="AG59" s="251"/>
      <c r="AH59" s="251"/>
      <c r="AI59" s="251"/>
      <c r="AJ59" s="251"/>
      <c r="AK59" s="251"/>
    </row>
    <row r="60" spans="2:39" ht="28.5" customHeight="1" x14ac:dyDescent="0.25">
      <c r="D60" s="250" t="s">
        <v>6</v>
      </c>
      <c r="E60" s="252" t="s">
        <v>14</v>
      </c>
      <c r="F60" s="253" t="s">
        <v>15</v>
      </c>
      <c r="G60" s="253" t="s">
        <v>16</v>
      </c>
      <c r="H60" s="253" t="s">
        <v>17</v>
      </c>
      <c r="I60" s="250" t="s">
        <v>18</v>
      </c>
      <c r="J60" s="250">
        <v>425</v>
      </c>
      <c r="K60" s="250" t="s">
        <v>19</v>
      </c>
      <c r="L60" s="250">
        <v>2114</v>
      </c>
      <c r="M60" s="250" t="s">
        <v>20</v>
      </c>
      <c r="N60" s="250">
        <v>1005</v>
      </c>
      <c r="O60" s="250">
        <v>1015</v>
      </c>
      <c r="P60" s="250" t="s">
        <v>21</v>
      </c>
      <c r="Q60" s="250" t="s">
        <v>22</v>
      </c>
      <c r="R60" s="239" t="s">
        <v>9</v>
      </c>
      <c r="S60" s="239"/>
      <c r="T60" s="239"/>
      <c r="U60" s="239"/>
      <c r="V60" s="239"/>
      <c r="W60" s="254" t="s">
        <v>10</v>
      </c>
      <c r="X60" s="254"/>
      <c r="Y60" s="254" t="s">
        <v>34</v>
      </c>
      <c r="Z60" s="254"/>
      <c r="AA60" s="239" t="s">
        <v>12</v>
      </c>
      <c r="AB60" s="239"/>
      <c r="AC60" s="239"/>
      <c r="AD60" s="239"/>
      <c r="AE60" s="245" t="s">
        <v>10</v>
      </c>
      <c r="AF60" s="245"/>
      <c r="AG60" s="245" t="s">
        <v>35</v>
      </c>
      <c r="AH60" s="245" t="s">
        <v>36</v>
      </c>
      <c r="AI60" s="245" t="s">
        <v>37</v>
      </c>
      <c r="AJ60" s="245" t="s">
        <v>38</v>
      </c>
      <c r="AK60" s="245" t="s">
        <v>39</v>
      </c>
      <c r="AL60" s="242" t="s">
        <v>98</v>
      </c>
    </row>
    <row r="61" spans="2:39" ht="28.5" customHeight="1" x14ac:dyDescent="0.25">
      <c r="B61" s="15"/>
      <c r="C61" s="43" t="s">
        <v>54</v>
      </c>
      <c r="D61" s="250"/>
      <c r="E61" s="252"/>
      <c r="F61" s="253"/>
      <c r="G61" s="253"/>
      <c r="H61" s="253"/>
      <c r="I61" s="250"/>
      <c r="J61" s="250"/>
      <c r="K61" s="250"/>
      <c r="L61" s="250"/>
      <c r="M61" s="250"/>
      <c r="N61" s="250"/>
      <c r="O61" s="250"/>
      <c r="P61" s="250"/>
      <c r="Q61" s="250"/>
      <c r="R61" s="42" t="s">
        <v>15</v>
      </c>
      <c r="S61" s="42" t="s">
        <v>16</v>
      </c>
      <c r="T61" s="42" t="s">
        <v>17</v>
      </c>
      <c r="U61" s="42" t="s">
        <v>23</v>
      </c>
      <c r="V61" s="42" t="s">
        <v>24</v>
      </c>
      <c r="W61" s="254"/>
      <c r="X61" s="254"/>
      <c r="Y61" s="254"/>
      <c r="Z61" s="254"/>
      <c r="AA61" s="42" t="s">
        <v>15</v>
      </c>
      <c r="AB61" s="42" t="s">
        <v>16</v>
      </c>
      <c r="AC61" s="42" t="s">
        <v>17</v>
      </c>
      <c r="AD61" s="42" t="s">
        <v>23</v>
      </c>
      <c r="AE61" s="245"/>
      <c r="AF61" s="245"/>
      <c r="AG61" s="245"/>
      <c r="AH61" s="245"/>
      <c r="AI61" s="245"/>
      <c r="AJ61" s="245"/>
      <c r="AK61" s="245"/>
      <c r="AL61" s="242" t="s">
        <v>97</v>
      </c>
      <c r="AM61" s="45" t="s">
        <v>43</v>
      </c>
    </row>
    <row r="62" spans="2:39" x14ac:dyDescent="0.25">
      <c r="B62" s="12" t="str">
        <f>MENUS!B6</f>
        <v>SALADE VERTE</v>
      </c>
      <c r="C62" s="12" t="s">
        <v>40</v>
      </c>
      <c r="D62" s="20">
        <f>$D$8</f>
        <v>26</v>
      </c>
      <c r="E62" s="21">
        <f>$E$8</f>
        <v>6</v>
      </c>
      <c r="F62" s="22">
        <f>$F$14-F64-F65-F66-F67</f>
        <v>19</v>
      </c>
      <c r="G62" s="22">
        <f>$G$14-G64-G65-G66-G67</f>
        <v>15</v>
      </c>
      <c r="H62" s="22">
        <f>$H$14-H64-H65-H66-H67</f>
        <v>13</v>
      </c>
      <c r="I62" s="24">
        <f>$I$8</f>
        <v>6</v>
      </c>
      <c r="J62" s="24">
        <f>$J$8</f>
        <v>0</v>
      </c>
      <c r="K62" s="24">
        <f>$K$8</f>
        <v>5</v>
      </c>
      <c r="L62" s="24">
        <f>$L$8</f>
        <v>4</v>
      </c>
      <c r="M62" s="24">
        <f>$M$8</f>
        <v>0</v>
      </c>
      <c r="N62" s="24">
        <f>$N$8</f>
        <v>0</v>
      </c>
      <c r="O62" s="24">
        <f>$O$8</f>
        <v>0</v>
      </c>
      <c r="P62" s="24">
        <f>$P$8</f>
        <v>6</v>
      </c>
      <c r="Q62" s="24">
        <f>$Q$8</f>
        <v>1</v>
      </c>
      <c r="R62" s="22">
        <f>$R$14-R64-R65-R66-R67</f>
        <v>8</v>
      </c>
      <c r="S62" s="22">
        <f>$S$14-S64-S65-S66-S67</f>
        <v>9</v>
      </c>
      <c r="T62" s="22">
        <f>$T$14-T64-T65-T66-T67</f>
        <v>9</v>
      </c>
      <c r="U62" s="22">
        <f>$U$14-U64-U65-U66-U67</f>
        <v>11</v>
      </c>
      <c r="V62" s="22">
        <f>$V$14-V64-V65-V66-V67</f>
        <v>0</v>
      </c>
      <c r="W62" s="22">
        <f>$W$14-W64-W65-W66-W67</f>
        <v>42</v>
      </c>
      <c r="X62" s="22">
        <f>$X$14-X64-X65-X66-X67</f>
        <v>0</v>
      </c>
      <c r="Y62" s="22">
        <f>$Y$14-Y64-Y65-Y66-Y67</f>
        <v>20</v>
      </c>
      <c r="Z62" s="22">
        <f>$Z$14-Z64-Z65-Z66-Z67</f>
        <v>0</v>
      </c>
      <c r="AA62" s="22">
        <f>$AA$14-AA64-AA65-AA66-AA67</f>
        <v>0</v>
      </c>
      <c r="AB62" s="22">
        <f>$AB$14-AB64-AB65-AB66-AB67</f>
        <v>0</v>
      </c>
      <c r="AC62" s="22">
        <f>$AC$14-AC64-AC65-AC66-AC67</f>
        <v>0</v>
      </c>
      <c r="AD62" s="22">
        <f>$AD$14-AD64-AD65-AD66-AD67</f>
        <v>0</v>
      </c>
      <c r="AE62" s="22">
        <f>$AE$14-AE64-AE65-AE66-AE67</f>
        <v>45</v>
      </c>
      <c r="AF62" s="21">
        <f>$AF$8</f>
        <v>0</v>
      </c>
      <c r="AG62" s="22">
        <f>$AG$14-AG64-AG65-AG66-AG67</f>
        <v>3</v>
      </c>
      <c r="AH62" s="22">
        <f>$AH$14-AH64-AH65-AH66-AH67</f>
        <v>3</v>
      </c>
      <c r="AI62" s="22">
        <f>$AI$14-AI64-AI65-AI66-AI67</f>
        <v>2</v>
      </c>
      <c r="AJ62" s="22">
        <f>$AJ$14-AJ64-AJ65-AJ66-AJ67</f>
        <v>3</v>
      </c>
      <c r="AK62" s="22">
        <f>$AK$14-AK64-AK65-AK66-AK67</f>
        <v>5</v>
      </c>
      <c r="AL62" s="22">
        <f>$AL$14-AL64-AL65-AL66-AL67</f>
        <v>0</v>
      </c>
      <c r="AM62" s="46">
        <f t="shared" ref="AM62:AM68" si="32">SUM(D62:AK62)</f>
        <v>261</v>
      </c>
    </row>
    <row r="63" spans="2:39" x14ac:dyDescent="0.25">
      <c r="B63" s="25" t="str">
        <f>MENUS!B14</f>
        <v>SALADE VERTE</v>
      </c>
      <c r="C63" s="25" t="s">
        <v>44</v>
      </c>
      <c r="D63" s="25">
        <f>$D$9</f>
        <v>2</v>
      </c>
      <c r="E63" s="26"/>
      <c r="F63" s="23"/>
      <c r="G63" s="23"/>
      <c r="H63" s="23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6">
        <f t="shared" si="32"/>
        <v>2</v>
      </c>
    </row>
    <row r="64" spans="2:39" x14ac:dyDescent="0.25">
      <c r="B64" s="42" t="str">
        <f>MENUS!B21</f>
        <v>SALADE VERTE</v>
      </c>
      <c r="C64" s="42" t="s">
        <v>45</v>
      </c>
      <c r="D64" s="42">
        <f>$D$10</f>
        <v>1</v>
      </c>
      <c r="E64" s="27"/>
      <c r="F64" s="9">
        <f>IF($B$64=$B$62,0,F10)</f>
        <v>0</v>
      </c>
      <c r="G64" s="9">
        <f>IF($B$64=$B$62,0,G10)</f>
        <v>0</v>
      </c>
      <c r="H64" s="9">
        <f>IF($B$64=$B$62,0,H10)</f>
        <v>0</v>
      </c>
      <c r="I64" s="10"/>
      <c r="J64" s="10"/>
      <c r="K64" s="10"/>
      <c r="L64" s="10"/>
      <c r="M64" s="10"/>
      <c r="N64" s="10"/>
      <c r="O64" s="10"/>
      <c r="P64" s="10"/>
      <c r="Q64" s="10"/>
      <c r="R64" s="9">
        <f t="shared" ref="R64:Y64" si="33">IF($B$64=$B$62,0,R10)</f>
        <v>0</v>
      </c>
      <c r="S64" s="9">
        <f t="shared" si="33"/>
        <v>0</v>
      </c>
      <c r="T64" s="9">
        <f t="shared" si="33"/>
        <v>0</v>
      </c>
      <c r="U64" s="9">
        <f t="shared" si="33"/>
        <v>0</v>
      </c>
      <c r="V64" s="9">
        <f t="shared" si="33"/>
        <v>0</v>
      </c>
      <c r="W64" s="9">
        <f t="shared" si="33"/>
        <v>0</v>
      </c>
      <c r="X64" s="9">
        <f t="shared" si="33"/>
        <v>0</v>
      </c>
      <c r="Y64" s="9">
        <f t="shared" si="33"/>
        <v>0</v>
      </c>
      <c r="Z64" s="10"/>
      <c r="AA64" s="9">
        <f>IF($B$64=$B$62,0,AA10)</f>
        <v>0</v>
      </c>
      <c r="AB64" s="9">
        <f>IF($B$64=$B$62,0,AB10)</f>
        <v>0</v>
      </c>
      <c r="AC64" s="9">
        <f>IF($B$64=$B$62,0,AC10)</f>
        <v>0</v>
      </c>
      <c r="AD64" s="9">
        <f>IF($B$64=$B$62,0,AD10)</f>
        <v>0</v>
      </c>
      <c r="AE64" s="9">
        <f>IF($B$64=$B$62,0,AE10)</f>
        <v>0</v>
      </c>
      <c r="AF64" s="10"/>
      <c r="AG64" s="9">
        <f t="shared" ref="AG64:AL64" si="34">IF($B$64=$B$62,0,AG10)</f>
        <v>0</v>
      </c>
      <c r="AH64" s="9">
        <f t="shared" si="34"/>
        <v>0</v>
      </c>
      <c r="AI64" s="9">
        <f t="shared" si="34"/>
        <v>0</v>
      </c>
      <c r="AJ64" s="9">
        <f t="shared" si="34"/>
        <v>0</v>
      </c>
      <c r="AK64" s="9">
        <f t="shared" si="34"/>
        <v>0</v>
      </c>
      <c r="AL64" s="9">
        <f t="shared" si="34"/>
        <v>0</v>
      </c>
      <c r="AM64" s="46">
        <f t="shared" si="32"/>
        <v>1</v>
      </c>
    </row>
    <row r="65" spans="2:39" x14ac:dyDescent="0.25">
      <c r="B65" s="28" t="str">
        <f>MENUS!B28</f>
        <v>SALADE VERTE</v>
      </c>
      <c r="C65" s="28" t="s">
        <v>41</v>
      </c>
      <c r="D65" s="28">
        <f>$D$11</f>
        <v>0</v>
      </c>
      <c r="E65" s="29"/>
      <c r="F65" s="30">
        <f>IF($B$65=$B$62,0,F11)</f>
        <v>0</v>
      </c>
      <c r="G65" s="30">
        <f>IF($B$65=$B$62,0,G11)</f>
        <v>0</v>
      </c>
      <c r="H65" s="30">
        <f>IF($B$65=$B$62,0,H11)</f>
        <v>0</v>
      </c>
      <c r="I65" s="31"/>
      <c r="J65" s="31"/>
      <c r="K65" s="31"/>
      <c r="L65" s="31"/>
      <c r="M65" s="31"/>
      <c r="N65" s="31"/>
      <c r="O65" s="31"/>
      <c r="P65" s="31"/>
      <c r="Q65" s="31"/>
      <c r="R65" s="30">
        <f t="shared" ref="R65:Z65" si="35">IF($B$65=$B$62,0,R11)</f>
        <v>0</v>
      </c>
      <c r="S65" s="30">
        <f t="shared" si="35"/>
        <v>0</v>
      </c>
      <c r="T65" s="30">
        <f t="shared" si="35"/>
        <v>0</v>
      </c>
      <c r="U65" s="30">
        <f t="shared" si="35"/>
        <v>0</v>
      </c>
      <c r="V65" s="30">
        <f t="shared" si="35"/>
        <v>0</v>
      </c>
      <c r="W65" s="30">
        <f t="shared" si="35"/>
        <v>0</v>
      </c>
      <c r="X65" s="30">
        <f t="shared" si="35"/>
        <v>0</v>
      </c>
      <c r="Y65" s="30">
        <f t="shared" si="35"/>
        <v>0</v>
      </c>
      <c r="Z65" s="30">
        <f t="shared" si="35"/>
        <v>0</v>
      </c>
      <c r="AA65" s="30">
        <f>IF($B$65=$B$62,0,AA11)</f>
        <v>0</v>
      </c>
      <c r="AB65" s="30">
        <f>IF($B$65=$B$62,0,AB11)</f>
        <v>0</v>
      </c>
      <c r="AC65" s="30">
        <f>IF($B$65=$B$62,0,AC11)</f>
        <v>0</v>
      </c>
      <c r="AD65" s="30">
        <f>IF($B$65=$B$62,0,AD11)</f>
        <v>0</v>
      </c>
      <c r="AE65" s="30">
        <f>IF($B$65=$B$62,0,AE11)</f>
        <v>0</v>
      </c>
      <c r="AF65" s="31"/>
      <c r="AG65" s="30">
        <f t="shared" ref="AG65:AL65" si="36">IF($B$65=$B$62,0,AG11)</f>
        <v>0</v>
      </c>
      <c r="AH65" s="30">
        <f t="shared" si="36"/>
        <v>0</v>
      </c>
      <c r="AI65" s="30">
        <f t="shared" si="36"/>
        <v>0</v>
      </c>
      <c r="AJ65" s="30">
        <f t="shared" si="36"/>
        <v>0</v>
      </c>
      <c r="AK65" s="30">
        <f t="shared" si="36"/>
        <v>0</v>
      </c>
      <c r="AL65" s="30">
        <f t="shared" si="36"/>
        <v>0</v>
      </c>
      <c r="AM65" s="46">
        <f t="shared" si="32"/>
        <v>0</v>
      </c>
    </row>
    <row r="66" spans="2:39" x14ac:dyDescent="0.25">
      <c r="B66" s="32" t="str">
        <f>MENUS!B35</f>
        <v>SALADE VERTE</v>
      </c>
      <c r="C66" s="32" t="s">
        <v>33</v>
      </c>
      <c r="D66" s="33"/>
      <c r="E66" s="33"/>
      <c r="F66" s="34">
        <f>IF($B$66=$B$62,0,F12)</f>
        <v>0</v>
      </c>
      <c r="G66" s="34">
        <f>IF($B$66=$B$62,0,G12)</f>
        <v>0</v>
      </c>
      <c r="H66" s="34">
        <f>IF($B$66=$B$62,0,H12)</f>
        <v>0</v>
      </c>
      <c r="I66" s="35"/>
      <c r="J66" s="35"/>
      <c r="K66" s="35"/>
      <c r="L66" s="35"/>
      <c r="M66" s="35"/>
      <c r="N66" s="35"/>
      <c r="O66" s="35"/>
      <c r="P66" s="35"/>
      <c r="Q66" s="35"/>
      <c r="R66" s="34">
        <f t="shared" ref="R66:Y66" si="37">IF($B$66=$B$62,0,R12)</f>
        <v>0</v>
      </c>
      <c r="S66" s="34">
        <f t="shared" si="37"/>
        <v>0</v>
      </c>
      <c r="T66" s="34">
        <f t="shared" si="37"/>
        <v>0</v>
      </c>
      <c r="U66" s="34">
        <f t="shared" si="37"/>
        <v>0</v>
      </c>
      <c r="V66" s="34">
        <f t="shared" si="37"/>
        <v>0</v>
      </c>
      <c r="W66" s="34">
        <f t="shared" si="37"/>
        <v>0</v>
      </c>
      <c r="X66" s="34">
        <f t="shared" si="37"/>
        <v>0</v>
      </c>
      <c r="Y66" s="34">
        <f t="shared" si="37"/>
        <v>0</v>
      </c>
      <c r="Z66" s="35"/>
      <c r="AA66" s="34">
        <f>IF($B$66=$B$62,0,AA12)</f>
        <v>0</v>
      </c>
      <c r="AB66" s="34">
        <f>IF($B$66=$B$62,0,AB12)</f>
        <v>0</v>
      </c>
      <c r="AC66" s="34">
        <f>IF($B$66=$B$62,0,AC12)</f>
        <v>0</v>
      </c>
      <c r="AD66" s="34">
        <f>IF($B$66=$B$62,0,AD12)</f>
        <v>0</v>
      </c>
      <c r="AE66" s="34">
        <f>IF($B$66=$B$62,0,AE12)</f>
        <v>0</v>
      </c>
      <c r="AF66" s="35"/>
      <c r="AG66" s="34">
        <f t="shared" ref="AG66:AL66" si="38">IF($B$66=$B$62,0,AG12)</f>
        <v>0</v>
      </c>
      <c r="AH66" s="34">
        <f t="shared" si="38"/>
        <v>0</v>
      </c>
      <c r="AI66" s="34">
        <f t="shared" si="38"/>
        <v>0</v>
      </c>
      <c r="AJ66" s="34">
        <f t="shared" si="38"/>
        <v>0</v>
      </c>
      <c r="AK66" s="34">
        <f t="shared" si="38"/>
        <v>0</v>
      </c>
      <c r="AL66" s="34">
        <f t="shared" si="38"/>
        <v>0</v>
      </c>
      <c r="AM66" s="46">
        <f t="shared" si="32"/>
        <v>0</v>
      </c>
    </row>
    <row r="67" spans="2:39" x14ac:dyDescent="0.25">
      <c r="B67" s="36" t="str">
        <f>MENUS!B42</f>
        <v>SALADE VERTE</v>
      </c>
      <c r="C67" s="36" t="s">
        <v>42</v>
      </c>
      <c r="D67" s="37"/>
      <c r="E67" s="37"/>
      <c r="F67" s="38">
        <f>$F$13</f>
        <v>0</v>
      </c>
      <c r="G67" s="38">
        <f>$G$13</f>
        <v>0</v>
      </c>
      <c r="H67" s="38">
        <f>$H$13</f>
        <v>0</v>
      </c>
      <c r="I67" s="39"/>
      <c r="J67" s="39"/>
      <c r="K67" s="39"/>
      <c r="L67" s="39"/>
      <c r="M67" s="39"/>
      <c r="N67" s="39"/>
      <c r="O67" s="39"/>
      <c r="P67" s="39"/>
      <c r="Q67" s="39"/>
      <c r="R67" s="38">
        <f>$R$13</f>
        <v>0</v>
      </c>
      <c r="S67" s="38">
        <f>$S$13</f>
        <v>0</v>
      </c>
      <c r="T67" s="38">
        <f>$T$13</f>
        <v>0</v>
      </c>
      <c r="U67" s="38">
        <f>$U$13</f>
        <v>0</v>
      </c>
      <c r="V67" s="38">
        <f>$V$13</f>
        <v>0</v>
      </c>
      <c r="W67" s="38">
        <f>$W$13</f>
        <v>0</v>
      </c>
      <c r="X67" s="38">
        <f>$X$13</f>
        <v>0</v>
      </c>
      <c r="Y67" s="38">
        <f>$Y$13</f>
        <v>0</v>
      </c>
      <c r="Z67" s="39"/>
      <c r="AA67" s="36">
        <f>$AA$13</f>
        <v>0</v>
      </c>
      <c r="AB67" s="36">
        <f>$AB$13</f>
        <v>0</v>
      </c>
      <c r="AC67" s="36">
        <f>$AC$13</f>
        <v>0</v>
      </c>
      <c r="AD67" s="36">
        <f>$AD$13</f>
        <v>0</v>
      </c>
      <c r="AE67" s="36">
        <f>$AE$13</f>
        <v>0</v>
      </c>
      <c r="AF67" s="36">
        <f>$AF$13</f>
        <v>0</v>
      </c>
      <c r="AG67" s="36">
        <f>$AG$13</f>
        <v>0</v>
      </c>
      <c r="AH67" s="36">
        <f>$AH$13</f>
        <v>0</v>
      </c>
      <c r="AI67" s="36">
        <f>$AI$13</f>
        <v>0</v>
      </c>
      <c r="AJ67" s="36">
        <f>$AJ$13</f>
        <v>0</v>
      </c>
      <c r="AK67" s="36">
        <f>$AK$13</f>
        <v>0</v>
      </c>
      <c r="AL67" s="36">
        <f>$AK$13</f>
        <v>0</v>
      </c>
      <c r="AM67" s="46">
        <f t="shared" si="32"/>
        <v>0</v>
      </c>
    </row>
    <row r="68" spans="2:39" x14ac:dyDescent="0.25">
      <c r="C68" s="40" t="s">
        <v>43</v>
      </c>
      <c r="D68" s="40">
        <f>SUM(D62:D67)</f>
        <v>29</v>
      </c>
      <c r="E68" s="40">
        <f t="shared" ref="E68:AK68" si="39">SUM(E62:E67)</f>
        <v>6</v>
      </c>
      <c r="F68" s="40">
        <f t="shared" si="39"/>
        <v>19</v>
      </c>
      <c r="G68" s="40">
        <f t="shared" si="39"/>
        <v>15</v>
      </c>
      <c r="H68" s="40">
        <f t="shared" si="39"/>
        <v>13</v>
      </c>
      <c r="I68" s="40">
        <f t="shared" si="39"/>
        <v>6</v>
      </c>
      <c r="J68" s="40">
        <f t="shared" si="39"/>
        <v>0</v>
      </c>
      <c r="K68" s="40">
        <f t="shared" si="39"/>
        <v>5</v>
      </c>
      <c r="L68" s="40">
        <f t="shared" si="39"/>
        <v>4</v>
      </c>
      <c r="M68" s="40">
        <f t="shared" si="39"/>
        <v>0</v>
      </c>
      <c r="N68" s="40">
        <f t="shared" si="39"/>
        <v>0</v>
      </c>
      <c r="O68" s="40">
        <f t="shared" si="39"/>
        <v>0</v>
      </c>
      <c r="P68" s="40">
        <f t="shared" si="39"/>
        <v>6</v>
      </c>
      <c r="Q68" s="40">
        <f t="shared" si="39"/>
        <v>1</v>
      </c>
      <c r="R68" s="40">
        <f t="shared" si="39"/>
        <v>8</v>
      </c>
      <c r="S68" s="40">
        <f t="shared" si="39"/>
        <v>9</v>
      </c>
      <c r="T68" s="40">
        <f t="shared" si="39"/>
        <v>9</v>
      </c>
      <c r="U68" s="40">
        <f t="shared" si="39"/>
        <v>11</v>
      </c>
      <c r="V68" s="40">
        <f t="shared" si="39"/>
        <v>0</v>
      </c>
      <c r="W68" s="40">
        <f t="shared" si="39"/>
        <v>42</v>
      </c>
      <c r="X68" s="40">
        <f t="shared" si="39"/>
        <v>0</v>
      </c>
      <c r="Y68" s="40">
        <f t="shared" si="39"/>
        <v>20</v>
      </c>
      <c r="Z68" s="40">
        <f t="shared" si="39"/>
        <v>0</v>
      </c>
      <c r="AA68" s="40">
        <f t="shared" si="39"/>
        <v>0</v>
      </c>
      <c r="AB68" s="40">
        <f t="shared" si="39"/>
        <v>0</v>
      </c>
      <c r="AC68" s="40">
        <f t="shared" si="39"/>
        <v>0</v>
      </c>
      <c r="AD68" s="40">
        <f t="shared" si="39"/>
        <v>0</v>
      </c>
      <c r="AE68" s="40">
        <f t="shared" si="39"/>
        <v>45</v>
      </c>
      <c r="AF68" s="40">
        <f t="shared" si="39"/>
        <v>0</v>
      </c>
      <c r="AG68" s="40">
        <f t="shared" si="39"/>
        <v>3</v>
      </c>
      <c r="AH68" s="40">
        <f t="shared" si="39"/>
        <v>3</v>
      </c>
      <c r="AI68" s="40">
        <f t="shared" si="39"/>
        <v>2</v>
      </c>
      <c r="AJ68" s="40">
        <f t="shared" si="39"/>
        <v>3</v>
      </c>
      <c r="AK68" s="40">
        <f t="shared" si="39"/>
        <v>5</v>
      </c>
      <c r="AL68" s="40">
        <f>SUM(AL62:AL67)</f>
        <v>0</v>
      </c>
      <c r="AM68" s="46">
        <f t="shared" si="32"/>
        <v>264</v>
      </c>
    </row>
    <row r="70" spans="2:39" x14ac:dyDescent="0.25">
      <c r="D70" s="8"/>
      <c r="E70" s="8"/>
      <c r="F70" s="253" t="s">
        <v>50</v>
      </c>
      <c r="G70" s="253"/>
      <c r="H70" s="253"/>
      <c r="I70" s="253" t="s">
        <v>50</v>
      </c>
      <c r="J70" s="253"/>
      <c r="K70" s="253"/>
      <c r="L70" s="253"/>
      <c r="M70" s="253"/>
      <c r="N70" s="253"/>
      <c r="O70" s="253"/>
      <c r="P70" s="253"/>
      <c r="Q70" s="253"/>
      <c r="R70" s="239" t="s">
        <v>51</v>
      </c>
      <c r="S70" s="239"/>
      <c r="T70" s="239"/>
      <c r="U70" s="239"/>
      <c r="V70" s="239"/>
      <c r="W70" s="239"/>
      <c r="X70" s="239"/>
      <c r="Y70" s="239"/>
      <c r="Z70" s="239"/>
      <c r="AA70" s="239"/>
      <c r="AB70" s="239"/>
      <c r="AC70" s="239"/>
      <c r="AD70" s="239"/>
      <c r="AE70" s="251" t="s">
        <v>5</v>
      </c>
      <c r="AF70" s="251"/>
      <c r="AG70" s="251"/>
      <c r="AH70" s="251"/>
      <c r="AI70" s="251"/>
      <c r="AJ70" s="251"/>
      <c r="AK70" s="251"/>
    </row>
    <row r="71" spans="2:39" ht="28.5" customHeight="1" x14ac:dyDescent="0.25">
      <c r="D71" s="250" t="s">
        <v>6</v>
      </c>
      <c r="E71" s="252" t="s">
        <v>14</v>
      </c>
      <c r="F71" s="253" t="s">
        <v>15</v>
      </c>
      <c r="G71" s="253" t="s">
        <v>16</v>
      </c>
      <c r="H71" s="253" t="s">
        <v>17</v>
      </c>
      <c r="I71" s="250" t="s">
        <v>18</v>
      </c>
      <c r="J71" s="250">
        <v>425</v>
      </c>
      <c r="K71" s="250" t="s">
        <v>19</v>
      </c>
      <c r="L71" s="250">
        <v>2114</v>
      </c>
      <c r="M71" s="250" t="s">
        <v>20</v>
      </c>
      <c r="N71" s="250">
        <v>1005</v>
      </c>
      <c r="O71" s="250">
        <v>1015</v>
      </c>
      <c r="P71" s="250" t="s">
        <v>21</v>
      </c>
      <c r="Q71" s="250" t="s">
        <v>22</v>
      </c>
      <c r="R71" s="239" t="s">
        <v>9</v>
      </c>
      <c r="S71" s="239"/>
      <c r="T71" s="239"/>
      <c r="U71" s="239"/>
      <c r="V71" s="239"/>
      <c r="W71" s="254" t="s">
        <v>10</v>
      </c>
      <c r="X71" s="254"/>
      <c r="Y71" s="254" t="s">
        <v>34</v>
      </c>
      <c r="Z71" s="254"/>
      <c r="AA71" s="239" t="s">
        <v>12</v>
      </c>
      <c r="AB71" s="239"/>
      <c r="AC71" s="239"/>
      <c r="AD71" s="239"/>
      <c r="AE71" s="245" t="s">
        <v>10</v>
      </c>
      <c r="AF71" s="245"/>
      <c r="AG71" s="245" t="s">
        <v>35</v>
      </c>
      <c r="AH71" s="245" t="s">
        <v>36</v>
      </c>
      <c r="AI71" s="245" t="s">
        <v>37</v>
      </c>
      <c r="AJ71" s="245" t="s">
        <v>38</v>
      </c>
      <c r="AK71" s="245" t="s">
        <v>39</v>
      </c>
      <c r="AL71" s="242" t="s">
        <v>98</v>
      </c>
    </row>
    <row r="72" spans="2:39" ht="28.5" customHeight="1" x14ac:dyDescent="0.25">
      <c r="B72" s="16"/>
      <c r="C72" s="43" t="s">
        <v>55</v>
      </c>
      <c r="D72" s="250"/>
      <c r="E72" s="252"/>
      <c r="F72" s="253"/>
      <c r="G72" s="253"/>
      <c r="H72" s="253"/>
      <c r="I72" s="250"/>
      <c r="J72" s="250"/>
      <c r="K72" s="250"/>
      <c r="L72" s="250"/>
      <c r="M72" s="250"/>
      <c r="N72" s="250"/>
      <c r="O72" s="250"/>
      <c r="P72" s="250"/>
      <c r="Q72" s="250"/>
      <c r="R72" s="42" t="s">
        <v>15</v>
      </c>
      <c r="S72" s="42" t="s">
        <v>16</v>
      </c>
      <c r="T72" s="42" t="s">
        <v>17</v>
      </c>
      <c r="U72" s="42" t="s">
        <v>23</v>
      </c>
      <c r="V72" s="42" t="s">
        <v>24</v>
      </c>
      <c r="W72" s="254"/>
      <c r="X72" s="254"/>
      <c r="Y72" s="254"/>
      <c r="Z72" s="254"/>
      <c r="AA72" s="42" t="s">
        <v>15</v>
      </c>
      <c r="AB72" s="42" t="s">
        <v>16</v>
      </c>
      <c r="AC72" s="42" t="s">
        <v>17</v>
      </c>
      <c r="AD72" s="42" t="s">
        <v>23</v>
      </c>
      <c r="AE72" s="245"/>
      <c r="AF72" s="245"/>
      <c r="AG72" s="245"/>
      <c r="AH72" s="245"/>
      <c r="AI72" s="245"/>
      <c r="AJ72" s="245"/>
      <c r="AK72" s="245"/>
      <c r="AL72" s="242" t="s">
        <v>97</v>
      </c>
      <c r="AM72" s="45" t="s">
        <v>43</v>
      </c>
    </row>
    <row r="73" spans="2:39" x14ac:dyDescent="0.25">
      <c r="B73" s="12" t="str">
        <f>MENUS!B7</f>
        <v>FROMAGE FAISSELLE</v>
      </c>
      <c r="C73" s="12" t="s">
        <v>40</v>
      </c>
      <c r="D73" s="20">
        <f>$D$8</f>
        <v>26</v>
      </c>
      <c r="E73" s="21">
        <f>$E$8</f>
        <v>6</v>
      </c>
      <c r="F73" s="22">
        <f>$F$14-F75-F76-F77-F78</f>
        <v>19</v>
      </c>
      <c r="G73" s="22">
        <f>$G$14-G75-G76-G77-G78</f>
        <v>15</v>
      </c>
      <c r="H73" s="22">
        <f>$H$14-H75-H76-H77-H78</f>
        <v>13</v>
      </c>
      <c r="I73" s="24">
        <f>$I$8</f>
        <v>6</v>
      </c>
      <c r="J73" s="24">
        <f>$J$8</f>
        <v>0</v>
      </c>
      <c r="K73" s="24">
        <f>$K$8</f>
        <v>5</v>
      </c>
      <c r="L73" s="24">
        <f>$L$8</f>
        <v>4</v>
      </c>
      <c r="M73" s="24">
        <f>$M$8</f>
        <v>0</v>
      </c>
      <c r="N73" s="24">
        <f>$N$8</f>
        <v>0</v>
      </c>
      <c r="O73" s="24">
        <f>$O$8</f>
        <v>0</v>
      </c>
      <c r="P73" s="24">
        <f>$P$8</f>
        <v>6</v>
      </c>
      <c r="Q73" s="24">
        <f>$Q$8</f>
        <v>1</v>
      </c>
      <c r="R73" s="22">
        <f>$R$14-R75-R76-R77-R78</f>
        <v>8</v>
      </c>
      <c r="S73" s="22">
        <f>$S$14-S75-S76-S77-S78</f>
        <v>9</v>
      </c>
      <c r="T73" s="22">
        <f>$T$14-T75-T76-T77-T78</f>
        <v>9</v>
      </c>
      <c r="U73" s="22">
        <f>$U$14-U75-U76-U77-U78</f>
        <v>11</v>
      </c>
      <c r="V73" s="22">
        <f>$V$14-V75-V76-V77-V78</f>
        <v>0</v>
      </c>
      <c r="W73" s="22">
        <f>$W$14-W75-W76-W77-W78</f>
        <v>42</v>
      </c>
      <c r="X73" s="22">
        <f>$X$14-X75-X76-X77-X78</f>
        <v>0</v>
      </c>
      <c r="Y73" s="22">
        <f>$Y$14-Y75-Y76-Y77-Y78</f>
        <v>20</v>
      </c>
      <c r="Z73" s="22">
        <f>$Z$14-Z75-Z76-Z77-Z78</f>
        <v>0</v>
      </c>
      <c r="AA73" s="22">
        <f>$AA$14-AA75-AA76-AA77-AA78</f>
        <v>0</v>
      </c>
      <c r="AB73" s="22">
        <f>$AB$14-AB75-AB76-AB77-AB78</f>
        <v>0</v>
      </c>
      <c r="AC73" s="22">
        <f>$AC$14-AC75-AC76-AC77-AC78</f>
        <v>0</v>
      </c>
      <c r="AD73" s="22">
        <f>$AD$14-AD75-AD76-AD77-AD78</f>
        <v>0</v>
      </c>
      <c r="AE73" s="22">
        <f>$AE$14-AE75-AE76-AE77-AE78</f>
        <v>45</v>
      </c>
      <c r="AF73" s="21">
        <f>$AF$8</f>
        <v>0</v>
      </c>
      <c r="AG73" s="22">
        <f>$AG$14-AG75-AG76-AG77-AG78</f>
        <v>3</v>
      </c>
      <c r="AH73" s="22">
        <f>$AH$14-AH75-AH76-AH77-AH78</f>
        <v>3</v>
      </c>
      <c r="AI73" s="22">
        <f>$AI$14-AI75-AI76-AI77-AI78</f>
        <v>2</v>
      </c>
      <c r="AJ73" s="22">
        <f>$AJ$14-AJ75-AJ76-AJ77-AJ78</f>
        <v>3</v>
      </c>
      <c r="AK73" s="22">
        <f>$AK$14-AK75-AK76-AK77-AK78</f>
        <v>5</v>
      </c>
      <c r="AL73" s="22">
        <f>$AL$14-AL75-AL76-AL77-AL78</f>
        <v>0</v>
      </c>
      <c r="AM73" s="46">
        <f t="shared" ref="AM73:AM79" si="40">SUM(D73:AK73)</f>
        <v>261</v>
      </c>
    </row>
    <row r="74" spans="2:39" x14ac:dyDescent="0.25">
      <c r="B74" s="25" t="str">
        <f>MENUS!B15</f>
        <v>FROMAGE FAISSELLE</v>
      </c>
      <c r="C74" s="25" t="s">
        <v>44</v>
      </c>
      <c r="D74" s="25">
        <f>$D$9</f>
        <v>2</v>
      </c>
      <c r="E74" s="26"/>
      <c r="F74" s="23"/>
      <c r="G74" s="23"/>
      <c r="H74" s="23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6">
        <f t="shared" si="40"/>
        <v>2</v>
      </c>
    </row>
    <row r="75" spans="2:39" x14ac:dyDescent="0.25">
      <c r="B75" s="42" t="str">
        <f>MENUS!B22</f>
        <v>FROMAGE FAISSELLE</v>
      </c>
      <c r="C75" s="42" t="s">
        <v>45</v>
      </c>
      <c r="D75" s="42">
        <f>$D$10</f>
        <v>1</v>
      </c>
      <c r="E75" s="27"/>
      <c r="F75" s="9">
        <f>IF($B$75=$B$73,0,F10)</f>
        <v>0</v>
      </c>
      <c r="G75" s="9">
        <f>IF($B$75=$B$73,0,G10)</f>
        <v>0</v>
      </c>
      <c r="H75" s="9">
        <f>IF($B$75=$B$73,0,H10)</f>
        <v>0</v>
      </c>
      <c r="I75" s="10"/>
      <c r="J75" s="10"/>
      <c r="K75" s="10"/>
      <c r="L75" s="10"/>
      <c r="M75" s="10"/>
      <c r="N75" s="10"/>
      <c r="O75" s="10"/>
      <c r="P75" s="10"/>
      <c r="Q75" s="10"/>
      <c r="R75" s="9">
        <f t="shared" ref="R75:Y75" si="41">IF($B$75=$B$73,0,R10)</f>
        <v>0</v>
      </c>
      <c r="S75" s="9">
        <f t="shared" si="41"/>
        <v>0</v>
      </c>
      <c r="T75" s="9">
        <f t="shared" si="41"/>
        <v>0</v>
      </c>
      <c r="U75" s="9">
        <f t="shared" si="41"/>
        <v>0</v>
      </c>
      <c r="V75" s="9">
        <f t="shared" si="41"/>
        <v>0</v>
      </c>
      <c r="W75" s="9">
        <f t="shared" si="41"/>
        <v>0</v>
      </c>
      <c r="X75" s="9">
        <f t="shared" si="41"/>
        <v>0</v>
      </c>
      <c r="Y75" s="9">
        <f t="shared" si="41"/>
        <v>0</v>
      </c>
      <c r="Z75" s="10"/>
      <c r="AA75" s="9">
        <f>IF($B$75=$B$73,0,AA10)</f>
        <v>0</v>
      </c>
      <c r="AB75" s="9">
        <f>IF($B$75=$B$73,0,AB10)</f>
        <v>0</v>
      </c>
      <c r="AC75" s="9">
        <f>IF($B$75=$B$73,0,AC10)</f>
        <v>0</v>
      </c>
      <c r="AD75" s="9">
        <f>IF($B$75=$B$73,0,AD10)</f>
        <v>0</v>
      </c>
      <c r="AE75" s="9">
        <f>IF($B$75=$B$73,0,AE10)</f>
        <v>0</v>
      </c>
      <c r="AF75" s="10"/>
      <c r="AG75" s="9">
        <f t="shared" ref="AG75:AL75" si="42">IF($B$75=$B$73,0,AG10)</f>
        <v>0</v>
      </c>
      <c r="AH75" s="9">
        <f t="shared" si="42"/>
        <v>0</v>
      </c>
      <c r="AI75" s="9">
        <f t="shared" si="42"/>
        <v>0</v>
      </c>
      <c r="AJ75" s="9">
        <f t="shared" si="42"/>
        <v>0</v>
      </c>
      <c r="AK75" s="9">
        <f t="shared" si="42"/>
        <v>0</v>
      </c>
      <c r="AL75" s="9">
        <f t="shared" si="42"/>
        <v>0</v>
      </c>
      <c r="AM75" s="46">
        <f t="shared" si="40"/>
        <v>1</v>
      </c>
    </row>
    <row r="76" spans="2:39" x14ac:dyDescent="0.25">
      <c r="B76" s="28" t="str">
        <f>MENUS!B29</f>
        <v>FROMAGE FAISSELLE</v>
      </c>
      <c r="C76" s="28" t="s">
        <v>41</v>
      </c>
      <c r="D76" s="28">
        <f>$D$11</f>
        <v>0</v>
      </c>
      <c r="E76" s="29"/>
      <c r="F76" s="30">
        <f>IF($B$76=$B$73,0,F11)</f>
        <v>0</v>
      </c>
      <c r="G76" s="30">
        <f>IF($B$76=$B$73,0,G11)</f>
        <v>0</v>
      </c>
      <c r="H76" s="30">
        <f>IF($B$76=$B$73,0,H11)</f>
        <v>0</v>
      </c>
      <c r="I76" s="31"/>
      <c r="J76" s="31"/>
      <c r="K76" s="31"/>
      <c r="L76" s="31"/>
      <c r="M76" s="31"/>
      <c r="N76" s="31"/>
      <c r="O76" s="31"/>
      <c r="P76" s="31"/>
      <c r="Q76" s="31"/>
      <c r="R76" s="30">
        <f t="shared" ref="R76:Z76" si="43">IF($B$76=$B$73,0,R11)</f>
        <v>0</v>
      </c>
      <c r="S76" s="30">
        <f t="shared" si="43"/>
        <v>0</v>
      </c>
      <c r="T76" s="30">
        <f t="shared" si="43"/>
        <v>0</v>
      </c>
      <c r="U76" s="30">
        <f t="shared" si="43"/>
        <v>0</v>
      </c>
      <c r="V76" s="30">
        <f t="shared" si="43"/>
        <v>0</v>
      </c>
      <c r="W76" s="30">
        <f t="shared" si="43"/>
        <v>0</v>
      </c>
      <c r="X76" s="30">
        <f t="shared" si="43"/>
        <v>0</v>
      </c>
      <c r="Y76" s="30">
        <f t="shared" si="43"/>
        <v>0</v>
      </c>
      <c r="Z76" s="30">
        <f t="shared" si="43"/>
        <v>0</v>
      </c>
      <c r="AA76" s="30">
        <f>IF($B$76=$B$73,0,AA11)</f>
        <v>0</v>
      </c>
      <c r="AB76" s="30">
        <f>IF($B$76=$B$73,0,AB11)</f>
        <v>0</v>
      </c>
      <c r="AC76" s="30">
        <f>IF($B$76=$B$73,0,AC11)</f>
        <v>0</v>
      </c>
      <c r="AD76" s="30">
        <f>IF($B$76=$B$73,0,AD11)</f>
        <v>0</v>
      </c>
      <c r="AE76" s="30">
        <f>IF($B$76=$B$73,0,AE11)</f>
        <v>0</v>
      </c>
      <c r="AF76" s="31"/>
      <c r="AG76" s="30">
        <f t="shared" ref="AG76:AL76" si="44">IF($B$76=$B$73,0,AG11)</f>
        <v>0</v>
      </c>
      <c r="AH76" s="30">
        <f t="shared" si="44"/>
        <v>0</v>
      </c>
      <c r="AI76" s="30">
        <f t="shared" si="44"/>
        <v>0</v>
      </c>
      <c r="AJ76" s="30">
        <f t="shared" si="44"/>
        <v>0</v>
      </c>
      <c r="AK76" s="30">
        <f t="shared" si="44"/>
        <v>0</v>
      </c>
      <c r="AL76" s="30">
        <f t="shared" si="44"/>
        <v>0</v>
      </c>
      <c r="AM76" s="46">
        <f t="shared" si="40"/>
        <v>0</v>
      </c>
    </row>
    <row r="77" spans="2:39" x14ac:dyDescent="0.25">
      <c r="B77" s="32" t="str">
        <f>MENUS!B36</f>
        <v>FROMAGE FAISSELLE</v>
      </c>
      <c r="C77" s="32" t="s">
        <v>33</v>
      </c>
      <c r="D77" s="33"/>
      <c r="E77" s="33"/>
      <c r="F77" s="34">
        <f>IF($B$77=$B$73,0,F12)</f>
        <v>0</v>
      </c>
      <c r="G77" s="34">
        <f>IF($B$77=$B$73,0,G12)</f>
        <v>0</v>
      </c>
      <c r="H77" s="34">
        <f>IF($B$77=$B$73,0,H12)</f>
        <v>0</v>
      </c>
      <c r="I77" s="35"/>
      <c r="J77" s="35"/>
      <c r="K77" s="35"/>
      <c r="L77" s="35"/>
      <c r="M77" s="35"/>
      <c r="N77" s="35"/>
      <c r="O77" s="35"/>
      <c r="P77" s="35"/>
      <c r="Q77" s="35"/>
      <c r="R77" s="34">
        <f t="shared" ref="R77:Y77" si="45">IF($B$77=$B$73,0,R12)</f>
        <v>0</v>
      </c>
      <c r="S77" s="34">
        <f t="shared" si="45"/>
        <v>0</v>
      </c>
      <c r="T77" s="34">
        <f t="shared" si="45"/>
        <v>0</v>
      </c>
      <c r="U77" s="34">
        <f t="shared" si="45"/>
        <v>0</v>
      </c>
      <c r="V77" s="34">
        <f t="shared" si="45"/>
        <v>0</v>
      </c>
      <c r="W77" s="34">
        <f t="shared" si="45"/>
        <v>0</v>
      </c>
      <c r="X77" s="34">
        <f t="shared" si="45"/>
        <v>0</v>
      </c>
      <c r="Y77" s="34">
        <f t="shared" si="45"/>
        <v>0</v>
      </c>
      <c r="Z77" s="35"/>
      <c r="AA77" s="34">
        <f>IF($B$77=$B$73,0,AA12)</f>
        <v>0</v>
      </c>
      <c r="AB77" s="34">
        <f>IF($B$77=$B$73,0,AB12)</f>
        <v>0</v>
      </c>
      <c r="AC77" s="34">
        <f>IF($B$77=$B$73,0,AC12)</f>
        <v>0</v>
      </c>
      <c r="AD77" s="34">
        <f>IF($B$77=$B$73,0,AD12)</f>
        <v>0</v>
      </c>
      <c r="AE77" s="34">
        <f>IF($B$77=$B$73,0,AE12)</f>
        <v>0</v>
      </c>
      <c r="AF77" s="35"/>
      <c r="AG77" s="34">
        <f t="shared" ref="AG77:AL77" si="46">IF($B$77=$B$73,0,AG12)</f>
        <v>0</v>
      </c>
      <c r="AH77" s="34">
        <f t="shared" si="46"/>
        <v>0</v>
      </c>
      <c r="AI77" s="34">
        <f t="shared" si="46"/>
        <v>0</v>
      </c>
      <c r="AJ77" s="34">
        <f t="shared" si="46"/>
        <v>0</v>
      </c>
      <c r="AK77" s="34">
        <f t="shared" si="46"/>
        <v>0</v>
      </c>
      <c r="AL77" s="34">
        <f t="shared" si="46"/>
        <v>0</v>
      </c>
      <c r="AM77" s="46">
        <f t="shared" si="40"/>
        <v>0</v>
      </c>
    </row>
    <row r="78" spans="2:39" x14ac:dyDescent="0.25">
      <c r="B78" s="36" t="str">
        <f>MENUS!B43</f>
        <v>FROMAGE FAISSELLE</v>
      </c>
      <c r="C78" s="36" t="s">
        <v>42</v>
      </c>
      <c r="D78" s="37"/>
      <c r="E78" s="37"/>
      <c r="F78" s="38">
        <f>$F$13</f>
        <v>0</v>
      </c>
      <c r="G78" s="38">
        <f>$G$13</f>
        <v>0</v>
      </c>
      <c r="H78" s="38">
        <f>$H$13</f>
        <v>0</v>
      </c>
      <c r="I78" s="39"/>
      <c r="J78" s="39"/>
      <c r="K78" s="39"/>
      <c r="L78" s="39"/>
      <c r="M78" s="39"/>
      <c r="N78" s="39"/>
      <c r="O78" s="39"/>
      <c r="P78" s="39"/>
      <c r="Q78" s="39"/>
      <c r="R78" s="38">
        <f>$R$13</f>
        <v>0</v>
      </c>
      <c r="S78" s="38">
        <f>$S$13</f>
        <v>0</v>
      </c>
      <c r="T78" s="38">
        <f>$T$13</f>
        <v>0</v>
      </c>
      <c r="U78" s="38">
        <f>$U$13</f>
        <v>0</v>
      </c>
      <c r="V78" s="38">
        <f>$V$13</f>
        <v>0</v>
      </c>
      <c r="W78" s="38">
        <f>$W$13</f>
        <v>0</v>
      </c>
      <c r="X78" s="38">
        <f>$X$13</f>
        <v>0</v>
      </c>
      <c r="Y78" s="38">
        <f>$Y$13</f>
        <v>0</v>
      </c>
      <c r="Z78" s="39"/>
      <c r="AA78" s="36">
        <f>$AA$13</f>
        <v>0</v>
      </c>
      <c r="AB78" s="36">
        <f>$AB$13</f>
        <v>0</v>
      </c>
      <c r="AC78" s="36">
        <f>$AC$13</f>
        <v>0</v>
      </c>
      <c r="AD78" s="36">
        <f>$AD$13</f>
        <v>0</v>
      </c>
      <c r="AE78" s="36">
        <f>$AE$13</f>
        <v>0</v>
      </c>
      <c r="AF78" s="36">
        <f>$AF$13</f>
        <v>0</v>
      </c>
      <c r="AG78" s="36">
        <f>$AG$13</f>
        <v>0</v>
      </c>
      <c r="AH78" s="36">
        <f>$AH$13</f>
        <v>0</v>
      </c>
      <c r="AI78" s="36">
        <f>$AI$13</f>
        <v>0</v>
      </c>
      <c r="AJ78" s="36">
        <f>$AJ$13</f>
        <v>0</v>
      </c>
      <c r="AK78" s="36">
        <f>$AK$13</f>
        <v>0</v>
      </c>
      <c r="AL78" s="36">
        <f>$AK$13</f>
        <v>0</v>
      </c>
      <c r="AM78" s="46">
        <f t="shared" si="40"/>
        <v>0</v>
      </c>
    </row>
    <row r="79" spans="2:39" x14ac:dyDescent="0.25">
      <c r="C79" s="40" t="s">
        <v>43</v>
      </c>
      <c r="D79" s="40">
        <f>SUM(D73:D78)</f>
        <v>29</v>
      </c>
      <c r="E79" s="40">
        <f t="shared" ref="E79:AK79" si="47">SUM(E73:E78)</f>
        <v>6</v>
      </c>
      <c r="F79" s="40">
        <f t="shared" si="47"/>
        <v>19</v>
      </c>
      <c r="G79" s="40">
        <f t="shared" si="47"/>
        <v>15</v>
      </c>
      <c r="H79" s="40">
        <f t="shared" si="47"/>
        <v>13</v>
      </c>
      <c r="I79" s="40">
        <f t="shared" si="47"/>
        <v>6</v>
      </c>
      <c r="J79" s="40">
        <f t="shared" si="47"/>
        <v>0</v>
      </c>
      <c r="K79" s="40">
        <f t="shared" si="47"/>
        <v>5</v>
      </c>
      <c r="L79" s="40">
        <f t="shared" si="47"/>
        <v>4</v>
      </c>
      <c r="M79" s="40">
        <f t="shared" si="47"/>
        <v>0</v>
      </c>
      <c r="N79" s="40">
        <f t="shared" si="47"/>
        <v>0</v>
      </c>
      <c r="O79" s="40">
        <f t="shared" si="47"/>
        <v>0</v>
      </c>
      <c r="P79" s="40">
        <f t="shared" si="47"/>
        <v>6</v>
      </c>
      <c r="Q79" s="40">
        <f t="shared" si="47"/>
        <v>1</v>
      </c>
      <c r="R79" s="40">
        <f t="shared" si="47"/>
        <v>8</v>
      </c>
      <c r="S79" s="40">
        <f t="shared" si="47"/>
        <v>9</v>
      </c>
      <c r="T79" s="40">
        <f t="shared" si="47"/>
        <v>9</v>
      </c>
      <c r="U79" s="40">
        <f t="shared" si="47"/>
        <v>11</v>
      </c>
      <c r="V79" s="40">
        <f t="shared" si="47"/>
        <v>0</v>
      </c>
      <c r="W79" s="40">
        <f t="shared" si="47"/>
        <v>42</v>
      </c>
      <c r="X79" s="40">
        <f t="shared" si="47"/>
        <v>0</v>
      </c>
      <c r="Y79" s="40">
        <f t="shared" si="47"/>
        <v>20</v>
      </c>
      <c r="Z79" s="40">
        <f t="shared" si="47"/>
        <v>0</v>
      </c>
      <c r="AA79" s="40">
        <f t="shared" si="47"/>
        <v>0</v>
      </c>
      <c r="AB79" s="40">
        <f t="shared" si="47"/>
        <v>0</v>
      </c>
      <c r="AC79" s="40">
        <f t="shared" si="47"/>
        <v>0</v>
      </c>
      <c r="AD79" s="40">
        <f t="shared" si="47"/>
        <v>0</v>
      </c>
      <c r="AE79" s="40">
        <f t="shared" si="47"/>
        <v>45</v>
      </c>
      <c r="AF79" s="40">
        <f t="shared" si="47"/>
        <v>0</v>
      </c>
      <c r="AG79" s="40">
        <f t="shared" si="47"/>
        <v>3</v>
      </c>
      <c r="AH79" s="40">
        <f t="shared" si="47"/>
        <v>3</v>
      </c>
      <c r="AI79" s="40">
        <f t="shared" si="47"/>
        <v>2</v>
      </c>
      <c r="AJ79" s="40">
        <f t="shared" si="47"/>
        <v>3</v>
      </c>
      <c r="AK79" s="40">
        <f t="shared" si="47"/>
        <v>5</v>
      </c>
      <c r="AL79" s="40">
        <f>SUM(AL73:AL78)</f>
        <v>0</v>
      </c>
      <c r="AM79" s="46">
        <f t="shared" si="40"/>
        <v>264</v>
      </c>
    </row>
    <row r="81" spans="2:39" x14ac:dyDescent="0.25">
      <c r="D81" s="8"/>
      <c r="E81" s="8"/>
      <c r="F81" s="253" t="s">
        <v>50</v>
      </c>
      <c r="G81" s="253"/>
      <c r="H81" s="253"/>
      <c r="I81" s="253" t="s">
        <v>50</v>
      </c>
      <c r="J81" s="253"/>
      <c r="K81" s="253"/>
      <c r="L81" s="253"/>
      <c r="M81" s="253"/>
      <c r="N81" s="253"/>
      <c r="O81" s="253"/>
      <c r="P81" s="253"/>
      <c r="Q81" s="253"/>
      <c r="R81" s="239" t="s">
        <v>51</v>
      </c>
      <c r="S81" s="239"/>
      <c r="T81" s="239"/>
      <c r="U81" s="239"/>
      <c r="V81" s="239"/>
      <c r="W81" s="239"/>
      <c r="X81" s="239"/>
      <c r="Y81" s="239"/>
      <c r="Z81" s="239"/>
      <c r="AA81" s="239"/>
      <c r="AB81" s="239"/>
      <c r="AC81" s="239"/>
      <c r="AD81" s="239"/>
      <c r="AE81" s="251" t="s">
        <v>5</v>
      </c>
      <c r="AF81" s="251"/>
      <c r="AG81" s="251"/>
      <c r="AH81" s="251"/>
      <c r="AI81" s="251"/>
      <c r="AJ81" s="251"/>
      <c r="AK81" s="251"/>
    </row>
    <row r="82" spans="2:39" ht="28.5" customHeight="1" x14ac:dyDescent="0.25">
      <c r="D82" s="250" t="s">
        <v>6</v>
      </c>
      <c r="E82" s="252" t="s">
        <v>14</v>
      </c>
      <c r="F82" s="253" t="s">
        <v>15</v>
      </c>
      <c r="G82" s="253" t="s">
        <v>16</v>
      </c>
      <c r="H82" s="253" t="s">
        <v>17</v>
      </c>
      <c r="I82" s="250" t="s">
        <v>18</v>
      </c>
      <c r="J82" s="250">
        <v>425</v>
      </c>
      <c r="K82" s="250" t="s">
        <v>19</v>
      </c>
      <c r="L82" s="250">
        <v>2114</v>
      </c>
      <c r="M82" s="250" t="s">
        <v>20</v>
      </c>
      <c r="N82" s="250">
        <v>1005</v>
      </c>
      <c r="O82" s="250">
        <v>1015</v>
      </c>
      <c r="P82" s="250" t="s">
        <v>21</v>
      </c>
      <c r="Q82" s="250" t="s">
        <v>22</v>
      </c>
      <c r="R82" s="239" t="s">
        <v>9</v>
      </c>
      <c r="S82" s="239"/>
      <c r="T82" s="239"/>
      <c r="U82" s="239"/>
      <c r="V82" s="239"/>
      <c r="W82" s="254" t="s">
        <v>10</v>
      </c>
      <c r="X82" s="254"/>
      <c r="Y82" s="254" t="s">
        <v>34</v>
      </c>
      <c r="Z82" s="254"/>
      <c r="AA82" s="239" t="s">
        <v>12</v>
      </c>
      <c r="AB82" s="239"/>
      <c r="AC82" s="239"/>
      <c r="AD82" s="239"/>
      <c r="AE82" s="245" t="s">
        <v>10</v>
      </c>
      <c r="AF82" s="245"/>
      <c r="AG82" s="245" t="s">
        <v>35</v>
      </c>
      <c r="AH82" s="245" t="s">
        <v>36</v>
      </c>
      <c r="AI82" s="245" t="s">
        <v>37</v>
      </c>
      <c r="AJ82" s="245" t="s">
        <v>38</v>
      </c>
      <c r="AK82" s="245" t="s">
        <v>39</v>
      </c>
      <c r="AL82" s="242" t="s">
        <v>98</v>
      </c>
    </row>
    <row r="83" spans="2:39" ht="28.5" customHeight="1" x14ac:dyDescent="0.25">
      <c r="B83" s="17"/>
      <c r="C83" s="43" t="s">
        <v>1</v>
      </c>
      <c r="D83" s="250"/>
      <c r="E83" s="252"/>
      <c r="F83" s="253"/>
      <c r="G83" s="253"/>
      <c r="H83" s="253"/>
      <c r="I83" s="250"/>
      <c r="J83" s="250"/>
      <c r="K83" s="250"/>
      <c r="L83" s="250"/>
      <c r="M83" s="250"/>
      <c r="N83" s="250"/>
      <c r="O83" s="250"/>
      <c r="P83" s="250"/>
      <c r="Q83" s="250"/>
      <c r="R83" s="42" t="s">
        <v>15</v>
      </c>
      <c r="S83" s="42" t="s">
        <v>16</v>
      </c>
      <c r="T83" s="42" t="s">
        <v>17</v>
      </c>
      <c r="U83" s="42" t="s">
        <v>23</v>
      </c>
      <c r="V83" s="42" t="s">
        <v>24</v>
      </c>
      <c r="W83" s="254"/>
      <c r="X83" s="254"/>
      <c r="Y83" s="254"/>
      <c r="Z83" s="254"/>
      <c r="AA83" s="42" t="s">
        <v>15</v>
      </c>
      <c r="AB83" s="42" t="s">
        <v>16</v>
      </c>
      <c r="AC83" s="42" t="s">
        <v>17</v>
      </c>
      <c r="AD83" s="42" t="s">
        <v>23</v>
      </c>
      <c r="AE83" s="245"/>
      <c r="AF83" s="245"/>
      <c r="AG83" s="245"/>
      <c r="AH83" s="245"/>
      <c r="AI83" s="245"/>
      <c r="AJ83" s="245"/>
      <c r="AK83" s="245"/>
      <c r="AL83" s="242" t="s">
        <v>97</v>
      </c>
      <c r="AM83" s="45" t="s">
        <v>43</v>
      </c>
    </row>
    <row r="84" spans="2:39" x14ac:dyDescent="0.25">
      <c r="B84" s="12" t="str">
        <f>MENUS!B8</f>
        <v>BANANE</v>
      </c>
      <c r="C84" s="12" t="s">
        <v>40</v>
      </c>
      <c r="D84" s="20">
        <f>$D$8</f>
        <v>26</v>
      </c>
      <c r="E84" s="21">
        <f>$E$8</f>
        <v>6</v>
      </c>
      <c r="F84" s="22">
        <f>$F$14-F86-F87-F88-F89</f>
        <v>19</v>
      </c>
      <c r="G84" s="22">
        <f>$G$14-G86-G87-G88-G89</f>
        <v>15</v>
      </c>
      <c r="H84" s="22">
        <f>$H$14-H86-H87-H88-H89</f>
        <v>13</v>
      </c>
      <c r="I84" s="24">
        <f>$I$8</f>
        <v>6</v>
      </c>
      <c r="J84" s="24">
        <f>$J$8</f>
        <v>0</v>
      </c>
      <c r="K84" s="24">
        <f>$K$8</f>
        <v>5</v>
      </c>
      <c r="L84" s="24">
        <f>$L$8</f>
        <v>4</v>
      </c>
      <c r="M84" s="24">
        <f>$M$8</f>
        <v>0</v>
      </c>
      <c r="N84" s="24">
        <f>$N$8</f>
        <v>0</v>
      </c>
      <c r="O84" s="24">
        <f>$O$8</f>
        <v>0</v>
      </c>
      <c r="P84" s="24">
        <f>$P$8</f>
        <v>6</v>
      </c>
      <c r="Q84" s="24">
        <f>$Q$8</f>
        <v>1</v>
      </c>
      <c r="R84" s="22">
        <f>$R$14-R86-R87-R88-R89</f>
        <v>8</v>
      </c>
      <c r="S84" s="22">
        <f>$S$14-S86-S87-S88-S89</f>
        <v>9</v>
      </c>
      <c r="T84" s="22">
        <f>$T$14-T86-T87-T88-T89</f>
        <v>9</v>
      </c>
      <c r="U84" s="22">
        <f>$U$14-U86-U87-U88-U89</f>
        <v>11</v>
      </c>
      <c r="V84" s="22">
        <f>$V$14-V86-V87-V88-V89</f>
        <v>0</v>
      </c>
      <c r="W84" s="22">
        <f>$W$14-W86-W87-W88-W89</f>
        <v>42</v>
      </c>
      <c r="X84" s="22">
        <f>$X$14-X86-X87-X88-X89</f>
        <v>0</v>
      </c>
      <c r="Y84" s="22">
        <f>$Y$14-Y86-Y87-Y88-Y89</f>
        <v>20</v>
      </c>
      <c r="Z84" s="22">
        <f>$Z$14-Z86-Z87-Z88-Z89</f>
        <v>0</v>
      </c>
      <c r="AA84" s="22">
        <f>$AA$14-AA86-AA87-AA88-AA89</f>
        <v>0</v>
      </c>
      <c r="AB84" s="22">
        <f>$AB$14-AB86-AB87-AB88-AB89</f>
        <v>0</v>
      </c>
      <c r="AC84" s="22">
        <f>$AC$14-AC86-AC87-AC88-AC89</f>
        <v>0</v>
      </c>
      <c r="AD84" s="22">
        <f>$AD$14-AD86-AD87-AD88-AD89</f>
        <v>0</v>
      </c>
      <c r="AE84" s="22">
        <f>$AE$14-AE86-AE87-AE88-AE89</f>
        <v>45</v>
      </c>
      <c r="AF84" s="21">
        <f>$AF$8</f>
        <v>0</v>
      </c>
      <c r="AG84" s="22">
        <f>$AG$14-AG86-AG87-AG88-AG89</f>
        <v>3</v>
      </c>
      <c r="AH84" s="22">
        <f>$AH$14-AH86-AH87-AH88-AH89</f>
        <v>3</v>
      </c>
      <c r="AI84" s="22">
        <f>$AI$14-AI86-AI87-AI88-AI89</f>
        <v>2</v>
      </c>
      <c r="AJ84" s="22">
        <f>$AJ$14-AJ86-AJ87-AJ88-AJ89</f>
        <v>3</v>
      </c>
      <c r="AK84" s="22">
        <f>$AK$14-AK86-AK87-AK88-AK89</f>
        <v>5</v>
      </c>
      <c r="AL84" s="22">
        <f>$AL$14-AL86-AL87-AL88-AL89</f>
        <v>0</v>
      </c>
      <c r="AM84" s="46">
        <f t="shared" ref="AM84:AM90" si="48">SUM(D84:AK84)</f>
        <v>261</v>
      </c>
    </row>
    <row r="85" spans="2:39" x14ac:dyDescent="0.25">
      <c r="B85" s="25" t="str">
        <f>MENUS!B16</f>
        <v>BANANE</v>
      </c>
      <c r="C85" s="25" t="s">
        <v>44</v>
      </c>
      <c r="D85" s="25">
        <f>$D$9</f>
        <v>2</v>
      </c>
      <c r="E85" s="26"/>
      <c r="F85" s="23"/>
      <c r="G85" s="23"/>
      <c r="H85" s="23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6">
        <f t="shared" si="48"/>
        <v>2</v>
      </c>
    </row>
    <row r="86" spans="2:39" x14ac:dyDescent="0.25">
      <c r="B86" s="42" t="str">
        <f>MENUS!B23</f>
        <v>BANANE</v>
      </c>
      <c r="C86" s="42" t="s">
        <v>45</v>
      </c>
      <c r="D86" s="42">
        <f>$D$10</f>
        <v>1</v>
      </c>
      <c r="E86" s="27"/>
      <c r="F86" s="9">
        <f>IF($B$86=$B$84,0,F10)</f>
        <v>0</v>
      </c>
      <c r="G86" s="9">
        <f>IF($B$86=$B$84,0,G10)</f>
        <v>0</v>
      </c>
      <c r="H86" s="9">
        <f>IF($B$86=$B$84,0,H10)</f>
        <v>0</v>
      </c>
      <c r="I86" s="10"/>
      <c r="J86" s="10"/>
      <c r="K86" s="10"/>
      <c r="L86" s="10"/>
      <c r="M86" s="10"/>
      <c r="N86" s="10"/>
      <c r="O86" s="10"/>
      <c r="P86" s="10"/>
      <c r="Q86" s="10"/>
      <c r="R86" s="9">
        <f t="shared" ref="R86:Y86" si="49">IF($B$86=$B$84,0,R10)</f>
        <v>0</v>
      </c>
      <c r="S86" s="9">
        <f t="shared" si="49"/>
        <v>0</v>
      </c>
      <c r="T86" s="9">
        <f t="shared" si="49"/>
        <v>0</v>
      </c>
      <c r="U86" s="9">
        <f t="shared" si="49"/>
        <v>0</v>
      </c>
      <c r="V86" s="9">
        <f t="shared" si="49"/>
        <v>0</v>
      </c>
      <c r="W86" s="9">
        <f t="shared" si="49"/>
        <v>0</v>
      </c>
      <c r="X86" s="9">
        <f t="shared" si="49"/>
        <v>0</v>
      </c>
      <c r="Y86" s="9">
        <f t="shared" si="49"/>
        <v>0</v>
      </c>
      <c r="Z86" s="10"/>
      <c r="AA86" s="9">
        <f>IF($B$86=$B$84,0,AA10)</f>
        <v>0</v>
      </c>
      <c r="AB86" s="9">
        <f>IF($B$86=$B$84,0,AB10)</f>
        <v>0</v>
      </c>
      <c r="AC86" s="9">
        <f>IF($B$86=$B$84,0,AC10)</f>
        <v>0</v>
      </c>
      <c r="AD86" s="9">
        <f>IF($B$86=$B$84,0,AD10)</f>
        <v>0</v>
      </c>
      <c r="AE86" s="9">
        <f>IF($B$86=$B$84,0,AE10)</f>
        <v>0</v>
      </c>
      <c r="AF86" s="10"/>
      <c r="AG86" s="9">
        <f t="shared" ref="AG86:AL86" si="50">IF($B$86=$B$84,0,AG10)</f>
        <v>0</v>
      </c>
      <c r="AH86" s="9">
        <f t="shared" si="50"/>
        <v>0</v>
      </c>
      <c r="AI86" s="9">
        <f t="shared" si="50"/>
        <v>0</v>
      </c>
      <c r="AJ86" s="9">
        <f t="shared" si="50"/>
        <v>0</v>
      </c>
      <c r="AK86" s="9">
        <f t="shared" si="50"/>
        <v>0</v>
      </c>
      <c r="AL86" s="9">
        <f t="shared" si="50"/>
        <v>0</v>
      </c>
      <c r="AM86" s="46">
        <f t="shared" si="48"/>
        <v>1</v>
      </c>
    </row>
    <row r="87" spans="2:39" x14ac:dyDescent="0.25">
      <c r="B87" s="28" t="str">
        <f>MENUS!B30</f>
        <v>BANANE</v>
      </c>
      <c r="C87" s="28" t="s">
        <v>41</v>
      </c>
      <c r="D87" s="28">
        <f>$D$11</f>
        <v>0</v>
      </c>
      <c r="E87" s="29"/>
      <c r="F87" s="30">
        <f>IF($B$87=$B$84,0,F11)</f>
        <v>0</v>
      </c>
      <c r="G87" s="30">
        <f>IF($B$87=$B$84,0,G11)</f>
        <v>0</v>
      </c>
      <c r="H87" s="30">
        <f>IF($B$87=$B$84,0,H11)</f>
        <v>0</v>
      </c>
      <c r="I87" s="31"/>
      <c r="J87" s="31"/>
      <c r="K87" s="31"/>
      <c r="L87" s="31"/>
      <c r="M87" s="31"/>
      <c r="N87" s="31"/>
      <c r="O87" s="31"/>
      <c r="P87" s="31"/>
      <c r="Q87" s="31"/>
      <c r="R87" s="30">
        <f t="shared" ref="R87:Z87" si="51">IF($B$87=$B$84,0,R11)</f>
        <v>0</v>
      </c>
      <c r="S87" s="30">
        <f t="shared" si="51"/>
        <v>0</v>
      </c>
      <c r="T87" s="30">
        <f t="shared" si="51"/>
        <v>0</v>
      </c>
      <c r="U87" s="30">
        <f t="shared" si="51"/>
        <v>0</v>
      </c>
      <c r="V87" s="30">
        <f t="shared" si="51"/>
        <v>0</v>
      </c>
      <c r="W87" s="30">
        <f t="shared" si="51"/>
        <v>0</v>
      </c>
      <c r="X87" s="30">
        <f t="shared" si="51"/>
        <v>0</v>
      </c>
      <c r="Y87" s="30">
        <f t="shared" si="51"/>
        <v>0</v>
      </c>
      <c r="Z87" s="30">
        <f t="shared" si="51"/>
        <v>0</v>
      </c>
      <c r="AA87" s="30">
        <f>IF($B$87=$B$84,0,AA11)</f>
        <v>0</v>
      </c>
      <c r="AB87" s="30">
        <f>IF($B$87=$B$84,0,AB11)</f>
        <v>0</v>
      </c>
      <c r="AC87" s="30">
        <f>IF($B$87=$B$84,0,AC11)</f>
        <v>0</v>
      </c>
      <c r="AD87" s="30">
        <f>IF($B$87=$B$84,0,AD11)</f>
        <v>0</v>
      </c>
      <c r="AE87" s="30">
        <f>IF($B$87=$B$84,0,AE11)</f>
        <v>0</v>
      </c>
      <c r="AF87" s="31"/>
      <c r="AG87" s="30">
        <f t="shared" ref="AG87:AL87" si="52">IF($B$87=$B$84,0,AG11)</f>
        <v>0</v>
      </c>
      <c r="AH87" s="30">
        <f t="shared" si="52"/>
        <v>0</v>
      </c>
      <c r="AI87" s="30">
        <f t="shared" si="52"/>
        <v>0</v>
      </c>
      <c r="AJ87" s="30">
        <f t="shared" si="52"/>
        <v>0</v>
      </c>
      <c r="AK87" s="30">
        <f t="shared" si="52"/>
        <v>0</v>
      </c>
      <c r="AL87" s="30">
        <f t="shared" si="52"/>
        <v>0</v>
      </c>
      <c r="AM87" s="46">
        <f t="shared" si="48"/>
        <v>0</v>
      </c>
    </row>
    <row r="88" spans="2:39" x14ac:dyDescent="0.25">
      <c r="B88" s="32" t="str">
        <f>MENUS!B37</f>
        <v>BANANE</v>
      </c>
      <c r="C88" s="32" t="s">
        <v>33</v>
      </c>
      <c r="D88" s="33"/>
      <c r="E88" s="33"/>
      <c r="F88" s="34">
        <f>IF($B$88=$B$84,0,F12)</f>
        <v>0</v>
      </c>
      <c r="G88" s="34">
        <f>IF($B$88=$B$84,0,G12)</f>
        <v>0</v>
      </c>
      <c r="H88" s="34">
        <f>IF($B$88=$B$84,0,H12)</f>
        <v>0</v>
      </c>
      <c r="I88" s="35"/>
      <c r="J88" s="35"/>
      <c r="K88" s="35"/>
      <c r="L88" s="35"/>
      <c r="M88" s="35"/>
      <c r="N88" s="35"/>
      <c r="O88" s="35"/>
      <c r="P88" s="35"/>
      <c r="Q88" s="35"/>
      <c r="R88" s="34">
        <f t="shared" ref="R88:Y88" si="53">IF($B$88=$B$84,0,R12)</f>
        <v>0</v>
      </c>
      <c r="S88" s="34">
        <f t="shared" si="53"/>
        <v>0</v>
      </c>
      <c r="T88" s="34">
        <f t="shared" si="53"/>
        <v>0</v>
      </c>
      <c r="U88" s="34">
        <f t="shared" si="53"/>
        <v>0</v>
      </c>
      <c r="V88" s="34">
        <f t="shared" si="53"/>
        <v>0</v>
      </c>
      <c r="W88" s="34">
        <f t="shared" si="53"/>
        <v>0</v>
      </c>
      <c r="X88" s="34">
        <f t="shared" si="53"/>
        <v>0</v>
      </c>
      <c r="Y88" s="34">
        <f t="shared" si="53"/>
        <v>0</v>
      </c>
      <c r="Z88" s="35"/>
      <c r="AA88" s="34">
        <f>IF($B$88=$B$84,0,AA12)</f>
        <v>0</v>
      </c>
      <c r="AB88" s="34">
        <f>IF($B$88=$B$84,0,AB12)</f>
        <v>0</v>
      </c>
      <c r="AC88" s="34">
        <f>IF($B$88=$B$84,0,AC12)</f>
        <v>0</v>
      </c>
      <c r="AD88" s="34">
        <f>IF($B$88=$B$84,0,AD12)</f>
        <v>0</v>
      </c>
      <c r="AE88" s="34">
        <f>IF($B$88=$B$84,0,AE12)</f>
        <v>0</v>
      </c>
      <c r="AF88" s="35"/>
      <c r="AG88" s="34">
        <f t="shared" ref="AG88:AL88" si="54">IF($B$88=$B$84,0,AG12)</f>
        <v>0</v>
      </c>
      <c r="AH88" s="34">
        <f t="shared" si="54"/>
        <v>0</v>
      </c>
      <c r="AI88" s="34">
        <f t="shared" si="54"/>
        <v>0</v>
      </c>
      <c r="AJ88" s="34">
        <f t="shared" si="54"/>
        <v>0</v>
      </c>
      <c r="AK88" s="34">
        <f t="shared" si="54"/>
        <v>0</v>
      </c>
      <c r="AL88" s="34">
        <f t="shared" si="54"/>
        <v>0</v>
      </c>
      <c r="AM88" s="46">
        <f t="shared" si="48"/>
        <v>0</v>
      </c>
    </row>
    <row r="89" spans="2:39" x14ac:dyDescent="0.25">
      <c r="B89" s="36" t="str">
        <f>MENUS!B44</f>
        <v>BANANE</v>
      </c>
      <c r="C89" s="36" t="s">
        <v>42</v>
      </c>
      <c r="D89" s="37"/>
      <c r="E89" s="37"/>
      <c r="F89" s="38">
        <f>$F$13</f>
        <v>0</v>
      </c>
      <c r="G89" s="38">
        <f>$G$13</f>
        <v>0</v>
      </c>
      <c r="H89" s="38">
        <f>$H$13</f>
        <v>0</v>
      </c>
      <c r="I89" s="39"/>
      <c r="J89" s="39"/>
      <c r="K89" s="39"/>
      <c r="L89" s="39"/>
      <c r="M89" s="39"/>
      <c r="N89" s="39"/>
      <c r="O89" s="39"/>
      <c r="P89" s="39"/>
      <c r="Q89" s="39"/>
      <c r="R89" s="38">
        <f>$R$13</f>
        <v>0</v>
      </c>
      <c r="S89" s="38">
        <f>$S$13</f>
        <v>0</v>
      </c>
      <c r="T89" s="38">
        <f>$T$13</f>
        <v>0</v>
      </c>
      <c r="U89" s="38">
        <f>$U$13</f>
        <v>0</v>
      </c>
      <c r="V89" s="38">
        <f>$V$13</f>
        <v>0</v>
      </c>
      <c r="W89" s="38">
        <f>$W$13</f>
        <v>0</v>
      </c>
      <c r="X89" s="38">
        <f>$X$13</f>
        <v>0</v>
      </c>
      <c r="Y89" s="38">
        <f>$Y$13</f>
        <v>0</v>
      </c>
      <c r="Z89" s="39"/>
      <c r="AA89" s="36">
        <f>$AA$13</f>
        <v>0</v>
      </c>
      <c r="AB89" s="36">
        <f>$AB$13</f>
        <v>0</v>
      </c>
      <c r="AC89" s="36">
        <f>$AC$13</f>
        <v>0</v>
      </c>
      <c r="AD89" s="36">
        <f>$AD$13</f>
        <v>0</v>
      </c>
      <c r="AE89" s="36">
        <f>$AE$13</f>
        <v>0</v>
      </c>
      <c r="AF89" s="36">
        <f>$AF$13</f>
        <v>0</v>
      </c>
      <c r="AG89" s="36">
        <f>$AG$13</f>
        <v>0</v>
      </c>
      <c r="AH89" s="36">
        <f>$AH$13</f>
        <v>0</v>
      </c>
      <c r="AI89" s="36">
        <f>$AI$13</f>
        <v>0</v>
      </c>
      <c r="AJ89" s="36">
        <f>$AJ$13</f>
        <v>0</v>
      </c>
      <c r="AK89" s="36">
        <f>$AK$13</f>
        <v>0</v>
      </c>
      <c r="AL89" s="36">
        <f>$AK$13</f>
        <v>0</v>
      </c>
      <c r="AM89" s="46">
        <f t="shared" si="48"/>
        <v>0</v>
      </c>
    </row>
    <row r="90" spans="2:39" x14ac:dyDescent="0.25">
      <c r="C90" s="40" t="s">
        <v>43</v>
      </c>
      <c r="D90" s="40">
        <f>SUM(D84:D89)</f>
        <v>29</v>
      </c>
      <c r="E90" s="40">
        <f t="shared" ref="E90:AK90" si="55">SUM(E84:E89)</f>
        <v>6</v>
      </c>
      <c r="F90" s="40">
        <f t="shared" si="55"/>
        <v>19</v>
      </c>
      <c r="G90" s="40">
        <f t="shared" si="55"/>
        <v>15</v>
      </c>
      <c r="H90" s="40">
        <f t="shared" si="55"/>
        <v>13</v>
      </c>
      <c r="I90" s="40">
        <f t="shared" si="55"/>
        <v>6</v>
      </c>
      <c r="J90" s="40">
        <f t="shared" si="55"/>
        <v>0</v>
      </c>
      <c r="K90" s="40">
        <f t="shared" si="55"/>
        <v>5</v>
      </c>
      <c r="L90" s="40">
        <f t="shared" si="55"/>
        <v>4</v>
      </c>
      <c r="M90" s="40">
        <f t="shared" si="55"/>
        <v>0</v>
      </c>
      <c r="N90" s="40">
        <f t="shared" si="55"/>
        <v>0</v>
      </c>
      <c r="O90" s="40">
        <f t="shared" si="55"/>
        <v>0</v>
      </c>
      <c r="P90" s="40">
        <f t="shared" si="55"/>
        <v>6</v>
      </c>
      <c r="Q90" s="40">
        <f t="shared" si="55"/>
        <v>1</v>
      </c>
      <c r="R90" s="40">
        <f t="shared" si="55"/>
        <v>8</v>
      </c>
      <c r="S90" s="40">
        <f t="shared" si="55"/>
        <v>9</v>
      </c>
      <c r="T90" s="40">
        <f t="shared" si="55"/>
        <v>9</v>
      </c>
      <c r="U90" s="40">
        <f t="shared" si="55"/>
        <v>11</v>
      </c>
      <c r="V90" s="40">
        <f t="shared" si="55"/>
        <v>0</v>
      </c>
      <c r="W90" s="40">
        <f t="shared" si="55"/>
        <v>42</v>
      </c>
      <c r="X90" s="40">
        <f t="shared" si="55"/>
        <v>0</v>
      </c>
      <c r="Y90" s="40">
        <f t="shared" si="55"/>
        <v>20</v>
      </c>
      <c r="Z90" s="40">
        <f t="shared" si="55"/>
        <v>0</v>
      </c>
      <c r="AA90" s="40">
        <f t="shared" si="55"/>
        <v>0</v>
      </c>
      <c r="AB90" s="40">
        <f t="shared" si="55"/>
        <v>0</v>
      </c>
      <c r="AC90" s="40">
        <f t="shared" si="55"/>
        <v>0</v>
      </c>
      <c r="AD90" s="40">
        <f t="shared" si="55"/>
        <v>0</v>
      </c>
      <c r="AE90" s="40">
        <f t="shared" si="55"/>
        <v>45</v>
      </c>
      <c r="AF90" s="40">
        <f t="shared" si="55"/>
        <v>0</v>
      </c>
      <c r="AG90" s="40">
        <f t="shared" si="55"/>
        <v>3</v>
      </c>
      <c r="AH90" s="40">
        <f t="shared" si="55"/>
        <v>3</v>
      </c>
      <c r="AI90" s="40">
        <f t="shared" si="55"/>
        <v>2</v>
      </c>
      <c r="AJ90" s="40">
        <f t="shared" si="55"/>
        <v>3</v>
      </c>
      <c r="AK90" s="40">
        <f t="shared" si="55"/>
        <v>5</v>
      </c>
      <c r="AL90" s="40">
        <f>SUM(AL84:AL89)</f>
        <v>0</v>
      </c>
      <c r="AM90" s="46">
        <f t="shared" si="48"/>
        <v>264</v>
      </c>
    </row>
    <row r="94" spans="2:39" ht="28.5" customHeight="1" x14ac:dyDescent="0.25"/>
    <row r="95" spans="2:39" ht="28.5" customHeight="1" x14ac:dyDescent="0.25">
      <c r="B95" s="18"/>
    </row>
    <row r="96" spans="2:39" x14ac:dyDescent="0.25">
      <c r="B96" s="7"/>
    </row>
    <row r="97" spans="2:2" x14ac:dyDescent="0.25">
      <c r="B97" s="7"/>
    </row>
    <row r="98" spans="2:2" x14ac:dyDescent="0.25">
      <c r="B98" s="7"/>
    </row>
    <row r="99" spans="2:2" x14ac:dyDescent="0.25">
      <c r="B99" s="7"/>
    </row>
    <row r="100" spans="2:2" x14ac:dyDescent="0.25">
      <c r="B100" s="7"/>
    </row>
  </sheetData>
  <sheetProtection password="EF06" sheet="1" objects="1" scenarios="1" selectLockedCells="1"/>
  <mergeCells count="207">
    <mergeCell ref="D82:D83"/>
    <mergeCell ref="E82:E83"/>
    <mergeCell ref="D71:D72"/>
    <mergeCell ref="E71:E72"/>
    <mergeCell ref="F71:F72"/>
    <mergeCell ref="G71:G72"/>
    <mergeCell ref="M71:M72"/>
    <mergeCell ref="P71:P72"/>
    <mergeCell ref="N71:N72"/>
    <mergeCell ref="O71:O72"/>
    <mergeCell ref="H82:H83"/>
    <mergeCell ref="I82:I83"/>
    <mergeCell ref="K71:K72"/>
    <mergeCell ref="F81:H81"/>
    <mergeCell ref="I81:Q81"/>
    <mergeCell ref="L82:L83"/>
    <mergeCell ref="Q71:Q72"/>
    <mergeCell ref="J82:J83"/>
    <mergeCell ref="K82:K83"/>
    <mergeCell ref="M82:M83"/>
    <mergeCell ref="N82:N83"/>
    <mergeCell ref="O82:O83"/>
    <mergeCell ref="P82:P83"/>
    <mergeCell ref="Q82:Q83"/>
    <mergeCell ref="F82:F83"/>
    <mergeCell ref="G82:G83"/>
    <mergeCell ref="K49:K50"/>
    <mergeCell ref="L49:L50"/>
    <mergeCell ref="N49:N50"/>
    <mergeCell ref="R70:AD70"/>
    <mergeCell ref="L60:L61"/>
    <mergeCell ref="P60:P61"/>
    <mergeCell ref="R59:AD59"/>
    <mergeCell ref="F59:H59"/>
    <mergeCell ref="H71:H72"/>
    <mergeCell ref="I71:I72"/>
    <mergeCell ref="J71:J72"/>
    <mergeCell ref="L71:L72"/>
    <mergeCell ref="R71:V71"/>
    <mergeCell ref="W71:X72"/>
    <mergeCell ref="Y71:Z72"/>
    <mergeCell ref="AA71:AD71"/>
    <mergeCell ref="R81:AD81"/>
    <mergeCell ref="Y82:Z83"/>
    <mergeCell ref="AA82:AD82"/>
    <mergeCell ref="R82:V82"/>
    <mergeCell ref="W82:X83"/>
    <mergeCell ref="F70:H70"/>
    <mergeCell ref="I70:Q70"/>
    <mergeCell ref="M60:M61"/>
    <mergeCell ref="H60:H61"/>
    <mergeCell ref="I60:I61"/>
    <mergeCell ref="J60:J61"/>
    <mergeCell ref="AE59:AK59"/>
    <mergeCell ref="Y49:Z50"/>
    <mergeCell ref="AA49:AD49"/>
    <mergeCell ref="M49:M50"/>
    <mergeCell ref="R60:V60"/>
    <mergeCell ref="W60:X61"/>
    <mergeCell ref="AI60:AI61"/>
    <mergeCell ref="I59:Q59"/>
    <mergeCell ref="N60:N61"/>
    <mergeCell ref="O60:O61"/>
    <mergeCell ref="AE70:AK70"/>
    <mergeCell ref="Y60:Z61"/>
    <mergeCell ref="AA60:AD60"/>
    <mergeCell ref="AE60:AF61"/>
    <mergeCell ref="AG60:AG61"/>
    <mergeCell ref="AH60:AH61"/>
    <mergeCell ref="AK60:AK61"/>
    <mergeCell ref="AJ60:AJ61"/>
    <mergeCell ref="D60:D61"/>
    <mergeCell ref="E60:E61"/>
    <mergeCell ref="F60:F61"/>
    <mergeCell ref="G60:G61"/>
    <mergeCell ref="K60:K61"/>
    <mergeCell ref="D49:D50"/>
    <mergeCell ref="E49:E50"/>
    <mergeCell ref="F49:F50"/>
    <mergeCell ref="G49:G50"/>
    <mergeCell ref="I49:I50"/>
    <mergeCell ref="J49:J50"/>
    <mergeCell ref="Q49:Q50"/>
    <mergeCell ref="R49:V49"/>
    <mergeCell ref="W49:X50"/>
    <mergeCell ref="Q35:Q36"/>
    <mergeCell ref="R34:AD34"/>
    <mergeCell ref="AE35:AF36"/>
    <mergeCell ref="AE34:AK34"/>
    <mergeCell ref="AK49:AK50"/>
    <mergeCell ref="R20:V20"/>
    <mergeCell ref="W20:X21"/>
    <mergeCell ref="Y20:Z21"/>
    <mergeCell ref="AA20:AD20"/>
    <mergeCell ref="AE20:AF21"/>
    <mergeCell ref="AG20:AG21"/>
    <mergeCell ref="AJ20:AJ21"/>
    <mergeCell ref="AH20:AH21"/>
    <mergeCell ref="AI20:AI21"/>
    <mergeCell ref="F34:H34"/>
    <mergeCell ref="I34:Q34"/>
    <mergeCell ref="M35:M36"/>
    <mergeCell ref="N35:N36"/>
    <mergeCell ref="O35:O36"/>
    <mergeCell ref="M20:M21"/>
    <mergeCell ref="N20:N21"/>
    <mergeCell ref="O20:O21"/>
    <mergeCell ref="P20:P21"/>
    <mergeCell ref="Q20:Q21"/>
    <mergeCell ref="D20:D21"/>
    <mergeCell ref="E20:E21"/>
    <mergeCell ref="F20:F21"/>
    <mergeCell ref="G20:G21"/>
    <mergeCell ref="D6:D7"/>
    <mergeCell ref="E6:E7"/>
    <mergeCell ref="F6:F7"/>
    <mergeCell ref="G6:G7"/>
    <mergeCell ref="AE19:AK19"/>
    <mergeCell ref="AH6:AH7"/>
    <mergeCell ref="F19:H19"/>
    <mergeCell ref="I19:Q19"/>
    <mergeCell ref="N6:N7"/>
    <mergeCell ref="L6:L7"/>
    <mergeCell ref="M6:M7"/>
    <mergeCell ref="O6:O7"/>
    <mergeCell ref="P6:P7"/>
    <mergeCell ref="Q6:Q7"/>
    <mergeCell ref="L20:L21"/>
    <mergeCell ref="H20:H21"/>
    <mergeCell ref="I20:I21"/>
    <mergeCell ref="J20:J21"/>
    <mergeCell ref="K20:K21"/>
    <mergeCell ref="AK20:AK21"/>
    <mergeCell ref="F5:H5"/>
    <mergeCell ref="I5:Q5"/>
    <mergeCell ref="R5:AD5"/>
    <mergeCell ref="AE5:AK5"/>
    <mergeCell ref="AJ6:AJ7"/>
    <mergeCell ref="Y6:Z7"/>
    <mergeCell ref="AA6:AD6"/>
    <mergeCell ref="AE6:AF7"/>
    <mergeCell ref="W6:X7"/>
    <mergeCell ref="R6:V6"/>
    <mergeCell ref="H6:H7"/>
    <mergeCell ref="I6:I7"/>
    <mergeCell ref="J6:J7"/>
    <mergeCell ref="K6:K7"/>
    <mergeCell ref="D35:D36"/>
    <mergeCell ref="E35:E36"/>
    <mergeCell ref="F35:F36"/>
    <mergeCell ref="G35:G36"/>
    <mergeCell ref="H35:H36"/>
    <mergeCell ref="I35:I36"/>
    <mergeCell ref="AL60:AL61"/>
    <mergeCell ref="AL71:AL72"/>
    <mergeCell ref="AL49:AL50"/>
    <mergeCell ref="W35:X36"/>
    <mergeCell ref="Y35:Z36"/>
    <mergeCell ref="AA35:AD35"/>
    <mergeCell ref="R48:AD48"/>
    <mergeCell ref="AE48:AK48"/>
    <mergeCell ref="R35:V35"/>
    <mergeCell ref="AI71:AI72"/>
    <mergeCell ref="AG49:AG50"/>
    <mergeCell ref="AH49:AH50"/>
    <mergeCell ref="AI49:AI50"/>
    <mergeCell ref="O49:O50"/>
    <mergeCell ref="P49:P50"/>
    <mergeCell ref="F48:H48"/>
    <mergeCell ref="I48:Q48"/>
    <mergeCell ref="H49:H50"/>
    <mergeCell ref="L2:S2"/>
    <mergeCell ref="L3:S3"/>
    <mergeCell ref="T2:AF2"/>
    <mergeCell ref="T3:AF3"/>
    <mergeCell ref="AJ82:AJ83"/>
    <mergeCell ref="AK82:AK83"/>
    <mergeCell ref="AK6:AK7"/>
    <mergeCell ref="AJ49:AJ50"/>
    <mergeCell ref="J35:J36"/>
    <mergeCell ref="K35:K36"/>
    <mergeCell ref="L35:L36"/>
    <mergeCell ref="P35:P36"/>
    <mergeCell ref="AG35:AG36"/>
    <mergeCell ref="AH35:AH36"/>
    <mergeCell ref="AI35:AI36"/>
    <mergeCell ref="AJ35:AJ36"/>
    <mergeCell ref="AK35:AK36"/>
    <mergeCell ref="Q60:Q61"/>
    <mergeCell ref="AE71:AF72"/>
    <mergeCell ref="AG71:AG72"/>
    <mergeCell ref="AH71:AH72"/>
    <mergeCell ref="AE81:AK81"/>
    <mergeCell ref="AE82:AF83"/>
    <mergeCell ref="AG82:AG83"/>
    <mergeCell ref="R19:AD19"/>
    <mergeCell ref="AL6:AL7"/>
    <mergeCell ref="AL20:AL21"/>
    <mergeCell ref="AL35:AL36"/>
    <mergeCell ref="AI6:AI7"/>
    <mergeCell ref="AG6:AG7"/>
    <mergeCell ref="AJ71:AJ72"/>
    <mergeCell ref="AK71:AK72"/>
    <mergeCell ref="AI82:AI83"/>
    <mergeCell ref="AL82:AL83"/>
    <mergeCell ref="AH82:AH83"/>
    <mergeCell ref="AE49:AF50"/>
  </mergeCells>
  <phoneticPr fontId="86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H23"/>
  <sheetViews>
    <sheetView workbookViewId="0">
      <selection activeCell="A17" sqref="A17"/>
    </sheetView>
  </sheetViews>
  <sheetFormatPr baseColWidth="10" defaultRowHeight="15" x14ac:dyDescent="0.25"/>
  <cols>
    <col min="1" max="1" width="27.5703125" bestFit="1" customWidth="1"/>
    <col min="8" max="8" width="11.42578125" style="224"/>
  </cols>
  <sheetData>
    <row r="5" spans="1:8" x14ac:dyDescent="0.25">
      <c r="B5" s="229" t="s">
        <v>40</v>
      </c>
      <c r="C5" s="229" t="s">
        <v>47</v>
      </c>
      <c r="D5" s="229" t="s">
        <v>46</v>
      </c>
      <c r="E5" s="229" t="s">
        <v>102</v>
      </c>
      <c r="F5" s="229" t="s">
        <v>33</v>
      </c>
      <c r="G5" s="229" t="s">
        <v>103</v>
      </c>
      <c r="H5" s="227" t="s">
        <v>43</v>
      </c>
    </row>
    <row r="6" spans="1:8" x14ac:dyDescent="0.25">
      <c r="A6" s="222" t="str">
        <f>MENUS!B4</f>
        <v>SARDINES BEURRE</v>
      </c>
      <c r="B6" s="222">
        <f>'FEUILLE FAB'!B12</f>
        <v>261</v>
      </c>
      <c r="C6" s="225">
        <f>IF(MENUS!B12=MENUS!B4,'FEUILLE FAB'!B25,0)</f>
        <v>2</v>
      </c>
      <c r="D6" s="225">
        <f>IF(MENUS!B19=MENUS!B4,'FEUILLE FAB'!B30,0)</f>
        <v>1</v>
      </c>
      <c r="E6" s="225">
        <f>IF(MENUS!B26=MENUS!B4,'FEUILLE FAB'!B35,0)</f>
        <v>0</v>
      </c>
      <c r="F6" s="225">
        <f>IF(MENUS!B33=MENUS!B4,'FEUILLE FAB'!B40,0)</f>
        <v>0</v>
      </c>
      <c r="G6" s="225">
        <f>IF(MENUS!B40=MENUS!B4,'FEUILLE FAB'!B43,0)</f>
        <v>0</v>
      </c>
      <c r="H6" s="228">
        <f>SUM(B6:G6)</f>
        <v>264</v>
      </c>
    </row>
    <row r="7" spans="1:8" x14ac:dyDescent="0.25">
      <c r="A7" s="222" t="str">
        <f>MENUS!B5</f>
        <v>QUICHE LORRAINE</v>
      </c>
      <c r="B7" s="222">
        <f>'FEUILLE FAB'!B13</f>
        <v>251</v>
      </c>
      <c r="C7" s="225">
        <f>IF(MENUS!B13=MENUS!B5,'FEUILLE FAB'!B26,0)</f>
        <v>0</v>
      </c>
      <c r="D7" s="225">
        <f>IF(MENUS!B20=MENUS!B5,'FEUILLE FAB'!B31,0)</f>
        <v>1</v>
      </c>
      <c r="E7" s="225">
        <f>IF(MENUS!B27=MENUS!B5,'FEUILLE FAB'!B36,0)</f>
        <v>0</v>
      </c>
      <c r="F7" s="225">
        <f>IF(MENUS!B34=MENUS!B5,'FEUILLE FAB'!B41,0)</f>
        <v>0</v>
      </c>
      <c r="G7" s="225">
        <f>IF(MENUS!B41=MENUS!B5,'FEUILLE FAB'!B44,0)</f>
        <v>0</v>
      </c>
      <c r="H7" s="228">
        <f t="shared" ref="H7:H23" si="0">SUM(B7:G7)</f>
        <v>252</v>
      </c>
    </row>
    <row r="8" spans="1:8" x14ac:dyDescent="0.25">
      <c r="A8" s="222" t="str">
        <f>MENUS!B6</f>
        <v>SALADE VERTE</v>
      </c>
      <c r="B8" s="222">
        <f>'FEUILLE FAB'!B14</f>
        <v>261</v>
      </c>
      <c r="C8" s="225">
        <f>IF(MENUS!B14=MENUS!B6,'FEUILLE FAB'!B27,0)</f>
        <v>2</v>
      </c>
      <c r="D8" s="225">
        <f>IF(MENUS!B21=MENUS!B6,'FEUILLE FAB'!B32,0)</f>
        <v>1</v>
      </c>
      <c r="E8" s="225">
        <f>IF(MENUS!B28=MENUS!B6,'FEUILLE FAB'!B37,0)</f>
        <v>0</v>
      </c>
      <c r="F8" s="225">
        <f>IF(MENUS!B35=MENUS!B6,'FEUILLE FAB'!B42,0)</f>
        <v>0</v>
      </c>
      <c r="G8" s="225">
        <f>IF(MENUS!B42=MENUS!B6,'FEUILLE FAB'!B45,0)</f>
        <v>0</v>
      </c>
      <c r="H8" s="228">
        <f t="shared" si="0"/>
        <v>264</v>
      </c>
    </row>
    <row r="9" spans="1:8" x14ac:dyDescent="0.25">
      <c r="A9" s="222" t="str">
        <f>MENUS!B7</f>
        <v>FROMAGE FAISSELLE</v>
      </c>
      <c r="B9" s="222">
        <f>'FEUILLE FAB'!B15</f>
        <v>214</v>
      </c>
      <c r="C9" s="225">
        <f>IF(MENUS!B15=MENUS!B7,'FEUILLE FAB'!B28,0)</f>
        <v>2</v>
      </c>
      <c r="D9" s="225">
        <f>IF(MENUS!B22=MENUS!B7,'FEUILLE FAB'!B33,0)</f>
        <v>1</v>
      </c>
      <c r="E9" s="225">
        <f>IF(MENUS!B29=MENUS!B7,'FEUILLE FAB'!B38,0)</f>
        <v>0</v>
      </c>
      <c r="F9" s="223"/>
      <c r="G9" s="225">
        <f>IF(MENUS!B43=MENUS!B7,'FEUILLE FAB'!B46,0)</f>
        <v>0</v>
      </c>
      <c r="H9" s="228">
        <f t="shared" si="0"/>
        <v>217</v>
      </c>
    </row>
    <row r="10" spans="1:8" x14ac:dyDescent="0.25">
      <c r="A10" s="222" t="str">
        <f>MENUS!B8</f>
        <v>BANANE</v>
      </c>
      <c r="B10" s="222">
        <f>'FEUILLE FAB'!B16</f>
        <v>261</v>
      </c>
      <c r="C10" s="225">
        <f>IF(MENUS!B16=MENUS!B8,'FEUILLE FAB'!B29,0)</f>
        <v>2</v>
      </c>
      <c r="D10" s="225">
        <f>IF(MENUS!B23=MENUS!B8,'FEUILLE FAB'!B34,0)</f>
        <v>1</v>
      </c>
      <c r="E10" s="225">
        <f>IF(MENUS!B30=MENUS!B8,'FEUILLE FAB'!B39,0)</f>
        <v>0</v>
      </c>
      <c r="F10" s="223"/>
      <c r="G10" s="225">
        <f>IF(MENUS!B44=MENUS!B8,'FEUILLE FAB'!B47,0)</f>
        <v>0</v>
      </c>
      <c r="H10" s="228">
        <f t="shared" si="0"/>
        <v>264</v>
      </c>
    </row>
    <row r="11" spans="1:8" x14ac:dyDescent="0.25">
      <c r="A11" s="222" t="str">
        <f>IF(MENUS!B26=MENUS!B4,$A$1&amp;"",MENUS!B26)</f>
        <v/>
      </c>
      <c r="B11" s="223"/>
      <c r="C11" s="225">
        <f>IF(MENUS!B12&lt;&gt;MENUS!B4,'FEUILLE FAB'!B25,0)</f>
        <v>0</v>
      </c>
      <c r="D11" s="225">
        <f>IF(MENUS!B19&lt;&gt;MENUS!B4,'FEUILLE FAB'!B30,0)</f>
        <v>0</v>
      </c>
      <c r="E11" s="225">
        <f>IF(MENUS!B26&lt;&gt;MENUS!B4,'FEUILLE FAB'!B35,0)</f>
        <v>0</v>
      </c>
      <c r="F11" s="225">
        <f>IF(MENUS!B33&lt;&gt;MENUS!B26,0,'FEUILLE FAB'!B40)</f>
        <v>0</v>
      </c>
      <c r="G11" s="226"/>
      <c r="H11" s="228">
        <f t="shared" si="0"/>
        <v>0</v>
      </c>
    </row>
    <row r="12" spans="1:8" x14ac:dyDescent="0.25">
      <c r="A12" s="222" t="str">
        <f>IF(MENUS!B27=MENUS!B5,$A$1&amp;"",MENUS!B27)</f>
        <v>TARTE AU SAUMON</v>
      </c>
      <c r="B12" s="223"/>
      <c r="C12" s="225">
        <f>IF(MENUS!B13&lt;&gt;MENUS!B5,'FEUILLE FAB'!B26,0)</f>
        <v>2</v>
      </c>
      <c r="D12" s="225">
        <f>IF(MENUS!B20&lt;&gt;MENUS!B5,'FEUILLE FAB'!B31,0)</f>
        <v>0</v>
      </c>
      <c r="E12" s="225">
        <f>IF(MENUS!B27&lt;&gt;MENUS!B5,'FEUILLE FAB'!B36,0)</f>
        <v>10</v>
      </c>
      <c r="F12" s="225">
        <f>IF(MENUS!B34&lt;&gt;MENUS!B27,0,'FEUILLE FAB'!B41)</f>
        <v>0</v>
      </c>
      <c r="G12" s="226"/>
      <c r="H12" s="228">
        <f t="shared" si="0"/>
        <v>12</v>
      </c>
    </row>
    <row r="13" spans="1:8" x14ac:dyDescent="0.25">
      <c r="A13" s="222" t="str">
        <f>IF(MENUS!B28=MENUS!B6,$A$1&amp;"",MENUS!B28)</f>
        <v/>
      </c>
      <c r="B13" s="223"/>
      <c r="C13" s="225">
        <f>IF(MENUS!B14&lt;&gt;MENUS!B6,'FEUILLE FAB'!B27,0)</f>
        <v>0</v>
      </c>
      <c r="D13" s="225">
        <f>IF(MENUS!B21&lt;&gt;MENUS!B6,'FEUILLE FAB'!B32,0)</f>
        <v>0</v>
      </c>
      <c r="E13" s="225">
        <f>IF(MENUS!B28&lt;&gt;MENUS!B6,'FEUILLE FAB'!B37,0)</f>
        <v>0</v>
      </c>
      <c r="F13" s="225">
        <f>IF(MENUS!B35&lt;&gt;MENUS!B28,0,'FEUILLE FAB'!B42)</f>
        <v>0</v>
      </c>
      <c r="G13" s="226"/>
      <c r="H13" s="228">
        <f t="shared" si="0"/>
        <v>0</v>
      </c>
    </row>
    <row r="14" spans="1:8" x14ac:dyDescent="0.25">
      <c r="A14" s="222" t="str">
        <f>IF(MENUS!B29=MENUS!B7,$A$1&amp;"",MENUS!B29)</f>
        <v/>
      </c>
      <c r="B14" s="223"/>
      <c r="C14" s="225">
        <f>IF(MENUS!B15&lt;&gt;MENUS!B7,'FEUILLE FAB'!B28,0)</f>
        <v>0</v>
      </c>
      <c r="D14" s="225">
        <f>IF(MENUS!B22&lt;&gt;MENUS!B7,'FEUILLE FAB'!B33,0)</f>
        <v>0</v>
      </c>
      <c r="E14" s="225">
        <f>IF(MENUS!B29&lt;&gt;MENUS!B7,'FEUILLE FAB'!B38,0)</f>
        <v>0</v>
      </c>
      <c r="F14" s="230"/>
      <c r="G14" s="226"/>
      <c r="H14" s="228">
        <f t="shared" si="0"/>
        <v>0</v>
      </c>
    </row>
    <row r="15" spans="1:8" x14ac:dyDescent="0.25">
      <c r="A15" s="222" t="str">
        <f>IF(MENUS!B30=MENUS!B8,$A$1&amp;"",MENUS!B30)</f>
        <v/>
      </c>
      <c r="B15" s="223"/>
      <c r="C15" s="225">
        <f>IF(MENUS!B16&lt;&gt;MENUS!B8,'FEUILLE FAB'!B29,0)</f>
        <v>0</v>
      </c>
      <c r="D15" s="225">
        <f>IF(MENUS!B23&lt;&gt;MENUS!B8,'FEUILLE FAB'!B34,0)</f>
        <v>0</v>
      </c>
      <c r="E15" s="225">
        <f>IF(MENUS!B30&lt;&gt;MENUS!B8,'FEUILLE FAB'!B39,0)</f>
        <v>0</v>
      </c>
      <c r="F15" s="230"/>
      <c r="G15" s="226"/>
      <c r="H15" s="228">
        <f t="shared" si="0"/>
        <v>0</v>
      </c>
    </row>
    <row r="16" spans="1:8" x14ac:dyDescent="0.25">
      <c r="A16" s="222" t="str">
        <f>IF(MENUS!B33=MENUS!B26,$A$1&amp;"",MENUS!B33)</f>
        <v/>
      </c>
      <c r="B16" s="223"/>
      <c r="C16" s="223"/>
      <c r="D16" s="223"/>
      <c r="E16" s="223"/>
      <c r="F16" s="225">
        <f>IF(MENUS!B33&lt;&gt;MENUS!B26,'FEUILLE FAB'!B40,0)</f>
        <v>0</v>
      </c>
      <c r="G16" s="223"/>
      <c r="H16" s="228">
        <f t="shared" si="0"/>
        <v>0</v>
      </c>
    </row>
    <row r="17" spans="1:8" x14ac:dyDescent="0.25">
      <c r="A17" s="222" t="str">
        <f>IF(MENUS!B34=MENUS!B27,$A$1&amp;"",MENUS!B34)</f>
        <v/>
      </c>
      <c r="B17" s="223"/>
      <c r="C17" s="223"/>
      <c r="D17" s="223"/>
      <c r="E17" s="223"/>
      <c r="F17" s="225">
        <f>IF(MENUS!B34&lt;&gt;MENUS!B27,'FEUILLE FAB'!B41,0)</f>
        <v>0</v>
      </c>
      <c r="G17" s="223"/>
      <c r="H17" s="228">
        <f t="shared" si="0"/>
        <v>0</v>
      </c>
    </row>
    <row r="18" spans="1:8" x14ac:dyDescent="0.25">
      <c r="A18" s="222" t="str">
        <f>IF(MENUS!B35=MENUS!B28,$A$1&amp;"",MENUS!B35)</f>
        <v/>
      </c>
      <c r="B18" s="223"/>
      <c r="C18" s="223"/>
      <c r="D18" s="223"/>
      <c r="E18" s="223"/>
      <c r="F18" s="225">
        <f>IF(MENUS!B35&lt;&gt;MENUS!B28,'FEUILLE FAB'!B42,0)</f>
        <v>0</v>
      </c>
      <c r="G18" s="223"/>
      <c r="H18" s="228">
        <f t="shared" si="0"/>
        <v>0</v>
      </c>
    </row>
    <row r="19" spans="1:8" x14ac:dyDescent="0.25">
      <c r="A19" s="222" t="str">
        <f>IF(MENUS!B40=MENUS!B4,$A$1&amp;"",MENUS!B40)</f>
        <v/>
      </c>
      <c r="B19" s="223"/>
      <c r="C19" s="223"/>
      <c r="D19" s="223"/>
      <c r="E19" s="223"/>
      <c r="F19" s="223"/>
      <c r="G19" s="225">
        <f>IF(MENUS!B40&lt;&gt;MENUS!B4,'FEUILLE FAB'!B43,0)</f>
        <v>0</v>
      </c>
      <c r="H19" s="228">
        <f t="shared" si="0"/>
        <v>0</v>
      </c>
    </row>
    <row r="20" spans="1:8" x14ac:dyDescent="0.25">
      <c r="A20" s="222" t="str">
        <f>IF(MENUS!B41=MENUS!B5,$A$1&amp;"",MENUS!B41)</f>
        <v/>
      </c>
      <c r="B20" s="223"/>
      <c r="C20" s="223"/>
      <c r="D20" s="223"/>
      <c r="E20" s="223"/>
      <c r="F20" s="223"/>
      <c r="G20" s="225">
        <f>IF(MENUS!B41&lt;&gt;MENUS!B5,'FEUILLE FAB'!B44,0)</f>
        <v>0</v>
      </c>
      <c r="H20" s="228">
        <f t="shared" si="0"/>
        <v>0</v>
      </c>
    </row>
    <row r="21" spans="1:8" x14ac:dyDescent="0.25">
      <c r="A21" s="222" t="str">
        <f>IF(MENUS!B42=MENUS!B6,$A$1&amp;"",MENUS!B42)</f>
        <v/>
      </c>
      <c r="B21" s="223"/>
      <c r="C21" s="223"/>
      <c r="D21" s="223"/>
      <c r="E21" s="223"/>
      <c r="F21" s="223"/>
      <c r="G21" s="225">
        <f>IF(MENUS!B42&lt;&gt;MENUS!B6,'FEUILLE FAB'!B45,0)</f>
        <v>0</v>
      </c>
      <c r="H21" s="228">
        <f t="shared" si="0"/>
        <v>0</v>
      </c>
    </row>
    <row r="22" spans="1:8" x14ac:dyDescent="0.25">
      <c r="A22" s="222" t="str">
        <f>IF(MENUS!B43=MENUS!B7,$A$1&amp;"",MENUS!B43)</f>
        <v/>
      </c>
      <c r="B22" s="223"/>
      <c r="C22" s="223"/>
      <c r="D22" s="223"/>
      <c r="E22" s="223"/>
      <c r="F22" s="223"/>
      <c r="G22" s="225">
        <f>IF(MENUS!B43&lt;&gt;MENUS!B7,'FEUILLE FAB'!B46,0)</f>
        <v>0</v>
      </c>
      <c r="H22" s="228">
        <f t="shared" si="0"/>
        <v>0</v>
      </c>
    </row>
    <row r="23" spans="1:8" x14ac:dyDescent="0.25">
      <c r="A23" s="222" t="str">
        <f>IF(MENUS!B44=MENUS!B8,$A$1&amp;"",MENUS!B44)</f>
        <v/>
      </c>
      <c r="B23" s="223"/>
      <c r="C23" s="223"/>
      <c r="D23" s="223"/>
      <c r="E23" s="223"/>
      <c r="F23" s="223"/>
      <c r="G23" s="225">
        <f>IF(MENUS!B44&lt;&gt;MENUS!B8,'FEUILLE FAB'!B47,0)</f>
        <v>0</v>
      </c>
      <c r="H23" s="228">
        <f t="shared" si="0"/>
        <v>0</v>
      </c>
    </row>
  </sheetData>
  <sheetProtection selectLockedCells="1"/>
  <phoneticPr fontId="8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69"/>
  <sheetViews>
    <sheetView zoomScaleNormal="100" workbookViewId="0">
      <pane ySplit="4" topLeftCell="A8" activePane="bottomLeft" state="frozen"/>
      <selection pane="bottomLeft" activeCell="L25" sqref="L25"/>
    </sheetView>
  </sheetViews>
  <sheetFormatPr baseColWidth="10" defaultRowHeight="14.25" x14ac:dyDescent="0.2"/>
  <cols>
    <col min="1" max="1" width="30.85546875" style="1" customWidth="1"/>
    <col min="2" max="2" width="5.5703125" style="4" customWidth="1"/>
    <col min="3" max="3" width="4.42578125" style="1" customWidth="1"/>
    <col min="4" max="4" width="5.7109375" style="2" customWidth="1"/>
    <col min="5" max="5" width="4.28515625" style="1" customWidth="1"/>
    <col min="6" max="8" width="3.28515625" style="1" customWidth="1"/>
    <col min="9" max="11" width="4.140625" style="1" customWidth="1"/>
    <col min="12" max="12" width="4.7109375" style="1" bestFit="1" customWidth="1"/>
    <col min="13" max="13" width="4.140625" style="1" customWidth="1"/>
    <col min="14" max="15" width="4.7109375" style="1" bestFit="1" customWidth="1"/>
    <col min="16" max="16" width="5" style="1" bestFit="1" customWidth="1"/>
    <col min="17" max="17" width="4.85546875" style="1" bestFit="1" customWidth="1"/>
    <col min="18" max="22" width="3.28515625" style="1" customWidth="1"/>
    <col min="23" max="23" width="3.5703125" style="1" customWidth="1"/>
    <col min="24" max="24" width="3" style="1" customWidth="1"/>
    <col min="25" max="25" width="3.5703125" style="1" customWidth="1"/>
    <col min="26" max="26" width="3" style="1" customWidth="1"/>
    <col min="27" max="30" width="3.28515625" style="1" customWidth="1"/>
    <col min="31" max="31" width="3.7109375" style="1" customWidth="1"/>
    <col min="32" max="32" width="3.5703125" style="1" customWidth="1"/>
    <col min="33" max="33" width="3.7109375" style="1" customWidth="1"/>
    <col min="34" max="34" width="3.28515625" style="1" customWidth="1"/>
    <col min="35" max="37" width="3.7109375" style="1" customWidth="1"/>
    <col min="38" max="38" width="3.85546875" style="1" customWidth="1"/>
    <col min="39" max="39" width="4.7109375" style="1" customWidth="1"/>
    <col min="40" max="16384" width="11.42578125" style="1"/>
  </cols>
  <sheetData>
    <row r="1" spans="1:39" ht="12" customHeight="1" x14ac:dyDescent="0.2">
      <c r="B1" s="106"/>
      <c r="C1" s="106"/>
    </row>
    <row r="2" spans="1:39" ht="23.25" customHeight="1" x14ac:dyDescent="0.25">
      <c r="A2" s="288"/>
      <c r="B2" s="106"/>
      <c r="C2" s="106"/>
      <c r="W2" s="117"/>
    </row>
    <row r="3" spans="1:39" ht="22.5" customHeight="1" x14ac:dyDescent="0.25">
      <c r="A3" s="288"/>
      <c r="B3" s="106"/>
      <c r="C3" s="106"/>
      <c r="W3" s="118"/>
    </row>
    <row r="5" spans="1:39" ht="18" x14ac:dyDescent="0.2">
      <c r="A5" s="219" t="s">
        <v>56</v>
      </c>
      <c r="B5" s="275">
        <f>'CALCUL EFFECTIFS'!T2</f>
        <v>42314</v>
      </c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7"/>
      <c r="O5" s="278" t="s">
        <v>59</v>
      </c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84" t="str">
        <f>A10</f>
        <v>VENDREDI SOIR</v>
      </c>
      <c r="AB5" s="284"/>
      <c r="AC5" s="284"/>
      <c r="AD5" s="284"/>
      <c r="AE5" s="284"/>
      <c r="AF5" s="284"/>
      <c r="AG5" s="285"/>
      <c r="AH5" s="291">
        <v>29</v>
      </c>
      <c r="AI5" s="284"/>
      <c r="AJ5" s="285"/>
    </row>
    <row r="6" spans="1:39" ht="5.25" customHeight="1" x14ac:dyDescent="0.2">
      <c r="B6" s="1"/>
      <c r="D6" s="1"/>
    </row>
    <row r="7" spans="1:39" ht="18" x14ac:dyDescent="0.2">
      <c r="A7" s="220" t="s">
        <v>57</v>
      </c>
      <c r="B7" s="272">
        <f>'CALCUL EFFECTIFS'!T3</f>
        <v>42312</v>
      </c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4"/>
      <c r="O7" s="280" t="s">
        <v>58</v>
      </c>
      <c r="P7" s="281"/>
      <c r="Q7" s="281"/>
      <c r="R7" s="281"/>
      <c r="S7" s="281"/>
      <c r="T7" s="281"/>
      <c r="U7" s="281"/>
      <c r="V7" s="281"/>
      <c r="W7" s="281"/>
      <c r="X7" s="281"/>
      <c r="Y7" s="281"/>
      <c r="Z7" s="282"/>
      <c r="AA7" s="283">
        <f>B7+3</f>
        <v>42315</v>
      </c>
      <c r="AB7" s="283"/>
      <c r="AC7" s="283"/>
      <c r="AD7" s="283"/>
      <c r="AE7" s="283"/>
      <c r="AF7" s="283"/>
      <c r="AG7" s="283"/>
      <c r="AH7" s="283"/>
      <c r="AI7" s="283"/>
      <c r="AJ7" s="283"/>
      <c r="AK7" s="283"/>
      <c r="AL7" s="283"/>
    </row>
    <row r="8" spans="1:39" ht="9" customHeight="1" x14ac:dyDescent="0.2">
      <c r="B8" s="1"/>
      <c r="D8" s="1"/>
    </row>
    <row r="9" spans="1:39" ht="15" customHeight="1" x14ac:dyDescent="0.2">
      <c r="B9" s="11"/>
      <c r="C9" s="72"/>
      <c r="D9" s="6"/>
      <c r="E9" s="3"/>
      <c r="F9" s="267" t="s">
        <v>3</v>
      </c>
      <c r="G9" s="267"/>
      <c r="H9" s="267"/>
      <c r="I9" s="267"/>
      <c r="J9" s="267"/>
      <c r="K9" s="267"/>
      <c r="L9" s="267"/>
      <c r="M9" s="267"/>
      <c r="N9" s="267"/>
      <c r="O9" s="267"/>
      <c r="P9" s="267"/>
      <c r="Q9" s="267"/>
      <c r="R9" s="268" t="s">
        <v>4</v>
      </c>
      <c r="S9" s="268"/>
      <c r="T9" s="268"/>
      <c r="U9" s="268"/>
      <c r="V9" s="268"/>
      <c r="W9" s="268"/>
      <c r="X9" s="268"/>
      <c r="Y9" s="268"/>
      <c r="Z9" s="268"/>
      <c r="AA9" s="268"/>
      <c r="AB9" s="268"/>
      <c r="AC9" s="268"/>
      <c r="AD9" s="268"/>
      <c r="AE9" s="269" t="s">
        <v>5</v>
      </c>
      <c r="AF9" s="269"/>
      <c r="AG9" s="269"/>
      <c r="AH9" s="269"/>
      <c r="AI9" s="269"/>
      <c r="AJ9" s="269"/>
      <c r="AK9" s="269"/>
      <c r="AL9" s="6"/>
      <c r="AM9" s="6"/>
    </row>
    <row r="10" spans="1:39" ht="15" customHeight="1" x14ac:dyDescent="0.2">
      <c r="A10" s="270" t="s">
        <v>105</v>
      </c>
      <c r="B10" s="11"/>
      <c r="C10" s="108"/>
      <c r="E10" s="44"/>
      <c r="F10" s="267" t="s">
        <v>7</v>
      </c>
      <c r="G10" s="267"/>
      <c r="H10" s="267"/>
      <c r="I10" s="271" t="s">
        <v>8</v>
      </c>
      <c r="J10" s="271"/>
      <c r="K10" s="271"/>
      <c r="L10" s="271"/>
      <c r="M10" s="271"/>
      <c r="N10" s="271"/>
      <c r="O10" s="271"/>
      <c r="P10" s="271"/>
      <c r="Q10" s="271"/>
      <c r="R10" s="268" t="s">
        <v>9</v>
      </c>
      <c r="S10" s="268"/>
      <c r="T10" s="268"/>
      <c r="U10" s="268"/>
      <c r="V10" s="268"/>
      <c r="W10" s="290" t="s">
        <v>10</v>
      </c>
      <c r="X10" s="290"/>
      <c r="Y10" s="290" t="s">
        <v>11</v>
      </c>
      <c r="Z10" s="290"/>
      <c r="AA10" s="268" t="s">
        <v>12</v>
      </c>
      <c r="AB10" s="268"/>
      <c r="AC10" s="268"/>
      <c r="AD10" s="268"/>
      <c r="AE10" s="289" t="s">
        <v>10</v>
      </c>
      <c r="AF10" s="289"/>
      <c r="AG10" s="289" t="s">
        <v>8</v>
      </c>
      <c r="AH10" s="289"/>
      <c r="AI10" s="289"/>
      <c r="AJ10" s="289"/>
      <c r="AK10" s="289"/>
      <c r="AL10" s="44"/>
      <c r="AM10" s="44"/>
    </row>
    <row r="11" spans="1:39" ht="15" customHeight="1" x14ac:dyDescent="0.2">
      <c r="A11" s="270"/>
      <c r="B11" s="53" t="s">
        <v>43</v>
      </c>
      <c r="C11" s="109" t="s">
        <v>13</v>
      </c>
      <c r="D11" s="119" t="s">
        <v>6</v>
      </c>
      <c r="E11" s="110" t="s">
        <v>14</v>
      </c>
      <c r="F11" s="111" t="s">
        <v>15</v>
      </c>
      <c r="G11" s="111" t="s">
        <v>16</v>
      </c>
      <c r="H11" s="111" t="s">
        <v>17</v>
      </c>
      <c r="I11" s="111" t="s">
        <v>18</v>
      </c>
      <c r="J11" s="111">
        <v>425</v>
      </c>
      <c r="K11" s="111" t="s">
        <v>19</v>
      </c>
      <c r="L11" s="111">
        <v>2114</v>
      </c>
      <c r="M11" s="111" t="s">
        <v>20</v>
      </c>
      <c r="N11" s="111">
        <v>1005</v>
      </c>
      <c r="O11" s="111">
        <v>1015</v>
      </c>
      <c r="P11" s="111" t="s">
        <v>21</v>
      </c>
      <c r="Q11" s="111" t="s">
        <v>22</v>
      </c>
      <c r="R11" s="112" t="s">
        <v>15</v>
      </c>
      <c r="S11" s="112" t="s">
        <v>16</v>
      </c>
      <c r="T11" s="112" t="s">
        <v>17</v>
      </c>
      <c r="U11" s="112" t="s">
        <v>23</v>
      </c>
      <c r="V11" s="112" t="s">
        <v>24</v>
      </c>
      <c r="W11" s="290"/>
      <c r="X11" s="290"/>
      <c r="Y11" s="290"/>
      <c r="Z11" s="290"/>
      <c r="AA11" s="112" t="s">
        <v>15</v>
      </c>
      <c r="AB11" s="112" t="s">
        <v>16</v>
      </c>
      <c r="AC11" s="112" t="s">
        <v>17</v>
      </c>
      <c r="AD11" s="112" t="s">
        <v>23</v>
      </c>
      <c r="AE11" s="113" t="s">
        <v>25</v>
      </c>
      <c r="AF11" s="107" t="s">
        <v>26</v>
      </c>
      <c r="AG11" s="114" t="s">
        <v>27</v>
      </c>
      <c r="AH11" s="114" t="s">
        <v>28</v>
      </c>
      <c r="AI11" s="114" t="s">
        <v>29</v>
      </c>
      <c r="AJ11" s="114" t="s">
        <v>30</v>
      </c>
      <c r="AK11" s="114" t="s">
        <v>31</v>
      </c>
      <c r="AL11" s="115" t="s">
        <v>98</v>
      </c>
      <c r="AM11" s="116" t="s">
        <v>32</v>
      </c>
    </row>
    <row r="12" spans="1:39" s="3" customFormat="1" ht="14.25" customHeight="1" x14ac:dyDescent="0.2">
      <c r="A12" s="156" t="str">
        <f>IF(B12&gt;0,'CALCUL EFFECTIFS'!B22&amp;"",$A$6&amp;"")</f>
        <v>SARDINES BEURRE</v>
      </c>
      <c r="B12" s="182">
        <f t="shared" ref="B12:B47" si="0">SUM(C12:AM12)</f>
        <v>261</v>
      </c>
      <c r="C12" s="164"/>
      <c r="D12" s="164">
        <f>IF('CALCUL EFFECTIFS'!D22&gt;0,'CALCUL EFFECTIFS'!D22,$A$6&amp;"")</f>
        <v>26</v>
      </c>
      <c r="E12" s="165">
        <f>IF('CALCUL EFFECTIFS'!E22&gt;0,'CALCUL EFFECTIFS'!E22,$A$6&amp;"")</f>
        <v>6</v>
      </c>
      <c r="F12" s="164">
        <f>IF('CALCUL EFFECTIFS'!$B$37="POTAGE",$A$6&amp;"",'CALCUL EFFECTIFS'!F23)</f>
        <v>19</v>
      </c>
      <c r="G12" s="164">
        <f>IF('CALCUL EFFECTIFS'!$B$37="POTAGE",$A$6&amp;"",'CALCUL EFFECTIFS'!G23)</f>
        <v>15</v>
      </c>
      <c r="H12" s="164">
        <f>IF('CALCUL EFFECTIFS'!$B$37="POTAGE",$A$6&amp;"",'CALCUL EFFECTIFS'!H23)</f>
        <v>13</v>
      </c>
      <c r="I12" s="164">
        <f>IF('CALCUL EFFECTIFS'!$B$37="POTAGE",$A$6&amp;"",'CALCUL EFFECTIFS'!I23)</f>
        <v>6</v>
      </c>
      <c r="J12" s="164" t="str">
        <f>IF('CALCUL EFFECTIFS'!$B$37="POTAGE",$A$6&amp;"",'CALCUL EFFECTIFS'!J23)</f>
        <v/>
      </c>
      <c r="K12" s="164">
        <f>IF('CALCUL EFFECTIFS'!$B$37="POTAGE",$A$6&amp;"",'CALCUL EFFECTIFS'!K23)</f>
        <v>5</v>
      </c>
      <c r="L12" s="164">
        <f>IF('CALCUL EFFECTIFS'!$B$37="POTAGE",$A$6&amp;"",'CALCUL EFFECTIFS'!L23)</f>
        <v>4</v>
      </c>
      <c r="M12" s="164" t="str">
        <f>IF('CALCUL EFFECTIFS'!$B$37="POTAGE",$A$6&amp;"",'CALCUL EFFECTIFS'!M23)</f>
        <v/>
      </c>
      <c r="N12" s="164" t="str">
        <f>IF('CALCUL EFFECTIFS'!$B$37="POTAGE",$A$6&amp;"",'CALCUL EFFECTIFS'!N23)</f>
        <v/>
      </c>
      <c r="O12" s="164" t="str">
        <f>IF('CALCUL EFFECTIFS'!$B$37="POTAGE",$A$6&amp;"",'CALCUL EFFECTIFS'!O23)</f>
        <v/>
      </c>
      <c r="P12" s="164">
        <f>IF('CALCUL EFFECTIFS'!$B$37="POTAGE",$A$6&amp;"",'CALCUL EFFECTIFS'!P23)</f>
        <v>6</v>
      </c>
      <c r="Q12" s="164">
        <f>IF('CALCUL EFFECTIFS'!$B$37="POTAGE",$A$6&amp;"",'CALCUL EFFECTIFS'!Q23)</f>
        <v>1</v>
      </c>
      <c r="R12" s="164">
        <f>IF('CALCUL EFFECTIFS'!$B$37="POTAGE",$A$6&amp;"",'CALCUL EFFECTIFS'!R23)</f>
        <v>8</v>
      </c>
      <c r="S12" s="164">
        <f>IF('CALCUL EFFECTIFS'!$B$37="POTAGE",$A$6&amp;"",'CALCUL EFFECTIFS'!S23)</f>
        <v>9</v>
      </c>
      <c r="T12" s="164">
        <f>IF('CALCUL EFFECTIFS'!$B$37="POTAGE",$A$6&amp;"",'CALCUL EFFECTIFS'!T23)</f>
        <v>9</v>
      </c>
      <c r="U12" s="164">
        <f>IF('CALCUL EFFECTIFS'!$B$37="POTAGE",$A$6&amp;"",'CALCUL EFFECTIFS'!U23)</f>
        <v>11</v>
      </c>
      <c r="V12" s="164" t="str">
        <f>IF('CALCUL EFFECTIFS'!$B$37="POTAGE",$A$6&amp;"",'CALCUL EFFECTIFS'!V23)</f>
        <v/>
      </c>
      <c r="W12" s="164">
        <f>IF('CALCUL EFFECTIFS'!W22&gt;0,'CALCUL EFFECTIFS'!W22,$A$6&amp;"")</f>
        <v>42</v>
      </c>
      <c r="X12" s="164" t="str">
        <f>IF('CALCUL EFFECTIFS'!X22&gt;0,'CALCUL EFFECTIFS'!X22,$A$6&amp;"")</f>
        <v/>
      </c>
      <c r="Y12" s="164">
        <f>IF('CALCUL EFFECTIFS'!$B$37="POTAGE",$A$6&amp;"",'CALCUL EFFECTIFS'!Y23)</f>
        <v>20</v>
      </c>
      <c r="Z12" s="164" t="str">
        <f>IF('CALCUL EFFECTIFS'!$B$37="POTAGE",$A$6&amp;"",'CALCUL EFFECTIFS'!Z23)</f>
        <v/>
      </c>
      <c r="AA12" s="164" t="str">
        <f>IF('CALCUL EFFECTIFS'!$B$37="POTAGE",$A$6&amp;"",'CALCUL EFFECTIFS'!AA23)</f>
        <v/>
      </c>
      <c r="AB12" s="164" t="str">
        <f>IF('CALCUL EFFECTIFS'!$B$37="POTAGE",$A$6&amp;"",'CALCUL EFFECTIFS'!AB23)</f>
        <v/>
      </c>
      <c r="AC12" s="164" t="str">
        <f>IF('CALCUL EFFECTIFS'!$B$37="POTAGE",$A$6&amp;"",'CALCUL EFFECTIFS'!AC23)</f>
        <v/>
      </c>
      <c r="AD12" s="164" t="str">
        <f>IF('CALCUL EFFECTIFS'!$B$37="POTAGE",$A$6&amp;"",'CALCUL EFFECTIFS'!AD23)</f>
        <v/>
      </c>
      <c r="AE12" s="164">
        <f>IF('CALCUL EFFECTIFS'!AE22&gt;0,'CALCUL EFFECTIFS'!AE22,$A$6&amp;"")</f>
        <v>45</v>
      </c>
      <c r="AF12" s="165" t="str">
        <f>IF('CALCUL EFFECTIFS'!AF22&gt;0,'CALCUL EFFECTIFS'!AF22,$A$6&amp;"")</f>
        <v/>
      </c>
      <c r="AG12" s="164">
        <f>IF('CALCUL EFFECTIFS'!$B$37="POTAGE",$A$6&amp;"",'CALCUL EFFECTIFS'!AG23)</f>
        <v>3</v>
      </c>
      <c r="AH12" s="164">
        <f>IF('CALCUL EFFECTIFS'!$B$37="POTAGE",$A$6&amp;"",'CALCUL EFFECTIFS'!AH23)</f>
        <v>3</v>
      </c>
      <c r="AI12" s="164">
        <f>IF('CALCUL EFFECTIFS'!$B$37="POTAGE",$A$6&amp;"",'CALCUL EFFECTIFS'!AI23)</f>
        <v>2</v>
      </c>
      <c r="AJ12" s="164">
        <f>IF('CALCUL EFFECTIFS'!$B$37="POTAGE",$A$6&amp;"",'CALCUL EFFECTIFS'!AJ23)</f>
        <v>3</v>
      </c>
      <c r="AK12" s="164">
        <f>IF('CALCUL EFFECTIFS'!$B$37="POTAGE",$A$6&amp;"",'CALCUL EFFECTIFS'!AK23)</f>
        <v>5</v>
      </c>
      <c r="AL12" s="164" t="str">
        <f>IF('CALCUL EFFECTIFS'!$B$37="POTAGE",$A$6&amp;"",'CALCUL EFFECTIFS'!AL23)</f>
        <v/>
      </c>
      <c r="AM12" s="164"/>
    </row>
    <row r="13" spans="1:39" s="3" customFormat="1" ht="14.25" customHeight="1" x14ac:dyDescent="0.2">
      <c r="A13" s="156" t="str">
        <f>IF(B13&gt;0,'CALCUL EFFECTIFS'!B51&amp;"",$A$6&amp;"")</f>
        <v>QUICHE LORRAINE</v>
      </c>
      <c r="B13" s="182">
        <f t="shared" si="0"/>
        <v>251</v>
      </c>
      <c r="C13" s="164"/>
      <c r="D13" s="166">
        <f>IF('CALCUL EFFECTIFS'!D51&gt;0,'CALCUL EFFECTIFS'!D51,$A$6&amp;"")</f>
        <v>26</v>
      </c>
      <c r="E13" s="165">
        <f>IF('CALCUL EFFECTIFS'!E51&gt;0,'CALCUL EFFECTIFS'!E51,$A$6&amp;"")</f>
        <v>6</v>
      </c>
      <c r="F13" s="166">
        <f>IF('CALCUL EFFECTIFS'!F51&gt;0,'CALCUL EFFECTIFS'!F51,$A$6&amp;"")</f>
        <v>19</v>
      </c>
      <c r="G13" s="166">
        <f>IF('CALCUL EFFECTIFS'!G51&gt;0,'CALCUL EFFECTIFS'!G51,$A$6&amp;"")</f>
        <v>15</v>
      </c>
      <c r="H13" s="166">
        <f>IF('CALCUL EFFECTIFS'!H51&gt;0,'CALCUL EFFECTIFS'!H51,$A$6&amp;"")</f>
        <v>12</v>
      </c>
      <c r="I13" s="166">
        <f>IF('CALCUL EFFECTIFS'!I51&gt;0,'CALCUL EFFECTIFS'!I51,$A$6&amp;"")</f>
        <v>6</v>
      </c>
      <c r="J13" s="166" t="str">
        <f>IF('CALCUL EFFECTIFS'!J51&gt;0,'CALCUL EFFECTIFS'!J51,$A$6&amp;"")</f>
        <v/>
      </c>
      <c r="K13" s="166">
        <f>IF('CALCUL EFFECTIFS'!K51&gt;0,'CALCUL EFFECTIFS'!K51,$A$6&amp;"")</f>
        <v>5</v>
      </c>
      <c r="L13" s="166">
        <f>IF('CALCUL EFFECTIFS'!L51&gt;0,'CALCUL EFFECTIFS'!L51,$A$6&amp;"")</f>
        <v>4</v>
      </c>
      <c r="M13" s="166" t="str">
        <f>IF('CALCUL EFFECTIFS'!M51&gt;0,'CALCUL EFFECTIFS'!M51,$A$6&amp;"")</f>
        <v/>
      </c>
      <c r="N13" s="166" t="str">
        <f>IF('CALCUL EFFECTIFS'!N51&gt;0,'CALCUL EFFECTIFS'!N51,$A$6&amp;"")</f>
        <v/>
      </c>
      <c r="O13" s="166" t="str">
        <f>IF('CALCUL EFFECTIFS'!O51&gt;0,'CALCUL EFFECTIFS'!O51,$A$6&amp;"")</f>
        <v/>
      </c>
      <c r="P13" s="166">
        <f>IF('CALCUL EFFECTIFS'!P51&gt;0,'CALCUL EFFECTIFS'!P51,$A$6&amp;"")</f>
        <v>6</v>
      </c>
      <c r="Q13" s="166">
        <f>IF('CALCUL EFFECTIFS'!Q51&gt;0,'CALCUL EFFECTIFS'!Q51,$A$6&amp;"")</f>
        <v>1</v>
      </c>
      <c r="R13" s="166">
        <f>IF('CALCUL EFFECTIFS'!R51&gt;0,'CALCUL EFFECTIFS'!R51,$A$6&amp;"")</f>
        <v>6</v>
      </c>
      <c r="S13" s="166">
        <f>IF('CALCUL EFFECTIFS'!S51&gt;0,'CALCUL EFFECTIFS'!S51,$A$6&amp;"")</f>
        <v>8</v>
      </c>
      <c r="T13" s="166">
        <f>IF('CALCUL EFFECTIFS'!T51&gt;0,'CALCUL EFFECTIFS'!T51,$A$6&amp;"")</f>
        <v>7</v>
      </c>
      <c r="U13" s="166">
        <f>IF('CALCUL EFFECTIFS'!U51&gt;0,'CALCUL EFFECTIFS'!U51,$A$6&amp;"")</f>
        <v>9</v>
      </c>
      <c r="V13" s="166" t="str">
        <f>IF('CALCUL EFFECTIFS'!V51&gt;0,'CALCUL EFFECTIFS'!V51,$A$6&amp;"")</f>
        <v/>
      </c>
      <c r="W13" s="166">
        <f>IF('CALCUL EFFECTIFS'!W51&gt;0,'CALCUL EFFECTIFS'!W51,$A$6&amp;"")</f>
        <v>42</v>
      </c>
      <c r="X13" s="166" t="str">
        <f>IF('CALCUL EFFECTIFS'!X51&gt;0,'CALCUL EFFECTIFS'!X51,$A$6&amp;"")</f>
        <v/>
      </c>
      <c r="Y13" s="166">
        <f>IF('CALCUL EFFECTIFS'!Y51&gt;0,'CALCUL EFFECTIFS'!Y51,$A$6&amp;"")</f>
        <v>19</v>
      </c>
      <c r="Z13" s="166" t="str">
        <f>IF('CALCUL EFFECTIFS'!Z51&gt;0,'CALCUL EFFECTIFS'!Z51,$A$6&amp;"")</f>
        <v/>
      </c>
      <c r="AA13" s="166" t="str">
        <f>IF('CALCUL EFFECTIFS'!AA51&gt;0,'CALCUL EFFECTIFS'!AA51,$A$6&amp;"")</f>
        <v/>
      </c>
      <c r="AB13" s="166" t="str">
        <f>IF('CALCUL EFFECTIFS'!AB51&gt;0,'CALCUL EFFECTIFS'!AB51,$A$6&amp;"")</f>
        <v/>
      </c>
      <c r="AC13" s="166" t="str">
        <f>IF('CALCUL EFFECTIFS'!AC51&gt;0,'CALCUL EFFECTIFS'!AC51,$A$6&amp;"")</f>
        <v/>
      </c>
      <c r="AD13" s="166" t="str">
        <f>IF('CALCUL EFFECTIFS'!AD51&gt;0,'CALCUL EFFECTIFS'!AD51,$A$6&amp;"")</f>
        <v/>
      </c>
      <c r="AE13" s="166">
        <f>IF('CALCUL EFFECTIFS'!AE51&gt;0,'CALCUL EFFECTIFS'!AE51,$A$6&amp;"")</f>
        <v>45</v>
      </c>
      <c r="AF13" s="167" t="str">
        <f>IF('CALCUL EFFECTIFS'!AF51&gt;0,'CALCUL EFFECTIFS'!AF51,$A$6&amp;"")</f>
        <v/>
      </c>
      <c r="AG13" s="166">
        <f>IF('CALCUL EFFECTIFS'!AG51&gt;0,'CALCUL EFFECTIFS'!AG51,$A$6&amp;"")</f>
        <v>3</v>
      </c>
      <c r="AH13" s="166">
        <f>IF('CALCUL EFFECTIFS'!AH51&gt;0,'CALCUL EFFECTIFS'!AH51,$A$6&amp;"")</f>
        <v>3</v>
      </c>
      <c r="AI13" s="166">
        <f>IF('CALCUL EFFECTIFS'!AI51&gt;0,'CALCUL EFFECTIFS'!AI51,$A$6&amp;"")</f>
        <v>2</v>
      </c>
      <c r="AJ13" s="166">
        <f>IF('CALCUL EFFECTIFS'!AJ51&gt;0,'CALCUL EFFECTIFS'!AJ51,$A$6&amp;"")</f>
        <v>3</v>
      </c>
      <c r="AK13" s="166">
        <f>IF('CALCUL EFFECTIFS'!AK51&gt;0,'CALCUL EFFECTIFS'!AK51,$A$6&amp;"")</f>
        <v>4</v>
      </c>
      <c r="AL13" s="166" t="str">
        <f>IF('CALCUL EFFECTIFS'!AL51&gt;0,'CALCUL EFFECTIFS'!AL51,$A$6&amp;"")</f>
        <v/>
      </c>
      <c r="AM13" s="164"/>
    </row>
    <row r="14" spans="1:39" s="3" customFormat="1" ht="14.25" customHeight="1" x14ac:dyDescent="0.2">
      <c r="A14" s="157" t="str">
        <f>IF(B14&gt;0,'CALCUL EFFECTIFS'!B62&amp;"",$A$6&amp;"")</f>
        <v>SALADE VERTE</v>
      </c>
      <c r="B14" s="182">
        <f t="shared" si="0"/>
        <v>261</v>
      </c>
      <c r="C14" s="164"/>
      <c r="D14" s="166">
        <f>IF('CALCUL EFFECTIFS'!D62&gt;0,'CALCUL EFFECTIFS'!D62,$A$6&amp;"")</f>
        <v>26</v>
      </c>
      <c r="E14" s="167">
        <f>IF('CALCUL EFFECTIFS'!E62&gt;0,'CALCUL EFFECTIFS'!E62,$A$6&amp;"")</f>
        <v>6</v>
      </c>
      <c r="F14" s="166">
        <f>IF('CALCUL EFFECTIFS'!F62&gt;0,'CALCUL EFFECTIFS'!F62,$A$6&amp;"")</f>
        <v>19</v>
      </c>
      <c r="G14" s="166">
        <f>IF('CALCUL EFFECTIFS'!G62&gt;0,'CALCUL EFFECTIFS'!G62,$A$6&amp;"")</f>
        <v>15</v>
      </c>
      <c r="H14" s="166">
        <f>IF('CALCUL EFFECTIFS'!H62&gt;0,'CALCUL EFFECTIFS'!H62,$A$6&amp;"")</f>
        <v>13</v>
      </c>
      <c r="I14" s="166">
        <f>IF('CALCUL EFFECTIFS'!I62&gt;0,'CALCUL EFFECTIFS'!I62,$A$6&amp;"")</f>
        <v>6</v>
      </c>
      <c r="J14" s="166" t="str">
        <f>IF('CALCUL EFFECTIFS'!J62&gt;0,'CALCUL EFFECTIFS'!J62,$A$6&amp;"")</f>
        <v/>
      </c>
      <c r="K14" s="166">
        <f>IF('CALCUL EFFECTIFS'!K62&gt;0,'CALCUL EFFECTIFS'!K62,$A$6&amp;"")</f>
        <v>5</v>
      </c>
      <c r="L14" s="166">
        <f>IF('CALCUL EFFECTIFS'!L62&gt;0,'CALCUL EFFECTIFS'!L62,$A$6&amp;"")</f>
        <v>4</v>
      </c>
      <c r="M14" s="166" t="str">
        <f>IF('CALCUL EFFECTIFS'!M62&gt;0,'CALCUL EFFECTIFS'!M62,$A$6&amp;"")</f>
        <v/>
      </c>
      <c r="N14" s="166" t="str">
        <f>IF('CALCUL EFFECTIFS'!N62&gt;0,'CALCUL EFFECTIFS'!N62,$A$6&amp;"")</f>
        <v/>
      </c>
      <c r="O14" s="166" t="str">
        <f>IF('CALCUL EFFECTIFS'!O62&gt;0,'CALCUL EFFECTIFS'!O62,$A$6&amp;"")</f>
        <v/>
      </c>
      <c r="P14" s="166">
        <f>IF('CALCUL EFFECTIFS'!P62&gt;0,'CALCUL EFFECTIFS'!P62,$A$6&amp;"")</f>
        <v>6</v>
      </c>
      <c r="Q14" s="166">
        <f>IF('CALCUL EFFECTIFS'!Q62&gt;0,'CALCUL EFFECTIFS'!Q62,$A$6&amp;"")</f>
        <v>1</v>
      </c>
      <c r="R14" s="166">
        <f>IF('CALCUL EFFECTIFS'!R62&gt;0,'CALCUL EFFECTIFS'!R62,$A$6&amp;"")</f>
        <v>8</v>
      </c>
      <c r="S14" s="166">
        <f>IF('CALCUL EFFECTIFS'!S62&gt;0,'CALCUL EFFECTIFS'!S62,$A$6&amp;"")</f>
        <v>9</v>
      </c>
      <c r="T14" s="166">
        <f>IF('CALCUL EFFECTIFS'!T62&gt;0,'CALCUL EFFECTIFS'!T62,$A$6&amp;"")</f>
        <v>9</v>
      </c>
      <c r="U14" s="166">
        <f>IF('CALCUL EFFECTIFS'!U62&gt;0,'CALCUL EFFECTIFS'!U62,$A$6&amp;"")</f>
        <v>11</v>
      </c>
      <c r="V14" s="166" t="str">
        <f>IF('CALCUL EFFECTIFS'!V62&gt;0,'CALCUL EFFECTIFS'!V62,$A$6&amp;"")</f>
        <v/>
      </c>
      <c r="W14" s="166">
        <f>IF('CALCUL EFFECTIFS'!W62&gt;0,'CALCUL EFFECTIFS'!W62,$A$6&amp;"")</f>
        <v>42</v>
      </c>
      <c r="X14" s="166" t="str">
        <f>IF('CALCUL EFFECTIFS'!X62&gt;0,'CALCUL EFFECTIFS'!X62,$A$6&amp;"")</f>
        <v/>
      </c>
      <c r="Y14" s="166">
        <f>IF('CALCUL EFFECTIFS'!Y62&gt;0,'CALCUL EFFECTIFS'!Y62,$A$6&amp;"")</f>
        <v>20</v>
      </c>
      <c r="Z14" s="166" t="str">
        <f>IF('CALCUL EFFECTIFS'!Z62&gt;0,'CALCUL EFFECTIFS'!Z62,$A$6&amp;"")</f>
        <v/>
      </c>
      <c r="AA14" s="166" t="str">
        <f>IF('CALCUL EFFECTIFS'!AA62&gt;0,'CALCUL EFFECTIFS'!AA62,$A$6&amp;"")</f>
        <v/>
      </c>
      <c r="AB14" s="166" t="str">
        <f>IF('CALCUL EFFECTIFS'!AB62&gt;0,'CALCUL EFFECTIFS'!AB62,$A$6&amp;"")</f>
        <v/>
      </c>
      <c r="AC14" s="166" t="str">
        <f>IF('CALCUL EFFECTIFS'!AC62&gt;0,'CALCUL EFFECTIFS'!AC62,$A$6&amp;"")</f>
        <v/>
      </c>
      <c r="AD14" s="166" t="str">
        <f>IF('CALCUL EFFECTIFS'!AD62&gt;0,'CALCUL EFFECTIFS'!AD62,$A$6&amp;"")</f>
        <v/>
      </c>
      <c r="AE14" s="166">
        <f>IF('CALCUL EFFECTIFS'!AE62&gt;0,'CALCUL EFFECTIFS'!AE62,$A$6&amp;"")</f>
        <v>45</v>
      </c>
      <c r="AF14" s="167" t="str">
        <f>IF('CALCUL EFFECTIFS'!AF62&gt;0,'CALCUL EFFECTIFS'!AF62,$A$6&amp;"")</f>
        <v/>
      </c>
      <c r="AG14" s="166">
        <f>IF('CALCUL EFFECTIFS'!AG62&gt;0,'CALCUL EFFECTIFS'!AG62,$A$6&amp;"")</f>
        <v>3</v>
      </c>
      <c r="AH14" s="166">
        <f>IF('CALCUL EFFECTIFS'!AH62&gt;0,'CALCUL EFFECTIFS'!AH62,$A$6&amp;"")</f>
        <v>3</v>
      </c>
      <c r="AI14" s="166">
        <f>IF('CALCUL EFFECTIFS'!AI62&gt;0,'CALCUL EFFECTIFS'!AI62,$A$6&amp;"")</f>
        <v>2</v>
      </c>
      <c r="AJ14" s="166">
        <f>IF('CALCUL EFFECTIFS'!AJ62&gt;0,'CALCUL EFFECTIFS'!AJ62,$A$6&amp;"")</f>
        <v>3</v>
      </c>
      <c r="AK14" s="166">
        <f>IF('CALCUL EFFECTIFS'!AK62&gt;0,'CALCUL EFFECTIFS'!AK62,$A$6&amp;"")</f>
        <v>5</v>
      </c>
      <c r="AL14" s="166" t="str">
        <f>IF('CALCUL EFFECTIFS'!AL62&gt;0,'CALCUL EFFECTIFS'!AL62,$A$6&amp;"")</f>
        <v/>
      </c>
      <c r="AM14" s="164"/>
    </row>
    <row r="15" spans="1:39" s="3" customFormat="1" ht="14.25" customHeight="1" x14ac:dyDescent="0.2">
      <c r="A15" s="157" t="str">
        <f>IF(B15&gt;0,'CALCUL EFFECTIFS'!B73&amp;"",$A$6&amp;"")</f>
        <v>FROMAGE FAISSELLE</v>
      </c>
      <c r="B15" s="182">
        <f t="shared" si="0"/>
        <v>214</v>
      </c>
      <c r="C15" s="164"/>
      <c r="D15" s="166">
        <f>IF('CALCUL EFFECTIFS'!D73&gt;0,'CALCUL EFFECTIFS'!D73,$A$6&amp;"")</f>
        <v>26</v>
      </c>
      <c r="E15" s="167">
        <f>IF('CALCUL EFFECTIFS'!E73&gt;0,'CALCUL EFFECTIFS'!E73,$A$6&amp;"")</f>
        <v>6</v>
      </c>
      <c r="F15" s="166"/>
      <c r="G15" s="166"/>
      <c r="H15" s="166"/>
      <c r="I15" s="166">
        <f>IF('CALCUL EFFECTIFS'!I73&gt;0,'CALCUL EFFECTIFS'!I73,$A$6&amp;"")</f>
        <v>6</v>
      </c>
      <c r="J15" s="166" t="str">
        <f>IF('CALCUL EFFECTIFS'!J73&gt;0,'CALCUL EFFECTIFS'!J73,$A$6&amp;"")</f>
        <v/>
      </c>
      <c r="K15" s="166">
        <f>IF('CALCUL EFFECTIFS'!K73&gt;0,'CALCUL EFFECTIFS'!K73,$A$6&amp;"")</f>
        <v>5</v>
      </c>
      <c r="L15" s="166">
        <f>IF('CALCUL EFFECTIFS'!L73&gt;0,'CALCUL EFFECTIFS'!L73,$A$6&amp;"")</f>
        <v>4</v>
      </c>
      <c r="M15" s="166" t="str">
        <f>IF('CALCUL EFFECTIFS'!M73&gt;0,'CALCUL EFFECTIFS'!M73,$A$6&amp;"")</f>
        <v/>
      </c>
      <c r="N15" s="166" t="str">
        <f>IF('CALCUL EFFECTIFS'!N73&gt;0,'CALCUL EFFECTIFS'!N73,$A$6&amp;"")</f>
        <v/>
      </c>
      <c r="O15" s="166" t="str">
        <f>IF('CALCUL EFFECTIFS'!O73&gt;0,'CALCUL EFFECTIFS'!O73,$A$6&amp;"")</f>
        <v/>
      </c>
      <c r="P15" s="166">
        <f>IF('CALCUL EFFECTIFS'!P73&gt;0,'CALCUL EFFECTIFS'!P73,$A$6&amp;"")</f>
        <v>6</v>
      </c>
      <c r="Q15" s="166">
        <f>IF('CALCUL EFFECTIFS'!Q73&gt;0,'CALCUL EFFECTIFS'!Q73,$A$6&amp;"")</f>
        <v>1</v>
      </c>
      <c r="R15" s="166">
        <f>IF('CALCUL EFFECTIFS'!R73&gt;0,'CALCUL EFFECTIFS'!R73,$A$6&amp;"")</f>
        <v>8</v>
      </c>
      <c r="S15" s="166">
        <f>IF('CALCUL EFFECTIFS'!S73&gt;0,'CALCUL EFFECTIFS'!S73,$A$6&amp;"")</f>
        <v>9</v>
      </c>
      <c r="T15" s="166">
        <f>IF('CALCUL EFFECTIFS'!T73&gt;0,'CALCUL EFFECTIFS'!T73,$A$6&amp;"")</f>
        <v>9</v>
      </c>
      <c r="U15" s="166">
        <f>IF('CALCUL EFFECTIFS'!U73&gt;0,'CALCUL EFFECTIFS'!U73,$A$6&amp;"")</f>
        <v>11</v>
      </c>
      <c r="V15" s="166" t="str">
        <f>IF('CALCUL EFFECTIFS'!V73&gt;0,'CALCUL EFFECTIFS'!V73,$A$6&amp;"")</f>
        <v/>
      </c>
      <c r="W15" s="166">
        <f>IF('CALCUL EFFECTIFS'!W73&gt;0,'CALCUL EFFECTIFS'!W73,$A$6&amp;"")</f>
        <v>42</v>
      </c>
      <c r="X15" s="166" t="str">
        <f>IF('CALCUL EFFECTIFS'!X73&gt;0,'CALCUL EFFECTIFS'!X73,$A$6&amp;"")</f>
        <v/>
      </c>
      <c r="Y15" s="166">
        <f>IF('CALCUL EFFECTIFS'!Y73&gt;0,'CALCUL EFFECTIFS'!Y73,$A$6&amp;"")</f>
        <v>20</v>
      </c>
      <c r="Z15" s="166" t="str">
        <f>IF('CALCUL EFFECTIFS'!Z73&gt;0,'CALCUL EFFECTIFS'!Z73,$A$6&amp;"")</f>
        <v/>
      </c>
      <c r="AA15" s="166" t="str">
        <f>IF('CALCUL EFFECTIFS'!AA73&gt;0,'CALCUL EFFECTIFS'!AA73,$A$6&amp;"")</f>
        <v/>
      </c>
      <c r="AB15" s="166" t="str">
        <f>IF('CALCUL EFFECTIFS'!AB73&gt;0,'CALCUL EFFECTIFS'!AB73,$A$6&amp;"")</f>
        <v/>
      </c>
      <c r="AC15" s="166" t="str">
        <f>IF('CALCUL EFFECTIFS'!AC73&gt;0,'CALCUL EFFECTIFS'!AC73,$A$6&amp;"")</f>
        <v/>
      </c>
      <c r="AD15" s="166" t="str">
        <f>IF('CALCUL EFFECTIFS'!AD73&gt;0,'CALCUL EFFECTIFS'!AD73,$A$6&amp;"")</f>
        <v/>
      </c>
      <c r="AE15" s="166">
        <f>IF('CALCUL EFFECTIFS'!AE73&gt;0,'CALCUL EFFECTIFS'!AE73,$A$6&amp;"")</f>
        <v>45</v>
      </c>
      <c r="AF15" s="167" t="str">
        <f>IF('CALCUL EFFECTIFS'!AF73&gt;0,'CALCUL EFFECTIFS'!AF73,$A$6&amp;"")</f>
        <v/>
      </c>
      <c r="AG15" s="166">
        <f>IF('CALCUL EFFECTIFS'!AG73&gt;0,'CALCUL EFFECTIFS'!AG73,$A$6&amp;"")</f>
        <v>3</v>
      </c>
      <c r="AH15" s="166">
        <f>IF('CALCUL EFFECTIFS'!AH73&gt;0,'CALCUL EFFECTIFS'!AH73,$A$6&amp;"")</f>
        <v>3</v>
      </c>
      <c r="AI15" s="166">
        <f>IF('CALCUL EFFECTIFS'!AI73&gt;0,'CALCUL EFFECTIFS'!AI73,$A$6&amp;"")</f>
        <v>2</v>
      </c>
      <c r="AJ15" s="166">
        <f>IF('CALCUL EFFECTIFS'!AJ73&gt;0,'CALCUL EFFECTIFS'!AJ73,$A$6&amp;"")</f>
        <v>3</v>
      </c>
      <c r="AK15" s="166">
        <f>IF('CALCUL EFFECTIFS'!AK73&gt;0,'CALCUL EFFECTIFS'!AK73,$A$6&amp;"")</f>
        <v>5</v>
      </c>
      <c r="AL15" s="166" t="str">
        <f>IF('CALCUL EFFECTIFS'!AL73&gt;0,'CALCUL EFFECTIFS'!AL73,$A$6&amp;"")</f>
        <v/>
      </c>
      <c r="AM15" s="164"/>
    </row>
    <row r="16" spans="1:39" s="3" customFormat="1" ht="14.25" customHeight="1" x14ac:dyDescent="0.2">
      <c r="A16" s="157" t="str">
        <f>IF(B16&gt;0,'CALCUL EFFECTIFS'!B84&amp;"",$A$6&amp;"")</f>
        <v>BANANE</v>
      </c>
      <c r="B16" s="182">
        <f t="shared" si="0"/>
        <v>261</v>
      </c>
      <c r="C16" s="164"/>
      <c r="D16" s="166">
        <f>IF('CALCUL EFFECTIFS'!D84&gt;0,'CALCUL EFFECTIFS'!D84,$A$6&amp;"")</f>
        <v>26</v>
      </c>
      <c r="E16" s="167">
        <f>IF('CALCUL EFFECTIFS'!E84&gt;0,'CALCUL EFFECTIFS'!E84,$A$6&amp;"")</f>
        <v>6</v>
      </c>
      <c r="F16" s="166">
        <f>IF('CALCUL EFFECTIFS'!F84&gt;0,'CALCUL EFFECTIFS'!F84,$A$6&amp;"")</f>
        <v>19</v>
      </c>
      <c r="G16" s="166">
        <f>IF('CALCUL EFFECTIFS'!G84&gt;0,'CALCUL EFFECTIFS'!G84,$A$6&amp;"")</f>
        <v>15</v>
      </c>
      <c r="H16" s="166">
        <f>IF('CALCUL EFFECTIFS'!H84&gt;0,'CALCUL EFFECTIFS'!H84,$A$6&amp;"")</f>
        <v>13</v>
      </c>
      <c r="I16" s="166">
        <f>IF('CALCUL EFFECTIFS'!I84&gt;0,'CALCUL EFFECTIFS'!I84,$A$6&amp;"")</f>
        <v>6</v>
      </c>
      <c r="J16" s="166" t="str">
        <f>IF('CALCUL EFFECTIFS'!J84&gt;0,'CALCUL EFFECTIFS'!J84,$A$6&amp;"")</f>
        <v/>
      </c>
      <c r="K16" s="166">
        <f>IF('CALCUL EFFECTIFS'!K84&gt;0,'CALCUL EFFECTIFS'!K84,$A$6&amp;"")</f>
        <v>5</v>
      </c>
      <c r="L16" s="166">
        <f>IF('CALCUL EFFECTIFS'!L84&gt;0,'CALCUL EFFECTIFS'!L84,$A$6&amp;"")</f>
        <v>4</v>
      </c>
      <c r="M16" s="166" t="str">
        <f>IF('CALCUL EFFECTIFS'!M84&gt;0,'CALCUL EFFECTIFS'!M84,$A$6&amp;"")</f>
        <v/>
      </c>
      <c r="N16" s="166" t="str">
        <f>IF('CALCUL EFFECTIFS'!N84&gt;0,'CALCUL EFFECTIFS'!N84,$A$6&amp;"")</f>
        <v/>
      </c>
      <c r="O16" s="166" t="str">
        <f>IF('CALCUL EFFECTIFS'!O84&gt;0,'CALCUL EFFECTIFS'!O84,$A$6&amp;"")</f>
        <v/>
      </c>
      <c r="P16" s="166">
        <f>IF('CALCUL EFFECTIFS'!P84&gt;0,'CALCUL EFFECTIFS'!P84,$A$6&amp;"")</f>
        <v>6</v>
      </c>
      <c r="Q16" s="166">
        <f>IF('CALCUL EFFECTIFS'!Q84&gt;0,'CALCUL EFFECTIFS'!Q84,$A$6&amp;"")</f>
        <v>1</v>
      </c>
      <c r="R16" s="166">
        <f>IF('CALCUL EFFECTIFS'!R84&gt;0,'CALCUL EFFECTIFS'!R84,$A$6&amp;"")</f>
        <v>8</v>
      </c>
      <c r="S16" s="166">
        <f>IF('CALCUL EFFECTIFS'!S84&gt;0,'CALCUL EFFECTIFS'!S84,$A$6&amp;"")</f>
        <v>9</v>
      </c>
      <c r="T16" s="166">
        <f>IF('CALCUL EFFECTIFS'!T84&gt;0,'CALCUL EFFECTIFS'!T84,$A$6&amp;"")</f>
        <v>9</v>
      </c>
      <c r="U16" s="166">
        <f>IF('CALCUL EFFECTIFS'!U84&gt;0,'CALCUL EFFECTIFS'!U84,$A$6&amp;"")</f>
        <v>11</v>
      </c>
      <c r="V16" s="166" t="str">
        <f>IF('CALCUL EFFECTIFS'!V84&gt;0,'CALCUL EFFECTIFS'!V84,$A$6&amp;"")</f>
        <v/>
      </c>
      <c r="W16" s="166">
        <f>IF('CALCUL EFFECTIFS'!W84&gt;0,'CALCUL EFFECTIFS'!W84,$A$6&amp;"")</f>
        <v>42</v>
      </c>
      <c r="X16" s="166" t="str">
        <f>IF('CALCUL EFFECTIFS'!X84&gt;0,'CALCUL EFFECTIFS'!X84,$A$6&amp;"")</f>
        <v/>
      </c>
      <c r="Y16" s="166">
        <f>IF('CALCUL EFFECTIFS'!Y84&gt;0,'CALCUL EFFECTIFS'!Y84,$A$6&amp;"")</f>
        <v>20</v>
      </c>
      <c r="Z16" s="166" t="str">
        <f>IF('CALCUL EFFECTIFS'!Z84&gt;0,'CALCUL EFFECTIFS'!Z84,$A$6&amp;"")</f>
        <v/>
      </c>
      <c r="AA16" s="166" t="str">
        <f>IF('CALCUL EFFECTIFS'!AA84&gt;0,'CALCUL EFFECTIFS'!AA84,$A$6&amp;"")</f>
        <v/>
      </c>
      <c r="AB16" s="166" t="str">
        <f>IF('CALCUL EFFECTIFS'!AB84&gt;0,'CALCUL EFFECTIFS'!AB84,$A$6&amp;"")</f>
        <v/>
      </c>
      <c r="AC16" s="166" t="str">
        <f>IF('CALCUL EFFECTIFS'!AC84&gt;0,'CALCUL EFFECTIFS'!AC84,$A$6&amp;"")</f>
        <v/>
      </c>
      <c r="AD16" s="166" t="str">
        <f>IF('CALCUL EFFECTIFS'!AD84&gt;0,'CALCUL EFFECTIFS'!AD84,$A$6&amp;"")</f>
        <v/>
      </c>
      <c r="AE16" s="166">
        <f>IF('CALCUL EFFECTIFS'!AE84&gt;0,'CALCUL EFFECTIFS'!AE84,$A$6&amp;"")</f>
        <v>45</v>
      </c>
      <c r="AF16" s="167" t="str">
        <f>IF('CALCUL EFFECTIFS'!AF84&gt;0,'CALCUL EFFECTIFS'!AF84,$A$6&amp;"")</f>
        <v/>
      </c>
      <c r="AG16" s="166">
        <f>IF('CALCUL EFFECTIFS'!AG84&gt;0,'CALCUL EFFECTIFS'!AG84,$A$6&amp;"")</f>
        <v>3</v>
      </c>
      <c r="AH16" s="166">
        <f>IF('CALCUL EFFECTIFS'!AH84&gt;0,'CALCUL EFFECTIFS'!AH84,$A$6&amp;"")</f>
        <v>3</v>
      </c>
      <c r="AI16" s="166">
        <f>IF('CALCUL EFFECTIFS'!AI84&gt;0,'CALCUL EFFECTIFS'!AI84,$A$6&amp;"")</f>
        <v>2</v>
      </c>
      <c r="AJ16" s="166">
        <f>IF('CALCUL EFFECTIFS'!AJ84&gt;0,'CALCUL EFFECTIFS'!AJ84,$A$6&amp;"")</f>
        <v>3</v>
      </c>
      <c r="AK16" s="166">
        <f>IF('CALCUL EFFECTIFS'!AK84&gt;0,'CALCUL EFFECTIFS'!AK84,$A$6&amp;"")</f>
        <v>5</v>
      </c>
      <c r="AL16" s="166" t="str">
        <f>IF('CALCUL EFFECTIFS'!AL84&gt;0,'CALCUL EFFECTIFS'!AL84,$A$6&amp;"")</f>
        <v/>
      </c>
      <c r="AM16" s="164"/>
    </row>
    <row r="17" spans="1:39" s="3" customFormat="1" ht="14.25" customHeight="1" x14ac:dyDescent="0.2">
      <c r="A17" s="156" t="str">
        <f>IF(MENUS!B9="POTAGE",'CALCUL EFFECTIFS'!B43,A6&amp;"")</f>
        <v/>
      </c>
      <c r="B17" s="182">
        <f t="shared" si="0"/>
        <v>0</v>
      </c>
      <c r="C17" s="164"/>
      <c r="D17" s="168"/>
      <c r="E17" s="167"/>
      <c r="F17" s="166" t="str">
        <f>IF($A$17="POTAGE",'CALCUL EFFECTIFS'!F44,$A$6&amp;"")</f>
        <v/>
      </c>
      <c r="G17" s="166" t="str">
        <f>IF($A$17="POTAGE",'CALCUL EFFECTIFS'!G44,$A$6&amp;"")</f>
        <v/>
      </c>
      <c r="H17" s="166" t="str">
        <f>IF($A$17="POTAGE",'CALCUL EFFECTIFS'!H44,$A$6&amp;"")</f>
        <v/>
      </c>
      <c r="I17" s="166" t="str">
        <f>IF($A$17="POTAGE",'CALCUL EFFECTIFS'!I44,$A$6&amp;"")</f>
        <v/>
      </c>
      <c r="J17" s="166" t="str">
        <f>IF($A$17="POTAGE",'CALCUL EFFECTIFS'!J44,$A$6&amp;"")</f>
        <v/>
      </c>
      <c r="K17" s="166" t="str">
        <f>IF($A$17="POTAGE",'CALCUL EFFECTIFS'!K44,$A$6&amp;"")</f>
        <v/>
      </c>
      <c r="L17" s="166" t="str">
        <f>IF($A$17="POTAGE",'CALCUL EFFECTIFS'!L44,$A$6&amp;"")</f>
        <v/>
      </c>
      <c r="M17" s="166" t="str">
        <f>IF($A$17="POTAGE",'CALCUL EFFECTIFS'!M44,$A$6&amp;"")</f>
        <v/>
      </c>
      <c r="N17" s="166" t="str">
        <f>IF($A$17="POTAGE",'CALCUL EFFECTIFS'!N44,$A$6&amp;"")</f>
        <v/>
      </c>
      <c r="O17" s="166" t="str">
        <f>IF($A$17="POTAGE",'CALCUL EFFECTIFS'!O44,$A$6&amp;"")</f>
        <v/>
      </c>
      <c r="P17" s="166" t="str">
        <f>IF($A$17="POTAGE",'CALCUL EFFECTIFS'!P44,$A$6&amp;"")</f>
        <v/>
      </c>
      <c r="Q17" s="166" t="str">
        <f>IF($A$17="POTAGE",'CALCUL EFFECTIFS'!Q44,$A$6&amp;"")</f>
        <v/>
      </c>
      <c r="R17" s="166" t="str">
        <f>IF($A$17="POTAGE",'CALCUL EFFECTIFS'!R44,$A$6&amp;"")</f>
        <v/>
      </c>
      <c r="S17" s="166" t="str">
        <f>IF($A$17="POTAGE",'CALCUL EFFECTIFS'!S44,$A$6&amp;"")</f>
        <v/>
      </c>
      <c r="T17" s="166" t="str">
        <f>IF($A$17="POTAGE",'CALCUL EFFECTIFS'!T44,$A$6&amp;"")</f>
        <v/>
      </c>
      <c r="U17" s="166" t="str">
        <f>IF($A$17="POTAGE",'CALCUL EFFECTIFS'!U44,$A$6&amp;"")</f>
        <v/>
      </c>
      <c r="V17" s="166" t="str">
        <f>IF($A$17="POTAGE",'CALCUL EFFECTIFS'!V44,$A$6&amp;"")</f>
        <v/>
      </c>
      <c r="W17" s="166" t="str">
        <f>IF($A$17="POTAGE",'CALCUL EFFECTIFS'!W44,$A$6&amp;"")</f>
        <v/>
      </c>
      <c r="X17" s="166" t="str">
        <f>IF($A$17="POTAGE",'CALCUL EFFECTIFS'!X44,$A$6&amp;"")</f>
        <v/>
      </c>
      <c r="Y17" s="166" t="str">
        <f>IF($A$17="POTAGE",'CALCUL EFFECTIFS'!Y44,$A$6&amp;"")</f>
        <v/>
      </c>
      <c r="Z17" s="166" t="str">
        <f>IF($A$17="POTAGE",'CALCUL EFFECTIFS'!Z44,$A$6&amp;"")</f>
        <v/>
      </c>
      <c r="AA17" s="166" t="str">
        <f>IF($A$17="POTAGE",'CALCUL EFFECTIFS'!AA44,$A$6&amp;"")</f>
        <v/>
      </c>
      <c r="AB17" s="166" t="str">
        <f>IF($A$17="POTAGE",'CALCUL EFFECTIFS'!AB44,$A$6&amp;"")</f>
        <v/>
      </c>
      <c r="AC17" s="166" t="str">
        <f>IF($A$17="POTAGE",'CALCUL EFFECTIFS'!AC44,$A$6&amp;"")</f>
        <v/>
      </c>
      <c r="AD17" s="166" t="str">
        <f>IF($A$17="POTAGE",'CALCUL EFFECTIFS'!AD44,$A$6&amp;"")</f>
        <v/>
      </c>
      <c r="AE17" s="166" t="str">
        <f>IF($A$17="POTAGE",'CALCUL EFFECTIFS'!AE44,$A$6&amp;"")</f>
        <v/>
      </c>
      <c r="AF17" s="168" t="str">
        <f>IF($A$17="POTAGE",'CALCUL EFFECTIFS'!AF44,$A$6&amp;"")</f>
        <v/>
      </c>
      <c r="AG17" s="166" t="str">
        <f>IF($A$17="POTAGE",'CALCUL EFFECTIFS'!AG44,$A$6&amp;"")</f>
        <v/>
      </c>
      <c r="AH17" s="166" t="str">
        <f>IF($A$17="POTAGE",'CALCUL EFFECTIFS'!AH44,$A$6&amp;"")</f>
        <v/>
      </c>
      <c r="AI17" s="166" t="str">
        <f>IF($A$17="POTAGE",'CALCUL EFFECTIFS'!AI44,$A$6&amp;"")</f>
        <v/>
      </c>
      <c r="AJ17" s="166" t="str">
        <f>IF($A$17="POTAGE",'CALCUL EFFECTIFS'!AJ44,$A$6&amp;"")</f>
        <v/>
      </c>
      <c r="AK17" s="166" t="str">
        <f>IF($A$17="POTAGE",'CALCUL EFFECTIFS'!AK44,$A$6&amp;"")</f>
        <v/>
      </c>
      <c r="AL17" s="166" t="str">
        <f>IF($A$17="POTAGE",'CALCUL EFFECTIFS'!AL44,$A$6&amp;"")</f>
        <v/>
      </c>
      <c r="AM17" s="164"/>
    </row>
    <row r="18" spans="1:39" s="73" customFormat="1" ht="14.25" customHeight="1" x14ac:dyDescent="0.2">
      <c r="A18" s="158" t="s">
        <v>71</v>
      </c>
      <c r="B18" s="183">
        <f t="shared" si="0"/>
        <v>1</v>
      </c>
      <c r="C18" s="209"/>
      <c r="D18" s="169"/>
      <c r="E18" s="210"/>
      <c r="F18" s="209">
        <v>1</v>
      </c>
      <c r="G18" s="209"/>
      <c r="H18" s="209"/>
      <c r="I18" s="209"/>
      <c r="J18" s="209"/>
      <c r="K18" s="209"/>
      <c r="L18" s="209"/>
      <c r="M18" s="209"/>
      <c r="N18" s="209"/>
      <c r="O18" s="209"/>
      <c r="P18" s="209"/>
      <c r="Q18" s="209"/>
      <c r="R18" s="209"/>
      <c r="S18" s="209"/>
      <c r="T18" s="209"/>
      <c r="U18" s="209"/>
      <c r="V18" s="209"/>
      <c r="W18" s="209"/>
      <c r="X18" s="209"/>
      <c r="Y18" s="209"/>
      <c r="Z18" s="209"/>
      <c r="AA18" s="209"/>
      <c r="AB18" s="209"/>
      <c r="AC18" s="209"/>
      <c r="AD18" s="209"/>
      <c r="AE18" s="209"/>
      <c r="AF18" s="209"/>
      <c r="AG18" s="209"/>
      <c r="AH18" s="209"/>
      <c r="AI18" s="209"/>
      <c r="AJ18" s="209"/>
      <c r="AK18" s="209"/>
      <c r="AL18" s="209"/>
      <c r="AM18" s="209"/>
    </row>
    <row r="19" spans="1:39" s="73" customFormat="1" ht="14.25" customHeight="1" x14ac:dyDescent="0.2">
      <c r="A19" s="158" t="s">
        <v>72</v>
      </c>
      <c r="B19" s="183">
        <f t="shared" si="0"/>
        <v>2</v>
      </c>
      <c r="C19" s="209"/>
      <c r="D19" s="169"/>
      <c r="E19" s="210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  <c r="AA19" s="209"/>
      <c r="AB19" s="209"/>
      <c r="AC19" s="209"/>
      <c r="AD19" s="209"/>
      <c r="AE19" s="209"/>
      <c r="AF19" s="209"/>
      <c r="AG19" s="209">
        <v>1</v>
      </c>
      <c r="AH19" s="209"/>
      <c r="AI19" s="209"/>
      <c r="AJ19" s="209"/>
      <c r="AK19" s="209">
        <v>1</v>
      </c>
      <c r="AL19" s="209"/>
      <c r="AM19" s="209"/>
    </row>
    <row r="20" spans="1:39" s="73" customFormat="1" ht="14.25" customHeight="1" x14ac:dyDescent="0.2">
      <c r="A20" s="158" t="s">
        <v>73</v>
      </c>
      <c r="B20" s="183">
        <f t="shared" si="0"/>
        <v>3</v>
      </c>
      <c r="C20" s="209"/>
      <c r="D20" s="169"/>
      <c r="E20" s="210"/>
      <c r="F20" s="209">
        <v>1</v>
      </c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09"/>
      <c r="AG20" s="209">
        <v>1</v>
      </c>
      <c r="AH20" s="209"/>
      <c r="AI20" s="209"/>
      <c r="AJ20" s="209"/>
      <c r="AK20" s="209">
        <v>1</v>
      </c>
      <c r="AL20" s="209"/>
      <c r="AM20" s="209"/>
    </row>
    <row r="21" spans="1:39" s="3" customFormat="1" ht="14.25" customHeight="1" x14ac:dyDescent="0.2">
      <c r="A21" s="215"/>
      <c r="B21" s="216">
        <f t="shared" si="0"/>
        <v>0</v>
      </c>
      <c r="C21" s="216"/>
      <c r="D21" s="217"/>
      <c r="E21" s="216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8"/>
      <c r="AL21" s="218"/>
      <c r="AM21" s="216"/>
    </row>
    <row r="22" spans="1:39" s="3" customFormat="1" ht="14.25" customHeight="1" x14ac:dyDescent="0.2">
      <c r="A22" s="215"/>
      <c r="B22" s="216">
        <f t="shared" si="0"/>
        <v>0</v>
      </c>
      <c r="C22" s="216"/>
      <c r="D22" s="217"/>
      <c r="E22" s="216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6"/>
    </row>
    <row r="23" spans="1:39" s="3" customFormat="1" ht="14.25" customHeight="1" x14ac:dyDescent="0.2">
      <c r="A23" s="215"/>
      <c r="B23" s="216">
        <f t="shared" si="0"/>
        <v>0</v>
      </c>
      <c r="C23" s="216"/>
      <c r="D23" s="217"/>
      <c r="E23" s="216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6"/>
    </row>
    <row r="24" spans="1:39" s="3" customFormat="1" ht="14.25" customHeight="1" x14ac:dyDescent="0.2">
      <c r="A24" s="215"/>
      <c r="B24" s="216">
        <f t="shared" si="0"/>
        <v>0</v>
      </c>
      <c r="C24" s="216"/>
      <c r="D24" s="217"/>
      <c r="E24" s="216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  <c r="R24" s="218"/>
      <c r="S24" s="218"/>
      <c r="T24" s="218"/>
      <c r="U24" s="218"/>
      <c r="V24" s="218"/>
      <c r="W24" s="218"/>
      <c r="X24" s="218"/>
      <c r="Y24" s="218"/>
      <c r="Z24" s="218"/>
      <c r="AA24" s="218"/>
      <c r="AB24" s="218"/>
      <c r="AC24" s="218"/>
      <c r="AD24" s="218"/>
      <c r="AE24" s="218"/>
      <c r="AF24" s="218"/>
      <c r="AG24" s="218"/>
      <c r="AH24" s="218"/>
      <c r="AI24" s="218"/>
      <c r="AJ24" s="218"/>
      <c r="AK24" s="218"/>
      <c r="AL24" s="218"/>
      <c r="AM24" s="216"/>
    </row>
    <row r="25" spans="1:39" s="74" customFormat="1" ht="14.25" customHeight="1" x14ac:dyDescent="0.2">
      <c r="A25" s="159" t="str">
        <f>IF(B25&gt;0,'CALCUL EFFECTIFS'!B24&amp;"",$A$6&amp;"")</f>
        <v>SARDINES BEURRE</v>
      </c>
      <c r="B25" s="184">
        <f t="shared" si="0"/>
        <v>2</v>
      </c>
      <c r="C25" s="171"/>
      <c r="D25" s="170">
        <f>IF('CALCUL EFFECTIFS'!D24&gt;0,'CALCUL EFFECTIFS'!D24,$A$6&amp;"")</f>
        <v>2</v>
      </c>
      <c r="E25" s="171"/>
      <c r="F25" s="171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1"/>
      <c r="AH25" s="171"/>
      <c r="AI25" s="171"/>
      <c r="AJ25" s="171"/>
      <c r="AK25" s="171"/>
      <c r="AL25" s="171"/>
      <c r="AM25" s="211"/>
    </row>
    <row r="26" spans="1:39" s="74" customFormat="1" ht="14.25" customHeight="1" x14ac:dyDescent="0.2">
      <c r="A26" s="159" t="str">
        <f>IF(B26&gt;0,'CALCUL EFFECTIFS'!B52&amp;"",$A$6&amp;"")</f>
        <v>TARTE AU SAUMON</v>
      </c>
      <c r="B26" s="184">
        <f t="shared" si="0"/>
        <v>2</v>
      </c>
      <c r="C26" s="171"/>
      <c r="D26" s="170">
        <f>IF('CALCUL EFFECTIFS'!D52&gt;0,'CALCUL EFFECTIFS'!D52,$A$6&amp;"")</f>
        <v>2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171"/>
      <c r="AF26" s="171"/>
      <c r="AG26" s="171"/>
      <c r="AH26" s="171"/>
      <c r="AI26" s="171"/>
      <c r="AJ26" s="171"/>
      <c r="AK26" s="171"/>
      <c r="AL26" s="171"/>
      <c r="AM26" s="211"/>
    </row>
    <row r="27" spans="1:39" s="74" customFormat="1" ht="14.25" customHeight="1" x14ac:dyDescent="0.2">
      <c r="A27" s="159" t="str">
        <f>IF(B27&gt;0,'CALCUL EFFECTIFS'!B63&amp;"",$A$6&amp;"")</f>
        <v>SALADE VERTE</v>
      </c>
      <c r="B27" s="184">
        <f t="shared" si="0"/>
        <v>2</v>
      </c>
      <c r="C27" s="171"/>
      <c r="D27" s="170">
        <f>IF('CALCUL EFFECTIFS'!D63&gt;0,'CALCUL EFFECTIFS'!D63,$A$6&amp;"")</f>
        <v>2</v>
      </c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171"/>
      <c r="AF27" s="171"/>
      <c r="AG27" s="171"/>
      <c r="AH27" s="171"/>
      <c r="AI27" s="171"/>
      <c r="AJ27" s="171"/>
      <c r="AK27" s="171"/>
      <c r="AL27" s="171"/>
      <c r="AM27" s="211"/>
    </row>
    <row r="28" spans="1:39" s="74" customFormat="1" ht="14.25" customHeight="1" x14ac:dyDescent="0.2">
      <c r="A28" s="159" t="str">
        <f>IF(B28&gt;0,'CALCUL EFFECTIFS'!B74&amp;"",$A$6&amp;"")</f>
        <v>FROMAGE FAISSELLE</v>
      </c>
      <c r="B28" s="184">
        <f t="shared" si="0"/>
        <v>2</v>
      </c>
      <c r="C28" s="171"/>
      <c r="D28" s="170">
        <f>IF('CALCUL EFFECTIFS'!D74&gt;0,'CALCUL EFFECTIFS'!D74,$A$6&amp;"")</f>
        <v>2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171"/>
      <c r="AG28" s="171"/>
      <c r="AH28" s="171"/>
      <c r="AI28" s="171"/>
      <c r="AJ28" s="171"/>
      <c r="AK28" s="171"/>
      <c r="AL28" s="171"/>
      <c r="AM28" s="211"/>
    </row>
    <row r="29" spans="1:39" s="74" customFormat="1" ht="14.25" customHeight="1" x14ac:dyDescent="0.2">
      <c r="A29" s="159" t="str">
        <f>IF(B29&gt;0,'CALCUL EFFECTIFS'!B85&amp;"",$A$6&amp;"")</f>
        <v>BANANE</v>
      </c>
      <c r="B29" s="184">
        <f t="shared" si="0"/>
        <v>2</v>
      </c>
      <c r="C29" s="171"/>
      <c r="D29" s="170">
        <f>IF('CALCUL EFFECTIFS'!D85&gt;0,'CALCUL EFFECTIFS'!D85,$A$6&amp;"")</f>
        <v>2</v>
      </c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171"/>
      <c r="AG29" s="171"/>
      <c r="AH29" s="171"/>
      <c r="AI29" s="171"/>
      <c r="AJ29" s="171"/>
      <c r="AK29" s="171"/>
      <c r="AL29" s="171"/>
      <c r="AM29" s="211"/>
    </row>
    <row r="30" spans="1:39" s="3" customFormat="1" ht="14.25" customHeight="1" x14ac:dyDescent="0.2">
      <c r="A30" s="160" t="str">
        <f>IF(B30&gt;0,'CALCUL EFFECTIFS'!B25&amp;"",$A$6&amp;"")</f>
        <v>SARDINES BEURRE</v>
      </c>
      <c r="B30" s="185">
        <f t="shared" si="0"/>
        <v>1</v>
      </c>
      <c r="C30" s="173"/>
      <c r="D30" s="172">
        <f>IF('CALCUL EFFECTIFS'!D25&gt;0,'CALCUL EFFECTIFS'!D25,$A$6&amp;"")</f>
        <v>1</v>
      </c>
      <c r="E30" s="173"/>
      <c r="F30" s="173" t="str">
        <f>IF(MENUS!$B$9="POTAGE",$A$6&amp;"",'CALCUL EFFECTIFS'!F26)</f>
        <v/>
      </c>
      <c r="G30" s="173" t="str">
        <f>IF(MENUS!$B$9="POTAGE",$A$6&amp;"",'CALCUL EFFECTIFS'!G26)</f>
        <v/>
      </c>
      <c r="H30" s="173" t="str">
        <f>IF(MENUS!$B$9="POTAGE",$A$6&amp;"",'CALCUL EFFECTIFS'!H26)</f>
        <v/>
      </c>
      <c r="I30" s="173" t="str">
        <f>IF(MENUS!$B$9="POTAGE",$A$6&amp;"",'CALCUL EFFECTIFS'!I26)</f>
        <v/>
      </c>
      <c r="J30" s="173" t="str">
        <f>IF(MENUS!$B$9="POTAGE",$A$6&amp;"",'CALCUL EFFECTIFS'!J26)</f>
        <v/>
      </c>
      <c r="K30" s="173" t="str">
        <f>IF(MENUS!$B$9="POTAGE",$A$6&amp;"",'CALCUL EFFECTIFS'!K26)</f>
        <v/>
      </c>
      <c r="L30" s="173" t="str">
        <f>IF(MENUS!$B$9="POTAGE",$A$6&amp;"",'CALCUL EFFECTIFS'!L26)</f>
        <v/>
      </c>
      <c r="M30" s="173" t="str">
        <f>IF(MENUS!$B$9="POTAGE",$A$6&amp;"",'CALCUL EFFECTIFS'!M26)</f>
        <v/>
      </c>
      <c r="N30" s="173" t="str">
        <f>IF(MENUS!$B$9="POTAGE",$A$6&amp;"",'CALCUL EFFECTIFS'!N26)</f>
        <v/>
      </c>
      <c r="O30" s="173" t="str">
        <f>IF(MENUS!$B$9="POTAGE",$A$6&amp;"",'CALCUL EFFECTIFS'!O26)</f>
        <v/>
      </c>
      <c r="P30" s="173" t="str">
        <f>IF(MENUS!$B$9="POTAGE",$A$6&amp;"",'CALCUL EFFECTIFS'!P26)</f>
        <v/>
      </c>
      <c r="Q30" s="173" t="str">
        <f>IF(MENUS!$B$9="POTAGE",$A$6&amp;"",'CALCUL EFFECTIFS'!Q26)</f>
        <v/>
      </c>
      <c r="R30" s="173" t="str">
        <f>IF(MENUS!$B$9="POTAGE",$A$6&amp;"",'CALCUL EFFECTIFS'!R26)</f>
        <v/>
      </c>
      <c r="S30" s="173" t="str">
        <f>IF(MENUS!$B$9="POTAGE",$A$6&amp;"",'CALCUL EFFECTIFS'!S26)</f>
        <v/>
      </c>
      <c r="T30" s="173" t="str">
        <f>IF(MENUS!$B$9="POTAGE",$A$6&amp;"",'CALCUL EFFECTIFS'!T26)</f>
        <v/>
      </c>
      <c r="U30" s="173" t="str">
        <f>IF(MENUS!$B$9="POTAGE",$A$6&amp;"",'CALCUL EFFECTIFS'!U26)</f>
        <v/>
      </c>
      <c r="V30" s="173" t="str">
        <f>IF(MENUS!$B$9="POTAGE",$A$6&amp;"",'CALCUL EFFECTIFS'!V26)</f>
        <v/>
      </c>
      <c r="W30" s="173" t="str">
        <f>IF(MENUS!$B$9="POTAGE",$A$6&amp;"",'CALCUL EFFECTIFS'!W26)</f>
        <v/>
      </c>
      <c r="X30" s="173" t="str">
        <f>IF(MENUS!$B$9="POTAGE",$A$6&amp;"",'CALCUL EFFECTIFS'!X26)</f>
        <v/>
      </c>
      <c r="Y30" s="173" t="str">
        <f>IF(MENUS!$B$9="POTAGE",$A$6&amp;"",'CALCUL EFFECTIFS'!Y26)</f>
        <v/>
      </c>
      <c r="Z30" s="173" t="str">
        <f>IF(MENUS!$B$9="POTAGE",$A$6&amp;"",'CALCUL EFFECTIFS'!Z26)</f>
        <v/>
      </c>
      <c r="AA30" s="173" t="str">
        <f>IF(MENUS!$B$9="POTAGE",$A$6&amp;"",'CALCUL EFFECTIFS'!AA26)</f>
        <v/>
      </c>
      <c r="AB30" s="173" t="str">
        <f>IF(MENUS!$B$9="POTAGE",$A$6&amp;"",'CALCUL EFFECTIFS'!AB26)</f>
        <v/>
      </c>
      <c r="AC30" s="173" t="str">
        <f>IF(MENUS!$B$9="POTAGE",$A$6&amp;"",'CALCUL EFFECTIFS'!AC26)</f>
        <v/>
      </c>
      <c r="AD30" s="173" t="str">
        <f>IF(MENUS!$B$9="POTAGE",$A$6&amp;"",'CALCUL EFFECTIFS'!AD26)</f>
        <v/>
      </c>
      <c r="AE30" s="173" t="str">
        <f>IF(MENUS!$B$9="POTAGE",$A$6&amp;"",'CALCUL EFFECTIFS'!AE26)</f>
        <v/>
      </c>
      <c r="AF30" s="173" t="str">
        <f>IF(MENUS!$B$9="POTAGE",$A$6&amp;"",'CALCUL EFFECTIFS'!AF26)</f>
        <v/>
      </c>
      <c r="AG30" s="173" t="str">
        <f>IF(MENUS!$B$9="POTAGE",$A$6&amp;"",'CALCUL EFFECTIFS'!AG26)</f>
        <v/>
      </c>
      <c r="AH30" s="173" t="str">
        <f>IF(MENUS!$B$9="POTAGE",$A$6&amp;"",'CALCUL EFFECTIFS'!AH26)</f>
        <v/>
      </c>
      <c r="AI30" s="173" t="str">
        <f>IF(MENUS!$B$9="POTAGE",$A$6&amp;"",'CALCUL EFFECTIFS'!AI26)</f>
        <v/>
      </c>
      <c r="AJ30" s="173" t="str">
        <f>IF(MENUS!$B$9="POTAGE",$A$6&amp;"",'CALCUL EFFECTIFS'!AJ26)</f>
        <v/>
      </c>
      <c r="AK30" s="173" t="str">
        <f>IF(MENUS!$B$9="POTAGE",$A$6&amp;"",'CALCUL EFFECTIFS'!AK26)</f>
        <v/>
      </c>
      <c r="AL30" s="173"/>
      <c r="AM30" s="172"/>
    </row>
    <row r="31" spans="1:39" s="3" customFormat="1" ht="14.25" customHeight="1" x14ac:dyDescent="0.2">
      <c r="A31" s="160" t="str">
        <f>IF(B31&gt;0,'CALCUL EFFECTIFS'!B53&amp;"",$A$6&amp;"")</f>
        <v>QUICHE LORRAINE</v>
      </c>
      <c r="B31" s="185">
        <f t="shared" si="0"/>
        <v>1</v>
      </c>
      <c r="C31" s="173"/>
      <c r="D31" s="172">
        <f>IF('CALCUL EFFECTIFS'!D53&gt;0,'CALCUL EFFECTIFS'!D53,$A$6&amp;"")</f>
        <v>1</v>
      </c>
      <c r="E31" s="173"/>
      <c r="F31" s="172" t="str">
        <f>IF('CALCUL EFFECTIFS'!F53&gt;0,'CALCUL EFFECTIFS'!F53,$A$6&amp;"")</f>
        <v/>
      </c>
      <c r="G31" s="172" t="str">
        <f>IF('CALCUL EFFECTIFS'!G53&gt;0,'CALCUL EFFECTIFS'!G53,$A$6&amp;"")</f>
        <v/>
      </c>
      <c r="H31" s="172" t="str">
        <f>IF('CALCUL EFFECTIFS'!H53&gt;0,'CALCUL EFFECTIFS'!H53,$A$6&amp;"")</f>
        <v/>
      </c>
      <c r="I31" s="173"/>
      <c r="J31" s="173"/>
      <c r="K31" s="173"/>
      <c r="L31" s="173"/>
      <c r="M31" s="173"/>
      <c r="N31" s="173"/>
      <c r="O31" s="173"/>
      <c r="P31" s="173"/>
      <c r="Q31" s="173"/>
      <c r="R31" s="172" t="str">
        <f>IF('CALCUL EFFECTIFS'!R53&gt;0,'CALCUL EFFECTIFS'!R53,$A$6&amp;"")</f>
        <v/>
      </c>
      <c r="S31" s="172" t="str">
        <f>IF('CALCUL EFFECTIFS'!S53&gt;0,'CALCUL EFFECTIFS'!S53,$A$6&amp;"")</f>
        <v/>
      </c>
      <c r="T31" s="172" t="str">
        <f>IF('CALCUL EFFECTIFS'!T53&gt;0,'CALCUL EFFECTIFS'!T53,$A$6&amp;"")</f>
        <v/>
      </c>
      <c r="U31" s="172" t="str">
        <f>IF('CALCUL EFFECTIFS'!U53&gt;0,'CALCUL EFFECTIFS'!U53,$A$6&amp;"")</f>
        <v/>
      </c>
      <c r="V31" s="172" t="str">
        <f>IF('CALCUL EFFECTIFS'!V53&gt;0,'CALCUL EFFECTIFS'!V53,$A$6&amp;"")</f>
        <v/>
      </c>
      <c r="W31" s="172" t="str">
        <f>IF('CALCUL EFFECTIFS'!W53&gt;0,'CALCUL EFFECTIFS'!W53,$A$6&amp;"")</f>
        <v/>
      </c>
      <c r="X31" s="172" t="str">
        <f>IF('CALCUL EFFECTIFS'!X53&gt;0,'CALCUL EFFECTIFS'!X53,$A$6&amp;"")</f>
        <v/>
      </c>
      <c r="Y31" s="172" t="str">
        <f>IF('CALCUL EFFECTIFS'!Y53&gt;0,'CALCUL EFFECTIFS'!Y53,$A$6&amp;"")</f>
        <v/>
      </c>
      <c r="Z31" s="172" t="str">
        <f>IF('CALCUL EFFECTIFS'!Z53&gt;0,'CALCUL EFFECTIFS'!Z53,$A$6&amp;"")</f>
        <v/>
      </c>
      <c r="AA31" s="172" t="str">
        <f>IF('CALCUL EFFECTIFS'!AA53&gt;0,'CALCUL EFFECTIFS'!AA53,$A$6&amp;"")</f>
        <v/>
      </c>
      <c r="AB31" s="172" t="str">
        <f>IF('CALCUL EFFECTIFS'!AB53&gt;0,'CALCUL EFFECTIFS'!AB53,$A$6&amp;"")</f>
        <v/>
      </c>
      <c r="AC31" s="172" t="str">
        <f>IF('CALCUL EFFECTIFS'!AC53&gt;0,'CALCUL EFFECTIFS'!AC53,$A$6&amp;"")</f>
        <v/>
      </c>
      <c r="AD31" s="172" t="str">
        <f>IF('CALCUL EFFECTIFS'!AD53&gt;0,'CALCUL EFFECTIFS'!AD53,$A$6&amp;"")</f>
        <v/>
      </c>
      <c r="AE31" s="172" t="str">
        <f>IF('CALCUL EFFECTIFS'!AE53&gt;0,'CALCUL EFFECTIFS'!AE53,$A$6&amp;"")</f>
        <v/>
      </c>
      <c r="AF31" s="172" t="str">
        <f>IF('CALCUL EFFECTIFS'!AF53&gt;0,'CALCUL EFFECTIFS'!AF53,$A$6&amp;"")</f>
        <v/>
      </c>
      <c r="AG31" s="172" t="str">
        <f>IF('CALCUL EFFECTIFS'!AG53&gt;0,'CALCUL EFFECTIFS'!AG53,$A$6&amp;"")</f>
        <v/>
      </c>
      <c r="AH31" s="172" t="str">
        <f>IF('CALCUL EFFECTIFS'!AH53&gt;0,'CALCUL EFFECTIFS'!AH53,$A$6&amp;"")</f>
        <v/>
      </c>
      <c r="AI31" s="172" t="str">
        <f>IF('CALCUL EFFECTIFS'!AI53&gt;0,'CALCUL EFFECTIFS'!AI53,$A$6&amp;"")</f>
        <v/>
      </c>
      <c r="AJ31" s="172" t="str">
        <f>IF('CALCUL EFFECTIFS'!AJ53&gt;0,'CALCUL EFFECTIFS'!AJ53,$A$6&amp;"")</f>
        <v/>
      </c>
      <c r="AK31" s="172" t="str">
        <f>IF('CALCUL EFFECTIFS'!AK53&gt;0,'CALCUL EFFECTIFS'!AK53,$A$6&amp;"")</f>
        <v/>
      </c>
      <c r="AL31" s="172"/>
      <c r="AM31" s="212"/>
    </row>
    <row r="32" spans="1:39" s="3" customFormat="1" ht="14.25" customHeight="1" x14ac:dyDescent="0.2">
      <c r="A32" s="160" t="str">
        <f>IF(B32&gt;0,'CALCUL EFFECTIFS'!B64&amp;"",$A$6&amp;"")</f>
        <v>SALADE VERTE</v>
      </c>
      <c r="B32" s="185">
        <f t="shared" si="0"/>
        <v>1</v>
      </c>
      <c r="C32" s="173"/>
      <c r="D32" s="172">
        <f>IF('CALCUL EFFECTIFS'!D64&gt;0,'CALCUL EFFECTIFS'!D64,$A$6&amp;"")</f>
        <v>1</v>
      </c>
      <c r="E32" s="173"/>
      <c r="F32" s="172" t="str">
        <f>IF('CALCUL EFFECTIFS'!F64&gt;0,'CALCUL EFFECTIFS'!F64,$A$6&amp;"")</f>
        <v/>
      </c>
      <c r="G32" s="172" t="str">
        <f>IF('CALCUL EFFECTIFS'!G64&gt;0,'CALCUL EFFECTIFS'!G64,$A$6&amp;"")</f>
        <v/>
      </c>
      <c r="H32" s="172" t="str">
        <f>IF('CALCUL EFFECTIFS'!H64&gt;0,'CALCUL EFFECTIFS'!H64,$A$6&amp;"")</f>
        <v/>
      </c>
      <c r="I32" s="173"/>
      <c r="J32" s="173"/>
      <c r="K32" s="173"/>
      <c r="L32" s="173"/>
      <c r="M32" s="173"/>
      <c r="N32" s="173"/>
      <c r="O32" s="173"/>
      <c r="P32" s="173"/>
      <c r="Q32" s="173"/>
      <c r="R32" s="172" t="str">
        <f>IF('CALCUL EFFECTIFS'!R64&gt;0,'CALCUL EFFECTIFS'!R64,$A$6&amp;"")</f>
        <v/>
      </c>
      <c r="S32" s="172" t="str">
        <f>IF('CALCUL EFFECTIFS'!S64&gt;0,'CALCUL EFFECTIFS'!S64,$A$6&amp;"")</f>
        <v/>
      </c>
      <c r="T32" s="172" t="str">
        <f>IF('CALCUL EFFECTIFS'!T64&gt;0,'CALCUL EFFECTIFS'!T64,$A$6&amp;"")</f>
        <v/>
      </c>
      <c r="U32" s="172" t="str">
        <f>IF('CALCUL EFFECTIFS'!U64&gt;0,'CALCUL EFFECTIFS'!U64,$A$6&amp;"")</f>
        <v/>
      </c>
      <c r="V32" s="172" t="str">
        <f>IF('CALCUL EFFECTIFS'!V64&gt;0,'CALCUL EFFECTIFS'!V64,$A$6&amp;"")</f>
        <v/>
      </c>
      <c r="W32" s="172" t="str">
        <f>IF('CALCUL EFFECTIFS'!W64&gt;0,'CALCUL EFFECTIFS'!W64,$A$6&amp;"")</f>
        <v/>
      </c>
      <c r="X32" s="172" t="str">
        <f>IF('CALCUL EFFECTIFS'!X64&gt;0,'CALCUL EFFECTIFS'!X64,$A$6&amp;"")</f>
        <v/>
      </c>
      <c r="Y32" s="172" t="str">
        <f>IF('CALCUL EFFECTIFS'!Y64&gt;0,'CALCUL EFFECTIFS'!Y64,$A$6&amp;"")</f>
        <v/>
      </c>
      <c r="Z32" s="172" t="str">
        <f>IF('CALCUL EFFECTIFS'!Z64&gt;0,'CALCUL EFFECTIFS'!Z64,$A$6&amp;"")</f>
        <v/>
      </c>
      <c r="AA32" s="172" t="str">
        <f>IF('CALCUL EFFECTIFS'!AA64&gt;0,'CALCUL EFFECTIFS'!AA64,$A$6&amp;"")</f>
        <v/>
      </c>
      <c r="AB32" s="172" t="str">
        <f>IF('CALCUL EFFECTIFS'!AB64&gt;0,'CALCUL EFFECTIFS'!AB64,$A$6&amp;"")</f>
        <v/>
      </c>
      <c r="AC32" s="172" t="str">
        <f>IF('CALCUL EFFECTIFS'!AC64&gt;0,'CALCUL EFFECTIFS'!AC64,$A$6&amp;"")</f>
        <v/>
      </c>
      <c r="AD32" s="172" t="str">
        <f>IF('CALCUL EFFECTIFS'!AD64&gt;0,'CALCUL EFFECTIFS'!AD64,$A$6&amp;"")</f>
        <v/>
      </c>
      <c r="AE32" s="172" t="str">
        <f>IF('CALCUL EFFECTIFS'!AE64&gt;0,'CALCUL EFFECTIFS'!AE64,$A$6&amp;"")</f>
        <v/>
      </c>
      <c r="AF32" s="172" t="str">
        <f>IF('CALCUL EFFECTIFS'!AF64&gt;0,'CALCUL EFFECTIFS'!AF64,$A$6&amp;"")</f>
        <v/>
      </c>
      <c r="AG32" s="172" t="str">
        <f>IF('CALCUL EFFECTIFS'!AG64&gt;0,'CALCUL EFFECTIFS'!AG64,$A$6&amp;"")</f>
        <v/>
      </c>
      <c r="AH32" s="172" t="str">
        <f>IF('CALCUL EFFECTIFS'!AH64&gt;0,'CALCUL EFFECTIFS'!AH64,$A$6&amp;"")</f>
        <v/>
      </c>
      <c r="AI32" s="172" t="str">
        <f>IF('CALCUL EFFECTIFS'!AI64&gt;0,'CALCUL EFFECTIFS'!AI64,$A$6&amp;"")</f>
        <v/>
      </c>
      <c r="AJ32" s="172" t="str">
        <f>IF('CALCUL EFFECTIFS'!AJ64&gt;0,'CALCUL EFFECTIFS'!AJ64,$A$6&amp;"")</f>
        <v/>
      </c>
      <c r="AK32" s="172" t="str">
        <f>IF('CALCUL EFFECTIFS'!AK64&gt;0,'CALCUL EFFECTIFS'!AK64,$A$6&amp;"")</f>
        <v/>
      </c>
      <c r="AL32" s="172"/>
      <c r="AM32" s="212"/>
    </row>
    <row r="33" spans="1:39" s="3" customFormat="1" ht="14.25" customHeight="1" x14ac:dyDescent="0.2">
      <c r="A33" s="160" t="str">
        <f>IF(B33&gt;0,'CALCUL EFFECTIFS'!B75&amp;"",$A$6&amp;"")</f>
        <v>FROMAGE FAISSELLE</v>
      </c>
      <c r="B33" s="185">
        <f t="shared" si="0"/>
        <v>1</v>
      </c>
      <c r="C33" s="173"/>
      <c r="D33" s="172">
        <f>IF('CALCUL EFFECTIFS'!D75&gt;0,'CALCUL EFFECTIFS'!D75,$A$6&amp;"")</f>
        <v>1</v>
      </c>
      <c r="E33" s="173"/>
      <c r="F33" s="172" t="str">
        <f>IF('CALCUL EFFECTIFS'!F75&gt;0,'CALCUL EFFECTIFS'!F75,$A$6&amp;"")</f>
        <v/>
      </c>
      <c r="G33" s="172" t="str">
        <f>IF('CALCUL EFFECTIFS'!G75&gt;0,'CALCUL EFFECTIFS'!G75,$A$6&amp;"")</f>
        <v/>
      </c>
      <c r="H33" s="172" t="str">
        <f>IF('CALCUL EFFECTIFS'!H75&gt;0,'CALCUL EFFECTIFS'!H75,$A$6&amp;"")</f>
        <v/>
      </c>
      <c r="I33" s="173"/>
      <c r="J33" s="173"/>
      <c r="K33" s="173"/>
      <c r="L33" s="173"/>
      <c r="M33" s="173"/>
      <c r="N33" s="173"/>
      <c r="O33" s="173"/>
      <c r="P33" s="173"/>
      <c r="Q33" s="173"/>
      <c r="R33" s="172" t="str">
        <f>IF('CALCUL EFFECTIFS'!R75&gt;0,'CALCUL EFFECTIFS'!R75,$A$6&amp;"")</f>
        <v/>
      </c>
      <c r="S33" s="172" t="str">
        <f>IF('CALCUL EFFECTIFS'!S75&gt;0,'CALCUL EFFECTIFS'!S75,$A$6&amp;"")</f>
        <v/>
      </c>
      <c r="T33" s="172" t="str">
        <f>IF('CALCUL EFFECTIFS'!T75&gt;0,'CALCUL EFFECTIFS'!T75,$A$6&amp;"")</f>
        <v/>
      </c>
      <c r="U33" s="172" t="str">
        <f>IF('CALCUL EFFECTIFS'!U75&gt;0,'CALCUL EFFECTIFS'!U75,$A$6&amp;"")</f>
        <v/>
      </c>
      <c r="V33" s="172" t="str">
        <f>IF('CALCUL EFFECTIFS'!V75&gt;0,'CALCUL EFFECTIFS'!V75,$A$6&amp;"")</f>
        <v/>
      </c>
      <c r="W33" s="172" t="str">
        <f>IF('CALCUL EFFECTIFS'!W75&gt;0,'CALCUL EFFECTIFS'!W75,$A$6&amp;"")</f>
        <v/>
      </c>
      <c r="X33" s="172" t="str">
        <f>IF('CALCUL EFFECTIFS'!X75&gt;0,'CALCUL EFFECTIFS'!X75,$A$6&amp;"")</f>
        <v/>
      </c>
      <c r="Y33" s="172" t="str">
        <f>IF('CALCUL EFFECTIFS'!Y75&gt;0,'CALCUL EFFECTIFS'!Y75,$A$6&amp;"")</f>
        <v/>
      </c>
      <c r="Z33" s="172" t="str">
        <f>IF('CALCUL EFFECTIFS'!Z75&gt;0,'CALCUL EFFECTIFS'!Z75,$A$6&amp;"")</f>
        <v/>
      </c>
      <c r="AA33" s="172" t="str">
        <f>IF('CALCUL EFFECTIFS'!AA75&gt;0,'CALCUL EFFECTIFS'!AA75,$A$6&amp;"")</f>
        <v/>
      </c>
      <c r="AB33" s="172" t="str">
        <f>IF('CALCUL EFFECTIFS'!AB75&gt;0,'CALCUL EFFECTIFS'!AB75,$A$6&amp;"")</f>
        <v/>
      </c>
      <c r="AC33" s="172" t="str">
        <f>IF('CALCUL EFFECTIFS'!AC75&gt;0,'CALCUL EFFECTIFS'!AC75,$A$6&amp;"")</f>
        <v/>
      </c>
      <c r="AD33" s="172" t="str">
        <f>IF('CALCUL EFFECTIFS'!AD75&gt;0,'CALCUL EFFECTIFS'!AD75,$A$6&amp;"")</f>
        <v/>
      </c>
      <c r="AE33" s="172" t="str">
        <f>IF('CALCUL EFFECTIFS'!AE75&gt;0,'CALCUL EFFECTIFS'!AE75,$A$6&amp;"")</f>
        <v/>
      </c>
      <c r="AF33" s="172" t="str">
        <f>IF('CALCUL EFFECTIFS'!AF75&gt;0,'CALCUL EFFECTIFS'!AF75,$A$6&amp;"")</f>
        <v/>
      </c>
      <c r="AG33" s="172" t="str">
        <f>IF('CALCUL EFFECTIFS'!AG75&gt;0,'CALCUL EFFECTIFS'!AG75,$A$6&amp;"")</f>
        <v/>
      </c>
      <c r="AH33" s="172" t="str">
        <f>IF('CALCUL EFFECTIFS'!AH75&gt;0,'CALCUL EFFECTIFS'!AH75,$A$6&amp;"")</f>
        <v/>
      </c>
      <c r="AI33" s="172" t="str">
        <f>IF('CALCUL EFFECTIFS'!AI75&gt;0,'CALCUL EFFECTIFS'!AI75,$A$6&amp;"")</f>
        <v/>
      </c>
      <c r="AJ33" s="172" t="str">
        <f>IF('CALCUL EFFECTIFS'!AJ75&gt;0,'CALCUL EFFECTIFS'!AJ75,$A$6&amp;"")</f>
        <v/>
      </c>
      <c r="AK33" s="172" t="str">
        <f>IF('CALCUL EFFECTIFS'!AK75&gt;0,'CALCUL EFFECTIFS'!AK75,$A$6&amp;"")</f>
        <v/>
      </c>
      <c r="AL33" s="172"/>
      <c r="AM33" s="212"/>
    </row>
    <row r="34" spans="1:39" s="3" customFormat="1" ht="14.25" customHeight="1" x14ac:dyDescent="0.2">
      <c r="A34" s="160" t="str">
        <f>IF(B34&gt;0,'CALCUL EFFECTIFS'!B86&amp;"",$A$6&amp;"")</f>
        <v>BANANE</v>
      </c>
      <c r="B34" s="185">
        <f t="shared" si="0"/>
        <v>1</v>
      </c>
      <c r="C34" s="173"/>
      <c r="D34" s="172">
        <f>IF('CALCUL EFFECTIFS'!D86&gt;0,'CALCUL EFFECTIFS'!D86,$A$6&amp;"")</f>
        <v>1</v>
      </c>
      <c r="E34" s="173"/>
      <c r="F34" s="172" t="str">
        <f>IF('CALCUL EFFECTIFS'!F86&gt;0,'CALCUL EFFECTIFS'!F86,$A$6&amp;"")</f>
        <v/>
      </c>
      <c r="G34" s="172" t="str">
        <f>IF('CALCUL EFFECTIFS'!G86&gt;0,'CALCUL EFFECTIFS'!G86,$A$6&amp;"")</f>
        <v/>
      </c>
      <c r="H34" s="172" t="str">
        <f>IF('CALCUL EFFECTIFS'!H86&gt;0,'CALCUL EFFECTIFS'!H86,$A$6&amp;"")</f>
        <v/>
      </c>
      <c r="I34" s="173"/>
      <c r="J34" s="173"/>
      <c r="K34" s="173"/>
      <c r="L34" s="173"/>
      <c r="M34" s="173"/>
      <c r="N34" s="173"/>
      <c r="O34" s="173"/>
      <c r="P34" s="173"/>
      <c r="Q34" s="173"/>
      <c r="R34" s="172" t="str">
        <f>IF('CALCUL EFFECTIFS'!R86&gt;0,'CALCUL EFFECTIFS'!R86,$A$6&amp;"")</f>
        <v/>
      </c>
      <c r="S34" s="172" t="str">
        <f>IF('CALCUL EFFECTIFS'!S86&gt;0,'CALCUL EFFECTIFS'!S86,$A$6&amp;"")</f>
        <v/>
      </c>
      <c r="T34" s="172" t="str">
        <f>IF('CALCUL EFFECTIFS'!T86&gt;0,'CALCUL EFFECTIFS'!T86,$A$6&amp;"")</f>
        <v/>
      </c>
      <c r="U34" s="172" t="str">
        <f>IF('CALCUL EFFECTIFS'!U86&gt;0,'CALCUL EFFECTIFS'!U86,$A$6&amp;"")</f>
        <v/>
      </c>
      <c r="V34" s="172" t="str">
        <f>IF('CALCUL EFFECTIFS'!V86&gt;0,'CALCUL EFFECTIFS'!V86,$A$6&amp;"")</f>
        <v/>
      </c>
      <c r="W34" s="172" t="str">
        <f>IF('CALCUL EFFECTIFS'!W86&gt;0,'CALCUL EFFECTIFS'!W86,$A$6&amp;"")</f>
        <v/>
      </c>
      <c r="X34" s="172" t="str">
        <f>IF('CALCUL EFFECTIFS'!X86&gt;0,'CALCUL EFFECTIFS'!X86,$A$6&amp;"")</f>
        <v/>
      </c>
      <c r="Y34" s="172" t="str">
        <f>IF('CALCUL EFFECTIFS'!Y86&gt;0,'CALCUL EFFECTIFS'!Y86,$A$6&amp;"")</f>
        <v/>
      </c>
      <c r="Z34" s="172" t="str">
        <f>IF('CALCUL EFFECTIFS'!Z86&gt;0,'CALCUL EFFECTIFS'!Z86,$A$6&amp;"")</f>
        <v/>
      </c>
      <c r="AA34" s="172" t="str">
        <f>IF('CALCUL EFFECTIFS'!AA86&gt;0,'CALCUL EFFECTIFS'!AA86,$A$6&amp;"")</f>
        <v/>
      </c>
      <c r="AB34" s="172" t="str">
        <f>IF('CALCUL EFFECTIFS'!AB86&gt;0,'CALCUL EFFECTIFS'!AB86,$A$6&amp;"")</f>
        <v/>
      </c>
      <c r="AC34" s="172" t="str">
        <f>IF('CALCUL EFFECTIFS'!AC86&gt;0,'CALCUL EFFECTIFS'!AC86,$A$6&amp;"")</f>
        <v/>
      </c>
      <c r="AD34" s="172" t="str">
        <f>IF('CALCUL EFFECTIFS'!AD86&gt;0,'CALCUL EFFECTIFS'!AD86,$A$6&amp;"")</f>
        <v/>
      </c>
      <c r="AE34" s="172" t="str">
        <f>IF('CALCUL EFFECTIFS'!AE86&gt;0,'CALCUL EFFECTIFS'!AE86,$A$6&amp;"")</f>
        <v/>
      </c>
      <c r="AF34" s="172" t="str">
        <f>IF('CALCUL EFFECTIFS'!AF86&gt;0,'CALCUL EFFECTIFS'!AF86,$A$6&amp;"")</f>
        <v/>
      </c>
      <c r="AG34" s="172" t="str">
        <f>IF('CALCUL EFFECTIFS'!AG86&gt;0,'CALCUL EFFECTIFS'!AG86,$A$6&amp;"")</f>
        <v/>
      </c>
      <c r="AH34" s="172" t="str">
        <f>IF('CALCUL EFFECTIFS'!AH86&gt;0,'CALCUL EFFECTIFS'!AH86,$A$6&amp;"")</f>
        <v/>
      </c>
      <c r="AI34" s="172" t="str">
        <f>IF('CALCUL EFFECTIFS'!AI86&gt;0,'CALCUL EFFECTIFS'!AI86,$A$6&amp;"")</f>
        <v/>
      </c>
      <c r="AJ34" s="172" t="str">
        <f>IF('CALCUL EFFECTIFS'!AJ86&gt;0,'CALCUL EFFECTIFS'!AJ86,$A$6&amp;"")</f>
        <v/>
      </c>
      <c r="AK34" s="172" t="str">
        <f>IF('CALCUL EFFECTIFS'!AK86&gt;0,'CALCUL EFFECTIFS'!AK86,$A$6&amp;"")</f>
        <v/>
      </c>
      <c r="AL34" s="172"/>
      <c r="AM34" s="212"/>
    </row>
    <row r="35" spans="1:39" s="3" customFormat="1" ht="14.25" customHeight="1" x14ac:dyDescent="0.2">
      <c r="A35" s="161" t="str">
        <f>IF(B35&gt;0,'CALCUL EFFECTIFS'!B27&amp;"",$A$6&amp;"")</f>
        <v/>
      </c>
      <c r="B35" s="186">
        <f t="shared" si="0"/>
        <v>0</v>
      </c>
      <c r="C35" s="175"/>
      <c r="D35" s="174" t="str">
        <f>IF('CALCUL EFFECTIFS'!D27&gt;0,'CALCUL EFFECTIFS'!D27,$A$6&amp;"")</f>
        <v/>
      </c>
      <c r="E35" s="175"/>
      <c r="F35" s="175" t="str">
        <f>IF(MENUS!$B$9="POTAGE",$A$6&amp;"",'CALCUL EFFECTIFS'!F28)</f>
        <v/>
      </c>
      <c r="G35" s="175" t="str">
        <f>IF(MENUS!$B$9="POTAGE",$A$6&amp;"",'CALCUL EFFECTIFS'!G28)</f>
        <v/>
      </c>
      <c r="H35" s="175" t="str">
        <f>IF(MENUS!$B$9="POTAGE",$A$6&amp;"",'CALCUL EFFECTIFS'!H28)</f>
        <v/>
      </c>
      <c r="I35" s="175" t="str">
        <f>IF(MENUS!$B$9="POTAGE",$A$6&amp;"",'CALCUL EFFECTIFS'!I28)</f>
        <v/>
      </c>
      <c r="J35" s="175" t="str">
        <f>IF(MENUS!$B$9="POTAGE",$A$6&amp;"",'CALCUL EFFECTIFS'!J28)</f>
        <v/>
      </c>
      <c r="K35" s="175" t="str">
        <f>IF(MENUS!$B$9="POTAGE",$A$6&amp;"",'CALCUL EFFECTIFS'!K28)</f>
        <v/>
      </c>
      <c r="L35" s="175" t="str">
        <f>IF(MENUS!$B$9="POTAGE",$A$6&amp;"",'CALCUL EFFECTIFS'!L28)</f>
        <v/>
      </c>
      <c r="M35" s="175" t="str">
        <f>IF(MENUS!$B$9="POTAGE",$A$6&amp;"",'CALCUL EFFECTIFS'!M28)</f>
        <v/>
      </c>
      <c r="N35" s="175" t="str">
        <f>IF(MENUS!$B$9="POTAGE",$A$6&amp;"",'CALCUL EFFECTIFS'!N28)</f>
        <v/>
      </c>
      <c r="O35" s="175" t="str">
        <f>IF(MENUS!$B$9="POTAGE",$A$6&amp;"",'CALCUL EFFECTIFS'!O28)</f>
        <v/>
      </c>
      <c r="P35" s="175" t="str">
        <f>IF(MENUS!$B$9="POTAGE",$A$6&amp;"",'CALCUL EFFECTIFS'!P28)</f>
        <v/>
      </c>
      <c r="Q35" s="175" t="str">
        <f>IF(MENUS!$B$9="POTAGE",$A$6&amp;"",'CALCUL EFFECTIFS'!Q28)</f>
        <v/>
      </c>
      <c r="R35" s="175" t="str">
        <f>IF(MENUS!$B$9="POTAGE",$A$6&amp;"",'CALCUL EFFECTIFS'!R28)</f>
        <v/>
      </c>
      <c r="S35" s="175" t="str">
        <f>IF(MENUS!$B$9="POTAGE",$A$6&amp;"",'CALCUL EFFECTIFS'!S28)</f>
        <v/>
      </c>
      <c r="T35" s="175" t="str">
        <f>IF(MENUS!$B$9="POTAGE",$A$6&amp;"",'CALCUL EFFECTIFS'!T28)</f>
        <v/>
      </c>
      <c r="U35" s="175" t="str">
        <f>IF(MENUS!$B$9="POTAGE",$A$6&amp;"",'CALCUL EFFECTIFS'!U28)</f>
        <v/>
      </c>
      <c r="V35" s="175" t="str">
        <f>IF(MENUS!$B$9="POTAGE",$A$6&amp;"",'CALCUL EFFECTIFS'!V28)</f>
        <v/>
      </c>
      <c r="W35" s="175" t="str">
        <f>IF(MENUS!$B$9="POTAGE",$A$6&amp;"",'CALCUL EFFECTIFS'!W28)</f>
        <v/>
      </c>
      <c r="X35" s="175" t="str">
        <f>IF(MENUS!$B$9="POTAGE",$A$6&amp;"",'CALCUL EFFECTIFS'!X28)</f>
        <v/>
      </c>
      <c r="Y35" s="175" t="str">
        <f>IF(MENUS!$B$9="POTAGE",$A$6&amp;"",'CALCUL EFFECTIFS'!Y28)</f>
        <v/>
      </c>
      <c r="Z35" s="175" t="str">
        <f>IF(MENUS!$B$9="POTAGE",$A$6&amp;"",'CALCUL EFFECTIFS'!Z28)</f>
        <v/>
      </c>
      <c r="AA35" s="175" t="str">
        <f>IF(MENUS!$B$9="POTAGE",$A$6&amp;"",'CALCUL EFFECTIFS'!AA28)</f>
        <v/>
      </c>
      <c r="AB35" s="175" t="str">
        <f>IF(MENUS!$B$9="POTAGE",$A$6&amp;"",'CALCUL EFFECTIFS'!AB28)</f>
        <v/>
      </c>
      <c r="AC35" s="175" t="str">
        <f>IF(MENUS!$B$9="POTAGE",$A$6&amp;"",'CALCUL EFFECTIFS'!AC28)</f>
        <v/>
      </c>
      <c r="AD35" s="175" t="str">
        <f>IF(MENUS!$B$9="POTAGE",$A$6&amp;"",'CALCUL EFFECTIFS'!AD28)</f>
        <v/>
      </c>
      <c r="AE35" s="175" t="str">
        <f>IF(MENUS!$B$9="POTAGE",$A$6&amp;"",'CALCUL EFFECTIFS'!AE28)</f>
        <v/>
      </c>
      <c r="AF35" s="175" t="str">
        <f>IF(MENUS!$B$9="POTAGE",$A$6&amp;"",'CALCUL EFFECTIFS'!AF28)</f>
        <v/>
      </c>
      <c r="AG35" s="175" t="str">
        <f>IF(MENUS!$B$9="POTAGE",$A$6&amp;"",'CALCUL EFFECTIFS'!AG28)</f>
        <v/>
      </c>
      <c r="AH35" s="175" t="str">
        <f>IF(MENUS!$B$9="POTAGE",$A$6&amp;"",'CALCUL EFFECTIFS'!AH28)</f>
        <v/>
      </c>
      <c r="AI35" s="175" t="str">
        <f>IF(MENUS!$B$9="POTAGE",$A$6&amp;"",'CALCUL EFFECTIFS'!AI28)</f>
        <v/>
      </c>
      <c r="AJ35" s="175" t="str">
        <f>IF(MENUS!$B$9="POTAGE",$A$6&amp;"",'CALCUL EFFECTIFS'!AJ28)</f>
        <v/>
      </c>
      <c r="AK35" s="175" t="str">
        <f>IF(MENUS!$B$9="POTAGE",$A$6&amp;"",'CALCUL EFFECTIFS'!AK28)</f>
        <v/>
      </c>
      <c r="AL35" s="174"/>
      <c r="AM35" s="213"/>
    </row>
    <row r="36" spans="1:39" s="3" customFormat="1" ht="14.25" customHeight="1" x14ac:dyDescent="0.2">
      <c r="A36" s="161" t="str">
        <f>IF(B36&gt;0,'CALCUL EFFECTIFS'!B54&amp;"",$A$6&amp;"")</f>
        <v>TARTE AU SAUMON</v>
      </c>
      <c r="B36" s="186">
        <f t="shared" si="0"/>
        <v>10</v>
      </c>
      <c r="C36" s="175"/>
      <c r="D36" s="174" t="str">
        <f>IF('CALCUL EFFECTIFS'!D54&gt;0,'CALCUL EFFECTIFS'!D54,$A$6&amp;"")</f>
        <v/>
      </c>
      <c r="E36" s="175"/>
      <c r="F36" s="174" t="str">
        <f>IF('CALCUL EFFECTIFS'!F54&gt;0,'CALCUL EFFECTIFS'!F54,$A$6&amp;"")</f>
        <v/>
      </c>
      <c r="G36" s="174" t="str">
        <f>IF('CALCUL EFFECTIFS'!G54&gt;0,'CALCUL EFFECTIFS'!G54,$A$6&amp;"")</f>
        <v/>
      </c>
      <c r="H36" s="174">
        <f>IF('CALCUL EFFECTIFS'!H54&gt;0,'CALCUL EFFECTIFS'!H54,$A$6&amp;"")</f>
        <v>1</v>
      </c>
      <c r="I36" s="175"/>
      <c r="J36" s="175"/>
      <c r="K36" s="175"/>
      <c r="L36" s="175"/>
      <c r="M36" s="175"/>
      <c r="N36" s="175"/>
      <c r="O36" s="175"/>
      <c r="P36" s="175"/>
      <c r="Q36" s="175"/>
      <c r="R36" s="174">
        <f>IF('CALCUL EFFECTIFS'!R54&gt;0,'CALCUL EFFECTIFS'!R54,$A$6&amp;"")</f>
        <v>2</v>
      </c>
      <c r="S36" s="174">
        <f>IF('CALCUL EFFECTIFS'!S54&gt;0,'CALCUL EFFECTIFS'!S54,$A$6&amp;"")</f>
        <v>1</v>
      </c>
      <c r="T36" s="174">
        <f>IF('CALCUL EFFECTIFS'!T54&gt;0,'CALCUL EFFECTIFS'!T54,$A$6&amp;"")</f>
        <v>2</v>
      </c>
      <c r="U36" s="174">
        <f>IF('CALCUL EFFECTIFS'!U54&gt;0,'CALCUL EFFECTIFS'!U54,$A$6&amp;"")</f>
        <v>2</v>
      </c>
      <c r="V36" s="174" t="str">
        <f>IF('CALCUL EFFECTIFS'!V54&gt;0,'CALCUL EFFECTIFS'!V54,$A$6&amp;"")</f>
        <v/>
      </c>
      <c r="W36" s="174" t="str">
        <f>IF('CALCUL EFFECTIFS'!W54&gt;0,'CALCUL EFFECTIFS'!W54,$A$6&amp;"")</f>
        <v/>
      </c>
      <c r="X36" s="174" t="str">
        <f>IF('CALCUL EFFECTIFS'!X54&gt;0,'CALCUL EFFECTIFS'!X54,$A$6&amp;"")</f>
        <v/>
      </c>
      <c r="Y36" s="174">
        <f>IF('CALCUL EFFECTIFS'!Y54&gt;0,'CALCUL EFFECTIFS'!Y54,$A$6&amp;"")</f>
        <v>1</v>
      </c>
      <c r="Z36" s="174" t="str">
        <f>IF('CALCUL EFFECTIFS'!Z54&gt;0,'CALCUL EFFECTIFS'!Z54,$A$6&amp;"")</f>
        <v/>
      </c>
      <c r="AA36" s="174" t="str">
        <f>IF('CALCUL EFFECTIFS'!AA54&gt;0,'CALCUL EFFECTIFS'!AA54,$A$6&amp;"")</f>
        <v/>
      </c>
      <c r="AB36" s="174" t="str">
        <f>IF('CALCUL EFFECTIFS'!AB54&gt;0,'CALCUL EFFECTIFS'!AB54,$A$6&amp;"")</f>
        <v/>
      </c>
      <c r="AC36" s="174" t="str">
        <f>IF('CALCUL EFFECTIFS'!AC54&gt;0,'CALCUL EFFECTIFS'!AC54,$A$6&amp;"")</f>
        <v/>
      </c>
      <c r="AD36" s="174" t="str">
        <f>IF('CALCUL EFFECTIFS'!AD54&gt;0,'CALCUL EFFECTIFS'!AD54,$A$6&amp;"")</f>
        <v/>
      </c>
      <c r="AE36" s="174" t="str">
        <f>IF('CALCUL EFFECTIFS'!AE54&gt;0,'CALCUL EFFECTIFS'!AE54,$A$6&amp;"")</f>
        <v/>
      </c>
      <c r="AF36" s="174" t="str">
        <f>IF('CALCUL EFFECTIFS'!AF54&gt;0,'CALCUL EFFECTIFS'!AF54,$A$6&amp;"")</f>
        <v/>
      </c>
      <c r="AG36" s="174" t="str">
        <f>IF('CALCUL EFFECTIFS'!AG54&gt;0,'CALCUL EFFECTIFS'!AG54,$A$6&amp;"")</f>
        <v/>
      </c>
      <c r="AH36" s="174" t="str">
        <f>IF('CALCUL EFFECTIFS'!AH54&gt;0,'CALCUL EFFECTIFS'!AH54,$A$6&amp;"")</f>
        <v/>
      </c>
      <c r="AI36" s="174" t="str">
        <f>IF('CALCUL EFFECTIFS'!AI54&gt;0,'CALCUL EFFECTIFS'!AI54,$A$6&amp;"")</f>
        <v/>
      </c>
      <c r="AJ36" s="174" t="str">
        <f>IF('CALCUL EFFECTIFS'!AJ54&gt;0,'CALCUL EFFECTIFS'!AJ54,$A$6&amp;"")</f>
        <v/>
      </c>
      <c r="AK36" s="174">
        <f>IF('CALCUL EFFECTIFS'!AK54&gt;0,'CALCUL EFFECTIFS'!AK54,$A$6&amp;"")</f>
        <v>1</v>
      </c>
      <c r="AL36" s="174"/>
      <c r="AM36" s="213"/>
    </row>
    <row r="37" spans="1:39" s="3" customFormat="1" ht="14.25" customHeight="1" x14ac:dyDescent="0.2">
      <c r="A37" s="161" t="str">
        <f>IF(B37&gt;0,'CALCUL EFFECTIFS'!B65&amp;"",$A$6&amp;"")</f>
        <v/>
      </c>
      <c r="B37" s="186">
        <f t="shared" si="0"/>
        <v>0</v>
      </c>
      <c r="C37" s="175"/>
      <c r="D37" s="174" t="str">
        <f>IF('CALCUL EFFECTIFS'!D65&gt;0,'CALCUL EFFECTIFS'!D65,$A$6&amp;"")</f>
        <v/>
      </c>
      <c r="E37" s="175"/>
      <c r="F37" s="174" t="str">
        <f>IF('CALCUL EFFECTIFS'!F65&gt;0,'CALCUL EFFECTIFS'!F65,$A$6&amp;"")</f>
        <v/>
      </c>
      <c r="G37" s="174" t="str">
        <f>IF('CALCUL EFFECTIFS'!G65&gt;0,'CALCUL EFFECTIFS'!G65,$A$6&amp;"")</f>
        <v/>
      </c>
      <c r="H37" s="174" t="str">
        <f>IF('CALCUL EFFECTIFS'!H65&gt;0,'CALCUL EFFECTIFS'!H65,$A$6&amp;"")</f>
        <v/>
      </c>
      <c r="I37" s="175"/>
      <c r="J37" s="175"/>
      <c r="K37" s="175"/>
      <c r="L37" s="175"/>
      <c r="M37" s="175"/>
      <c r="N37" s="175"/>
      <c r="O37" s="175"/>
      <c r="P37" s="175"/>
      <c r="Q37" s="175"/>
      <c r="R37" s="174" t="str">
        <f>IF('CALCUL EFFECTIFS'!R65&gt;0,'CALCUL EFFECTIFS'!R65,$A$6&amp;"")</f>
        <v/>
      </c>
      <c r="S37" s="174" t="str">
        <f>IF('CALCUL EFFECTIFS'!S65&gt;0,'CALCUL EFFECTIFS'!S65,$A$6&amp;"")</f>
        <v/>
      </c>
      <c r="T37" s="174" t="str">
        <f>IF('CALCUL EFFECTIFS'!T65&gt;0,'CALCUL EFFECTIFS'!T65,$A$6&amp;"")</f>
        <v/>
      </c>
      <c r="U37" s="174" t="str">
        <f>IF('CALCUL EFFECTIFS'!U65&gt;0,'CALCUL EFFECTIFS'!U65,$A$6&amp;"")</f>
        <v/>
      </c>
      <c r="V37" s="174" t="str">
        <f>IF('CALCUL EFFECTIFS'!V65&gt;0,'CALCUL EFFECTIFS'!V65,$A$6&amp;"")</f>
        <v/>
      </c>
      <c r="W37" s="174" t="str">
        <f>IF('CALCUL EFFECTIFS'!W65&gt;0,'CALCUL EFFECTIFS'!W65,$A$6&amp;"")</f>
        <v/>
      </c>
      <c r="X37" s="174" t="str">
        <f>IF('CALCUL EFFECTIFS'!X65&gt;0,'CALCUL EFFECTIFS'!X65,$A$6&amp;"")</f>
        <v/>
      </c>
      <c r="Y37" s="174" t="str">
        <f>IF('CALCUL EFFECTIFS'!Y65&gt;0,'CALCUL EFFECTIFS'!Y65,$A$6&amp;"")</f>
        <v/>
      </c>
      <c r="Z37" s="174" t="str">
        <f>IF('CALCUL EFFECTIFS'!Z65&gt;0,'CALCUL EFFECTIFS'!Z65,$A$6&amp;"")</f>
        <v/>
      </c>
      <c r="AA37" s="174" t="str">
        <f>IF('CALCUL EFFECTIFS'!AA65&gt;0,'CALCUL EFFECTIFS'!AA65,$A$6&amp;"")</f>
        <v/>
      </c>
      <c r="AB37" s="174" t="str">
        <f>IF('CALCUL EFFECTIFS'!AB65&gt;0,'CALCUL EFFECTIFS'!AB65,$A$6&amp;"")</f>
        <v/>
      </c>
      <c r="AC37" s="174" t="str">
        <f>IF('CALCUL EFFECTIFS'!AC65&gt;0,'CALCUL EFFECTIFS'!AC65,$A$6&amp;"")</f>
        <v/>
      </c>
      <c r="AD37" s="174" t="str">
        <f>IF('CALCUL EFFECTIFS'!AD65&gt;0,'CALCUL EFFECTIFS'!AD65,$A$6&amp;"")</f>
        <v/>
      </c>
      <c r="AE37" s="174" t="str">
        <f>IF('CALCUL EFFECTIFS'!AE65&gt;0,'CALCUL EFFECTIFS'!AE65,$A$6&amp;"")</f>
        <v/>
      </c>
      <c r="AF37" s="174" t="str">
        <f>IF('CALCUL EFFECTIFS'!AF65&gt;0,'CALCUL EFFECTIFS'!AF65,$A$6&amp;"")</f>
        <v/>
      </c>
      <c r="AG37" s="174" t="str">
        <f>IF('CALCUL EFFECTIFS'!AG65&gt;0,'CALCUL EFFECTIFS'!AG65,$A$6&amp;"")</f>
        <v/>
      </c>
      <c r="AH37" s="174" t="str">
        <f>IF('CALCUL EFFECTIFS'!AH65&gt;0,'CALCUL EFFECTIFS'!AH65,$A$6&amp;"")</f>
        <v/>
      </c>
      <c r="AI37" s="174" t="str">
        <f>IF('CALCUL EFFECTIFS'!AI65&gt;0,'CALCUL EFFECTIFS'!AI65,$A$6&amp;"")</f>
        <v/>
      </c>
      <c r="AJ37" s="174" t="str">
        <f>IF('CALCUL EFFECTIFS'!AJ65&gt;0,'CALCUL EFFECTIFS'!AJ65,$A$6&amp;"")</f>
        <v/>
      </c>
      <c r="AK37" s="174" t="str">
        <f>IF('CALCUL EFFECTIFS'!AK65&gt;0,'CALCUL EFFECTIFS'!AK65,$A$6&amp;"")</f>
        <v/>
      </c>
      <c r="AL37" s="174"/>
      <c r="AM37" s="213"/>
    </row>
    <row r="38" spans="1:39" s="3" customFormat="1" ht="14.25" customHeight="1" x14ac:dyDescent="0.2">
      <c r="A38" s="161" t="str">
        <f>IF(B38&gt;0,'CALCUL EFFECTIFS'!B76&amp;"",$A$6&amp;"")</f>
        <v/>
      </c>
      <c r="B38" s="186">
        <f t="shared" si="0"/>
        <v>0</v>
      </c>
      <c r="C38" s="175"/>
      <c r="D38" s="174" t="str">
        <f>IF('CALCUL EFFECTIFS'!D76&gt;0,'CALCUL EFFECTIFS'!D76,$A$6&amp;"")</f>
        <v/>
      </c>
      <c r="E38" s="175"/>
      <c r="F38" s="174" t="str">
        <f>IF('CALCUL EFFECTIFS'!F76&gt;0,'CALCUL EFFECTIFS'!F76,$A$6&amp;"")</f>
        <v/>
      </c>
      <c r="G38" s="174" t="str">
        <f>IF('CALCUL EFFECTIFS'!G76&gt;0,'CALCUL EFFECTIFS'!G76,$A$6&amp;"")</f>
        <v/>
      </c>
      <c r="H38" s="174" t="str">
        <f>IF('CALCUL EFFECTIFS'!H76&gt;0,'CALCUL EFFECTIFS'!H76,$A$6&amp;"")</f>
        <v/>
      </c>
      <c r="I38" s="175"/>
      <c r="J38" s="175"/>
      <c r="K38" s="175"/>
      <c r="L38" s="175"/>
      <c r="M38" s="175"/>
      <c r="N38" s="175"/>
      <c r="O38" s="175"/>
      <c r="P38" s="175"/>
      <c r="Q38" s="175"/>
      <c r="R38" s="174" t="str">
        <f>IF('CALCUL EFFECTIFS'!R76&gt;0,'CALCUL EFFECTIFS'!R76,$A$6&amp;"")</f>
        <v/>
      </c>
      <c r="S38" s="174" t="str">
        <f>IF('CALCUL EFFECTIFS'!S76&gt;0,'CALCUL EFFECTIFS'!S76,$A$6&amp;"")</f>
        <v/>
      </c>
      <c r="T38" s="174" t="str">
        <f>IF('CALCUL EFFECTIFS'!T76&gt;0,'CALCUL EFFECTIFS'!T76,$A$6&amp;"")</f>
        <v/>
      </c>
      <c r="U38" s="174" t="str">
        <f>IF('CALCUL EFFECTIFS'!U76&gt;0,'CALCUL EFFECTIFS'!U76,$A$6&amp;"")</f>
        <v/>
      </c>
      <c r="V38" s="174" t="str">
        <f>IF('CALCUL EFFECTIFS'!V76&gt;0,'CALCUL EFFECTIFS'!V76,$A$6&amp;"")</f>
        <v/>
      </c>
      <c r="W38" s="174" t="str">
        <f>IF('CALCUL EFFECTIFS'!W76&gt;0,'CALCUL EFFECTIFS'!W76,$A$6&amp;"")</f>
        <v/>
      </c>
      <c r="X38" s="174" t="str">
        <f>IF('CALCUL EFFECTIFS'!X76&gt;0,'CALCUL EFFECTIFS'!X76,$A$6&amp;"")</f>
        <v/>
      </c>
      <c r="Y38" s="174" t="str">
        <f>IF('CALCUL EFFECTIFS'!Y76&gt;0,'CALCUL EFFECTIFS'!Y76,$A$6&amp;"")</f>
        <v/>
      </c>
      <c r="Z38" s="174" t="str">
        <f>IF('CALCUL EFFECTIFS'!Z76&gt;0,'CALCUL EFFECTIFS'!Z76,$A$6&amp;"")</f>
        <v/>
      </c>
      <c r="AA38" s="174" t="str">
        <f>IF('CALCUL EFFECTIFS'!AA76&gt;0,'CALCUL EFFECTIFS'!AA76,$A$6&amp;"")</f>
        <v/>
      </c>
      <c r="AB38" s="174" t="str">
        <f>IF('CALCUL EFFECTIFS'!AB76&gt;0,'CALCUL EFFECTIFS'!AB76,$A$6&amp;"")</f>
        <v/>
      </c>
      <c r="AC38" s="174" t="str">
        <f>IF('CALCUL EFFECTIFS'!AC76&gt;0,'CALCUL EFFECTIFS'!AC76,$A$6&amp;"")</f>
        <v/>
      </c>
      <c r="AD38" s="174" t="str">
        <f>IF('CALCUL EFFECTIFS'!AD76&gt;0,'CALCUL EFFECTIFS'!AD76,$A$6&amp;"")</f>
        <v/>
      </c>
      <c r="AE38" s="174" t="str">
        <f>IF('CALCUL EFFECTIFS'!AE76&gt;0,'CALCUL EFFECTIFS'!AE76,$A$6&amp;"")</f>
        <v/>
      </c>
      <c r="AF38" s="174" t="str">
        <f>IF('CALCUL EFFECTIFS'!AF76&gt;0,'CALCUL EFFECTIFS'!AF76,$A$6&amp;"")</f>
        <v/>
      </c>
      <c r="AG38" s="174" t="str">
        <f>IF('CALCUL EFFECTIFS'!AG76&gt;0,'CALCUL EFFECTIFS'!AG76,$A$6&amp;"")</f>
        <v/>
      </c>
      <c r="AH38" s="174" t="str">
        <f>IF('CALCUL EFFECTIFS'!AH76&gt;0,'CALCUL EFFECTIFS'!AH76,$A$6&amp;"")</f>
        <v/>
      </c>
      <c r="AI38" s="174" t="str">
        <f>IF('CALCUL EFFECTIFS'!AI76&gt;0,'CALCUL EFFECTIFS'!AI76,$A$6&amp;"")</f>
        <v/>
      </c>
      <c r="AJ38" s="174" t="str">
        <f>IF('CALCUL EFFECTIFS'!AJ76&gt;0,'CALCUL EFFECTIFS'!AJ76,$A$6&amp;"")</f>
        <v/>
      </c>
      <c r="AK38" s="174" t="str">
        <f>IF('CALCUL EFFECTIFS'!AK76&gt;0,'CALCUL EFFECTIFS'!AK76,$A$6&amp;"")</f>
        <v/>
      </c>
      <c r="AL38" s="174"/>
      <c r="AM38" s="213"/>
    </row>
    <row r="39" spans="1:39" s="3" customFormat="1" ht="14.25" customHeight="1" x14ac:dyDescent="0.2">
      <c r="A39" s="161" t="str">
        <f>IF(B39&gt;0,'CALCUL EFFECTIFS'!B87&amp;"",$A$6&amp;"")</f>
        <v/>
      </c>
      <c r="B39" s="186">
        <f t="shared" si="0"/>
        <v>0</v>
      </c>
      <c r="C39" s="175"/>
      <c r="D39" s="174" t="str">
        <f>IF('CALCUL EFFECTIFS'!D87&gt;0,'CALCUL EFFECTIFS'!D87,$A$6&amp;"")</f>
        <v/>
      </c>
      <c r="E39" s="175"/>
      <c r="F39" s="174" t="str">
        <f>IF('CALCUL EFFECTIFS'!F87&gt;0,'CALCUL EFFECTIFS'!F87,$A$6&amp;"")</f>
        <v/>
      </c>
      <c r="G39" s="174" t="str">
        <f>IF('CALCUL EFFECTIFS'!G87&gt;0,'CALCUL EFFECTIFS'!G87,$A$6&amp;"")</f>
        <v/>
      </c>
      <c r="H39" s="174" t="str">
        <f>IF('CALCUL EFFECTIFS'!H87&gt;0,'CALCUL EFFECTIFS'!H87,$A$6&amp;"")</f>
        <v/>
      </c>
      <c r="I39" s="175"/>
      <c r="J39" s="175"/>
      <c r="K39" s="175"/>
      <c r="L39" s="175"/>
      <c r="M39" s="175"/>
      <c r="N39" s="175"/>
      <c r="O39" s="175"/>
      <c r="P39" s="175"/>
      <c r="Q39" s="175"/>
      <c r="R39" s="174" t="str">
        <f>IF('CALCUL EFFECTIFS'!R87&gt;0,'CALCUL EFFECTIFS'!R87,$A$6&amp;"")</f>
        <v/>
      </c>
      <c r="S39" s="174" t="str">
        <f>IF('CALCUL EFFECTIFS'!S87&gt;0,'CALCUL EFFECTIFS'!S87,$A$6&amp;"")</f>
        <v/>
      </c>
      <c r="T39" s="174" t="str">
        <f>IF('CALCUL EFFECTIFS'!T87&gt;0,'CALCUL EFFECTIFS'!T87,$A$6&amp;"")</f>
        <v/>
      </c>
      <c r="U39" s="174" t="str">
        <f>IF('CALCUL EFFECTIFS'!U87&gt;0,'CALCUL EFFECTIFS'!U87,$A$6&amp;"")</f>
        <v/>
      </c>
      <c r="V39" s="174" t="str">
        <f>IF('CALCUL EFFECTIFS'!V87&gt;0,'CALCUL EFFECTIFS'!V87,$A$6&amp;"")</f>
        <v/>
      </c>
      <c r="W39" s="174" t="str">
        <f>IF('CALCUL EFFECTIFS'!W87&gt;0,'CALCUL EFFECTIFS'!W87,$A$6&amp;"")</f>
        <v/>
      </c>
      <c r="X39" s="174" t="str">
        <f>IF('CALCUL EFFECTIFS'!X87&gt;0,'CALCUL EFFECTIFS'!X87,$A$6&amp;"")</f>
        <v/>
      </c>
      <c r="Y39" s="174" t="str">
        <f>IF('CALCUL EFFECTIFS'!Y87&gt;0,'CALCUL EFFECTIFS'!Y87,$A$6&amp;"")</f>
        <v/>
      </c>
      <c r="Z39" s="174" t="str">
        <f>IF('CALCUL EFFECTIFS'!Z87&gt;0,'CALCUL EFFECTIFS'!Z87,$A$6&amp;"")</f>
        <v/>
      </c>
      <c r="AA39" s="174" t="str">
        <f>IF('CALCUL EFFECTIFS'!AA87&gt;0,'CALCUL EFFECTIFS'!AA87,$A$6&amp;"")</f>
        <v/>
      </c>
      <c r="AB39" s="174" t="str">
        <f>IF('CALCUL EFFECTIFS'!AB87&gt;0,'CALCUL EFFECTIFS'!AB87,$A$6&amp;"")</f>
        <v/>
      </c>
      <c r="AC39" s="174" t="str">
        <f>IF('CALCUL EFFECTIFS'!AC87&gt;0,'CALCUL EFFECTIFS'!AC87,$A$6&amp;"")</f>
        <v/>
      </c>
      <c r="AD39" s="174" t="str">
        <f>IF('CALCUL EFFECTIFS'!AD87&gt;0,'CALCUL EFFECTIFS'!AD87,$A$6&amp;"")</f>
        <v/>
      </c>
      <c r="AE39" s="174" t="str">
        <f>IF('CALCUL EFFECTIFS'!AE87&gt;0,'CALCUL EFFECTIFS'!AE87,$A$6&amp;"")</f>
        <v/>
      </c>
      <c r="AF39" s="174" t="str">
        <f>IF('CALCUL EFFECTIFS'!AF87&gt;0,'CALCUL EFFECTIFS'!AF87,$A$6&amp;"")</f>
        <v/>
      </c>
      <c r="AG39" s="174" t="str">
        <f>IF('CALCUL EFFECTIFS'!AG87&gt;0,'CALCUL EFFECTIFS'!AG87,$A$6&amp;"")</f>
        <v/>
      </c>
      <c r="AH39" s="174" t="str">
        <f>IF('CALCUL EFFECTIFS'!AH87&gt;0,'CALCUL EFFECTIFS'!AH87,$A$6&amp;"")</f>
        <v/>
      </c>
      <c r="AI39" s="174" t="str">
        <f>IF('CALCUL EFFECTIFS'!AI87&gt;0,'CALCUL EFFECTIFS'!AI87,$A$6&amp;"")</f>
        <v/>
      </c>
      <c r="AJ39" s="174" t="str">
        <f>IF('CALCUL EFFECTIFS'!AJ87&gt;0,'CALCUL EFFECTIFS'!AJ87,$A$6&amp;"")</f>
        <v/>
      </c>
      <c r="AK39" s="174" t="str">
        <f>IF('CALCUL EFFECTIFS'!AK87&gt;0,'CALCUL EFFECTIFS'!AK87,$A$6&amp;"")</f>
        <v/>
      </c>
      <c r="AL39" s="174"/>
      <c r="AM39" s="213"/>
    </row>
    <row r="40" spans="1:39" s="3" customFormat="1" ht="14.25" customHeight="1" x14ac:dyDescent="0.2">
      <c r="A40" s="162" t="str">
        <f>IF(B40&gt;0,'CALCUL EFFECTIFS'!B29&amp;"",$A$6&amp;"")</f>
        <v/>
      </c>
      <c r="B40" s="187">
        <f t="shared" si="0"/>
        <v>0</v>
      </c>
      <c r="C40" s="177"/>
      <c r="D40" s="176"/>
      <c r="E40" s="177"/>
      <c r="F40" s="177" t="str">
        <f>IF(MENUS!$B$9="POTAGE",$A$6&amp;"",'CALCUL EFFECTIFS'!F30)</f>
        <v/>
      </c>
      <c r="G40" s="177" t="str">
        <f>IF(MENUS!$B$9="POTAGE",$A$6&amp;"",'CALCUL EFFECTIFS'!G30)</f>
        <v/>
      </c>
      <c r="H40" s="177" t="str">
        <f>IF(MENUS!$B$9="POTAGE",$A$6&amp;"",'CALCUL EFFECTIFS'!H30)</f>
        <v/>
      </c>
      <c r="I40" s="177" t="str">
        <f>IF(MENUS!$B$9="POTAGE",$A$6&amp;"",'CALCUL EFFECTIFS'!I30)</f>
        <v/>
      </c>
      <c r="J40" s="177" t="str">
        <f>IF(MENUS!$B$9="POTAGE",$A$6&amp;"",'CALCUL EFFECTIFS'!J30)</f>
        <v/>
      </c>
      <c r="K40" s="177" t="str">
        <f>IF(MENUS!$B$9="POTAGE",$A$6&amp;"",'CALCUL EFFECTIFS'!K30)</f>
        <v/>
      </c>
      <c r="L40" s="177" t="str">
        <f>IF(MENUS!$B$9="POTAGE",$A$6&amp;"",'CALCUL EFFECTIFS'!L30)</f>
        <v/>
      </c>
      <c r="M40" s="177" t="str">
        <f>IF(MENUS!$B$9="POTAGE",$A$6&amp;"",'CALCUL EFFECTIFS'!M30)</f>
        <v/>
      </c>
      <c r="N40" s="177" t="str">
        <f>IF(MENUS!$B$9="POTAGE",$A$6&amp;"",'CALCUL EFFECTIFS'!N30)</f>
        <v/>
      </c>
      <c r="O40" s="177" t="str">
        <f>IF(MENUS!$B$9="POTAGE",$A$6&amp;"",'CALCUL EFFECTIFS'!O30)</f>
        <v/>
      </c>
      <c r="P40" s="177" t="str">
        <f>IF(MENUS!$B$9="POTAGE",$A$6&amp;"",'CALCUL EFFECTIFS'!P30)</f>
        <v/>
      </c>
      <c r="Q40" s="177" t="str">
        <f>IF(MENUS!$B$9="POTAGE",$A$6&amp;"",'CALCUL EFFECTIFS'!Q30)</f>
        <v/>
      </c>
      <c r="R40" s="177" t="str">
        <f>IF(MENUS!$B$9="POTAGE",$A$6&amp;"",'CALCUL EFFECTIFS'!R30)</f>
        <v/>
      </c>
      <c r="S40" s="177" t="str">
        <f>IF(MENUS!$B$9="POTAGE",$A$6&amp;"",'CALCUL EFFECTIFS'!S30)</f>
        <v/>
      </c>
      <c r="T40" s="177" t="str">
        <f>IF(MENUS!$B$9="POTAGE",$A$6&amp;"",'CALCUL EFFECTIFS'!T30)</f>
        <v/>
      </c>
      <c r="U40" s="177" t="str">
        <f>IF(MENUS!$B$9="POTAGE",$A$6&amp;"",'CALCUL EFFECTIFS'!U30)</f>
        <v/>
      </c>
      <c r="V40" s="177" t="str">
        <f>IF(MENUS!$B$9="POTAGE",$A$6&amp;"",'CALCUL EFFECTIFS'!V30)</f>
        <v/>
      </c>
      <c r="W40" s="177" t="str">
        <f>IF(MENUS!$B$9="POTAGE",$A$6&amp;"",'CALCUL EFFECTIFS'!W30)</f>
        <v/>
      </c>
      <c r="X40" s="177" t="str">
        <f>IF(MENUS!$B$9="POTAGE",$A$6&amp;"",'CALCUL EFFECTIFS'!X30)</f>
        <v/>
      </c>
      <c r="Y40" s="177" t="str">
        <f>IF(MENUS!$B$9="POTAGE",$A$6&amp;"",'CALCUL EFFECTIFS'!Y30)</f>
        <v/>
      </c>
      <c r="Z40" s="177" t="str">
        <f>IF(MENUS!$B$9="POTAGE",$A$6&amp;"",'CALCUL EFFECTIFS'!Z30)</f>
        <v/>
      </c>
      <c r="AA40" s="177" t="str">
        <f>IF(MENUS!$B$9="POTAGE",$A$6&amp;"",'CALCUL EFFECTIFS'!AA30)</f>
        <v/>
      </c>
      <c r="AB40" s="177" t="str">
        <f>IF(MENUS!$B$9="POTAGE",$A$6&amp;"",'CALCUL EFFECTIFS'!AB30)</f>
        <v/>
      </c>
      <c r="AC40" s="177" t="str">
        <f>IF(MENUS!$B$9="POTAGE",$A$6&amp;"",'CALCUL EFFECTIFS'!AC30)</f>
        <v/>
      </c>
      <c r="AD40" s="177" t="str">
        <f>IF(MENUS!$B$9="POTAGE",$A$6&amp;"",'CALCUL EFFECTIFS'!AD30)</f>
        <v/>
      </c>
      <c r="AE40" s="177" t="str">
        <f>IF(MENUS!$B$9="POTAGE",$A$6&amp;"",'CALCUL EFFECTIFS'!AE30)</f>
        <v/>
      </c>
      <c r="AF40" s="177" t="str">
        <f>IF(MENUS!$B$9="POTAGE",$A$6&amp;"",'CALCUL EFFECTIFS'!AF30)</f>
        <v/>
      </c>
      <c r="AG40" s="177" t="str">
        <f>IF(MENUS!$B$9="POTAGE",$A$6&amp;"",'CALCUL EFFECTIFS'!AG30)</f>
        <v/>
      </c>
      <c r="AH40" s="177" t="str">
        <f>IF(MENUS!$B$9="POTAGE",$A$6&amp;"",'CALCUL EFFECTIFS'!AH30)</f>
        <v/>
      </c>
      <c r="AI40" s="177" t="str">
        <f>IF(MENUS!$B$9="POTAGE",$A$6&amp;"",'CALCUL EFFECTIFS'!AI30)</f>
        <v/>
      </c>
      <c r="AJ40" s="177" t="str">
        <f>IF(MENUS!$B$9="POTAGE",$A$6&amp;"",'CALCUL EFFECTIFS'!AJ30)</f>
        <v/>
      </c>
      <c r="AK40" s="177" t="str">
        <f>IF(MENUS!$B$9="POTAGE",$A$6&amp;"",'CALCUL EFFECTIFS'!AK30)</f>
        <v/>
      </c>
      <c r="AL40" s="177"/>
      <c r="AM40" s="178"/>
    </row>
    <row r="41" spans="1:39" s="3" customFormat="1" ht="14.25" customHeight="1" x14ac:dyDescent="0.2">
      <c r="A41" s="162" t="str">
        <f>IF(B41&gt;0,'CALCUL EFFECTIFS'!B55&amp;"",$A$6&amp;"")</f>
        <v/>
      </c>
      <c r="B41" s="187">
        <f t="shared" si="0"/>
        <v>0</v>
      </c>
      <c r="C41" s="177"/>
      <c r="D41" s="176"/>
      <c r="E41" s="177"/>
      <c r="F41" s="177" t="str">
        <f>IF('CALCUL EFFECTIFS'!F55&gt;0,'CALCUL EFFECTIFS'!F55,$A$6&amp;"")</f>
        <v/>
      </c>
      <c r="G41" s="177" t="str">
        <f>IF('CALCUL EFFECTIFS'!G55&gt;0,'CALCUL EFFECTIFS'!G55,$A$6&amp;"")</f>
        <v/>
      </c>
      <c r="H41" s="177" t="str">
        <f>IF('CALCUL EFFECTIFS'!H55&gt;0,'CALCUL EFFECTIFS'!H55,$A$6&amp;"")</f>
        <v/>
      </c>
      <c r="I41" s="177"/>
      <c r="J41" s="177"/>
      <c r="K41" s="177"/>
      <c r="L41" s="177"/>
      <c r="M41" s="177"/>
      <c r="N41" s="177"/>
      <c r="O41" s="177"/>
      <c r="P41" s="177"/>
      <c r="Q41" s="177"/>
      <c r="R41" s="177" t="str">
        <f>IF('CALCUL EFFECTIFS'!R55&gt;0,'CALCUL EFFECTIFS'!R55,$A$6&amp;"")</f>
        <v/>
      </c>
      <c r="S41" s="177" t="str">
        <f>IF('CALCUL EFFECTIFS'!S55&gt;0,'CALCUL EFFECTIFS'!S55,$A$6&amp;"")</f>
        <v/>
      </c>
      <c r="T41" s="177" t="str">
        <f>IF('CALCUL EFFECTIFS'!T55&gt;0,'CALCUL EFFECTIFS'!T55,$A$6&amp;"")</f>
        <v/>
      </c>
      <c r="U41" s="177" t="str">
        <f>IF('CALCUL EFFECTIFS'!U55&gt;0,'CALCUL EFFECTIFS'!U55,$A$6&amp;"")</f>
        <v/>
      </c>
      <c r="V41" s="177" t="str">
        <f>IF('CALCUL EFFECTIFS'!V55&gt;0,'CALCUL EFFECTIFS'!V55,$A$6&amp;"")</f>
        <v/>
      </c>
      <c r="W41" s="177" t="str">
        <f>IF('CALCUL EFFECTIFS'!W55&gt;0,'CALCUL EFFECTIFS'!W55,$A$6&amp;"")</f>
        <v/>
      </c>
      <c r="X41" s="177" t="str">
        <f>IF('CALCUL EFFECTIFS'!X55&gt;0,'CALCUL EFFECTIFS'!X55,$A$6&amp;"")</f>
        <v/>
      </c>
      <c r="Y41" s="177" t="str">
        <f>IF('CALCUL EFFECTIFS'!Y55&gt;0,'CALCUL EFFECTIFS'!Y55,$A$6&amp;"")</f>
        <v/>
      </c>
      <c r="Z41" s="177" t="str">
        <f>IF('CALCUL EFFECTIFS'!Z55&gt;0,'CALCUL EFFECTIFS'!Z55,$A$6&amp;"")</f>
        <v/>
      </c>
      <c r="AA41" s="177" t="str">
        <f>IF('CALCUL EFFECTIFS'!AA55&gt;0,'CALCUL EFFECTIFS'!AA55,$A$6&amp;"")</f>
        <v/>
      </c>
      <c r="AB41" s="177" t="str">
        <f>IF('CALCUL EFFECTIFS'!AB55&gt;0,'CALCUL EFFECTIFS'!AB55,$A$6&amp;"")</f>
        <v/>
      </c>
      <c r="AC41" s="177" t="str">
        <f>IF('CALCUL EFFECTIFS'!AC55&gt;0,'CALCUL EFFECTIFS'!AC55,$A$6&amp;"")</f>
        <v/>
      </c>
      <c r="AD41" s="177" t="str">
        <f>IF('CALCUL EFFECTIFS'!AD55&gt;0,'CALCUL EFFECTIFS'!AD55,$A$6&amp;"")</f>
        <v/>
      </c>
      <c r="AE41" s="177" t="str">
        <f>IF('CALCUL EFFECTIFS'!AE55&gt;0,'CALCUL EFFECTIFS'!AE55,$A$6&amp;"")</f>
        <v/>
      </c>
      <c r="AF41" s="177" t="str">
        <f>IF('CALCUL EFFECTIFS'!AF55&gt;0,'CALCUL EFFECTIFS'!AF55,$A$6&amp;"")</f>
        <v/>
      </c>
      <c r="AG41" s="177" t="str">
        <f>IF('CALCUL EFFECTIFS'!AG55&gt;0,'CALCUL EFFECTIFS'!AG55,$A$6&amp;"")</f>
        <v/>
      </c>
      <c r="AH41" s="177" t="str">
        <f>IF('CALCUL EFFECTIFS'!AH55&gt;0,'CALCUL EFFECTIFS'!AH55,$A$6&amp;"")</f>
        <v/>
      </c>
      <c r="AI41" s="177" t="str">
        <f>IF('CALCUL EFFECTIFS'!AI55&gt;0,'CALCUL EFFECTIFS'!AI55,$A$6&amp;"")</f>
        <v/>
      </c>
      <c r="AJ41" s="177" t="str">
        <f>IF('CALCUL EFFECTIFS'!AJ55&gt;0,'CALCUL EFFECTIFS'!AJ55,$A$6&amp;"")</f>
        <v/>
      </c>
      <c r="AK41" s="177" t="str">
        <f>IF('CALCUL EFFECTIFS'!AK55&gt;0,'CALCUL EFFECTIFS'!AK55,$A$6&amp;"")</f>
        <v/>
      </c>
      <c r="AL41" s="177"/>
      <c r="AM41" s="178"/>
    </row>
    <row r="42" spans="1:39" s="3" customFormat="1" ht="14.25" customHeight="1" x14ac:dyDescent="0.2">
      <c r="A42" s="162" t="str">
        <f>IF(B42&gt;0,'CALCUL EFFECTIFS'!B66&amp;"",$A$6&amp;"")</f>
        <v/>
      </c>
      <c r="B42" s="187">
        <f t="shared" si="0"/>
        <v>0</v>
      </c>
      <c r="C42" s="177"/>
      <c r="D42" s="176"/>
      <c r="E42" s="177"/>
      <c r="F42" s="177" t="str">
        <f>IF('CALCUL EFFECTIFS'!F66&gt;0,'CALCUL EFFECTIFS'!F66,$A$6&amp;"")</f>
        <v/>
      </c>
      <c r="G42" s="177" t="str">
        <f>IF('CALCUL EFFECTIFS'!G66&gt;0,'CALCUL EFFECTIFS'!G66,$A$6&amp;"")</f>
        <v/>
      </c>
      <c r="H42" s="177" t="str">
        <f>IF('CALCUL EFFECTIFS'!H66&gt;0,'CALCUL EFFECTIFS'!H66,$A$6&amp;"")</f>
        <v/>
      </c>
      <c r="I42" s="177"/>
      <c r="J42" s="177"/>
      <c r="K42" s="177"/>
      <c r="L42" s="177"/>
      <c r="M42" s="177"/>
      <c r="N42" s="177"/>
      <c r="O42" s="177"/>
      <c r="P42" s="177"/>
      <c r="Q42" s="177"/>
      <c r="R42" s="177" t="str">
        <f>IF('CALCUL EFFECTIFS'!R66&gt;0,'CALCUL EFFECTIFS'!R66,$A$6&amp;"")</f>
        <v/>
      </c>
      <c r="S42" s="177" t="str">
        <f>IF('CALCUL EFFECTIFS'!S66&gt;0,'CALCUL EFFECTIFS'!S66,$A$6&amp;"")</f>
        <v/>
      </c>
      <c r="T42" s="177" t="str">
        <f>IF('CALCUL EFFECTIFS'!T66&gt;0,'CALCUL EFFECTIFS'!T66,$A$6&amp;"")</f>
        <v/>
      </c>
      <c r="U42" s="177" t="str">
        <f>IF('CALCUL EFFECTIFS'!U66&gt;0,'CALCUL EFFECTIFS'!U66,$A$6&amp;"")</f>
        <v/>
      </c>
      <c r="V42" s="177" t="str">
        <f>IF('CALCUL EFFECTIFS'!V66&gt;0,'CALCUL EFFECTIFS'!V66,$A$6&amp;"")</f>
        <v/>
      </c>
      <c r="W42" s="177" t="str">
        <f>IF('CALCUL EFFECTIFS'!W66&gt;0,'CALCUL EFFECTIFS'!W66,$A$6&amp;"")</f>
        <v/>
      </c>
      <c r="X42" s="177" t="str">
        <f>IF('CALCUL EFFECTIFS'!X66&gt;0,'CALCUL EFFECTIFS'!X66,$A$6&amp;"")</f>
        <v/>
      </c>
      <c r="Y42" s="177" t="str">
        <f>IF('CALCUL EFFECTIFS'!Y66&gt;0,'CALCUL EFFECTIFS'!Y66,$A$6&amp;"")</f>
        <v/>
      </c>
      <c r="Z42" s="177" t="str">
        <f>IF('CALCUL EFFECTIFS'!Z66&gt;0,'CALCUL EFFECTIFS'!Z66,$A$6&amp;"")</f>
        <v/>
      </c>
      <c r="AA42" s="177" t="str">
        <f>IF('CALCUL EFFECTIFS'!AA66&gt;0,'CALCUL EFFECTIFS'!AA66,$A$6&amp;"")</f>
        <v/>
      </c>
      <c r="AB42" s="177" t="str">
        <f>IF('CALCUL EFFECTIFS'!AB66&gt;0,'CALCUL EFFECTIFS'!AB66,$A$6&amp;"")</f>
        <v/>
      </c>
      <c r="AC42" s="177" t="str">
        <f>IF('CALCUL EFFECTIFS'!AC66&gt;0,'CALCUL EFFECTIFS'!AC66,$A$6&amp;"")</f>
        <v/>
      </c>
      <c r="AD42" s="177" t="str">
        <f>IF('CALCUL EFFECTIFS'!AD66&gt;0,'CALCUL EFFECTIFS'!AD66,$A$6&amp;"")</f>
        <v/>
      </c>
      <c r="AE42" s="177" t="str">
        <f>IF('CALCUL EFFECTIFS'!AE66&gt;0,'CALCUL EFFECTIFS'!AE66,$A$6&amp;"")</f>
        <v/>
      </c>
      <c r="AF42" s="177" t="str">
        <f>IF('CALCUL EFFECTIFS'!AF66&gt;0,'CALCUL EFFECTIFS'!AF66,$A$6&amp;"")</f>
        <v/>
      </c>
      <c r="AG42" s="177" t="str">
        <f>IF('CALCUL EFFECTIFS'!AG66&gt;0,'CALCUL EFFECTIFS'!AG66,$A$6&amp;"")</f>
        <v/>
      </c>
      <c r="AH42" s="177" t="str">
        <f>IF('CALCUL EFFECTIFS'!AH66&gt;0,'CALCUL EFFECTIFS'!AH66,$A$6&amp;"")</f>
        <v/>
      </c>
      <c r="AI42" s="177" t="str">
        <f>IF('CALCUL EFFECTIFS'!AI66&gt;0,'CALCUL EFFECTIFS'!AI66,$A$6&amp;"")</f>
        <v/>
      </c>
      <c r="AJ42" s="177" t="str">
        <f>IF('CALCUL EFFECTIFS'!AJ66&gt;0,'CALCUL EFFECTIFS'!AJ66,$A$6&amp;"")</f>
        <v/>
      </c>
      <c r="AK42" s="177" t="str">
        <f>IF('CALCUL EFFECTIFS'!AK66&gt;0,'CALCUL EFFECTIFS'!AK66,$A$6&amp;"")</f>
        <v/>
      </c>
      <c r="AL42" s="177"/>
      <c r="AM42" s="178"/>
    </row>
    <row r="43" spans="1:39" s="71" customFormat="1" ht="14.25" customHeight="1" x14ac:dyDescent="0.2">
      <c r="A43" s="163" t="str">
        <f>IF(B43&gt;0,'CALCUL EFFECTIFS'!B31&amp;"",$A$6&amp;"")</f>
        <v/>
      </c>
      <c r="B43" s="188">
        <f t="shared" si="0"/>
        <v>0</v>
      </c>
      <c r="C43" s="179"/>
      <c r="D43" s="176"/>
      <c r="E43" s="179"/>
      <c r="F43" s="179" t="str">
        <f>IF('CALCUL EFFECTIFS'!F31&gt;0,'CALCUL EFFECTIFS'!F31,$A$6&amp;"")</f>
        <v/>
      </c>
      <c r="G43" s="179" t="str">
        <f>IF('CALCUL EFFECTIFS'!G31&gt;0,'CALCUL EFFECTIFS'!G31,$A$6&amp;"")</f>
        <v/>
      </c>
      <c r="H43" s="179" t="str">
        <f>IF('CALCUL EFFECTIFS'!H31&gt;0,'CALCUL EFFECTIFS'!H31,$A$6&amp;"")</f>
        <v/>
      </c>
      <c r="I43" s="179" t="str">
        <f>IF('CALCUL EFFECTIFS'!I31&gt;0,'CALCUL EFFECTIFS'!I31,$A$6&amp;"")</f>
        <v/>
      </c>
      <c r="J43" s="179" t="str">
        <f>IF('CALCUL EFFECTIFS'!J31&gt;0,'CALCUL EFFECTIFS'!J31,$A$6&amp;"")</f>
        <v/>
      </c>
      <c r="K43" s="179" t="str">
        <f>IF('CALCUL EFFECTIFS'!K31&gt;0,'CALCUL EFFECTIFS'!K31,$A$6&amp;"")</f>
        <v/>
      </c>
      <c r="L43" s="179" t="str">
        <f>IF('CALCUL EFFECTIFS'!L31&gt;0,'CALCUL EFFECTIFS'!L31,$A$6&amp;"")</f>
        <v/>
      </c>
      <c r="M43" s="179" t="str">
        <f>IF('CALCUL EFFECTIFS'!M31&gt;0,'CALCUL EFFECTIFS'!M31,$A$6&amp;"")</f>
        <v/>
      </c>
      <c r="N43" s="179" t="str">
        <f>IF('CALCUL EFFECTIFS'!N31&gt;0,'CALCUL EFFECTIFS'!N31,$A$6&amp;"")</f>
        <v/>
      </c>
      <c r="O43" s="179" t="str">
        <f>IF('CALCUL EFFECTIFS'!O31&gt;0,'CALCUL EFFECTIFS'!O31,$A$6&amp;"")</f>
        <v/>
      </c>
      <c r="P43" s="179" t="str">
        <f>IF('CALCUL EFFECTIFS'!P31&gt;0,'CALCUL EFFECTIFS'!P31,$A$6&amp;"")</f>
        <v/>
      </c>
      <c r="Q43" s="179" t="str">
        <f>IF('CALCUL EFFECTIFS'!Q31&gt;0,'CALCUL EFFECTIFS'!Q31,$A$6&amp;"")</f>
        <v/>
      </c>
      <c r="R43" s="179" t="str">
        <f>IF('CALCUL EFFECTIFS'!R31&gt;0,'CALCUL EFFECTIFS'!R31,$A$6&amp;"")</f>
        <v/>
      </c>
      <c r="S43" s="179" t="str">
        <f>IF('CALCUL EFFECTIFS'!S31&gt;0,'CALCUL EFFECTIFS'!S31,$A$6&amp;"")</f>
        <v/>
      </c>
      <c r="T43" s="179" t="str">
        <f>IF('CALCUL EFFECTIFS'!T31&gt;0,'CALCUL EFFECTIFS'!T31,$A$6&amp;"")</f>
        <v/>
      </c>
      <c r="U43" s="179" t="str">
        <f>IF('CALCUL EFFECTIFS'!U31&gt;0,'CALCUL EFFECTIFS'!U31,$A$6&amp;"")</f>
        <v/>
      </c>
      <c r="V43" s="179" t="str">
        <f>IF('CALCUL EFFECTIFS'!V31&gt;0,'CALCUL EFFECTIFS'!V31,$A$6&amp;"")</f>
        <v/>
      </c>
      <c r="W43" s="179" t="str">
        <f>IF('CALCUL EFFECTIFS'!W31&gt;0,'CALCUL EFFECTIFS'!W31,$A$6&amp;"")</f>
        <v/>
      </c>
      <c r="X43" s="179" t="str">
        <f>IF('CALCUL EFFECTIFS'!X31&gt;0,'CALCUL EFFECTIFS'!X31,$A$6&amp;"")</f>
        <v/>
      </c>
      <c r="Y43" s="179" t="str">
        <f>IF('CALCUL EFFECTIFS'!Y31&gt;0,'CALCUL EFFECTIFS'!Y31,$A$6&amp;"")</f>
        <v/>
      </c>
      <c r="Z43" s="179" t="str">
        <f>IF('CALCUL EFFECTIFS'!Z31&gt;0,'CALCUL EFFECTIFS'!Z31,$A$6&amp;"")</f>
        <v/>
      </c>
      <c r="AA43" s="179" t="str">
        <f>IF('CALCUL EFFECTIFS'!AA31&gt;0,'CALCUL EFFECTIFS'!AA31,$A$6&amp;"")</f>
        <v/>
      </c>
      <c r="AB43" s="179" t="str">
        <f>IF('CALCUL EFFECTIFS'!AB31&gt;0,'CALCUL EFFECTIFS'!AB31,$A$6&amp;"")</f>
        <v/>
      </c>
      <c r="AC43" s="179" t="str">
        <f>IF('CALCUL EFFECTIFS'!AC31&gt;0,'CALCUL EFFECTIFS'!AC31,$A$6&amp;"")</f>
        <v/>
      </c>
      <c r="AD43" s="179" t="str">
        <f>IF('CALCUL EFFECTIFS'!AD31&gt;0,'CALCUL EFFECTIFS'!AD31,$A$6&amp;"")</f>
        <v/>
      </c>
      <c r="AE43" s="179" t="str">
        <f>IF('CALCUL EFFECTIFS'!AE31&gt;0,'CALCUL EFFECTIFS'!AE31,$A$6&amp;"")</f>
        <v/>
      </c>
      <c r="AF43" s="179" t="str">
        <f>IF('CALCUL EFFECTIFS'!AF31&gt;0,'CALCUL EFFECTIFS'!AF31,$A$6&amp;"")</f>
        <v/>
      </c>
      <c r="AG43" s="179" t="str">
        <f>IF('CALCUL EFFECTIFS'!AG31&gt;0,'CALCUL EFFECTIFS'!AG31,$A$6&amp;"")</f>
        <v/>
      </c>
      <c r="AH43" s="179" t="str">
        <f>IF('CALCUL EFFECTIFS'!AH31&gt;0,'CALCUL EFFECTIFS'!AH31,$A$6&amp;"")</f>
        <v/>
      </c>
      <c r="AI43" s="179" t="str">
        <f>IF('CALCUL EFFECTIFS'!AI31&gt;0,'CALCUL EFFECTIFS'!AI31,$A$6&amp;"")</f>
        <v/>
      </c>
      <c r="AJ43" s="179" t="str">
        <f>IF('CALCUL EFFECTIFS'!AJ31&gt;0,'CALCUL EFFECTIFS'!AJ31,$A$6&amp;"")</f>
        <v/>
      </c>
      <c r="AK43" s="179" t="str">
        <f>IF('CALCUL EFFECTIFS'!AK31&gt;0,'CALCUL EFFECTIFS'!AK31,$A$6&amp;"")</f>
        <v/>
      </c>
      <c r="AL43" s="179"/>
      <c r="AM43" s="180"/>
    </row>
    <row r="44" spans="1:39" s="71" customFormat="1" ht="14.25" customHeight="1" x14ac:dyDescent="0.2">
      <c r="A44" s="163" t="str">
        <f>IF(B44&gt;0,'CALCUL EFFECTIFS'!B56&amp;"",$A$6&amp;"")</f>
        <v/>
      </c>
      <c r="B44" s="188">
        <f t="shared" si="0"/>
        <v>0</v>
      </c>
      <c r="C44" s="180"/>
      <c r="D44" s="176"/>
      <c r="E44" s="179"/>
      <c r="F44" s="180" t="str">
        <f>IF('CALCUL EFFECTIFS'!F56&gt;0,'CALCUL EFFECTIFS'!F56,$A$6&amp;"")</f>
        <v/>
      </c>
      <c r="G44" s="180" t="str">
        <f>IF('CALCUL EFFECTIFS'!G56&gt;0,'CALCUL EFFECTIFS'!G56,$A$6&amp;"")</f>
        <v/>
      </c>
      <c r="H44" s="180" t="str">
        <f>IF('CALCUL EFFECTIFS'!H56&gt;0,'CALCUL EFFECTIFS'!H56,$A$6&amp;"")</f>
        <v/>
      </c>
      <c r="I44" s="180" t="str">
        <f>IF('CALCUL EFFECTIFS'!I56&gt;0,'CALCUL EFFECTIFS'!I56,$A$6&amp;"")</f>
        <v/>
      </c>
      <c r="J44" s="180" t="str">
        <f>IF('CALCUL EFFECTIFS'!J56&gt;0,'CALCUL EFFECTIFS'!J56,$A$6&amp;"")</f>
        <v/>
      </c>
      <c r="K44" s="180" t="str">
        <f>IF('CALCUL EFFECTIFS'!K56&gt;0,'CALCUL EFFECTIFS'!K56,$A$6&amp;"")</f>
        <v/>
      </c>
      <c r="L44" s="180" t="str">
        <f>IF('CALCUL EFFECTIFS'!L56&gt;0,'CALCUL EFFECTIFS'!L56,$A$6&amp;"")</f>
        <v/>
      </c>
      <c r="M44" s="180" t="str">
        <f>IF('CALCUL EFFECTIFS'!M56&gt;0,'CALCUL EFFECTIFS'!M56,$A$6&amp;"")</f>
        <v/>
      </c>
      <c r="N44" s="180" t="str">
        <f>IF('CALCUL EFFECTIFS'!N56&gt;0,'CALCUL EFFECTIFS'!N56,$A$6&amp;"")</f>
        <v/>
      </c>
      <c r="O44" s="180" t="str">
        <f>IF('CALCUL EFFECTIFS'!O56&gt;0,'CALCUL EFFECTIFS'!O56,$A$6&amp;"")</f>
        <v/>
      </c>
      <c r="P44" s="180" t="str">
        <f>IF('CALCUL EFFECTIFS'!P56&gt;0,'CALCUL EFFECTIFS'!P56,$A$6&amp;"")</f>
        <v/>
      </c>
      <c r="Q44" s="180" t="str">
        <f>IF('CALCUL EFFECTIFS'!Q56&gt;0,'CALCUL EFFECTIFS'!Q56,$A$6&amp;"")</f>
        <v/>
      </c>
      <c r="R44" s="180" t="str">
        <f>IF('CALCUL EFFECTIFS'!R56&gt;0,'CALCUL EFFECTIFS'!R56,$A$6&amp;"")</f>
        <v/>
      </c>
      <c r="S44" s="180" t="str">
        <f>IF('CALCUL EFFECTIFS'!S56&gt;0,'CALCUL EFFECTIFS'!S56,$A$6&amp;"")</f>
        <v/>
      </c>
      <c r="T44" s="180" t="str">
        <f>IF('CALCUL EFFECTIFS'!T56&gt;0,'CALCUL EFFECTIFS'!T56,$A$6&amp;"")</f>
        <v/>
      </c>
      <c r="U44" s="180" t="str">
        <f>IF('CALCUL EFFECTIFS'!U56&gt;0,'CALCUL EFFECTIFS'!U56,$A$6&amp;"")</f>
        <v/>
      </c>
      <c r="V44" s="180" t="str">
        <f>IF('CALCUL EFFECTIFS'!V56&gt;0,'CALCUL EFFECTIFS'!V56,$A$6&amp;"")</f>
        <v/>
      </c>
      <c r="W44" s="180" t="str">
        <f>IF('CALCUL EFFECTIFS'!W56&gt;0,'CALCUL EFFECTIFS'!W56,$A$6&amp;"")</f>
        <v/>
      </c>
      <c r="X44" s="180" t="str">
        <f>IF('CALCUL EFFECTIFS'!X56&gt;0,'CALCUL EFFECTIFS'!X56,$A$6&amp;"")</f>
        <v/>
      </c>
      <c r="Y44" s="180" t="str">
        <f>IF('CALCUL EFFECTIFS'!Y56&gt;0,'CALCUL EFFECTIFS'!Y56,$A$6&amp;"")</f>
        <v/>
      </c>
      <c r="Z44" s="180" t="str">
        <f>IF('CALCUL EFFECTIFS'!Z56&gt;0,'CALCUL EFFECTIFS'!Z56,$A$6&amp;"")</f>
        <v/>
      </c>
      <c r="AA44" s="180" t="str">
        <f>IF('CALCUL EFFECTIFS'!AA56&gt;0,'CALCUL EFFECTIFS'!AA56,$A$6&amp;"")</f>
        <v/>
      </c>
      <c r="AB44" s="180" t="str">
        <f>IF('CALCUL EFFECTIFS'!AB56&gt;0,'CALCUL EFFECTIFS'!AB56,$A$6&amp;"")</f>
        <v/>
      </c>
      <c r="AC44" s="180" t="str">
        <f>IF('CALCUL EFFECTIFS'!AC56&gt;0,'CALCUL EFFECTIFS'!AC56,$A$6&amp;"")</f>
        <v/>
      </c>
      <c r="AD44" s="180" t="str">
        <f>IF('CALCUL EFFECTIFS'!AD56&gt;0,'CALCUL EFFECTIFS'!AD56,$A$6&amp;"")</f>
        <v/>
      </c>
      <c r="AE44" s="180" t="str">
        <f>IF('CALCUL EFFECTIFS'!AE56&gt;0,'CALCUL EFFECTIFS'!AE56,$A$6&amp;"")</f>
        <v/>
      </c>
      <c r="AF44" s="180" t="str">
        <f>IF('CALCUL EFFECTIFS'!AF56&gt;0,'CALCUL EFFECTIFS'!AF56,$A$6&amp;"")</f>
        <v/>
      </c>
      <c r="AG44" s="180" t="str">
        <f>IF('CALCUL EFFECTIFS'!AG56&gt;0,'CALCUL EFFECTIFS'!AG56,$A$6&amp;"")</f>
        <v/>
      </c>
      <c r="AH44" s="180" t="str">
        <f>IF('CALCUL EFFECTIFS'!AH56&gt;0,'CALCUL EFFECTIFS'!AH56,$A$6&amp;"")</f>
        <v/>
      </c>
      <c r="AI44" s="180" t="str">
        <f>IF('CALCUL EFFECTIFS'!AI56&gt;0,'CALCUL EFFECTIFS'!AI56,$A$6&amp;"")</f>
        <v/>
      </c>
      <c r="AJ44" s="180" t="str">
        <f>IF('CALCUL EFFECTIFS'!AJ56&gt;0,'CALCUL EFFECTIFS'!AJ56,$A$6&amp;"")</f>
        <v/>
      </c>
      <c r="AK44" s="180" t="str">
        <f>IF('CALCUL EFFECTIFS'!AK56&gt;0,'CALCUL EFFECTIFS'!AK56,$A$6&amp;"")</f>
        <v/>
      </c>
      <c r="AL44" s="180"/>
      <c r="AM44" s="180"/>
    </row>
    <row r="45" spans="1:39" s="71" customFormat="1" ht="14.25" customHeight="1" x14ac:dyDescent="0.2">
      <c r="A45" s="163" t="str">
        <f>IF(B45&gt;0,'CALCUL EFFECTIFS'!B67&amp;"",$A$6&amp;"")</f>
        <v/>
      </c>
      <c r="B45" s="188">
        <f t="shared" si="0"/>
        <v>0</v>
      </c>
      <c r="C45" s="180"/>
      <c r="D45" s="176"/>
      <c r="E45" s="179"/>
      <c r="F45" s="180" t="str">
        <f>IF('CALCUL EFFECTIFS'!F67&gt;0,'CALCUL EFFECTIFS'!F67,$A$6&amp;"")</f>
        <v/>
      </c>
      <c r="G45" s="180" t="str">
        <f>IF('CALCUL EFFECTIFS'!G67&gt;0,'CALCUL EFFECTIFS'!G67,$A$6&amp;"")</f>
        <v/>
      </c>
      <c r="H45" s="180" t="str">
        <f>IF('CALCUL EFFECTIFS'!H67&gt;0,'CALCUL EFFECTIFS'!H67,$A$6&amp;"")</f>
        <v/>
      </c>
      <c r="I45" s="180" t="str">
        <f>IF('CALCUL EFFECTIFS'!I67&gt;0,'CALCUL EFFECTIFS'!I67,$A$6&amp;"")</f>
        <v/>
      </c>
      <c r="J45" s="180" t="str">
        <f>IF('CALCUL EFFECTIFS'!J67&gt;0,'CALCUL EFFECTIFS'!J67,$A$6&amp;"")</f>
        <v/>
      </c>
      <c r="K45" s="180" t="str">
        <f>IF('CALCUL EFFECTIFS'!K67&gt;0,'CALCUL EFFECTIFS'!K67,$A$6&amp;"")</f>
        <v/>
      </c>
      <c r="L45" s="180" t="str">
        <f>IF('CALCUL EFFECTIFS'!L67&gt;0,'CALCUL EFFECTIFS'!L67,$A$6&amp;"")</f>
        <v/>
      </c>
      <c r="M45" s="180" t="str">
        <f>IF('CALCUL EFFECTIFS'!M67&gt;0,'CALCUL EFFECTIFS'!M67,$A$6&amp;"")</f>
        <v/>
      </c>
      <c r="N45" s="180" t="str">
        <f>IF('CALCUL EFFECTIFS'!N67&gt;0,'CALCUL EFFECTIFS'!N67,$A$6&amp;"")</f>
        <v/>
      </c>
      <c r="O45" s="180" t="str">
        <f>IF('CALCUL EFFECTIFS'!O67&gt;0,'CALCUL EFFECTIFS'!O67,$A$6&amp;"")</f>
        <v/>
      </c>
      <c r="P45" s="180" t="str">
        <f>IF('CALCUL EFFECTIFS'!P67&gt;0,'CALCUL EFFECTIFS'!P67,$A$6&amp;"")</f>
        <v/>
      </c>
      <c r="Q45" s="180" t="str">
        <f>IF('CALCUL EFFECTIFS'!Q67&gt;0,'CALCUL EFFECTIFS'!Q67,$A$6&amp;"")</f>
        <v/>
      </c>
      <c r="R45" s="180" t="str">
        <f>IF('CALCUL EFFECTIFS'!R67&gt;0,'CALCUL EFFECTIFS'!R67,$A$6&amp;"")</f>
        <v/>
      </c>
      <c r="S45" s="180" t="str">
        <f>IF('CALCUL EFFECTIFS'!S67&gt;0,'CALCUL EFFECTIFS'!S67,$A$6&amp;"")</f>
        <v/>
      </c>
      <c r="T45" s="180" t="str">
        <f>IF('CALCUL EFFECTIFS'!T67&gt;0,'CALCUL EFFECTIFS'!T67,$A$6&amp;"")</f>
        <v/>
      </c>
      <c r="U45" s="180" t="str">
        <f>IF('CALCUL EFFECTIFS'!U67&gt;0,'CALCUL EFFECTIFS'!U67,$A$6&amp;"")</f>
        <v/>
      </c>
      <c r="V45" s="180" t="str">
        <f>IF('CALCUL EFFECTIFS'!V67&gt;0,'CALCUL EFFECTIFS'!V67,$A$6&amp;"")</f>
        <v/>
      </c>
      <c r="W45" s="180" t="str">
        <f>IF('CALCUL EFFECTIFS'!W67&gt;0,'CALCUL EFFECTIFS'!W67,$A$6&amp;"")</f>
        <v/>
      </c>
      <c r="X45" s="180" t="str">
        <f>IF('CALCUL EFFECTIFS'!X67&gt;0,'CALCUL EFFECTIFS'!X67,$A$6&amp;"")</f>
        <v/>
      </c>
      <c r="Y45" s="180" t="str">
        <f>IF('CALCUL EFFECTIFS'!Y67&gt;0,'CALCUL EFFECTIFS'!Y67,$A$6&amp;"")</f>
        <v/>
      </c>
      <c r="Z45" s="180" t="str">
        <f>IF('CALCUL EFFECTIFS'!Z67&gt;0,'CALCUL EFFECTIFS'!Z67,$A$6&amp;"")</f>
        <v/>
      </c>
      <c r="AA45" s="180" t="str">
        <f>IF('CALCUL EFFECTIFS'!AA67&gt;0,'CALCUL EFFECTIFS'!AA67,$A$6&amp;"")</f>
        <v/>
      </c>
      <c r="AB45" s="180" t="str">
        <f>IF('CALCUL EFFECTIFS'!AB67&gt;0,'CALCUL EFFECTIFS'!AB67,$A$6&amp;"")</f>
        <v/>
      </c>
      <c r="AC45" s="180" t="str">
        <f>IF('CALCUL EFFECTIFS'!AC67&gt;0,'CALCUL EFFECTIFS'!AC67,$A$6&amp;"")</f>
        <v/>
      </c>
      <c r="AD45" s="180" t="str">
        <f>IF('CALCUL EFFECTIFS'!AD67&gt;0,'CALCUL EFFECTIFS'!AD67,$A$6&amp;"")</f>
        <v/>
      </c>
      <c r="AE45" s="180" t="str">
        <f>IF('CALCUL EFFECTIFS'!AE67&gt;0,'CALCUL EFFECTIFS'!AE67,$A$6&amp;"")</f>
        <v/>
      </c>
      <c r="AF45" s="180" t="str">
        <f>IF('CALCUL EFFECTIFS'!AF67&gt;0,'CALCUL EFFECTIFS'!AF67,$A$6&amp;"")</f>
        <v/>
      </c>
      <c r="AG45" s="180" t="str">
        <f>IF('CALCUL EFFECTIFS'!AG67&gt;0,'CALCUL EFFECTIFS'!AG67,$A$6&amp;"")</f>
        <v/>
      </c>
      <c r="AH45" s="180" t="str">
        <f>IF('CALCUL EFFECTIFS'!AH67&gt;0,'CALCUL EFFECTIFS'!AH67,$A$6&amp;"")</f>
        <v/>
      </c>
      <c r="AI45" s="180" t="str">
        <f>IF('CALCUL EFFECTIFS'!AI67&gt;0,'CALCUL EFFECTIFS'!AI67,$A$6&amp;"")</f>
        <v/>
      </c>
      <c r="AJ45" s="180" t="str">
        <f>IF('CALCUL EFFECTIFS'!AJ67&gt;0,'CALCUL EFFECTIFS'!AJ67,$A$6&amp;"")</f>
        <v/>
      </c>
      <c r="AK45" s="180" t="str">
        <f>IF('CALCUL EFFECTIFS'!AK67&gt;0,'CALCUL EFFECTIFS'!AK67,$A$6&amp;"")</f>
        <v/>
      </c>
      <c r="AL45" s="180"/>
      <c r="AM45" s="180"/>
    </row>
    <row r="46" spans="1:39" s="71" customFormat="1" ht="14.25" customHeight="1" x14ac:dyDescent="0.2">
      <c r="A46" s="163" t="str">
        <f>IF(B46&gt;0,'CALCUL EFFECTIFS'!B78&amp;"",$A$6&amp;"")</f>
        <v/>
      </c>
      <c r="B46" s="188">
        <f t="shared" si="0"/>
        <v>0</v>
      </c>
      <c r="C46" s="180"/>
      <c r="D46" s="176"/>
      <c r="E46" s="179"/>
      <c r="F46" s="180" t="str">
        <f>IF('CALCUL EFFECTIFS'!F78&gt;0,'CALCUL EFFECTIFS'!F78,$A$6&amp;"")</f>
        <v/>
      </c>
      <c r="G46" s="180" t="str">
        <f>IF('CALCUL EFFECTIFS'!G78&gt;0,'CALCUL EFFECTIFS'!G78,$A$6&amp;"")</f>
        <v/>
      </c>
      <c r="H46" s="180" t="str">
        <f>IF('CALCUL EFFECTIFS'!H78&gt;0,'CALCUL EFFECTIFS'!H78,$A$6&amp;"")</f>
        <v/>
      </c>
      <c r="I46" s="180" t="str">
        <f>IF('CALCUL EFFECTIFS'!I78&gt;0,'CALCUL EFFECTIFS'!I78,$A$6&amp;"")</f>
        <v/>
      </c>
      <c r="J46" s="180" t="str">
        <f>IF('CALCUL EFFECTIFS'!J78&gt;0,'CALCUL EFFECTIFS'!J78,$A$6&amp;"")</f>
        <v/>
      </c>
      <c r="K46" s="180" t="str">
        <f>IF('CALCUL EFFECTIFS'!K78&gt;0,'CALCUL EFFECTIFS'!K78,$A$6&amp;"")</f>
        <v/>
      </c>
      <c r="L46" s="180" t="str">
        <f>IF('CALCUL EFFECTIFS'!L78&gt;0,'CALCUL EFFECTIFS'!L78,$A$6&amp;"")</f>
        <v/>
      </c>
      <c r="M46" s="180" t="str">
        <f>IF('CALCUL EFFECTIFS'!M78&gt;0,'CALCUL EFFECTIFS'!M78,$A$6&amp;"")</f>
        <v/>
      </c>
      <c r="N46" s="180" t="str">
        <f>IF('CALCUL EFFECTIFS'!N78&gt;0,'CALCUL EFFECTIFS'!N78,$A$6&amp;"")</f>
        <v/>
      </c>
      <c r="O46" s="180" t="str">
        <f>IF('CALCUL EFFECTIFS'!O78&gt;0,'CALCUL EFFECTIFS'!O78,$A$6&amp;"")</f>
        <v/>
      </c>
      <c r="P46" s="180" t="str">
        <f>IF('CALCUL EFFECTIFS'!P78&gt;0,'CALCUL EFFECTIFS'!P78,$A$6&amp;"")</f>
        <v/>
      </c>
      <c r="Q46" s="180" t="str">
        <f>IF('CALCUL EFFECTIFS'!Q78&gt;0,'CALCUL EFFECTIFS'!Q78,$A$6&amp;"")</f>
        <v/>
      </c>
      <c r="R46" s="180" t="str">
        <f>IF('CALCUL EFFECTIFS'!R78&gt;0,'CALCUL EFFECTIFS'!R78,$A$6&amp;"")</f>
        <v/>
      </c>
      <c r="S46" s="180" t="str">
        <f>IF('CALCUL EFFECTIFS'!S78&gt;0,'CALCUL EFFECTIFS'!S78,$A$6&amp;"")</f>
        <v/>
      </c>
      <c r="T46" s="180" t="str">
        <f>IF('CALCUL EFFECTIFS'!T78&gt;0,'CALCUL EFFECTIFS'!T78,$A$6&amp;"")</f>
        <v/>
      </c>
      <c r="U46" s="180" t="str">
        <f>IF('CALCUL EFFECTIFS'!U78&gt;0,'CALCUL EFFECTIFS'!U78,$A$6&amp;"")</f>
        <v/>
      </c>
      <c r="V46" s="180" t="str">
        <f>IF('CALCUL EFFECTIFS'!V78&gt;0,'CALCUL EFFECTIFS'!V78,$A$6&amp;"")</f>
        <v/>
      </c>
      <c r="W46" s="180" t="str">
        <f>IF('CALCUL EFFECTIFS'!W78&gt;0,'CALCUL EFFECTIFS'!W78,$A$6&amp;"")</f>
        <v/>
      </c>
      <c r="X46" s="180" t="str">
        <f>IF('CALCUL EFFECTIFS'!X78&gt;0,'CALCUL EFFECTIFS'!X78,$A$6&amp;"")</f>
        <v/>
      </c>
      <c r="Y46" s="180" t="str">
        <f>IF('CALCUL EFFECTIFS'!Y78&gt;0,'CALCUL EFFECTIFS'!Y78,$A$6&amp;"")</f>
        <v/>
      </c>
      <c r="Z46" s="180" t="str">
        <f>IF('CALCUL EFFECTIFS'!Z78&gt;0,'CALCUL EFFECTIFS'!Z78,$A$6&amp;"")</f>
        <v/>
      </c>
      <c r="AA46" s="180" t="str">
        <f>IF('CALCUL EFFECTIFS'!AA78&gt;0,'CALCUL EFFECTIFS'!AA78,$A$6&amp;"")</f>
        <v/>
      </c>
      <c r="AB46" s="180" t="str">
        <f>IF('CALCUL EFFECTIFS'!AB78&gt;0,'CALCUL EFFECTIFS'!AB78,$A$6&amp;"")</f>
        <v/>
      </c>
      <c r="AC46" s="180" t="str">
        <f>IF('CALCUL EFFECTIFS'!AC78&gt;0,'CALCUL EFFECTIFS'!AC78,$A$6&amp;"")</f>
        <v/>
      </c>
      <c r="AD46" s="180" t="str">
        <f>IF('CALCUL EFFECTIFS'!AD78&gt;0,'CALCUL EFFECTIFS'!AD78,$A$6&amp;"")</f>
        <v/>
      </c>
      <c r="AE46" s="180" t="str">
        <f>IF('CALCUL EFFECTIFS'!AE78&gt;0,'CALCUL EFFECTIFS'!AE78,$A$6&amp;"")</f>
        <v/>
      </c>
      <c r="AF46" s="180" t="str">
        <f>IF('CALCUL EFFECTIFS'!AF78&gt;0,'CALCUL EFFECTIFS'!AF78,$A$6&amp;"")</f>
        <v/>
      </c>
      <c r="AG46" s="180" t="str">
        <f>IF('CALCUL EFFECTIFS'!AG78&gt;0,'CALCUL EFFECTIFS'!AG78,$A$6&amp;"")</f>
        <v/>
      </c>
      <c r="AH46" s="180" t="str">
        <f>IF('CALCUL EFFECTIFS'!AH78&gt;0,'CALCUL EFFECTIFS'!AH78,$A$6&amp;"")</f>
        <v/>
      </c>
      <c r="AI46" s="180" t="str">
        <f>IF('CALCUL EFFECTIFS'!AI78&gt;0,'CALCUL EFFECTIFS'!AI78,$A$6&amp;"")</f>
        <v/>
      </c>
      <c r="AJ46" s="180" t="str">
        <f>IF('CALCUL EFFECTIFS'!AJ78&gt;0,'CALCUL EFFECTIFS'!AJ78,$A$6&amp;"")</f>
        <v/>
      </c>
      <c r="AK46" s="180" t="str">
        <f>IF('CALCUL EFFECTIFS'!AK78&gt;0,'CALCUL EFFECTIFS'!AK78,$A$6&amp;"")</f>
        <v/>
      </c>
      <c r="AL46" s="180"/>
      <c r="AM46" s="180"/>
    </row>
    <row r="47" spans="1:39" s="71" customFormat="1" ht="14.25" customHeight="1" x14ac:dyDescent="0.2">
      <c r="A47" s="163" t="str">
        <f>IF(B47&gt;0,'CALCUL EFFECTIFS'!B89&amp;"",$A$6&amp;"")</f>
        <v/>
      </c>
      <c r="B47" s="188">
        <f t="shared" si="0"/>
        <v>0</v>
      </c>
      <c r="C47" s="180"/>
      <c r="D47" s="176"/>
      <c r="E47" s="179"/>
      <c r="F47" s="181" t="str">
        <f>IF('CALCUL EFFECTIFS'!F89&gt;0,'CALCUL EFFECTIFS'!F89,$A$6&amp;"")</f>
        <v/>
      </c>
      <c r="G47" s="181" t="str">
        <f>IF('CALCUL EFFECTIFS'!G89&gt;0,'CALCUL EFFECTIFS'!G89,$A$6&amp;"")</f>
        <v/>
      </c>
      <c r="H47" s="181" t="str">
        <f>IF('CALCUL EFFECTIFS'!H89&gt;0,'CALCUL EFFECTIFS'!H89,$A$6&amp;"")</f>
        <v/>
      </c>
      <c r="I47" s="181" t="str">
        <f>IF('CALCUL EFFECTIFS'!I89&gt;0,'CALCUL EFFECTIFS'!I89,$A$6&amp;"")</f>
        <v/>
      </c>
      <c r="J47" s="181" t="str">
        <f>IF('CALCUL EFFECTIFS'!J89&gt;0,'CALCUL EFFECTIFS'!J89,$A$6&amp;"")</f>
        <v/>
      </c>
      <c r="K47" s="181" t="str">
        <f>IF('CALCUL EFFECTIFS'!K89&gt;0,'CALCUL EFFECTIFS'!K89,$A$6&amp;"")</f>
        <v/>
      </c>
      <c r="L47" s="181" t="str">
        <f>IF('CALCUL EFFECTIFS'!L89&gt;0,'CALCUL EFFECTIFS'!L89,$A$6&amp;"")</f>
        <v/>
      </c>
      <c r="M47" s="181" t="str">
        <f>IF('CALCUL EFFECTIFS'!M89&gt;0,'CALCUL EFFECTIFS'!M89,$A$6&amp;"")</f>
        <v/>
      </c>
      <c r="N47" s="181" t="str">
        <f>IF('CALCUL EFFECTIFS'!N89&gt;0,'CALCUL EFFECTIFS'!N89,$A$6&amp;"")</f>
        <v/>
      </c>
      <c r="O47" s="181" t="str">
        <f>IF('CALCUL EFFECTIFS'!O89&gt;0,'CALCUL EFFECTIFS'!O89,$A$6&amp;"")</f>
        <v/>
      </c>
      <c r="P47" s="181" t="str">
        <f>IF('CALCUL EFFECTIFS'!P89&gt;0,'CALCUL EFFECTIFS'!P89,$A$6&amp;"")</f>
        <v/>
      </c>
      <c r="Q47" s="181" t="str">
        <f>IF('CALCUL EFFECTIFS'!Q89&gt;0,'CALCUL EFFECTIFS'!Q89,$A$6&amp;"")</f>
        <v/>
      </c>
      <c r="R47" s="181" t="str">
        <f>IF('CALCUL EFFECTIFS'!R89&gt;0,'CALCUL EFFECTIFS'!R89,$A$6&amp;"")</f>
        <v/>
      </c>
      <c r="S47" s="181" t="str">
        <f>IF('CALCUL EFFECTIFS'!S89&gt;0,'CALCUL EFFECTIFS'!S89,$A$6&amp;"")</f>
        <v/>
      </c>
      <c r="T47" s="181" t="str">
        <f>IF('CALCUL EFFECTIFS'!T89&gt;0,'CALCUL EFFECTIFS'!T89,$A$6&amp;"")</f>
        <v/>
      </c>
      <c r="U47" s="181" t="str">
        <f>IF('CALCUL EFFECTIFS'!U89&gt;0,'CALCUL EFFECTIFS'!U89,$A$6&amp;"")</f>
        <v/>
      </c>
      <c r="V47" s="181" t="str">
        <f>IF('CALCUL EFFECTIFS'!V89&gt;0,'CALCUL EFFECTIFS'!V89,$A$6&amp;"")</f>
        <v/>
      </c>
      <c r="W47" s="181" t="str">
        <f>IF('CALCUL EFFECTIFS'!W89&gt;0,'CALCUL EFFECTIFS'!W89,$A$6&amp;"")</f>
        <v/>
      </c>
      <c r="X47" s="181" t="str">
        <f>IF('CALCUL EFFECTIFS'!X89&gt;0,'CALCUL EFFECTIFS'!X89,$A$6&amp;"")</f>
        <v/>
      </c>
      <c r="Y47" s="181" t="str">
        <f>IF('CALCUL EFFECTIFS'!Y89&gt;0,'CALCUL EFFECTIFS'!Y89,$A$6&amp;"")</f>
        <v/>
      </c>
      <c r="Z47" s="181" t="str">
        <f>IF('CALCUL EFFECTIFS'!Z89&gt;0,'CALCUL EFFECTIFS'!Z89,$A$6&amp;"")</f>
        <v/>
      </c>
      <c r="AA47" s="181" t="str">
        <f>IF('CALCUL EFFECTIFS'!AA89&gt;0,'CALCUL EFFECTIFS'!AA89,$A$6&amp;"")</f>
        <v/>
      </c>
      <c r="AB47" s="181" t="str">
        <f>IF('CALCUL EFFECTIFS'!AB89&gt;0,'CALCUL EFFECTIFS'!AB89,$A$6&amp;"")</f>
        <v/>
      </c>
      <c r="AC47" s="181" t="str">
        <f>IF('CALCUL EFFECTIFS'!AC89&gt;0,'CALCUL EFFECTIFS'!AC89,$A$6&amp;"")</f>
        <v/>
      </c>
      <c r="AD47" s="181" t="str">
        <f>IF('CALCUL EFFECTIFS'!AD89&gt;0,'CALCUL EFFECTIFS'!AD89,$A$6&amp;"")</f>
        <v/>
      </c>
      <c r="AE47" s="181" t="str">
        <f>IF('CALCUL EFFECTIFS'!AE89&gt;0,'CALCUL EFFECTIFS'!AE89,$A$6&amp;"")</f>
        <v/>
      </c>
      <c r="AF47" s="181" t="str">
        <f>IF('CALCUL EFFECTIFS'!AF89&gt;0,'CALCUL EFFECTIFS'!AF89,$A$6&amp;"")</f>
        <v/>
      </c>
      <c r="AG47" s="181" t="str">
        <f>IF('CALCUL EFFECTIFS'!AG89&gt;0,'CALCUL EFFECTIFS'!AG89,$A$6&amp;"")</f>
        <v/>
      </c>
      <c r="AH47" s="181" t="str">
        <f>IF('CALCUL EFFECTIFS'!AH89&gt;0,'CALCUL EFFECTIFS'!AH89,$A$6&amp;"")</f>
        <v/>
      </c>
      <c r="AI47" s="181" t="str">
        <f>IF('CALCUL EFFECTIFS'!AI89&gt;0,'CALCUL EFFECTIFS'!AI89,$A$6&amp;"")</f>
        <v/>
      </c>
      <c r="AJ47" s="181" t="str">
        <f>IF('CALCUL EFFECTIFS'!AJ89&gt;0,'CALCUL EFFECTIFS'!AJ89,$A$6&amp;"")</f>
        <v/>
      </c>
      <c r="AK47" s="181" t="str">
        <f>IF('CALCUL EFFECTIFS'!AK89&gt;0,'CALCUL EFFECTIFS'!AK89,$A$6&amp;"")</f>
        <v/>
      </c>
      <c r="AL47" s="181"/>
      <c r="AM47" s="180"/>
    </row>
    <row r="48" spans="1:39" ht="9" customHeight="1" x14ac:dyDescent="0.2"/>
    <row r="49" spans="1:39" ht="12.75" customHeight="1" x14ac:dyDescent="0.2"/>
    <row r="50" spans="1:39" ht="12.75" customHeight="1" x14ac:dyDescent="0.2">
      <c r="B50" s="231" t="s">
        <v>43</v>
      </c>
      <c r="C50" s="292" t="s">
        <v>104</v>
      </c>
      <c r="D50" s="293"/>
      <c r="E50" s="293"/>
      <c r="F50" s="293"/>
      <c r="G50" s="293"/>
      <c r="H50" s="293"/>
      <c r="I50" s="293"/>
      <c r="J50" s="293"/>
      <c r="K50" s="293"/>
      <c r="L50" s="293"/>
      <c r="M50" s="293"/>
      <c r="N50" s="293"/>
      <c r="O50" s="293"/>
      <c r="P50" s="293"/>
      <c r="Q50" s="294"/>
      <c r="S50" s="286" t="str">
        <f>'QUANTITES TOTAL'!A11</f>
        <v/>
      </c>
      <c r="T50" s="286"/>
      <c r="U50" s="286"/>
      <c r="V50" s="286"/>
      <c r="W50" s="286"/>
      <c r="X50" s="286"/>
      <c r="Y50" s="286"/>
      <c r="Z50" s="286"/>
      <c r="AA50" s="295">
        <f>'QUANTITES TOTAL'!H11</f>
        <v>0</v>
      </c>
      <c r="AB50" s="295"/>
      <c r="AD50" s="286" t="str">
        <f>'QUANTITES TOTAL'!A17</f>
        <v/>
      </c>
      <c r="AE50" s="286"/>
      <c r="AF50" s="286"/>
      <c r="AG50" s="286"/>
      <c r="AH50" s="286"/>
      <c r="AI50" s="286"/>
      <c r="AJ50" s="286"/>
      <c r="AK50" s="295">
        <f>'QUANTITES TOTAL'!H17</f>
        <v>0</v>
      </c>
      <c r="AL50" s="295"/>
    </row>
    <row r="51" spans="1:39" s="3" customFormat="1" ht="12.75" customHeight="1" x14ac:dyDescent="0.2">
      <c r="A51" s="221" t="str">
        <f>'QUANTITES TOTAL'!A6</f>
        <v>SARDINES BEURRE</v>
      </c>
      <c r="B51" s="232">
        <f>'QUANTITES TOTAL'!H6</f>
        <v>264</v>
      </c>
      <c r="C51" s="287" t="s">
        <v>112</v>
      </c>
      <c r="D51" s="287"/>
      <c r="E51" s="287"/>
      <c r="F51" s="287"/>
      <c r="G51" s="287"/>
      <c r="H51" s="287"/>
      <c r="I51" s="287"/>
      <c r="J51" s="287"/>
      <c r="K51" s="287"/>
      <c r="L51" s="287"/>
      <c r="M51" s="287"/>
      <c r="N51" s="287"/>
      <c r="O51" s="287"/>
      <c r="P51" s="287"/>
      <c r="Q51" s="287"/>
      <c r="S51" s="286" t="str">
        <f>'QUANTITES TOTAL'!A12</f>
        <v>TARTE AU SAUMON</v>
      </c>
      <c r="T51" s="286"/>
      <c r="U51" s="286"/>
      <c r="V51" s="286"/>
      <c r="W51" s="286"/>
      <c r="X51" s="286"/>
      <c r="Y51" s="286"/>
      <c r="Z51" s="286"/>
      <c r="AA51" s="295">
        <f>'QUANTITES TOTAL'!H12</f>
        <v>12</v>
      </c>
      <c r="AB51" s="295"/>
      <c r="AD51" s="286" t="str">
        <f>'QUANTITES TOTAL'!A18</f>
        <v/>
      </c>
      <c r="AE51" s="286"/>
      <c r="AF51" s="286"/>
      <c r="AG51" s="286"/>
      <c r="AH51" s="286"/>
      <c r="AI51" s="286"/>
      <c r="AJ51" s="286"/>
      <c r="AK51" s="295">
        <f>'QUANTITES TOTAL'!H18</f>
        <v>0</v>
      </c>
      <c r="AL51" s="295"/>
      <c r="AM51" s="1"/>
    </row>
    <row r="52" spans="1:39" ht="12.75" customHeight="1" x14ac:dyDescent="0.2">
      <c r="A52" s="221" t="str">
        <f>'QUANTITES TOTAL'!A7</f>
        <v>QUICHE LORRAINE</v>
      </c>
      <c r="B52" s="232">
        <f>'QUANTITES TOTAL'!H7</f>
        <v>252</v>
      </c>
      <c r="C52" s="287" t="s">
        <v>113</v>
      </c>
      <c r="D52" s="287"/>
      <c r="E52" s="287"/>
      <c r="F52" s="287"/>
      <c r="G52" s="287"/>
      <c r="H52" s="287"/>
      <c r="I52" s="287"/>
      <c r="J52" s="287"/>
      <c r="K52" s="287"/>
      <c r="L52" s="287"/>
      <c r="M52" s="287"/>
      <c r="N52" s="287"/>
      <c r="O52" s="287"/>
      <c r="P52" s="287"/>
      <c r="Q52" s="287"/>
      <c r="S52" s="286" t="str">
        <f>'QUANTITES TOTAL'!A13</f>
        <v/>
      </c>
      <c r="T52" s="286"/>
      <c r="U52" s="286"/>
      <c r="V52" s="286"/>
      <c r="W52" s="286"/>
      <c r="X52" s="286"/>
      <c r="Y52" s="286"/>
      <c r="Z52" s="286"/>
      <c r="AA52" s="295">
        <f>'QUANTITES TOTAL'!H13</f>
        <v>0</v>
      </c>
      <c r="AB52" s="295"/>
      <c r="AD52" s="286" t="str">
        <f>'QUANTITES TOTAL'!A19</f>
        <v/>
      </c>
      <c r="AE52" s="286"/>
      <c r="AF52" s="286"/>
      <c r="AG52" s="286"/>
      <c r="AH52" s="286"/>
      <c r="AI52" s="286"/>
      <c r="AJ52" s="286"/>
      <c r="AK52" s="295">
        <f>'QUANTITES TOTAL'!H19</f>
        <v>0</v>
      </c>
      <c r="AL52" s="295"/>
    </row>
    <row r="53" spans="1:39" ht="12.75" customHeight="1" x14ac:dyDescent="0.2">
      <c r="A53" s="221" t="str">
        <f>'QUANTITES TOTAL'!A8</f>
        <v>SALADE VERTE</v>
      </c>
      <c r="B53" s="232">
        <f>'QUANTITES TOTAL'!H8</f>
        <v>264</v>
      </c>
      <c r="C53" s="287" t="s">
        <v>114</v>
      </c>
      <c r="D53" s="287"/>
      <c r="E53" s="287"/>
      <c r="F53" s="287"/>
      <c r="G53" s="287"/>
      <c r="H53" s="287"/>
      <c r="I53" s="287"/>
      <c r="J53" s="287"/>
      <c r="K53" s="287"/>
      <c r="L53" s="287"/>
      <c r="M53" s="287"/>
      <c r="N53" s="287"/>
      <c r="O53" s="287"/>
      <c r="P53" s="287"/>
      <c r="Q53" s="287"/>
      <c r="S53" s="286" t="str">
        <f>'QUANTITES TOTAL'!A14</f>
        <v/>
      </c>
      <c r="T53" s="286"/>
      <c r="U53" s="286"/>
      <c r="V53" s="286"/>
      <c r="W53" s="286"/>
      <c r="X53" s="286"/>
      <c r="Y53" s="286"/>
      <c r="Z53" s="286"/>
      <c r="AA53" s="295">
        <f>'QUANTITES TOTAL'!H14</f>
        <v>0</v>
      </c>
      <c r="AB53" s="295"/>
      <c r="AD53" s="286" t="str">
        <f>'QUANTITES TOTAL'!A20</f>
        <v/>
      </c>
      <c r="AE53" s="286"/>
      <c r="AF53" s="286"/>
      <c r="AG53" s="286"/>
      <c r="AH53" s="286"/>
      <c r="AI53" s="286"/>
      <c r="AJ53" s="286"/>
      <c r="AK53" s="295">
        <f>'QUANTITES TOTAL'!H20</f>
        <v>0</v>
      </c>
      <c r="AL53" s="295"/>
    </row>
    <row r="54" spans="1:39" ht="12.75" customHeight="1" x14ac:dyDescent="0.2">
      <c r="A54" s="221" t="str">
        <f>'QUANTITES TOTAL'!A9</f>
        <v>FROMAGE FAISSELLE</v>
      </c>
      <c r="B54" s="232">
        <f>'QUANTITES TOTAL'!H9</f>
        <v>217</v>
      </c>
      <c r="C54" s="287" t="s">
        <v>115</v>
      </c>
      <c r="D54" s="287"/>
      <c r="E54" s="287"/>
      <c r="F54" s="287"/>
      <c r="G54" s="287"/>
      <c r="H54" s="287"/>
      <c r="I54" s="287"/>
      <c r="J54" s="287"/>
      <c r="K54" s="287"/>
      <c r="L54" s="287"/>
      <c r="M54" s="287"/>
      <c r="N54" s="287"/>
      <c r="O54" s="287"/>
      <c r="P54" s="287"/>
      <c r="Q54" s="287"/>
      <c r="S54" s="286" t="str">
        <f>'QUANTITES TOTAL'!A15</f>
        <v/>
      </c>
      <c r="T54" s="286"/>
      <c r="U54" s="286"/>
      <c r="V54" s="286"/>
      <c r="W54" s="286"/>
      <c r="X54" s="286"/>
      <c r="Y54" s="286"/>
      <c r="Z54" s="286"/>
      <c r="AA54" s="295">
        <f>'QUANTITES TOTAL'!H15</f>
        <v>0</v>
      </c>
      <c r="AB54" s="295"/>
      <c r="AD54" s="286" t="str">
        <f>'QUANTITES TOTAL'!A21</f>
        <v/>
      </c>
      <c r="AE54" s="286"/>
      <c r="AF54" s="286"/>
      <c r="AG54" s="286"/>
      <c r="AH54" s="286"/>
      <c r="AI54" s="286"/>
      <c r="AJ54" s="286"/>
      <c r="AK54" s="295">
        <f>'QUANTITES TOTAL'!H21</f>
        <v>0</v>
      </c>
      <c r="AL54" s="295"/>
    </row>
    <row r="55" spans="1:39" ht="12.75" customHeight="1" x14ac:dyDescent="0.2">
      <c r="A55" s="221" t="str">
        <f>'QUANTITES TOTAL'!A10</f>
        <v>BANANE</v>
      </c>
      <c r="B55" s="232">
        <f>'QUANTITES TOTAL'!H10</f>
        <v>264</v>
      </c>
      <c r="C55" s="287" t="s">
        <v>116</v>
      </c>
      <c r="D55" s="287"/>
      <c r="E55" s="287"/>
      <c r="F55" s="287"/>
      <c r="G55" s="287"/>
      <c r="H55" s="287"/>
      <c r="I55" s="287"/>
      <c r="J55" s="287"/>
      <c r="K55" s="287"/>
      <c r="L55" s="287"/>
      <c r="M55" s="287"/>
      <c r="N55" s="287"/>
      <c r="O55" s="287"/>
      <c r="P55" s="287"/>
      <c r="Q55" s="287"/>
      <c r="S55" s="286" t="str">
        <f>'QUANTITES TOTAL'!A16</f>
        <v/>
      </c>
      <c r="T55" s="286"/>
      <c r="U55" s="286"/>
      <c r="V55" s="286"/>
      <c r="W55" s="286"/>
      <c r="X55" s="286"/>
      <c r="Y55" s="286"/>
      <c r="Z55" s="286"/>
      <c r="AA55" s="295">
        <f>'QUANTITES TOTAL'!H16</f>
        <v>0</v>
      </c>
      <c r="AB55" s="295"/>
      <c r="AD55" s="286" t="str">
        <f>'QUANTITES TOTAL'!A22</f>
        <v/>
      </c>
      <c r="AE55" s="286"/>
      <c r="AF55" s="286"/>
      <c r="AG55" s="286"/>
      <c r="AH55" s="286"/>
      <c r="AI55" s="286"/>
      <c r="AJ55" s="286"/>
      <c r="AK55" s="295">
        <f>'QUANTITES TOTAL'!H22</f>
        <v>0</v>
      </c>
      <c r="AL55" s="295"/>
    </row>
    <row r="56" spans="1:39" ht="12.75" customHeight="1" x14ac:dyDescent="0.2">
      <c r="B56" s="1"/>
      <c r="C56" s="2"/>
      <c r="AD56" s="286" t="str">
        <f>'QUANTITES TOTAL'!A23</f>
        <v/>
      </c>
      <c r="AE56" s="286"/>
      <c r="AF56" s="286"/>
      <c r="AG56" s="286"/>
      <c r="AH56" s="286"/>
      <c r="AI56" s="286"/>
      <c r="AJ56" s="286"/>
      <c r="AK56" s="295">
        <f>'QUANTITES TOTAL'!H23</f>
        <v>0</v>
      </c>
      <c r="AL56" s="295"/>
    </row>
    <row r="57" spans="1:39" x14ac:dyDescent="0.2">
      <c r="B57" s="1"/>
      <c r="C57" s="2"/>
      <c r="E57" s="2"/>
      <c r="F57" s="2"/>
      <c r="G57" s="2"/>
      <c r="H57" s="2"/>
      <c r="I57" s="2"/>
    </row>
    <row r="58" spans="1:39" x14ac:dyDescent="0.2">
      <c r="B58" s="1"/>
      <c r="C58" s="2"/>
      <c r="E58" s="2"/>
      <c r="F58" s="2"/>
      <c r="G58" s="2"/>
      <c r="H58" s="2"/>
      <c r="I58" s="2"/>
    </row>
    <row r="59" spans="1:39" x14ac:dyDescent="0.2">
      <c r="B59" s="1"/>
      <c r="C59" s="2"/>
      <c r="E59" s="2"/>
      <c r="F59" s="2"/>
      <c r="G59" s="2"/>
      <c r="Y59" s="5"/>
      <c r="Z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</row>
    <row r="60" spans="1:39" x14ac:dyDescent="0.2">
      <c r="B60" s="1"/>
      <c r="C60" s="2"/>
      <c r="E60" s="2"/>
      <c r="F60" s="2"/>
      <c r="G60" s="2"/>
    </row>
    <row r="61" spans="1:39" x14ac:dyDescent="0.2">
      <c r="B61" s="1"/>
      <c r="C61" s="2"/>
      <c r="E61" s="2"/>
      <c r="F61" s="2"/>
      <c r="G61" s="2"/>
    </row>
    <row r="62" spans="1:39" x14ac:dyDescent="0.2">
      <c r="B62" s="1"/>
      <c r="C62" s="2"/>
      <c r="E62" s="2"/>
      <c r="F62" s="2"/>
      <c r="G62" s="2"/>
    </row>
    <row r="63" spans="1:39" x14ac:dyDescent="0.2">
      <c r="B63" s="1"/>
      <c r="C63" s="2"/>
      <c r="E63" s="2"/>
      <c r="F63" s="2"/>
      <c r="G63" s="2"/>
      <c r="Y63" s="5"/>
      <c r="AH63" s="5"/>
      <c r="AI63" s="5"/>
      <c r="AJ63" s="5"/>
      <c r="AK63" s="5"/>
      <c r="AL63" s="5"/>
      <c r="AM63" s="5"/>
    </row>
    <row r="64" spans="1:39" x14ac:dyDescent="0.2">
      <c r="B64" s="1"/>
    </row>
    <row r="65" spans="2:2" x14ac:dyDescent="0.2">
      <c r="B65" s="1"/>
    </row>
    <row r="66" spans="2:2" x14ac:dyDescent="0.2">
      <c r="B66" s="1"/>
    </row>
    <row r="67" spans="2:2" x14ac:dyDescent="0.2">
      <c r="B67" s="1"/>
    </row>
    <row r="68" spans="2:2" x14ac:dyDescent="0.2">
      <c r="B68" s="1"/>
    </row>
    <row r="69" spans="2:2" x14ac:dyDescent="0.2">
      <c r="B69" s="1"/>
    </row>
  </sheetData>
  <mergeCells count="52">
    <mergeCell ref="AK56:AL56"/>
    <mergeCell ref="AD52:AJ52"/>
    <mergeCell ref="AD53:AJ53"/>
    <mergeCell ref="AD56:AJ56"/>
    <mergeCell ref="AA55:AB55"/>
    <mergeCell ref="AK55:AL55"/>
    <mergeCell ref="AK53:AL53"/>
    <mergeCell ref="AK54:AL54"/>
    <mergeCell ref="AA54:AB54"/>
    <mergeCell ref="AA53:AB53"/>
    <mergeCell ref="AK50:AL50"/>
    <mergeCell ref="AK51:AL51"/>
    <mergeCell ref="AK52:AL52"/>
    <mergeCell ref="AA50:AB50"/>
    <mergeCell ref="AA51:AB51"/>
    <mergeCell ref="AA52:AB52"/>
    <mergeCell ref="AD50:AJ50"/>
    <mergeCell ref="AD51:AJ51"/>
    <mergeCell ref="C50:Q50"/>
    <mergeCell ref="C51:Q51"/>
    <mergeCell ref="C52:Q52"/>
    <mergeCell ref="C53:Q53"/>
    <mergeCell ref="S52:Z52"/>
    <mergeCell ref="S53:Z53"/>
    <mergeCell ref="S54:Z54"/>
    <mergeCell ref="S55:Z55"/>
    <mergeCell ref="C55:Q55"/>
    <mergeCell ref="A2:A3"/>
    <mergeCell ref="AG10:AK10"/>
    <mergeCell ref="R10:V10"/>
    <mergeCell ref="W10:X11"/>
    <mergeCell ref="Y10:Z11"/>
    <mergeCell ref="AA10:AD10"/>
    <mergeCell ref="AE10:AF10"/>
    <mergeCell ref="AH5:AJ5"/>
    <mergeCell ref="C54:Q54"/>
    <mergeCell ref="AD54:AJ54"/>
    <mergeCell ref="AD55:AJ55"/>
    <mergeCell ref="S50:Z50"/>
    <mergeCell ref="S51:Z51"/>
    <mergeCell ref="B7:M7"/>
    <mergeCell ref="B5:M5"/>
    <mergeCell ref="O5:Z5"/>
    <mergeCell ref="O7:Z7"/>
    <mergeCell ref="AA7:AL7"/>
    <mergeCell ref="AA5:AG5"/>
    <mergeCell ref="F9:Q9"/>
    <mergeCell ref="R9:AD9"/>
    <mergeCell ref="AE9:AK9"/>
    <mergeCell ref="A10:A11"/>
    <mergeCell ref="F10:H10"/>
    <mergeCell ref="I10:Q10"/>
  </mergeCells>
  <phoneticPr fontId="86" type="noConversion"/>
  <pageMargins left="0" right="0" top="0" bottom="0" header="0" footer="0"/>
  <pageSetup paperSize="9" scale="8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P59"/>
  <sheetViews>
    <sheetView workbookViewId="0">
      <selection activeCell="E21" sqref="E21"/>
    </sheetView>
  </sheetViews>
  <sheetFormatPr baseColWidth="10" defaultRowHeight="14.25" x14ac:dyDescent="0.2"/>
  <cols>
    <col min="1" max="1" width="0.7109375" style="1" customWidth="1"/>
    <col min="2" max="2" width="36.28515625" style="1" customWidth="1"/>
    <col min="3" max="3" width="10.7109375" style="1" customWidth="1"/>
    <col min="4" max="4" width="0.7109375" style="1" customWidth="1"/>
    <col min="5" max="5" width="36.28515625" style="1" customWidth="1"/>
    <col min="6" max="6" width="10.7109375" style="1" customWidth="1"/>
    <col min="7" max="7" width="0.7109375" style="1" customWidth="1"/>
    <col min="8" max="8" width="36.28515625" style="1" customWidth="1"/>
    <col min="9" max="9" width="10.7109375" style="1" customWidth="1"/>
    <col min="10" max="10" width="0.7109375" style="1" customWidth="1"/>
    <col min="11" max="11" width="36.28515625" style="1" customWidth="1"/>
    <col min="12" max="12" width="10.7109375" style="1" customWidth="1"/>
    <col min="13" max="13" width="0.7109375" style="1" customWidth="1"/>
    <col min="14" max="14" width="36.28515625" style="1" customWidth="1"/>
    <col min="15" max="15" width="10.7109375" style="1" customWidth="1"/>
    <col min="16" max="16" width="0.7109375" style="1" customWidth="1"/>
    <col min="17" max="17" width="36.28515625" style="1" customWidth="1"/>
    <col min="18" max="18" width="10.7109375" style="1" customWidth="1"/>
    <col min="19" max="19" width="0.7109375" style="1" customWidth="1"/>
    <col min="20" max="20" width="36.28515625" style="1" customWidth="1"/>
    <col min="21" max="21" width="10.7109375" style="1" customWidth="1"/>
    <col min="22" max="22" width="0.7109375" style="1" customWidth="1"/>
    <col min="23" max="23" width="36.28515625" style="1" customWidth="1"/>
    <col min="24" max="24" width="10.7109375" style="1" customWidth="1"/>
    <col min="25" max="25" width="0.7109375" style="1" customWidth="1"/>
    <col min="26" max="26" width="36.28515625" style="1" customWidth="1"/>
    <col min="27" max="27" width="10.7109375" style="1" customWidth="1"/>
    <col min="28" max="28" width="0.7109375" style="1" customWidth="1"/>
    <col min="29" max="29" width="36.28515625" style="1" customWidth="1"/>
    <col min="30" max="30" width="10.7109375" style="1" customWidth="1"/>
    <col min="31" max="31" width="0.7109375" style="1" customWidth="1"/>
    <col min="32" max="32" width="36.28515625" style="1" customWidth="1"/>
    <col min="33" max="33" width="10.7109375" style="1" customWidth="1"/>
    <col min="34" max="34" width="0.7109375" style="1" customWidth="1"/>
    <col min="35" max="35" width="36.28515625" style="1" customWidth="1"/>
    <col min="36" max="36" width="10.7109375" style="1" customWidth="1"/>
    <col min="37" max="37" width="0.7109375" style="1" customWidth="1"/>
    <col min="38" max="38" width="36.28515625" style="1" customWidth="1"/>
    <col min="39" max="39" width="10.7109375" style="1" customWidth="1"/>
    <col min="40" max="40" width="0.7109375" style="1" customWidth="1"/>
    <col min="41" max="41" width="36.28515625" style="1" customWidth="1"/>
    <col min="42" max="42" width="10.7109375" style="1" customWidth="1"/>
    <col min="43" max="43" width="0.7109375" style="1" customWidth="1"/>
    <col min="44" max="44" width="36.28515625" style="1" customWidth="1"/>
    <col min="45" max="45" width="10.7109375" style="1" customWidth="1"/>
    <col min="46" max="46" width="0.7109375" style="1" customWidth="1"/>
    <col min="47" max="47" width="36.28515625" style="1" customWidth="1"/>
    <col min="48" max="48" width="10.7109375" style="1" customWidth="1"/>
    <col min="49" max="49" width="0.7109375" style="1" customWidth="1"/>
    <col min="50" max="50" width="36.28515625" style="1" customWidth="1"/>
    <col min="51" max="51" width="10.7109375" style="1" customWidth="1"/>
    <col min="52" max="52" width="0.7109375" style="1" customWidth="1"/>
    <col min="53" max="53" width="36.28515625" style="1" customWidth="1"/>
    <col min="54" max="54" width="10.7109375" style="1" customWidth="1"/>
    <col min="55" max="55" width="0.7109375" style="1" customWidth="1"/>
    <col min="56" max="56" width="36.28515625" style="1" customWidth="1"/>
    <col min="57" max="57" width="10.7109375" style="1" customWidth="1"/>
    <col min="58" max="58" width="0.7109375" style="1" customWidth="1"/>
    <col min="59" max="59" width="36.28515625" style="1" customWidth="1"/>
    <col min="60" max="60" width="10.7109375" style="1" customWidth="1"/>
    <col min="61" max="61" width="0.7109375" style="1" customWidth="1"/>
    <col min="62" max="62" width="36.28515625" style="1" customWidth="1"/>
    <col min="63" max="63" width="10.7109375" style="1" customWidth="1"/>
    <col min="64" max="64" width="0.7109375" style="1" customWidth="1"/>
    <col min="65" max="65" width="36.28515625" style="1" customWidth="1"/>
    <col min="66" max="66" width="10.7109375" style="1" customWidth="1"/>
    <col min="67" max="67" width="0.7109375" style="1" customWidth="1"/>
    <col min="68" max="68" width="36.28515625" style="1" customWidth="1"/>
    <col min="69" max="69" width="10.7109375" style="1" customWidth="1"/>
    <col min="70" max="70" width="0.7109375" style="1" customWidth="1"/>
    <col min="71" max="71" width="36.28515625" style="1" customWidth="1"/>
    <col min="72" max="72" width="10.7109375" style="1" customWidth="1"/>
    <col min="73" max="73" width="0.7109375" style="1" customWidth="1"/>
    <col min="74" max="74" width="36.28515625" style="1" customWidth="1"/>
    <col min="75" max="75" width="10.7109375" style="1" customWidth="1"/>
    <col min="76" max="76" width="0.7109375" style="1" customWidth="1"/>
    <col min="77" max="77" width="36.28515625" style="1" customWidth="1"/>
    <col min="78" max="78" width="10.7109375" style="1" customWidth="1"/>
    <col min="79" max="79" width="0.7109375" style="1" customWidth="1"/>
    <col min="80" max="80" width="36.28515625" style="1" customWidth="1"/>
    <col min="81" max="81" width="10.7109375" style="1" customWidth="1"/>
    <col min="82" max="82" width="0.7109375" style="1" customWidth="1"/>
    <col min="83" max="83" width="36.28515625" style="1" customWidth="1"/>
    <col min="84" max="84" width="10.7109375" style="1" customWidth="1"/>
    <col min="85" max="85" width="0.7109375" style="1" customWidth="1"/>
    <col min="86" max="86" width="36.28515625" style="1" customWidth="1"/>
    <col min="87" max="87" width="10.7109375" style="1" customWidth="1"/>
    <col min="88" max="88" width="0.7109375" style="1" customWidth="1"/>
    <col min="89" max="89" width="36.28515625" style="1" customWidth="1"/>
    <col min="90" max="90" width="10.7109375" style="1" customWidth="1"/>
    <col min="91" max="91" width="0.7109375" style="1" customWidth="1"/>
    <col min="92" max="92" width="36.28515625" style="1" customWidth="1"/>
    <col min="93" max="93" width="10.7109375" style="1" customWidth="1"/>
    <col min="94" max="94" width="0.7109375" style="1" customWidth="1"/>
    <col min="95" max="95" width="36.28515625" style="1" customWidth="1"/>
    <col min="96" max="96" width="10.7109375" style="1" customWidth="1"/>
    <col min="97" max="97" width="0.7109375" style="1" customWidth="1"/>
    <col min="98" max="98" width="36.28515625" style="1" customWidth="1"/>
    <col min="99" max="99" width="10.7109375" style="1" customWidth="1"/>
    <col min="100" max="100" width="0.7109375" style="1" customWidth="1"/>
    <col min="101" max="101" width="36.28515625" style="1" customWidth="1"/>
    <col min="102" max="102" width="10.7109375" style="1" customWidth="1"/>
    <col min="103" max="103" width="0.7109375" style="1" customWidth="1"/>
    <col min="104" max="104" width="36.28515625" style="1" customWidth="1"/>
    <col min="105" max="105" width="10.7109375" style="1" customWidth="1"/>
    <col min="106" max="16384" width="11.42578125" style="1"/>
  </cols>
  <sheetData>
    <row r="1" spans="2:120" ht="23.25" customHeight="1" x14ac:dyDescent="0.2">
      <c r="B1" s="296" t="s">
        <v>62</v>
      </c>
      <c r="C1" s="296"/>
      <c r="E1" s="296" t="s">
        <v>62</v>
      </c>
      <c r="F1" s="296"/>
      <c r="H1" s="296" t="s">
        <v>62</v>
      </c>
      <c r="I1" s="296"/>
      <c r="K1" s="296" t="s">
        <v>62</v>
      </c>
      <c r="L1" s="296"/>
      <c r="N1" s="296" t="s">
        <v>62</v>
      </c>
      <c r="O1" s="296"/>
      <c r="Q1" s="296" t="s">
        <v>62</v>
      </c>
      <c r="R1" s="296"/>
      <c r="T1" s="296" t="s">
        <v>62</v>
      </c>
      <c r="U1" s="296"/>
      <c r="W1" s="296" t="s">
        <v>62</v>
      </c>
      <c r="X1" s="296"/>
      <c r="Z1" s="296" t="s">
        <v>62</v>
      </c>
      <c r="AA1" s="296"/>
      <c r="AC1" s="296" t="s">
        <v>62</v>
      </c>
      <c r="AD1" s="296"/>
      <c r="AF1" s="296" t="s">
        <v>62</v>
      </c>
      <c r="AG1" s="296"/>
      <c r="AI1" s="296" t="s">
        <v>62</v>
      </c>
      <c r="AJ1" s="296"/>
      <c r="AL1" s="296" t="s">
        <v>62</v>
      </c>
      <c r="AM1" s="296"/>
      <c r="AO1" s="296" t="s">
        <v>62</v>
      </c>
      <c r="AP1" s="296"/>
      <c r="AR1" s="296" t="s">
        <v>62</v>
      </c>
      <c r="AS1" s="296"/>
      <c r="AU1" s="296" t="s">
        <v>62</v>
      </c>
      <c r="AV1" s="296"/>
      <c r="AX1" s="296" t="s">
        <v>62</v>
      </c>
      <c r="AY1" s="296"/>
      <c r="BA1" s="296" t="s">
        <v>62</v>
      </c>
      <c r="BB1" s="296"/>
      <c r="BD1" s="296" t="s">
        <v>62</v>
      </c>
      <c r="BE1" s="296"/>
      <c r="BG1" s="296" t="s">
        <v>62</v>
      </c>
      <c r="BH1" s="296"/>
      <c r="BJ1" s="296" t="s">
        <v>62</v>
      </c>
      <c r="BK1" s="296"/>
      <c r="BM1" s="296" t="s">
        <v>62</v>
      </c>
      <c r="BN1" s="296"/>
      <c r="BP1" s="296" t="s">
        <v>62</v>
      </c>
      <c r="BQ1" s="296"/>
      <c r="BS1" s="296" t="s">
        <v>62</v>
      </c>
      <c r="BT1" s="296"/>
      <c r="BV1" s="296" t="s">
        <v>62</v>
      </c>
      <c r="BW1" s="296"/>
      <c r="BY1" s="296" t="s">
        <v>62</v>
      </c>
      <c r="BZ1" s="296"/>
      <c r="CB1" s="296" t="s">
        <v>62</v>
      </c>
      <c r="CC1" s="296"/>
      <c r="CE1" s="296" t="s">
        <v>62</v>
      </c>
      <c r="CF1" s="296"/>
      <c r="CH1" s="296" t="s">
        <v>62</v>
      </c>
      <c r="CI1" s="296"/>
      <c r="CK1" s="296" t="s">
        <v>62</v>
      </c>
      <c r="CL1" s="296"/>
      <c r="CN1" s="296" t="s">
        <v>62</v>
      </c>
      <c r="CO1" s="296"/>
      <c r="CQ1" s="296" t="s">
        <v>62</v>
      </c>
      <c r="CR1" s="296"/>
      <c r="CT1" s="296" t="s">
        <v>62</v>
      </c>
      <c r="CU1" s="296"/>
      <c r="CW1" s="296" t="s">
        <v>62</v>
      </c>
      <c r="CX1" s="296"/>
      <c r="CZ1" s="296" t="s">
        <v>62</v>
      </c>
      <c r="DA1" s="296"/>
    </row>
    <row r="2" spans="2:120" ht="6.75" customHeight="1" x14ac:dyDescent="0.2"/>
    <row r="3" spans="2:120" ht="23.25" customHeight="1" x14ac:dyDescent="0.2">
      <c r="B3" s="299" t="s">
        <v>6</v>
      </c>
      <c r="C3" s="300"/>
      <c r="E3" s="301" t="s">
        <v>99</v>
      </c>
      <c r="F3" s="302"/>
      <c r="H3" s="54" t="s">
        <v>87</v>
      </c>
      <c r="I3" s="57" t="s">
        <v>63</v>
      </c>
      <c r="K3" s="54" t="s">
        <v>87</v>
      </c>
      <c r="L3" s="57" t="s">
        <v>65</v>
      </c>
      <c r="N3" s="54" t="s">
        <v>87</v>
      </c>
      <c r="O3" s="57" t="s">
        <v>74</v>
      </c>
      <c r="Q3" s="54" t="s">
        <v>88</v>
      </c>
      <c r="R3" s="57" t="s">
        <v>77</v>
      </c>
      <c r="T3" s="54" t="s">
        <v>88</v>
      </c>
      <c r="U3" s="57">
        <v>425</v>
      </c>
      <c r="W3" s="54" t="s">
        <v>88</v>
      </c>
      <c r="X3" s="57" t="s">
        <v>76</v>
      </c>
      <c r="Z3" s="54" t="s">
        <v>88</v>
      </c>
      <c r="AA3" s="57">
        <v>2114</v>
      </c>
      <c r="AC3" s="54" t="s">
        <v>88</v>
      </c>
      <c r="AD3" s="57" t="s">
        <v>75</v>
      </c>
      <c r="AF3" s="54" t="s">
        <v>88</v>
      </c>
      <c r="AG3" s="57">
        <v>1005</v>
      </c>
      <c r="AI3" s="54" t="s">
        <v>88</v>
      </c>
      <c r="AJ3" s="57">
        <v>1015</v>
      </c>
      <c r="AL3" s="54" t="s">
        <v>88</v>
      </c>
      <c r="AM3" s="57" t="s">
        <v>78</v>
      </c>
      <c r="AO3" s="54" t="s">
        <v>88</v>
      </c>
      <c r="AP3" s="57" t="s">
        <v>79</v>
      </c>
      <c r="AR3" s="79" t="s">
        <v>86</v>
      </c>
      <c r="AS3" s="80" t="s">
        <v>63</v>
      </c>
      <c r="AU3" s="79" t="s">
        <v>86</v>
      </c>
      <c r="AV3" s="80" t="s">
        <v>65</v>
      </c>
      <c r="AX3" s="79" t="s">
        <v>86</v>
      </c>
      <c r="AY3" s="80" t="s">
        <v>74</v>
      </c>
      <c r="BA3" s="79" t="s">
        <v>86</v>
      </c>
      <c r="BB3" s="80" t="s">
        <v>80</v>
      </c>
      <c r="BD3" s="79" t="s">
        <v>86</v>
      </c>
      <c r="BE3" s="80" t="s">
        <v>81</v>
      </c>
      <c r="BG3" s="77" t="s">
        <v>82</v>
      </c>
      <c r="BH3" s="78" t="s">
        <v>83</v>
      </c>
      <c r="BJ3" s="77" t="s">
        <v>82</v>
      </c>
      <c r="BK3" s="78" t="s">
        <v>84</v>
      </c>
      <c r="BM3" s="77" t="s">
        <v>85</v>
      </c>
      <c r="BN3" s="78" t="s">
        <v>83</v>
      </c>
      <c r="BP3" s="77" t="s">
        <v>85</v>
      </c>
      <c r="BQ3" s="78" t="s">
        <v>84</v>
      </c>
      <c r="BS3" s="79" t="s">
        <v>89</v>
      </c>
      <c r="BT3" s="80" t="s">
        <v>63</v>
      </c>
      <c r="BV3" s="79" t="s">
        <v>89</v>
      </c>
      <c r="BW3" s="80" t="s">
        <v>65</v>
      </c>
      <c r="BY3" s="79" t="s">
        <v>89</v>
      </c>
      <c r="BZ3" s="80" t="s">
        <v>74</v>
      </c>
      <c r="CB3" s="79" t="s">
        <v>89</v>
      </c>
      <c r="CC3" s="80" t="s">
        <v>80</v>
      </c>
      <c r="CE3" s="88" t="s">
        <v>90</v>
      </c>
      <c r="CF3" s="89" t="s">
        <v>83</v>
      </c>
      <c r="CG3" s="90"/>
      <c r="CH3" s="88" t="s">
        <v>90</v>
      </c>
      <c r="CI3" s="89" t="s">
        <v>84</v>
      </c>
      <c r="CK3" s="82" t="s">
        <v>91</v>
      </c>
      <c r="CL3" s="83" t="s">
        <v>92</v>
      </c>
      <c r="CN3" s="82" t="s">
        <v>91</v>
      </c>
      <c r="CO3" s="83" t="s">
        <v>93</v>
      </c>
      <c r="CQ3" s="82" t="s">
        <v>91</v>
      </c>
      <c r="CR3" s="83" t="s">
        <v>94</v>
      </c>
      <c r="CT3" s="82" t="s">
        <v>91</v>
      </c>
      <c r="CU3" s="83" t="s">
        <v>95</v>
      </c>
      <c r="CW3" s="82" t="s">
        <v>91</v>
      </c>
      <c r="CX3" s="83" t="s">
        <v>39</v>
      </c>
      <c r="CZ3" s="297" t="s">
        <v>96</v>
      </c>
      <c r="DA3" s="298"/>
    </row>
    <row r="4" spans="2:120" s="59" customFormat="1" ht="8.25" customHeight="1" x14ac:dyDescent="0.2">
      <c r="C4" s="60" t="s">
        <v>66</v>
      </c>
      <c r="F4" s="60" t="s">
        <v>67</v>
      </c>
      <c r="I4" s="60" t="s">
        <v>66</v>
      </c>
      <c r="L4" s="60" t="s">
        <v>67</v>
      </c>
      <c r="O4" s="60" t="s">
        <v>66</v>
      </c>
      <c r="R4" s="60" t="s">
        <v>67</v>
      </c>
      <c r="U4" s="60" t="s">
        <v>66</v>
      </c>
      <c r="X4" s="60" t="s">
        <v>67</v>
      </c>
      <c r="AA4" s="60" t="s">
        <v>66</v>
      </c>
      <c r="AD4" s="60" t="s">
        <v>67</v>
      </c>
      <c r="AG4" s="60" t="s">
        <v>66</v>
      </c>
      <c r="AJ4" s="60" t="s">
        <v>67</v>
      </c>
      <c r="AM4" s="60" t="s">
        <v>66</v>
      </c>
      <c r="AP4" s="60" t="s">
        <v>67</v>
      </c>
      <c r="AS4" s="60" t="s">
        <v>66</v>
      </c>
      <c r="AV4" s="60" t="s">
        <v>67</v>
      </c>
      <c r="AY4" s="60" t="s">
        <v>66</v>
      </c>
      <c r="BB4" s="60" t="s">
        <v>67</v>
      </c>
      <c r="BE4" s="60" t="s">
        <v>67</v>
      </c>
      <c r="BH4" s="60" t="s">
        <v>67</v>
      </c>
      <c r="BK4" s="60" t="s">
        <v>66</v>
      </c>
      <c r="BN4" s="60" t="s">
        <v>67</v>
      </c>
      <c r="BQ4" s="60" t="s">
        <v>66</v>
      </c>
      <c r="BT4" s="60" t="s">
        <v>67</v>
      </c>
      <c r="BW4" s="60" t="s">
        <v>66</v>
      </c>
      <c r="BZ4" s="60" t="s">
        <v>67</v>
      </c>
      <c r="CC4" s="60" t="s">
        <v>66</v>
      </c>
      <c r="CF4" s="60" t="s">
        <v>67</v>
      </c>
      <c r="CI4" s="60" t="s">
        <v>66</v>
      </c>
      <c r="CL4" s="60" t="s">
        <v>67</v>
      </c>
      <c r="CO4" s="60" t="s">
        <v>66</v>
      </c>
      <c r="CR4" s="60" t="s">
        <v>67</v>
      </c>
      <c r="CU4" s="60" t="s">
        <v>66</v>
      </c>
      <c r="CX4" s="60" t="s">
        <v>67</v>
      </c>
      <c r="DA4" s="60" t="s">
        <v>66</v>
      </c>
    </row>
    <row r="5" spans="2:120" ht="19.5" customHeight="1" x14ac:dyDescent="0.2">
      <c r="B5" s="100" t="str">
        <f>'FEUILLE FAB'!$A$10</f>
        <v>VENDREDI SOIR</v>
      </c>
      <c r="C5" s="101">
        <f>'FEUILLE FAB'!$B$5</f>
        <v>42314</v>
      </c>
      <c r="E5" s="103" t="str">
        <f>'FEUILLE FAB'!$A$10</f>
        <v>VENDREDI SOIR</v>
      </c>
      <c r="F5" s="104">
        <f>'FEUILLE FAB'!$B$5</f>
        <v>42314</v>
      </c>
      <c r="H5" s="98" t="str">
        <f>'FEUILLE FAB'!$A$10</f>
        <v>VENDREDI SOIR</v>
      </c>
      <c r="I5" s="99">
        <f>'FEUILLE FAB'!$B$5</f>
        <v>42314</v>
      </c>
      <c r="K5" s="98" t="str">
        <f>'FEUILLE FAB'!$A$10</f>
        <v>VENDREDI SOIR</v>
      </c>
      <c r="L5" s="99">
        <f>'FEUILLE FAB'!$B$5</f>
        <v>42314</v>
      </c>
      <c r="N5" s="98" t="str">
        <f>'FEUILLE FAB'!$A$10</f>
        <v>VENDREDI SOIR</v>
      </c>
      <c r="O5" s="99">
        <f>'FEUILLE FAB'!$B$5</f>
        <v>42314</v>
      </c>
      <c r="Q5" s="98" t="str">
        <f>'FEUILLE FAB'!$A$10</f>
        <v>VENDREDI SOIR</v>
      </c>
      <c r="R5" s="99">
        <f>'FEUILLE FAB'!$B$5</f>
        <v>42314</v>
      </c>
      <c r="T5" s="98" t="str">
        <f>'FEUILLE FAB'!$A$10</f>
        <v>VENDREDI SOIR</v>
      </c>
      <c r="U5" s="99">
        <f>'FEUILLE FAB'!$B$5</f>
        <v>42314</v>
      </c>
      <c r="W5" s="98" t="str">
        <f>'FEUILLE FAB'!$A$10</f>
        <v>VENDREDI SOIR</v>
      </c>
      <c r="X5" s="99">
        <f>'FEUILLE FAB'!$B$5</f>
        <v>42314</v>
      </c>
      <c r="Z5" s="98" t="str">
        <f>'FEUILLE FAB'!$A$10</f>
        <v>VENDREDI SOIR</v>
      </c>
      <c r="AA5" s="99">
        <f>'FEUILLE FAB'!$B$5</f>
        <v>42314</v>
      </c>
      <c r="AC5" s="98" t="str">
        <f>'FEUILLE FAB'!$A$10</f>
        <v>VENDREDI SOIR</v>
      </c>
      <c r="AD5" s="99">
        <f>'FEUILLE FAB'!$B$5</f>
        <v>42314</v>
      </c>
      <c r="AF5" s="98" t="str">
        <f>'FEUILLE FAB'!$A$10</f>
        <v>VENDREDI SOIR</v>
      </c>
      <c r="AG5" s="99">
        <f>'FEUILLE FAB'!$B$5</f>
        <v>42314</v>
      </c>
      <c r="AI5" s="98" t="str">
        <f>'FEUILLE FAB'!$A$10</f>
        <v>VENDREDI SOIR</v>
      </c>
      <c r="AJ5" s="99">
        <f>'FEUILLE FAB'!$B$5</f>
        <v>42314</v>
      </c>
      <c r="AL5" s="98" t="str">
        <f>'FEUILLE FAB'!$A$10</f>
        <v>VENDREDI SOIR</v>
      </c>
      <c r="AM5" s="99">
        <f>'FEUILLE FAB'!$B$5</f>
        <v>42314</v>
      </c>
      <c r="AO5" s="98" t="str">
        <f>'FEUILLE FAB'!$A$10</f>
        <v>VENDREDI SOIR</v>
      </c>
      <c r="AP5" s="99">
        <f>'FEUILLE FAB'!$B$5</f>
        <v>42314</v>
      </c>
      <c r="AR5" s="86" t="str">
        <f>'FEUILLE FAB'!$A$10</f>
        <v>VENDREDI SOIR</v>
      </c>
      <c r="AS5" s="87">
        <f>'FEUILLE FAB'!$B$5</f>
        <v>42314</v>
      </c>
      <c r="AU5" s="86" t="str">
        <f>'FEUILLE FAB'!$A$10</f>
        <v>VENDREDI SOIR</v>
      </c>
      <c r="AV5" s="87">
        <f>'FEUILLE FAB'!$B$5</f>
        <v>42314</v>
      </c>
      <c r="AX5" s="86" t="str">
        <f>'FEUILLE FAB'!$A$10</f>
        <v>VENDREDI SOIR</v>
      </c>
      <c r="AY5" s="87">
        <f>'FEUILLE FAB'!$B$5</f>
        <v>42314</v>
      </c>
      <c r="BA5" s="86" t="str">
        <f>'FEUILLE FAB'!$A$10</f>
        <v>VENDREDI SOIR</v>
      </c>
      <c r="BB5" s="87">
        <f>'FEUILLE FAB'!$B$5</f>
        <v>42314</v>
      </c>
      <c r="BD5" s="86" t="str">
        <f>'FEUILLE FAB'!$A$10</f>
        <v>VENDREDI SOIR</v>
      </c>
      <c r="BE5" s="87">
        <f>'FEUILLE FAB'!$B$5</f>
        <v>42314</v>
      </c>
      <c r="BG5" s="96" t="str">
        <f>'FEUILLE FAB'!$A$10</f>
        <v>VENDREDI SOIR</v>
      </c>
      <c r="BH5" s="97">
        <f>'FEUILLE FAB'!$B$5</f>
        <v>42314</v>
      </c>
      <c r="BJ5" s="96" t="str">
        <f>'FEUILLE FAB'!$A$10</f>
        <v>VENDREDI SOIR</v>
      </c>
      <c r="BK5" s="97">
        <f>'FEUILLE FAB'!$B$5</f>
        <v>42314</v>
      </c>
      <c r="BM5" s="86" t="str">
        <f>'FEUILLE FAB'!$A$10</f>
        <v>VENDREDI SOIR</v>
      </c>
      <c r="BN5" s="87">
        <f>'FEUILLE FAB'!$B$5</f>
        <v>42314</v>
      </c>
      <c r="BP5" s="86" t="str">
        <f>'FEUILLE FAB'!$A$10</f>
        <v>VENDREDI SOIR</v>
      </c>
      <c r="BQ5" s="87">
        <f>'FEUILLE FAB'!$B$5</f>
        <v>42314</v>
      </c>
      <c r="BS5" s="96" t="str">
        <f>'FEUILLE FAB'!$A$10</f>
        <v>VENDREDI SOIR</v>
      </c>
      <c r="BT5" s="97">
        <f>'FEUILLE FAB'!$B$5</f>
        <v>42314</v>
      </c>
      <c r="BV5" s="96" t="str">
        <f>'FEUILLE FAB'!$A$10</f>
        <v>VENDREDI SOIR</v>
      </c>
      <c r="BW5" s="97">
        <f>'FEUILLE FAB'!$B$5</f>
        <v>42314</v>
      </c>
      <c r="BY5" s="96" t="str">
        <f>'FEUILLE FAB'!$A$10</f>
        <v>VENDREDI SOIR</v>
      </c>
      <c r="BZ5" s="97">
        <f>'FEUILLE FAB'!$B$5</f>
        <v>42314</v>
      </c>
      <c r="CB5" s="96" t="str">
        <f>'FEUILLE FAB'!$A$10</f>
        <v>VENDREDI SOIR</v>
      </c>
      <c r="CC5" s="97">
        <f>'FEUILLE FAB'!$B$5</f>
        <v>42314</v>
      </c>
      <c r="CE5" s="91" t="str">
        <f>'FEUILLE FAB'!$A$10</f>
        <v>VENDREDI SOIR</v>
      </c>
      <c r="CF5" s="92">
        <f>'FEUILLE FAB'!$B$5</f>
        <v>42314</v>
      </c>
      <c r="CH5" s="91" t="str">
        <f>'FEUILLE FAB'!$A$10</f>
        <v>VENDREDI SOIR</v>
      </c>
      <c r="CI5" s="92">
        <f>'FEUILLE FAB'!$B$5</f>
        <v>42314</v>
      </c>
      <c r="CK5" s="86" t="str">
        <f>'FEUILLE FAB'!$A$10</f>
        <v>VENDREDI SOIR</v>
      </c>
      <c r="CL5" s="87">
        <f>'FEUILLE FAB'!$B$5</f>
        <v>42314</v>
      </c>
      <c r="CN5" s="86" t="str">
        <f>'FEUILLE FAB'!$A$10</f>
        <v>VENDREDI SOIR</v>
      </c>
      <c r="CO5" s="87">
        <f>'FEUILLE FAB'!$B$5</f>
        <v>42314</v>
      </c>
      <c r="CQ5" s="86" t="str">
        <f>'FEUILLE FAB'!$A$10</f>
        <v>VENDREDI SOIR</v>
      </c>
      <c r="CR5" s="87">
        <f>'FEUILLE FAB'!$B$5</f>
        <v>42314</v>
      </c>
      <c r="CT5" s="86" t="str">
        <f>'FEUILLE FAB'!$A$10</f>
        <v>VENDREDI SOIR</v>
      </c>
      <c r="CU5" s="87">
        <f>'FEUILLE FAB'!$B$5</f>
        <v>42314</v>
      </c>
      <c r="CW5" s="86" t="str">
        <f>'FEUILLE FAB'!$A$10</f>
        <v>VENDREDI SOIR</v>
      </c>
      <c r="CX5" s="87">
        <f>'FEUILLE FAB'!$B$5</f>
        <v>42314</v>
      </c>
      <c r="CZ5" s="94" t="str">
        <f>'FEUILLE FAB'!$A$10</f>
        <v>VENDREDI SOIR</v>
      </c>
      <c r="DA5" s="95">
        <f>'FEUILLE FAB'!$B$5</f>
        <v>42314</v>
      </c>
    </row>
    <row r="6" spans="2:120" ht="7.5" customHeight="1" x14ac:dyDescent="0.2"/>
    <row r="7" spans="2:120" ht="21" customHeight="1" x14ac:dyDescent="0.2">
      <c r="B7" s="56" t="s">
        <v>64</v>
      </c>
      <c r="C7" s="102">
        <f>'CALCUL EFFECTIFS'!D14</f>
        <v>29</v>
      </c>
      <c r="E7" s="56" t="s">
        <v>64</v>
      </c>
      <c r="F7" s="105">
        <f>'CALCUL EFFECTIFS'!E14</f>
        <v>6</v>
      </c>
      <c r="H7" s="56" t="s">
        <v>64</v>
      </c>
      <c r="I7" s="76">
        <f>'CALCUL EFFECTIFS'!F14</f>
        <v>19</v>
      </c>
      <c r="K7" s="56" t="s">
        <v>64</v>
      </c>
      <c r="L7" s="76">
        <f>'CALCUL EFFECTIFS'!G14</f>
        <v>15</v>
      </c>
      <c r="N7" s="56" t="s">
        <v>64</v>
      </c>
      <c r="O7" s="76">
        <f>'CALCUL EFFECTIFS'!H14</f>
        <v>13</v>
      </c>
      <c r="Q7" s="56" t="s">
        <v>64</v>
      </c>
      <c r="R7" s="76">
        <f>'CALCUL EFFECTIFS'!I14</f>
        <v>6</v>
      </c>
      <c r="T7" s="56" t="s">
        <v>64</v>
      </c>
      <c r="U7" s="76">
        <f>'CALCUL EFFECTIFS'!J14</f>
        <v>0</v>
      </c>
      <c r="W7" s="56" t="s">
        <v>64</v>
      </c>
      <c r="X7" s="76">
        <f>'CALCUL EFFECTIFS'!K14</f>
        <v>5</v>
      </c>
      <c r="Z7" s="56" t="s">
        <v>64</v>
      </c>
      <c r="AA7" s="76">
        <f>'CALCUL EFFECTIFS'!L14</f>
        <v>4</v>
      </c>
      <c r="AC7" s="56" t="s">
        <v>64</v>
      </c>
      <c r="AD7" s="76">
        <f>'CALCUL EFFECTIFS'!M14</f>
        <v>0</v>
      </c>
      <c r="AF7" s="56" t="s">
        <v>64</v>
      </c>
      <c r="AG7" s="76">
        <f>'CALCUL EFFECTIFS'!N14</f>
        <v>0</v>
      </c>
      <c r="AI7" s="56" t="s">
        <v>64</v>
      </c>
      <c r="AJ7" s="76">
        <f>'CALCUL EFFECTIFS'!O14</f>
        <v>0</v>
      </c>
      <c r="AL7" s="56" t="s">
        <v>64</v>
      </c>
      <c r="AM7" s="76">
        <f>'CALCUL EFFECTIFS'!P14</f>
        <v>6</v>
      </c>
      <c r="AO7" s="56" t="s">
        <v>64</v>
      </c>
      <c r="AP7" s="76">
        <f>'CALCUL EFFECTIFS'!Q14</f>
        <v>1</v>
      </c>
      <c r="AR7" s="56" t="s">
        <v>64</v>
      </c>
      <c r="AS7" s="84">
        <f>'CALCUL EFFECTIFS'!R14</f>
        <v>8</v>
      </c>
      <c r="AU7" s="56" t="s">
        <v>64</v>
      </c>
      <c r="AV7" s="84">
        <f>'CALCUL EFFECTIFS'!S14</f>
        <v>9</v>
      </c>
      <c r="AX7" s="56" t="s">
        <v>64</v>
      </c>
      <c r="AY7" s="84">
        <f>'CALCUL EFFECTIFS'!T14</f>
        <v>9</v>
      </c>
      <c r="BA7" s="56" t="s">
        <v>64</v>
      </c>
      <c r="BB7" s="84">
        <f>'CALCUL EFFECTIFS'!U14</f>
        <v>11</v>
      </c>
      <c r="BD7" s="56" t="s">
        <v>64</v>
      </c>
      <c r="BE7" s="84">
        <f>'CALCUL EFFECTIFS'!V14</f>
        <v>0</v>
      </c>
      <c r="BG7" s="56" t="s">
        <v>64</v>
      </c>
      <c r="BH7" s="81">
        <f>'CALCUL EFFECTIFS'!W14</f>
        <v>42</v>
      </c>
      <c r="BJ7" s="56" t="s">
        <v>64</v>
      </c>
      <c r="BK7" s="81">
        <f>'CALCUL EFFECTIFS'!X14</f>
        <v>0</v>
      </c>
      <c r="BM7" s="56" t="s">
        <v>64</v>
      </c>
      <c r="BN7" s="84">
        <f>'CALCUL EFFECTIFS'!Y14</f>
        <v>20</v>
      </c>
      <c r="BP7" s="56" t="s">
        <v>64</v>
      </c>
      <c r="BQ7" s="84">
        <f>'CALCUL EFFECTIFS'!Z14</f>
        <v>0</v>
      </c>
      <c r="BS7" s="56" t="s">
        <v>64</v>
      </c>
      <c r="BT7" s="81">
        <f>'CALCUL EFFECTIFS'!AA14</f>
        <v>0</v>
      </c>
      <c r="BV7" s="56" t="s">
        <v>64</v>
      </c>
      <c r="BW7" s="81">
        <f>'CALCUL EFFECTIFS'!AB14</f>
        <v>0</v>
      </c>
      <c r="BY7" s="56" t="s">
        <v>64</v>
      </c>
      <c r="BZ7" s="81">
        <f>'CALCUL EFFECTIFS'!AC14</f>
        <v>0</v>
      </c>
      <c r="CB7" s="56" t="s">
        <v>64</v>
      </c>
      <c r="CC7" s="81">
        <f>'CALCUL EFFECTIFS'!AD14</f>
        <v>0</v>
      </c>
      <c r="CE7" s="56" t="s">
        <v>64</v>
      </c>
      <c r="CF7" s="85">
        <f>'CALCUL EFFECTIFS'!AE14</f>
        <v>45</v>
      </c>
      <c r="CH7" s="56" t="s">
        <v>64</v>
      </c>
      <c r="CI7" s="85">
        <f>'CALCUL EFFECTIFS'!AF14</f>
        <v>0</v>
      </c>
      <c r="CK7" s="56" t="s">
        <v>64</v>
      </c>
      <c r="CL7" s="84">
        <f>'CALCUL EFFECTIFS'!AG14</f>
        <v>3</v>
      </c>
      <c r="CN7" s="56" t="s">
        <v>64</v>
      </c>
      <c r="CO7" s="84">
        <f>'CALCUL EFFECTIFS'!AH14</f>
        <v>3</v>
      </c>
      <c r="CQ7" s="56" t="s">
        <v>64</v>
      </c>
      <c r="CR7" s="84">
        <f>'CALCUL EFFECTIFS'!AI14</f>
        <v>2</v>
      </c>
      <c r="CT7" s="56" t="s">
        <v>64</v>
      </c>
      <c r="CU7" s="84">
        <f>'CALCUL EFFECTIFS'!AJ14</f>
        <v>3</v>
      </c>
      <c r="CW7" s="56" t="s">
        <v>64</v>
      </c>
      <c r="CX7" s="84">
        <f>'CALCUL EFFECTIFS'!AK14</f>
        <v>5</v>
      </c>
      <c r="CZ7" s="56" t="s">
        <v>64</v>
      </c>
      <c r="DA7" s="93">
        <f>'CALCUL EFFECTIFS'!AL14</f>
        <v>0</v>
      </c>
    </row>
    <row r="8" spans="2:120" ht="7.5" customHeight="1" x14ac:dyDescent="0.2"/>
    <row r="9" spans="2:120" ht="30" x14ac:dyDescent="0.2">
      <c r="B9" s="55" t="s">
        <v>60</v>
      </c>
      <c r="C9" s="58" t="s">
        <v>61</v>
      </c>
      <c r="E9" s="55" t="s">
        <v>60</v>
      </c>
      <c r="F9" s="58" t="s">
        <v>61</v>
      </c>
      <c r="H9" s="55" t="s">
        <v>60</v>
      </c>
      <c r="I9" s="58" t="s">
        <v>61</v>
      </c>
      <c r="K9" s="55" t="s">
        <v>60</v>
      </c>
      <c r="L9" s="58" t="s">
        <v>61</v>
      </c>
      <c r="N9" s="55" t="s">
        <v>60</v>
      </c>
      <c r="O9" s="58" t="s">
        <v>61</v>
      </c>
      <c r="Q9" s="55" t="s">
        <v>60</v>
      </c>
      <c r="R9" s="58" t="s">
        <v>61</v>
      </c>
      <c r="T9" s="55" t="s">
        <v>60</v>
      </c>
      <c r="U9" s="58" t="s">
        <v>61</v>
      </c>
      <c r="W9" s="55" t="s">
        <v>60</v>
      </c>
      <c r="X9" s="58" t="s">
        <v>61</v>
      </c>
      <c r="Z9" s="55" t="s">
        <v>60</v>
      </c>
      <c r="AA9" s="58" t="s">
        <v>61</v>
      </c>
      <c r="AC9" s="55" t="s">
        <v>60</v>
      </c>
      <c r="AD9" s="58" t="s">
        <v>61</v>
      </c>
      <c r="AF9" s="55" t="s">
        <v>60</v>
      </c>
      <c r="AG9" s="58" t="s">
        <v>61</v>
      </c>
      <c r="AI9" s="55" t="s">
        <v>60</v>
      </c>
      <c r="AJ9" s="58" t="s">
        <v>61</v>
      </c>
      <c r="AL9" s="55" t="s">
        <v>60</v>
      </c>
      <c r="AM9" s="58" t="s">
        <v>61</v>
      </c>
      <c r="AO9" s="55" t="s">
        <v>60</v>
      </c>
      <c r="AP9" s="58" t="s">
        <v>61</v>
      </c>
      <c r="AR9" s="55" t="s">
        <v>60</v>
      </c>
      <c r="AS9" s="58" t="s">
        <v>61</v>
      </c>
      <c r="AU9" s="55" t="s">
        <v>60</v>
      </c>
      <c r="AV9" s="58" t="s">
        <v>61</v>
      </c>
      <c r="AX9" s="55" t="s">
        <v>60</v>
      </c>
      <c r="AY9" s="58" t="s">
        <v>61</v>
      </c>
      <c r="BA9" s="55" t="s">
        <v>60</v>
      </c>
      <c r="BB9" s="58" t="s">
        <v>61</v>
      </c>
      <c r="BD9" s="55" t="s">
        <v>60</v>
      </c>
      <c r="BE9" s="58" t="s">
        <v>61</v>
      </c>
      <c r="BG9" s="55" t="s">
        <v>60</v>
      </c>
      <c r="BH9" s="58" t="s">
        <v>61</v>
      </c>
      <c r="BJ9" s="55" t="s">
        <v>60</v>
      </c>
      <c r="BK9" s="58" t="s">
        <v>61</v>
      </c>
      <c r="BM9" s="55" t="s">
        <v>60</v>
      </c>
      <c r="BN9" s="58" t="s">
        <v>61</v>
      </c>
      <c r="BP9" s="55" t="s">
        <v>60</v>
      </c>
      <c r="BQ9" s="58" t="s">
        <v>61</v>
      </c>
      <c r="BS9" s="55" t="s">
        <v>60</v>
      </c>
      <c r="BT9" s="58" t="s">
        <v>61</v>
      </c>
      <c r="BV9" s="55" t="s">
        <v>60</v>
      </c>
      <c r="BW9" s="58" t="s">
        <v>61</v>
      </c>
      <c r="BY9" s="55" t="s">
        <v>60</v>
      </c>
      <c r="BZ9" s="58" t="s">
        <v>61</v>
      </c>
      <c r="CB9" s="55" t="s">
        <v>60</v>
      </c>
      <c r="CC9" s="58" t="s">
        <v>61</v>
      </c>
      <c r="CE9" s="55" t="s">
        <v>60</v>
      </c>
      <c r="CF9" s="58" t="s">
        <v>61</v>
      </c>
      <c r="CH9" s="55" t="s">
        <v>60</v>
      </c>
      <c r="CI9" s="58" t="s">
        <v>61</v>
      </c>
      <c r="CK9" s="55" t="s">
        <v>60</v>
      </c>
      <c r="CL9" s="58" t="s">
        <v>61</v>
      </c>
      <c r="CN9" s="55" t="s">
        <v>60</v>
      </c>
      <c r="CO9" s="58" t="s">
        <v>61</v>
      </c>
      <c r="CQ9" s="55" t="s">
        <v>60</v>
      </c>
      <c r="CR9" s="58" t="s">
        <v>61</v>
      </c>
      <c r="CT9" s="55" t="s">
        <v>60</v>
      </c>
      <c r="CU9" s="58" t="s">
        <v>61</v>
      </c>
      <c r="CW9" s="55" t="s">
        <v>60</v>
      </c>
      <c r="CX9" s="58" t="s">
        <v>61</v>
      </c>
      <c r="CZ9" s="55" t="s">
        <v>60</v>
      </c>
      <c r="DA9" s="58" t="s">
        <v>61</v>
      </c>
    </row>
    <row r="10" spans="2:120" s="75" customFormat="1" ht="17.25" customHeight="1" x14ac:dyDescent="0.2">
      <c r="B10" s="156" t="s">
        <v>106</v>
      </c>
      <c r="C10" s="164">
        <v>26</v>
      </c>
      <c r="E10" s="156" t="s">
        <v>106</v>
      </c>
      <c r="F10" s="165">
        <v>6</v>
      </c>
      <c r="H10" s="156" t="s">
        <v>106</v>
      </c>
      <c r="I10" s="164">
        <v>13</v>
      </c>
      <c r="K10" s="156" t="s">
        <v>106</v>
      </c>
      <c r="L10" s="164">
        <v>13</v>
      </c>
      <c r="N10" s="156" t="s">
        <v>106</v>
      </c>
      <c r="O10" s="164">
        <v>15</v>
      </c>
      <c r="Q10" s="156" t="s">
        <v>106</v>
      </c>
      <c r="R10" s="164">
        <v>6</v>
      </c>
      <c r="W10" s="156" t="s">
        <v>106</v>
      </c>
      <c r="X10" s="164">
        <v>5</v>
      </c>
      <c r="Z10" s="156" t="s">
        <v>106</v>
      </c>
      <c r="AA10" s="164">
        <v>4</v>
      </c>
      <c r="AL10" s="156" t="s">
        <v>106</v>
      </c>
      <c r="AM10" s="164">
        <v>6</v>
      </c>
      <c r="AR10" s="156" t="s">
        <v>106</v>
      </c>
      <c r="AS10" s="164">
        <v>8</v>
      </c>
      <c r="AU10" s="156" t="s">
        <v>106</v>
      </c>
      <c r="AV10" s="164">
        <v>5</v>
      </c>
      <c r="AX10" s="156" t="s">
        <v>106</v>
      </c>
      <c r="AY10" s="164">
        <v>7</v>
      </c>
      <c r="BA10" s="156" t="s">
        <v>106</v>
      </c>
      <c r="BB10" s="164">
        <v>5</v>
      </c>
      <c r="BG10" s="156" t="s">
        <v>106</v>
      </c>
      <c r="BH10" s="164">
        <v>45</v>
      </c>
      <c r="BM10" s="156" t="s">
        <v>106</v>
      </c>
      <c r="BN10" s="164">
        <v>18</v>
      </c>
      <c r="CE10" s="156" t="s">
        <v>106</v>
      </c>
      <c r="CF10" s="164">
        <v>42</v>
      </c>
      <c r="CK10" s="156" t="s">
        <v>106</v>
      </c>
      <c r="CL10" s="164">
        <v>3</v>
      </c>
      <c r="CN10" s="156" t="s">
        <v>106</v>
      </c>
      <c r="CO10" s="164">
        <v>3</v>
      </c>
      <c r="CQ10" s="156" t="s">
        <v>106</v>
      </c>
      <c r="CR10" s="164">
        <v>2</v>
      </c>
      <c r="CT10" s="156" t="s">
        <v>106</v>
      </c>
      <c r="CU10" s="164">
        <v>3</v>
      </c>
      <c r="CW10" s="156" t="s">
        <v>106</v>
      </c>
      <c r="CX10" s="164">
        <v>5</v>
      </c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</row>
    <row r="11" spans="2:120" s="75" customFormat="1" ht="17.25" customHeight="1" x14ac:dyDescent="0.2">
      <c r="B11" s="156" t="s">
        <v>107</v>
      </c>
      <c r="C11" s="166">
        <v>26</v>
      </c>
      <c r="E11" s="156" t="s">
        <v>107</v>
      </c>
      <c r="F11" s="165">
        <v>6</v>
      </c>
      <c r="H11" s="156" t="s">
        <v>107</v>
      </c>
      <c r="I11" s="166">
        <v>13</v>
      </c>
      <c r="K11" s="156" t="s">
        <v>107</v>
      </c>
      <c r="L11" s="166">
        <v>13</v>
      </c>
      <c r="N11" s="156" t="s">
        <v>107</v>
      </c>
      <c r="O11" s="166">
        <v>14</v>
      </c>
      <c r="Q11" s="156" t="s">
        <v>107</v>
      </c>
      <c r="R11" s="166">
        <v>6</v>
      </c>
      <c r="W11" s="156" t="s">
        <v>107</v>
      </c>
      <c r="X11" s="166">
        <v>5</v>
      </c>
      <c r="Z11" s="156" t="s">
        <v>107</v>
      </c>
      <c r="AA11" s="166">
        <v>4</v>
      </c>
      <c r="AL11" s="156" t="s">
        <v>107</v>
      </c>
      <c r="AM11" s="166">
        <v>6</v>
      </c>
      <c r="AR11" s="156" t="s">
        <v>107</v>
      </c>
      <c r="AS11" s="166">
        <v>6</v>
      </c>
      <c r="AU11" s="156" t="s">
        <v>107</v>
      </c>
      <c r="AV11" s="166">
        <v>4</v>
      </c>
      <c r="AX11" s="156" t="s">
        <v>107</v>
      </c>
      <c r="AY11" s="166">
        <v>5</v>
      </c>
      <c r="BA11" s="156" t="s">
        <v>107</v>
      </c>
      <c r="BB11" s="166">
        <v>3</v>
      </c>
      <c r="BG11" s="156" t="s">
        <v>107</v>
      </c>
      <c r="BH11" s="166">
        <v>45</v>
      </c>
      <c r="BM11" s="156" t="s">
        <v>107</v>
      </c>
      <c r="BN11" s="166">
        <v>17</v>
      </c>
      <c r="CE11" s="156" t="s">
        <v>107</v>
      </c>
      <c r="CF11" s="166">
        <v>42</v>
      </c>
      <c r="CK11" s="156" t="s">
        <v>107</v>
      </c>
      <c r="CL11" s="166">
        <v>3</v>
      </c>
      <c r="CN11" s="156" t="s">
        <v>107</v>
      </c>
      <c r="CO11" s="166">
        <v>3</v>
      </c>
      <c r="CQ11" s="156" t="s">
        <v>107</v>
      </c>
      <c r="CR11" s="166">
        <v>2</v>
      </c>
      <c r="CT11" s="156" t="s">
        <v>107</v>
      </c>
      <c r="CU11" s="166">
        <v>3</v>
      </c>
      <c r="CW11" s="156" t="s">
        <v>107</v>
      </c>
      <c r="CX11" s="166">
        <v>4</v>
      </c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</row>
    <row r="12" spans="2:120" s="75" customFormat="1" ht="17.25" customHeight="1" x14ac:dyDescent="0.2">
      <c r="B12" s="157" t="s">
        <v>108</v>
      </c>
      <c r="C12" s="166">
        <v>26</v>
      </c>
      <c r="E12" s="157" t="s">
        <v>108</v>
      </c>
      <c r="F12" s="167">
        <v>6</v>
      </c>
      <c r="H12" s="157" t="s">
        <v>108</v>
      </c>
      <c r="I12" s="166">
        <v>13</v>
      </c>
      <c r="K12" s="157" t="s">
        <v>108</v>
      </c>
      <c r="L12" s="166">
        <v>13</v>
      </c>
      <c r="N12" s="157" t="s">
        <v>108</v>
      </c>
      <c r="O12" s="166">
        <v>15</v>
      </c>
      <c r="Q12" s="157" t="s">
        <v>108</v>
      </c>
      <c r="R12" s="166">
        <v>6</v>
      </c>
      <c r="W12" s="157" t="s">
        <v>108</v>
      </c>
      <c r="X12" s="166">
        <v>5</v>
      </c>
      <c r="Z12" s="157" t="s">
        <v>108</v>
      </c>
      <c r="AA12" s="166">
        <v>4</v>
      </c>
      <c r="AL12" s="157" t="s">
        <v>108</v>
      </c>
      <c r="AM12" s="166">
        <v>6</v>
      </c>
      <c r="AR12" s="157" t="s">
        <v>108</v>
      </c>
      <c r="AS12" s="166">
        <v>8</v>
      </c>
      <c r="AU12" s="157" t="s">
        <v>108</v>
      </c>
      <c r="AV12" s="166">
        <v>5</v>
      </c>
      <c r="AX12" s="157" t="s">
        <v>108</v>
      </c>
      <c r="AY12" s="166">
        <v>7</v>
      </c>
      <c r="BA12" s="157" t="s">
        <v>108</v>
      </c>
      <c r="BB12" s="166">
        <v>5</v>
      </c>
      <c r="BG12" s="157" t="s">
        <v>108</v>
      </c>
      <c r="BH12" s="166">
        <v>45</v>
      </c>
      <c r="BM12" s="157" t="s">
        <v>108</v>
      </c>
      <c r="BN12" s="166">
        <v>18</v>
      </c>
      <c r="CE12" s="157" t="s">
        <v>108</v>
      </c>
      <c r="CF12" s="166">
        <v>42</v>
      </c>
      <c r="CK12" s="157" t="s">
        <v>108</v>
      </c>
      <c r="CL12" s="166">
        <v>3</v>
      </c>
      <c r="CN12" s="157" t="s">
        <v>108</v>
      </c>
      <c r="CO12" s="166">
        <v>3</v>
      </c>
      <c r="CQ12" s="157" t="s">
        <v>108</v>
      </c>
      <c r="CR12" s="166">
        <v>2</v>
      </c>
      <c r="CT12" s="157" t="s">
        <v>108</v>
      </c>
      <c r="CU12" s="166">
        <v>3</v>
      </c>
      <c r="CW12" s="157" t="s">
        <v>108</v>
      </c>
      <c r="CX12" s="166">
        <v>5</v>
      </c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</row>
    <row r="13" spans="2:120" s="75" customFormat="1" ht="17.25" customHeight="1" x14ac:dyDescent="0.25">
      <c r="B13" s="157" t="s">
        <v>109</v>
      </c>
      <c r="C13" s="166">
        <v>26</v>
      </c>
      <c r="E13" s="157" t="s">
        <v>109</v>
      </c>
      <c r="F13" s="167">
        <v>6</v>
      </c>
      <c r="H13" s="157" t="s">
        <v>110</v>
      </c>
      <c r="I13" s="166">
        <v>13</v>
      </c>
      <c r="K13" s="157" t="s">
        <v>110</v>
      </c>
      <c r="L13" s="166">
        <v>13</v>
      </c>
      <c r="N13" s="157" t="s">
        <v>110</v>
      </c>
      <c r="O13" s="166">
        <v>15</v>
      </c>
      <c r="Q13" s="157" t="s">
        <v>109</v>
      </c>
      <c r="R13" s="166">
        <v>6</v>
      </c>
      <c r="W13" s="157" t="s">
        <v>109</v>
      </c>
      <c r="X13" s="166">
        <v>5</v>
      </c>
      <c r="Z13" s="157" t="s">
        <v>109</v>
      </c>
      <c r="AA13" s="166">
        <v>4</v>
      </c>
      <c r="AL13" s="157" t="s">
        <v>109</v>
      </c>
      <c r="AM13" s="166">
        <v>6</v>
      </c>
      <c r="AR13" s="157" t="s">
        <v>109</v>
      </c>
      <c r="AS13" s="166">
        <v>8</v>
      </c>
      <c r="AU13" s="157" t="s">
        <v>109</v>
      </c>
      <c r="AV13" s="166">
        <v>5</v>
      </c>
      <c r="AX13" s="157" t="s">
        <v>109</v>
      </c>
      <c r="AY13" s="166">
        <v>7</v>
      </c>
      <c r="BA13" s="157" t="s">
        <v>109</v>
      </c>
      <c r="BB13" s="166">
        <v>5</v>
      </c>
      <c r="BG13" s="157" t="s">
        <v>109</v>
      </c>
      <c r="BH13" s="166">
        <v>45</v>
      </c>
      <c r="BM13" s="157" t="s">
        <v>109</v>
      </c>
      <c r="BN13" s="166">
        <v>18</v>
      </c>
      <c r="CE13" s="157" t="s">
        <v>109</v>
      </c>
      <c r="CF13" s="166">
        <v>42</v>
      </c>
      <c r="CK13" s="157" t="s">
        <v>109</v>
      </c>
      <c r="CL13" s="166">
        <v>3</v>
      </c>
      <c r="CN13" s="157" t="s">
        <v>109</v>
      </c>
      <c r="CO13" s="166">
        <v>3</v>
      </c>
      <c r="CQ13" s="157" t="s">
        <v>109</v>
      </c>
      <c r="CR13" s="166">
        <v>2</v>
      </c>
      <c r="CT13" s="157" t="s">
        <v>109</v>
      </c>
      <c r="CU13" s="166">
        <v>3</v>
      </c>
      <c r="CW13" s="157" t="s">
        <v>109</v>
      </c>
      <c r="CX13" s="166">
        <v>5</v>
      </c>
    </row>
    <row r="14" spans="2:120" s="75" customFormat="1" ht="17.25" customHeight="1" x14ac:dyDescent="0.25">
      <c r="B14" s="157" t="s">
        <v>110</v>
      </c>
      <c r="C14" s="166">
        <v>26</v>
      </c>
      <c r="E14" s="157" t="s">
        <v>110</v>
      </c>
      <c r="F14" s="167">
        <v>6</v>
      </c>
      <c r="H14" s="158" t="s">
        <v>71</v>
      </c>
      <c r="I14" s="209">
        <v>1</v>
      </c>
      <c r="N14" s="161" t="s">
        <v>111</v>
      </c>
      <c r="O14" s="174">
        <v>1</v>
      </c>
      <c r="Q14" s="157" t="s">
        <v>110</v>
      </c>
      <c r="R14" s="166">
        <v>6</v>
      </c>
      <c r="W14" s="157" t="s">
        <v>110</v>
      </c>
      <c r="X14" s="166">
        <v>5</v>
      </c>
      <c r="Z14" s="157" t="s">
        <v>110</v>
      </c>
      <c r="AA14" s="166">
        <v>4</v>
      </c>
      <c r="AL14" s="157" t="s">
        <v>110</v>
      </c>
      <c r="AM14" s="166">
        <v>6</v>
      </c>
      <c r="AR14" s="157" t="s">
        <v>110</v>
      </c>
      <c r="AS14" s="166">
        <v>8</v>
      </c>
      <c r="AU14" s="157" t="s">
        <v>110</v>
      </c>
      <c r="AV14" s="166">
        <v>5</v>
      </c>
      <c r="AX14" s="157" t="s">
        <v>110</v>
      </c>
      <c r="AY14" s="166">
        <v>7</v>
      </c>
      <c r="BA14" s="157" t="s">
        <v>110</v>
      </c>
      <c r="BB14" s="166">
        <v>5</v>
      </c>
      <c r="BG14" s="157" t="s">
        <v>110</v>
      </c>
      <c r="BH14" s="166">
        <v>45</v>
      </c>
      <c r="BM14" s="157" t="s">
        <v>110</v>
      </c>
      <c r="BN14" s="166">
        <v>18</v>
      </c>
      <c r="CE14" s="157" t="s">
        <v>110</v>
      </c>
      <c r="CF14" s="166">
        <v>42</v>
      </c>
      <c r="CK14" s="157" t="s">
        <v>110</v>
      </c>
      <c r="CL14" s="166">
        <v>3</v>
      </c>
      <c r="CN14" s="157" t="s">
        <v>110</v>
      </c>
      <c r="CO14" s="166">
        <v>3</v>
      </c>
      <c r="CQ14" s="157" t="s">
        <v>110</v>
      </c>
      <c r="CR14" s="166">
        <v>2</v>
      </c>
      <c r="CT14" s="157" t="s">
        <v>110</v>
      </c>
      <c r="CU14" s="166">
        <v>3</v>
      </c>
      <c r="CW14" s="157" t="s">
        <v>110</v>
      </c>
      <c r="CX14" s="166">
        <v>5</v>
      </c>
    </row>
    <row r="15" spans="2:120" s="75" customFormat="1" ht="17.25" customHeight="1" x14ac:dyDescent="0.25">
      <c r="B15" s="159" t="s">
        <v>106</v>
      </c>
      <c r="C15" s="170">
        <v>2</v>
      </c>
      <c r="H15" s="158" t="s">
        <v>73</v>
      </c>
      <c r="I15" s="209">
        <v>1</v>
      </c>
      <c r="AR15" s="161" t="s">
        <v>111</v>
      </c>
      <c r="AS15" s="174">
        <v>2</v>
      </c>
      <c r="AU15" s="161" t="s">
        <v>111</v>
      </c>
      <c r="AV15" s="174">
        <v>1</v>
      </c>
      <c r="AX15" s="161" t="s">
        <v>111</v>
      </c>
      <c r="AY15" s="174">
        <v>2</v>
      </c>
      <c r="BA15" s="161" t="s">
        <v>111</v>
      </c>
      <c r="BB15" s="174">
        <v>2</v>
      </c>
      <c r="BM15" s="161" t="s">
        <v>111</v>
      </c>
      <c r="BN15" s="174">
        <v>1</v>
      </c>
      <c r="CK15" s="158" t="s">
        <v>72</v>
      </c>
      <c r="CL15" s="209">
        <v>1</v>
      </c>
      <c r="CW15" s="158" t="s">
        <v>72</v>
      </c>
      <c r="CX15" s="209">
        <v>1</v>
      </c>
    </row>
    <row r="16" spans="2:120" s="75" customFormat="1" ht="17.25" customHeight="1" x14ac:dyDescent="0.25">
      <c r="B16" s="159" t="s">
        <v>111</v>
      </c>
      <c r="C16" s="170">
        <v>2</v>
      </c>
      <c r="CK16" s="158" t="s">
        <v>73</v>
      </c>
      <c r="CL16" s="209">
        <v>1</v>
      </c>
      <c r="CW16" s="158" t="s">
        <v>73</v>
      </c>
      <c r="CX16" s="209">
        <v>1</v>
      </c>
    </row>
    <row r="17" spans="2:102" s="75" customFormat="1" ht="17.25" customHeight="1" x14ac:dyDescent="0.25">
      <c r="B17" s="159" t="s">
        <v>108</v>
      </c>
      <c r="C17" s="170">
        <v>2</v>
      </c>
      <c r="CW17" s="161" t="s">
        <v>111</v>
      </c>
      <c r="CX17" s="174">
        <v>1</v>
      </c>
    </row>
    <row r="18" spans="2:102" s="75" customFormat="1" ht="17.25" customHeight="1" x14ac:dyDescent="0.25">
      <c r="B18" s="159" t="s">
        <v>109</v>
      </c>
      <c r="C18" s="170">
        <v>2</v>
      </c>
    </row>
    <row r="19" spans="2:102" s="75" customFormat="1" ht="17.25" customHeight="1" x14ac:dyDescent="0.25">
      <c r="B19" s="159" t="s">
        <v>110</v>
      </c>
      <c r="C19" s="170">
        <v>2</v>
      </c>
    </row>
    <row r="20" spans="2:102" s="75" customFormat="1" ht="17.25" customHeight="1" x14ac:dyDescent="0.25">
      <c r="B20" s="160" t="s">
        <v>106</v>
      </c>
      <c r="C20" s="172">
        <v>1</v>
      </c>
    </row>
    <row r="21" spans="2:102" s="75" customFormat="1" ht="17.25" customHeight="1" x14ac:dyDescent="0.25">
      <c r="B21" s="160" t="s">
        <v>107</v>
      </c>
      <c r="C21" s="172">
        <v>1</v>
      </c>
    </row>
    <row r="22" spans="2:102" s="75" customFormat="1" ht="17.25" customHeight="1" x14ac:dyDescent="0.25">
      <c r="B22" s="160" t="s">
        <v>108</v>
      </c>
      <c r="C22" s="172">
        <v>1</v>
      </c>
    </row>
    <row r="23" spans="2:102" s="75" customFormat="1" ht="17.25" customHeight="1" x14ac:dyDescent="0.25">
      <c r="B23" s="160" t="s">
        <v>109</v>
      </c>
      <c r="C23" s="172">
        <v>1</v>
      </c>
    </row>
    <row r="24" spans="2:102" s="75" customFormat="1" ht="17.25" customHeight="1" x14ac:dyDescent="0.25">
      <c r="B24" s="160" t="s">
        <v>110</v>
      </c>
      <c r="C24" s="172">
        <v>1</v>
      </c>
    </row>
    <row r="25" spans="2:102" s="75" customFormat="1" ht="17.25" customHeight="1" x14ac:dyDescent="0.25"/>
    <row r="26" spans="2:102" s="75" customFormat="1" ht="17.25" customHeight="1" x14ac:dyDescent="0.25"/>
    <row r="27" spans="2:102" s="75" customFormat="1" ht="17.25" customHeight="1" x14ac:dyDescent="0.25"/>
    <row r="28" spans="2:102" s="75" customFormat="1" ht="17.25" customHeight="1" x14ac:dyDescent="0.25"/>
    <row r="29" spans="2:102" s="75" customFormat="1" ht="17.25" customHeight="1" x14ac:dyDescent="0.25"/>
    <row r="30" spans="2:102" s="75" customFormat="1" ht="17.25" customHeight="1" x14ac:dyDescent="0.25"/>
    <row r="31" spans="2:102" s="75" customFormat="1" ht="17.25" customHeight="1" x14ac:dyDescent="0.25"/>
    <row r="32" spans="2:102" s="75" customFormat="1" ht="17.25" customHeight="1" x14ac:dyDescent="0.25"/>
    <row r="33" s="75" customFormat="1" ht="17.25" customHeight="1" x14ac:dyDescent="0.25"/>
    <row r="34" s="75" customFormat="1" ht="17.25" customHeight="1" x14ac:dyDescent="0.25"/>
    <row r="35" s="75" customFormat="1" ht="17.25" customHeight="1" x14ac:dyDescent="0.25"/>
    <row r="36" s="75" customFormat="1" ht="17.25" customHeight="1" x14ac:dyDescent="0.25"/>
    <row r="37" s="75" customFormat="1" ht="17.25" customHeight="1" x14ac:dyDescent="0.25"/>
    <row r="38" s="75" customFormat="1" ht="17.25" customHeight="1" x14ac:dyDescent="0.25"/>
    <row r="39" s="75" customFormat="1" ht="17.25" customHeight="1" x14ac:dyDescent="0.25"/>
    <row r="40" s="75" customFormat="1" ht="17.25" customHeight="1" x14ac:dyDescent="0.25"/>
    <row r="41" s="75" customFormat="1" ht="17.25" customHeight="1" x14ac:dyDescent="0.25"/>
    <row r="42" s="75" customFormat="1" ht="17.25" customHeight="1" x14ac:dyDescent="0.25"/>
    <row r="43" s="75" customFormat="1" ht="17.25" customHeight="1" x14ac:dyDescent="0.25"/>
    <row r="44" s="75" customFormat="1" ht="17.25" customHeight="1" x14ac:dyDescent="0.25"/>
    <row r="45" s="75" customFormat="1" ht="17.25" customHeight="1" x14ac:dyDescent="0.25"/>
    <row r="46" s="75" customFormat="1" ht="17.25" customHeight="1" x14ac:dyDescent="0.25"/>
    <row r="47" s="75" customFormat="1" ht="17.25" customHeight="1" x14ac:dyDescent="0.25"/>
    <row r="48" s="75" customFormat="1" ht="17.25" customHeight="1" x14ac:dyDescent="0.25"/>
    <row r="49" s="75" customFormat="1" ht="17.25" customHeight="1" x14ac:dyDescent="0.25"/>
    <row r="50" s="75" customFormat="1" ht="12" x14ac:dyDescent="0.25"/>
    <row r="51" s="75" customFormat="1" ht="12" x14ac:dyDescent="0.25"/>
    <row r="52" s="75" customFormat="1" ht="12" x14ac:dyDescent="0.25"/>
    <row r="53" s="75" customFormat="1" ht="12" x14ac:dyDescent="0.25"/>
    <row r="54" s="75" customFormat="1" ht="12" x14ac:dyDescent="0.25"/>
    <row r="55" s="44" customFormat="1" ht="12" x14ac:dyDescent="0.2"/>
    <row r="56" s="44" customFormat="1" ht="12" x14ac:dyDescent="0.2"/>
    <row r="57" customFormat="1" ht="15" x14ac:dyDescent="0.25"/>
    <row r="58" customFormat="1" ht="15" x14ac:dyDescent="0.25"/>
    <row r="59" customFormat="1" ht="15" x14ac:dyDescent="0.25"/>
  </sheetData>
  <mergeCells count="38">
    <mergeCell ref="B3:C3"/>
    <mergeCell ref="E3:F3"/>
    <mergeCell ref="AO1:AP1"/>
    <mergeCell ref="W1:X1"/>
    <mergeCell ref="Z1:AA1"/>
    <mergeCell ref="AC1:AD1"/>
    <mergeCell ref="AF1:AG1"/>
    <mergeCell ref="AI1:AJ1"/>
    <mergeCell ref="B1:C1"/>
    <mergeCell ref="E1:F1"/>
    <mergeCell ref="AL1:AM1"/>
    <mergeCell ref="T1:U1"/>
    <mergeCell ref="H1:I1"/>
    <mergeCell ref="K1:L1"/>
    <mergeCell ref="N1:O1"/>
    <mergeCell ref="Q1:R1"/>
    <mergeCell ref="BP1:BQ1"/>
    <mergeCell ref="BS1:BT1"/>
    <mergeCell ref="AR1:AS1"/>
    <mergeCell ref="AU1:AV1"/>
    <mergeCell ref="AX1:AY1"/>
    <mergeCell ref="BA1:BB1"/>
    <mergeCell ref="BD1:BE1"/>
    <mergeCell ref="BG1:BH1"/>
    <mergeCell ref="BJ1:BK1"/>
    <mergeCell ref="BM1:BN1"/>
    <mergeCell ref="BV1:BW1"/>
    <mergeCell ref="BY1:BZ1"/>
    <mergeCell ref="CB1:CC1"/>
    <mergeCell ref="CE1:CF1"/>
    <mergeCell ref="CZ3:DA3"/>
    <mergeCell ref="CK1:CL1"/>
    <mergeCell ref="CN1:CO1"/>
    <mergeCell ref="CQ1:CR1"/>
    <mergeCell ref="CH1:CI1"/>
    <mergeCell ref="CT1:CU1"/>
    <mergeCell ref="CW1:CX1"/>
    <mergeCell ref="CZ1:DA1"/>
  </mergeCells>
  <phoneticPr fontId="86" type="noConversion"/>
  <pageMargins left="0" right="0" top="0" bottom="0" header="0" footer="0"/>
  <pageSetup paperSize="9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AJ33"/>
  <sheetViews>
    <sheetView tabSelected="1" workbookViewId="0">
      <selection activeCell="A2" sqref="A2"/>
    </sheetView>
  </sheetViews>
  <sheetFormatPr baseColWidth="10" defaultRowHeight="15" x14ac:dyDescent="0.25"/>
  <cols>
    <col min="1" max="1" width="13.5703125" customWidth="1"/>
    <col min="2" max="2" width="16.42578125" bestFit="1" customWidth="1"/>
    <col min="3" max="34" width="4.7109375" customWidth="1"/>
  </cols>
  <sheetData>
    <row r="5" spans="1:36" ht="19.5" customHeight="1" x14ac:dyDescent="0.25">
      <c r="A5" s="308" t="s">
        <v>117</v>
      </c>
      <c r="C5" s="267" t="s">
        <v>7</v>
      </c>
      <c r="D5" s="267"/>
      <c r="E5" s="267"/>
      <c r="F5" s="271" t="s">
        <v>8</v>
      </c>
      <c r="G5" s="271"/>
      <c r="H5" s="271"/>
      <c r="I5" s="271"/>
      <c r="J5" s="271"/>
      <c r="K5" s="271"/>
      <c r="L5" s="271"/>
      <c r="M5" s="271"/>
      <c r="N5" s="271"/>
      <c r="O5" s="268" t="s">
        <v>9</v>
      </c>
      <c r="P5" s="268"/>
      <c r="Q5" s="268"/>
      <c r="R5" s="268"/>
      <c r="S5" s="268"/>
      <c r="T5" s="306" t="s">
        <v>10</v>
      </c>
      <c r="U5" s="306"/>
      <c r="V5" s="306" t="s">
        <v>11</v>
      </c>
      <c r="W5" s="306"/>
      <c r="X5" s="307" t="s">
        <v>12</v>
      </c>
      <c r="Y5" s="307"/>
      <c r="Z5" s="307"/>
      <c r="AA5" s="307"/>
      <c r="AB5" s="304" t="s">
        <v>10</v>
      </c>
      <c r="AC5" s="304"/>
      <c r="AD5" s="289" t="s">
        <v>8</v>
      </c>
      <c r="AE5" s="289"/>
      <c r="AF5" s="289"/>
      <c r="AG5" s="289"/>
      <c r="AH5" s="289"/>
    </row>
    <row r="6" spans="1:36" x14ac:dyDescent="0.25">
      <c r="A6" s="309"/>
      <c r="C6" s="111" t="s">
        <v>15</v>
      </c>
      <c r="D6" s="111" t="s">
        <v>16</v>
      </c>
      <c r="E6" s="111" t="s">
        <v>17</v>
      </c>
      <c r="F6" s="111" t="s">
        <v>18</v>
      </c>
      <c r="G6" s="111">
        <v>425</v>
      </c>
      <c r="H6" s="111" t="s">
        <v>19</v>
      </c>
      <c r="I6" s="111">
        <v>2114</v>
      </c>
      <c r="J6" s="111" t="s">
        <v>20</v>
      </c>
      <c r="K6" s="111">
        <v>1005</v>
      </c>
      <c r="L6" s="111">
        <v>1015</v>
      </c>
      <c r="M6" s="111" t="s">
        <v>21</v>
      </c>
      <c r="N6" s="111" t="s">
        <v>22</v>
      </c>
      <c r="O6" s="112" t="s">
        <v>15</v>
      </c>
      <c r="P6" s="112" t="s">
        <v>16</v>
      </c>
      <c r="Q6" s="112" t="s">
        <v>17</v>
      </c>
      <c r="R6" s="112" t="s">
        <v>23</v>
      </c>
      <c r="S6" s="112" t="s">
        <v>24</v>
      </c>
      <c r="T6" s="306"/>
      <c r="U6" s="306"/>
      <c r="V6" s="306"/>
      <c r="W6" s="306"/>
      <c r="X6" s="233" t="s">
        <v>15</v>
      </c>
      <c r="Y6" s="233" t="s">
        <v>16</v>
      </c>
      <c r="Z6" s="233" t="s">
        <v>17</v>
      </c>
      <c r="AA6" s="233" t="s">
        <v>23</v>
      </c>
      <c r="AB6" s="234" t="s">
        <v>25</v>
      </c>
      <c r="AC6" s="235" t="s">
        <v>26</v>
      </c>
      <c r="AD6" s="114" t="s">
        <v>27</v>
      </c>
      <c r="AE6" s="114" t="s">
        <v>28</v>
      </c>
      <c r="AF6" s="114" t="s">
        <v>29</v>
      </c>
      <c r="AG6" s="114" t="s">
        <v>30</v>
      </c>
      <c r="AH6" s="114" t="s">
        <v>31</v>
      </c>
    </row>
    <row r="7" spans="1:36" x14ac:dyDescent="0.25">
      <c r="A7" s="225">
        <v>8</v>
      </c>
      <c r="B7" s="222" t="s">
        <v>61</v>
      </c>
      <c r="C7" s="164">
        <f>IF('FEUILLE FAB'!F12&gt;1,'FEUILLE FAB'!F12,A1&amp;"")</f>
        <v>19</v>
      </c>
      <c r="D7" s="164">
        <f>IF('FEUILLE FAB'!G12&gt;1,'FEUILLE FAB'!G12,B1&amp;"")</f>
        <v>15</v>
      </c>
      <c r="E7" s="164">
        <f>IF('FEUILLE FAB'!H12&gt;1,'FEUILLE FAB'!H12,C1&amp;"")</f>
        <v>13</v>
      </c>
      <c r="F7" s="164">
        <f>IF('FEUILLE FAB'!I12&gt;1,'FEUILLE FAB'!I12,D1&amp;"")</f>
        <v>6</v>
      </c>
      <c r="G7" s="164" t="str">
        <f>IF('FEUILLE FAB'!J12&gt;1,'FEUILLE FAB'!J12,E1&amp;"")</f>
        <v/>
      </c>
      <c r="H7" s="164">
        <f>IF('FEUILLE FAB'!K12&gt;1,'FEUILLE FAB'!K12,F1&amp;"")</f>
        <v>5</v>
      </c>
      <c r="I7" s="164">
        <f>IF('FEUILLE FAB'!L12&gt;1,'FEUILLE FAB'!L12,G1&amp;"")</f>
        <v>4</v>
      </c>
      <c r="J7" s="164" t="str">
        <f>IF('FEUILLE FAB'!M12&gt;1,'FEUILLE FAB'!M12,H1&amp;"")</f>
        <v/>
      </c>
      <c r="K7" s="164" t="str">
        <f>IF('FEUILLE FAB'!N12&gt;1,'FEUILLE FAB'!N12,I1&amp;"")</f>
        <v/>
      </c>
      <c r="L7" s="164" t="str">
        <f>IF('FEUILLE FAB'!O12&gt;1,'FEUILLE FAB'!O12,J1&amp;"")</f>
        <v/>
      </c>
      <c r="M7" s="164">
        <f>IF('FEUILLE FAB'!P12&gt;1,'FEUILLE FAB'!P12,K1&amp;"")</f>
        <v>6</v>
      </c>
      <c r="N7" s="164" t="str">
        <f>IF('FEUILLE FAB'!Q12&gt;1,'FEUILLE FAB'!Q12,L1&amp;"")</f>
        <v/>
      </c>
      <c r="O7" s="164">
        <f>IF('FEUILLE FAB'!R12&gt;1,'FEUILLE FAB'!R12,M1&amp;"")</f>
        <v>8</v>
      </c>
      <c r="P7" s="164">
        <f>IF('FEUILLE FAB'!S12&gt;1,'FEUILLE FAB'!S12,N1&amp;"")</f>
        <v>9</v>
      </c>
      <c r="Q7" s="164">
        <f>IF('FEUILLE FAB'!T12&gt;1,'FEUILLE FAB'!T12,O1&amp;"")</f>
        <v>9</v>
      </c>
      <c r="R7" s="164">
        <f>IF('FEUILLE FAB'!U12&gt;1,'FEUILLE FAB'!U12,P1&amp;"")</f>
        <v>11</v>
      </c>
      <c r="S7" s="164" t="str">
        <f>IF('FEUILLE FAB'!V12&gt;1,'FEUILLE FAB'!V12,Q1&amp;"")</f>
        <v/>
      </c>
      <c r="T7" s="164">
        <f>IF('FEUILLE FAB'!W12&gt;1,'FEUILLE FAB'!W12,R1&amp;"")</f>
        <v>42</v>
      </c>
      <c r="U7" s="164" t="str">
        <f>IF('FEUILLE FAB'!X12&gt;1,'FEUILLE FAB'!X12,S1&amp;"")</f>
        <v/>
      </c>
      <c r="V7" s="164">
        <f>IF('FEUILLE FAB'!Y12&gt;1,'FEUILLE FAB'!Y12,T1&amp;"")</f>
        <v>20</v>
      </c>
      <c r="W7" s="164" t="str">
        <f>IF('FEUILLE FAB'!Z12&gt;1,'FEUILLE FAB'!Z12,U1&amp;"")</f>
        <v/>
      </c>
      <c r="X7" s="164" t="str">
        <f>IF('FEUILLE FAB'!AA12&gt;1,'FEUILLE FAB'!AA12,V1&amp;"")</f>
        <v/>
      </c>
      <c r="Y7" s="164" t="str">
        <f>IF('FEUILLE FAB'!AB12&gt;1,'FEUILLE FAB'!AB12,W1&amp;"")</f>
        <v/>
      </c>
      <c r="Z7" s="164" t="str">
        <f>IF('FEUILLE FAB'!AC12&gt;1,'FEUILLE FAB'!AC12,X1&amp;"")</f>
        <v/>
      </c>
      <c r="AA7" s="164" t="str">
        <f>IF('FEUILLE FAB'!AD12&gt;1,'FEUILLE FAB'!AD12,Y1&amp;"")</f>
        <v/>
      </c>
      <c r="AB7" s="164">
        <f>IF('FEUILLE FAB'!AE12&gt;1,'FEUILLE FAB'!AE12,Z1&amp;"")</f>
        <v>45</v>
      </c>
      <c r="AC7" s="164" t="str">
        <f>IF('FEUILLE FAB'!AF12&gt;1,'FEUILLE FAB'!AF12,AA1&amp;"")</f>
        <v/>
      </c>
      <c r="AD7" s="164">
        <f>IF('FEUILLE FAB'!AG12&gt;1,'FEUILLE FAB'!AG12,AB1&amp;"")</f>
        <v>3</v>
      </c>
      <c r="AE7" s="164">
        <f>IF('FEUILLE FAB'!AH12&gt;1,'FEUILLE FAB'!AH12,AC1&amp;"")</f>
        <v>3</v>
      </c>
      <c r="AF7" s="164">
        <f>IF('FEUILLE FAB'!AI12&gt;1,'FEUILLE FAB'!AI12,AD1&amp;"")</f>
        <v>2</v>
      </c>
      <c r="AG7" s="164">
        <f>IF('FEUILLE FAB'!AJ12&gt;1,'FEUILLE FAB'!AJ12,AE1&amp;"")</f>
        <v>3</v>
      </c>
      <c r="AH7" s="164">
        <f>IF('FEUILLE FAB'!AK12&gt;1,'FEUILLE FAB'!AK12,AF1&amp;"")</f>
        <v>5</v>
      </c>
    </row>
    <row r="8" spans="1:36" x14ac:dyDescent="0.25">
      <c r="A8" s="305" t="s">
        <v>118</v>
      </c>
      <c r="B8" s="305"/>
      <c r="C8" s="225">
        <f t="shared" ref="C8:AH8" si="0">IF(C7="","",QUOTIENT(C7,$A$7))</f>
        <v>2</v>
      </c>
      <c r="D8" s="225">
        <f t="shared" si="0"/>
        <v>1</v>
      </c>
      <c r="E8" s="225">
        <f t="shared" si="0"/>
        <v>1</v>
      </c>
      <c r="F8" s="225">
        <f t="shared" si="0"/>
        <v>0</v>
      </c>
      <c r="G8" s="225" t="str">
        <f t="shared" si="0"/>
        <v/>
      </c>
      <c r="H8" s="225">
        <f t="shared" si="0"/>
        <v>0</v>
      </c>
      <c r="I8" s="225">
        <f t="shared" si="0"/>
        <v>0</v>
      </c>
      <c r="J8" s="225" t="str">
        <f t="shared" si="0"/>
        <v/>
      </c>
      <c r="K8" s="225" t="str">
        <f t="shared" si="0"/>
        <v/>
      </c>
      <c r="L8" s="225" t="str">
        <f t="shared" si="0"/>
        <v/>
      </c>
      <c r="M8" s="225">
        <f t="shared" si="0"/>
        <v>0</v>
      </c>
      <c r="N8" s="225" t="str">
        <f t="shared" si="0"/>
        <v/>
      </c>
      <c r="O8" s="225">
        <f t="shared" si="0"/>
        <v>1</v>
      </c>
      <c r="P8" s="225">
        <f t="shared" si="0"/>
        <v>1</v>
      </c>
      <c r="Q8" s="225">
        <f t="shared" si="0"/>
        <v>1</v>
      </c>
      <c r="R8" s="225">
        <f t="shared" si="0"/>
        <v>1</v>
      </c>
      <c r="S8" s="225" t="str">
        <f t="shared" si="0"/>
        <v/>
      </c>
      <c r="T8" s="225">
        <f t="shared" si="0"/>
        <v>5</v>
      </c>
      <c r="U8" s="225" t="str">
        <f t="shared" si="0"/>
        <v/>
      </c>
      <c r="V8" s="225">
        <f t="shared" si="0"/>
        <v>2</v>
      </c>
      <c r="W8" s="225" t="str">
        <f t="shared" si="0"/>
        <v/>
      </c>
      <c r="X8" s="225" t="str">
        <f t="shared" si="0"/>
        <v/>
      </c>
      <c r="Y8" s="225" t="str">
        <f t="shared" si="0"/>
        <v/>
      </c>
      <c r="Z8" s="225" t="str">
        <f t="shared" si="0"/>
        <v/>
      </c>
      <c r="AA8" s="225" t="str">
        <f t="shared" si="0"/>
        <v/>
      </c>
      <c r="AB8" s="225">
        <f t="shared" si="0"/>
        <v>5</v>
      </c>
      <c r="AC8" s="225" t="str">
        <f t="shared" si="0"/>
        <v/>
      </c>
      <c r="AD8" s="225">
        <f t="shared" si="0"/>
        <v>0</v>
      </c>
      <c r="AE8" s="225">
        <f t="shared" si="0"/>
        <v>0</v>
      </c>
      <c r="AF8" s="225">
        <f t="shared" si="0"/>
        <v>0</v>
      </c>
      <c r="AG8" s="225">
        <f t="shared" si="0"/>
        <v>0</v>
      </c>
      <c r="AH8" s="225">
        <f t="shared" si="0"/>
        <v>0</v>
      </c>
    </row>
    <row r="9" spans="1:36" x14ac:dyDescent="0.25">
      <c r="C9" s="225">
        <f>IF(C7="","",MOD(C7,$A$7))</f>
        <v>3</v>
      </c>
      <c r="D9" s="225">
        <f>IF(D7="","",MOD(D7,$A$7))</f>
        <v>7</v>
      </c>
      <c r="E9" s="225">
        <f>IF(E7="","",MOD(E7,$A$7))</f>
        <v>5</v>
      </c>
      <c r="F9" s="225">
        <f>IF(F7="","",MOD(F7,$A$7))</f>
        <v>6</v>
      </c>
      <c r="G9" s="225" t="str">
        <f>IF(G7="","",MOD(G7,$A$7))</f>
        <v/>
      </c>
      <c r="H9" s="225">
        <f t="shared" ref="H9:AH9" si="1">IF(H7="","",MOD(H7,$A$7))</f>
        <v>5</v>
      </c>
      <c r="I9" s="225">
        <f t="shared" si="1"/>
        <v>4</v>
      </c>
      <c r="J9" s="225" t="str">
        <f t="shared" si="1"/>
        <v/>
      </c>
      <c r="K9" s="225" t="str">
        <f t="shared" si="1"/>
        <v/>
      </c>
      <c r="L9" s="225" t="str">
        <f t="shared" si="1"/>
        <v/>
      </c>
      <c r="M9" s="225">
        <f t="shared" si="1"/>
        <v>6</v>
      </c>
      <c r="N9" s="225" t="str">
        <f t="shared" si="1"/>
        <v/>
      </c>
      <c r="O9" s="225">
        <f t="shared" si="1"/>
        <v>0</v>
      </c>
      <c r="P9" s="225">
        <f t="shared" si="1"/>
        <v>1</v>
      </c>
      <c r="Q9" s="225">
        <f t="shared" si="1"/>
        <v>1</v>
      </c>
      <c r="R9" s="225">
        <f t="shared" si="1"/>
        <v>3</v>
      </c>
      <c r="S9" s="225" t="str">
        <f t="shared" si="1"/>
        <v/>
      </c>
      <c r="T9" s="225">
        <f t="shared" si="1"/>
        <v>2</v>
      </c>
      <c r="U9" s="225" t="str">
        <f t="shared" si="1"/>
        <v/>
      </c>
      <c r="V9" s="225">
        <f t="shared" si="1"/>
        <v>4</v>
      </c>
      <c r="W9" s="225" t="str">
        <f t="shared" si="1"/>
        <v/>
      </c>
      <c r="X9" s="225" t="str">
        <f t="shared" si="1"/>
        <v/>
      </c>
      <c r="Y9" s="225" t="str">
        <f t="shared" si="1"/>
        <v/>
      </c>
      <c r="Z9" s="225" t="str">
        <f t="shared" si="1"/>
        <v/>
      </c>
      <c r="AA9" s="225" t="str">
        <f t="shared" si="1"/>
        <v/>
      </c>
      <c r="AB9" s="225">
        <f t="shared" si="1"/>
        <v>5</v>
      </c>
      <c r="AC9" s="225" t="str">
        <f t="shared" si="1"/>
        <v/>
      </c>
      <c r="AD9" s="225">
        <f t="shared" si="1"/>
        <v>3</v>
      </c>
      <c r="AE9" s="225">
        <f t="shared" si="1"/>
        <v>3</v>
      </c>
      <c r="AF9" s="225">
        <f t="shared" si="1"/>
        <v>2</v>
      </c>
      <c r="AG9" s="225">
        <f t="shared" si="1"/>
        <v>3</v>
      </c>
      <c r="AH9" s="225">
        <f t="shared" si="1"/>
        <v>5</v>
      </c>
      <c r="AJ9" t="s">
        <v>119</v>
      </c>
    </row>
    <row r="11" spans="1:36" x14ac:dyDescent="0.25">
      <c r="L11" t="s">
        <v>120</v>
      </c>
    </row>
    <row r="12" spans="1:36" x14ac:dyDescent="0.25">
      <c r="L12" t="s">
        <v>121</v>
      </c>
    </row>
    <row r="13" spans="1:36" x14ac:dyDescent="0.25">
      <c r="L13" t="s">
        <v>122</v>
      </c>
    </row>
    <row r="14" spans="1:36" x14ac:dyDescent="0.25">
      <c r="L14" t="s">
        <v>123</v>
      </c>
    </row>
    <row r="15" spans="1:36" x14ac:dyDescent="0.25">
      <c r="L15" t="s">
        <v>124</v>
      </c>
    </row>
    <row r="18" spans="1:36" x14ac:dyDescent="0.25">
      <c r="C18" s="267" t="s">
        <v>7</v>
      </c>
      <c r="D18" s="267"/>
      <c r="E18" s="267"/>
      <c r="F18" s="271" t="s">
        <v>8</v>
      </c>
      <c r="G18" s="271"/>
      <c r="H18" s="271"/>
      <c r="I18" s="271"/>
      <c r="J18" s="271"/>
      <c r="K18" s="271"/>
      <c r="L18" s="271"/>
      <c r="M18" s="271"/>
      <c r="N18" s="271"/>
      <c r="O18" s="268" t="s">
        <v>9</v>
      </c>
      <c r="P18" s="268"/>
      <c r="Q18" s="268"/>
      <c r="R18" s="268"/>
      <c r="S18" s="268"/>
      <c r="T18" s="306" t="s">
        <v>10</v>
      </c>
      <c r="U18" s="306"/>
      <c r="V18" s="306" t="s">
        <v>11</v>
      </c>
      <c r="W18" s="306"/>
      <c r="X18" s="307" t="s">
        <v>12</v>
      </c>
      <c r="Y18" s="307"/>
      <c r="Z18" s="307"/>
      <c r="AA18" s="307"/>
      <c r="AB18" s="304" t="s">
        <v>10</v>
      </c>
      <c r="AC18" s="304"/>
      <c r="AD18" s="289" t="s">
        <v>8</v>
      </c>
      <c r="AE18" s="289"/>
      <c r="AF18" s="289"/>
      <c r="AG18" s="289"/>
      <c r="AH18" s="289"/>
    </row>
    <row r="19" spans="1:36" x14ac:dyDescent="0.25">
      <c r="C19" s="111" t="s">
        <v>15</v>
      </c>
      <c r="D19" s="111" t="s">
        <v>16</v>
      </c>
      <c r="E19" s="111" t="s">
        <v>17</v>
      </c>
      <c r="F19" s="111" t="s">
        <v>18</v>
      </c>
      <c r="G19" s="111">
        <v>425</v>
      </c>
      <c r="H19" s="111" t="s">
        <v>19</v>
      </c>
      <c r="I19" s="111">
        <v>2114</v>
      </c>
      <c r="J19" s="111" t="s">
        <v>20</v>
      </c>
      <c r="K19" s="111">
        <v>1005</v>
      </c>
      <c r="L19" s="111">
        <v>1015</v>
      </c>
      <c r="M19" s="111" t="s">
        <v>21</v>
      </c>
      <c r="N19" s="111" t="s">
        <v>22</v>
      </c>
      <c r="O19" s="112" t="s">
        <v>15</v>
      </c>
      <c r="P19" s="112" t="s">
        <v>16</v>
      </c>
      <c r="Q19" s="112" t="s">
        <v>17</v>
      </c>
      <c r="R19" s="112" t="s">
        <v>23</v>
      </c>
      <c r="S19" s="112" t="s">
        <v>24</v>
      </c>
      <c r="T19" s="306"/>
      <c r="U19" s="306"/>
      <c r="V19" s="306"/>
      <c r="W19" s="306"/>
      <c r="X19" s="233" t="s">
        <v>15</v>
      </c>
      <c r="Y19" s="233" t="s">
        <v>16</v>
      </c>
      <c r="Z19" s="233" t="s">
        <v>17</v>
      </c>
      <c r="AA19" s="233" t="s">
        <v>23</v>
      </c>
      <c r="AB19" s="234" t="s">
        <v>25</v>
      </c>
      <c r="AC19" s="235" t="s">
        <v>26</v>
      </c>
      <c r="AD19" s="114" t="s">
        <v>27</v>
      </c>
      <c r="AE19" s="114" t="s">
        <v>28</v>
      </c>
      <c r="AF19" s="114" t="s">
        <v>29</v>
      </c>
      <c r="AG19" s="114" t="s">
        <v>30</v>
      </c>
      <c r="AH19" s="114" t="s">
        <v>31</v>
      </c>
      <c r="AI19" s="303" t="s">
        <v>125</v>
      </c>
      <c r="AJ19" s="303"/>
    </row>
    <row r="20" spans="1:36" x14ac:dyDescent="0.25">
      <c r="A20" s="236"/>
      <c r="B20" s="237">
        <v>2</v>
      </c>
      <c r="C20" s="225"/>
      <c r="D20" s="225"/>
      <c r="E20" s="225"/>
      <c r="F20" s="225"/>
      <c r="G20" s="225"/>
      <c r="H20" s="225"/>
      <c r="I20" s="225"/>
      <c r="J20" s="225"/>
      <c r="K20" s="225"/>
      <c r="L20" s="225"/>
      <c r="M20" s="225"/>
      <c r="N20" s="225"/>
      <c r="O20" s="225"/>
      <c r="P20" s="225"/>
      <c r="Q20" s="225"/>
      <c r="R20" s="225"/>
      <c r="S20" s="225"/>
      <c r="T20" s="225">
        <v>1</v>
      </c>
      <c r="U20" s="225"/>
      <c r="V20" s="225"/>
      <c r="W20" s="225"/>
      <c r="X20" s="225"/>
      <c r="Y20" s="225"/>
      <c r="Z20" s="225"/>
      <c r="AA20" s="225"/>
      <c r="AB20" s="225"/>
      <c r="AC20" s="225"/>
      <c r="AD20" s="225"/>
      <c r="AE20" s="225"/>
      <c r="AF20" s="225">
        <v>1</v>
      </c>
      <c r="AG20" s="225"/>
      <c r="AH20" s="225"/>
      <c r="AI20" s="237">
        <v>2</v>
      </c>
      <c r="AJ20" s="222">
        <f t="shared" ref="AJ20:AJ33" si="2">SUM(C20:AH20)</f>
        <v>2</v>
      </c>
    </row>
    <row r="21" spans="1:36" x14ac:dyDescent="0.25">
      <c r="A21" s="236"/>
      <c r="B21" s="237">
        <v>3</v>
      </c>
      <c r="C21" s="225">
        <v>1</v>
      </c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225"/>
      <c r="O21" s="225"/>
      <c r="P21" s="225"/>
      <c r="Q21" s="225"/>
      <c r="R21" s="225">
        <v>1</v>
      </c>
      <c r="S21" s="225"/>
      <c r="T21" s="225"/>
      <c r="U21" s="225"/>
      <c r="V21" s="225"/>
      <c r="W21" s="225"/>
      <c r="X21" s="225"/>
      <c r="Y21" s="225"/>
      <c r="Z21" s="225"/>
      <c r="AA21" s="225"/>
      <c r="AB21" s="225"/>
      <c r="AC21" s="225"/>
      <c r="AD21" s="225">
        <v>1</v>
      </c>
      <c r="AE21" s="225">
        <v>1</v>
      </c>
      <c r="AF21" s="225"/>
      <c r="AG21" s="225">
        <v>1</v>
      </c>
      <c r="AH21" s="225"/>
      <c r="AI21" s="237">
        <v>3</v>
      </c>
      <c r="AJ21" s="222">
        <f t="shared" si="2"/>
        <v>5</v>
      </c>
    </row>
    <row r="22" spans="1:36" x14ac:dyDescent="0.25">
      <c r="A22" s="236"/>
      <c r="B22" s="237">
        <v>4</v>
      </c>
      <c r="C22" s="225"/>
      <c r="D22" s="225"/>
      <c r="E22" s="225"/>
      <c r="F22" s="225"/>
      <c r="G22" s="225"/>
      <c r="H22" s="225"/>
      <c r="I22" s="225">
        <v>1</v>
      </c>
      <c r="J22" s="225"/>
      <c r="K22" s="225"/>
      <c r="L22" s="225"/>
      <c r="M22" s="225"/>
      <c r="N22" s="225"/>
      <c r="O22" s="225"/>
      <c r="P22" s="225"/>
      <c r="Q22" s="225"/>
      <c r="R22" s="225"/>
      <c r="S22" s="225"/>
      <c r="T22" s="225"/>
      <c r="U22" s="225"/>
      <c r="V22" s="225">
        <v>1</v>
      </c>
      <c r="W22" s="225"/>
      <c r="X22" s="225"/>
      <c r="Y22" s="225"/>
      <c r="Z22" s="225"/>
      <c r="AA22" s="225"/>
      <c r="AB22" s="225"/>
      <c r="AC22" s="225"/>
      <c r="AD22" s="225"/>
      <c r="AE22" s="225"/>
      <c r="AF22" s="225"/>
      <c r="AG22" s="225"/>
      <c r="AH22" s="225"/>
      <c r="AI22" s="237">
        <v>4</v>
      </c>
      <c r="AJ22" s="222">
        <f t="shared" si="2"/>
        <v>2</v>
      </c>
    </row>
    <row r="23" spans="1:36" x14ac:dyDescent="0.25">
      <c r="A23" s="236"/>
      <c r="B23" s="237">
        <v>5</v>
      </c>
      <c r="C23" s="225"/>
      <c r="D23" s="225"/>
      <c r="E23" s="225">
        <v>1</v>
      </c>
      <c r="F23" s="225"/>
      <c r="G23" s="225"/>
      <c r="H23" s="225">
        <v>1</v>
      </c>
      <c r="I23" s="225"/>
      <c r="J23" s="225"/>
      <c r="K23" s="225"/>
      <c r="L23" s="225"/>
      <c r="M23" s="225"/>
      <c r="N23" s="225"/>
      <c r="O23" s="225"/>
      <c r="P23" s="225"/>
      <c r="Q23" s="225"/>
      <c r="R23" s="225"/>
      <c r="S23" s="225"/>
      <c r="T23" s="225"/>
      <c r="U23" s="225"/>
      <c r="V23" s="225"/>
      <c r="W23" s="225"/>
      <c r="X23" s="225"/>
      <c r="Y23" s="225"/>
      <c r="Z23" s="225"/>
      <c r="AA23" s="225"/>
      <c r="AB23" s="225">
        <v>1</v>
      </c>
      <c r="AC23" s="225"/>
      <c r="AD23" s="225"/>
      <c r="AE23" s="225"/>
      <c r="AF23" s="225"/>
      <c r="AG23" s="225"/>
      <c r="AH23" s="225">
        <v>1</v>
      </c>
      <c r="AI23" s="237">
        <v>5</v>
      </c>
      <c r="AJ23" s="222">
        <f t="shared" si="2"/>
        <v>4</v>
      </c>
    </row>
    <row r="24" spans="1:36" x14ac:dyDescent="0.25">
      <c r="A24" s="236"/>
      <c r="B24" s="237">
        <v>6</v>
      </c>
      <c r="C24" s="225"/>
      <c r="D24" s="225"/>
      <c r="E24" s="225"/>
      <c r="F24" s="225">
        <v>1</v>
      </c>
      <c r="G24" s="225"/>
      <c r="H24" s="225"/>
      <c r="I24" s="225"/>
      <c r="J24" s="225"/>
      <c r="K24" s="225"/>
      <c r="L24" s="225"/>
      <c r="M24" s="225">
        <v>1</v>
      </c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5"/>
      <c r="AI24" s="237">
        <v>6</v>
      </c>
      <c r="AJ24" s="222">
        <f t="shared" si="2"/>
        <v>2</v>
      </c>
    </row>
    <row r="25" spans="1:36" x14ac:dyDescent="0.25">
      <c r="A25" s="236"/>
      <c r="B25" s="237">
        <v>7</v>
      </c>
      <c r="C25" s="225"/>
      <c r="D25" s="225">
        <v>1</v>
      </c>
      <c r="E25" s="225"/>
      <c r="F25" s="225"/>
      <c r="G25" s="225"/>
      <c r="H25" s="225"/>
      <c r="I25" s="225"/>
      <c r="J25" s="225"/>
      <c r="K25" s="225"/>
      <c r="L25" s="225"/>
      <c r="M25" s="225"/>
      <c r="N25" s="225"/>
      <c r="O25" s="225"/>
      <c r="P25" s="225"/>
      <c r="Q25" s="225"/>
      <c r="R25" s="225"/>
      <c r="S25" s="225"/>
      <c r="T25" s="225"/>
      <c r="U25" s="225"/>
      <c r="V25" s="225"/>
      <c r="W25" s="225"/>
      <c r="X25" s="225"/>
      <c r="Y25" s="225"/>
      <c r="Z25" s="225"/>
      <c r="AA25" s="225"/>
      <c r="AB25" s="225"/>
      <c r="AC25" s="225"/>
      <c r="AD25" s="225"/>
      <c r="AE25" s="225"/>
      <c r="AF25" s="225"/>
      <c r="AG25" s="225"/>
      <c r="AH25" s="225"/>
      <c r="AI25" s="237">
        <v>7</v>
      </c>
      <c r="AJ25" s="222">
        <f t="shared" si="2"/>
        <v>1</v>
      </c>
    </row>
    <row r="26" spans="1:36" x14ac:dyDescent="0.25">
      <c r="A26" s="236"/>
      <c r="B26" s="237">
        <v>8</v>
      </c>
      <c r="C26" s="225">
        <v>2</v>
      </c>
      <c r="D26" s="225">
        <v>1</v>
      </c>
      <c r="E26" s="225">
        <v>1</v>
      </c>
      <c r="F26" s="225"/>
      <c r="G26" s="225"/>
      <c r="H26" s="225"/>
      <c r="I26" s="225"/>
      <c r="J26" s="225"/>
      <c r="K26" s="225"/>
      <c r="L26" s="225"/>
      <c r="M26" s="225"/>
      <c r="N26" s="225"/>
      <c r="O26" s="225">
        <v>1</v>
      </c>
      <c r="P26" s="225">
        <v>0</v>
      </c>
      <c r="Q26" s="225">
        <v>0</v>
      </c>
      <c r="R26" s="225">
        <v>1</v>
      </c>
      <c r="S26" s="225"/>
      <c r="T26" s="225">
        <v>5</v>
      </c>
      <c r="U26" s="225"/>
      <c r="V26" s="225">
        <v>2</v>
      </c>
      <c r="W26" s="225"/>
      <c r="X26" s="225"/>
      <c r="Y26" s="225"/>
      <c r="Z26" s="225"/>
      <c r="AA26" s="225"/>
      <c r="AB26" s="225">
        <v>5</v>
      </c>
      <c r="AC26" s="225"/>
      <c r="AD26" s="225"/>
      <c r="AE26" s="225"/>
      <c r="AF26" s="225"/>
      <c r="AG26" s="225"/>
      <c r="AH26" s="225"/>
      <c r="AI26" s="237">
        <v>8</v>
      </c>
      <c r="AJ26" s="222">
        <f t="shared" si="2"/>
        <v>18</v>
      </c>
    </row>
    <row r="27" spans="1:36" x14ac:dyDescent="0.25">
      <c r="A27" s="236"/>
      <c r="B27" s="237">
        <v>9</v>
      </c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>
        <v>1</v>
      </c>
      <c r="Q27" s="225">
        <v>1</v>
      </c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37">
        <v>9</v>
      </c>
      <c r="AJ27" s="222">
        <f t="shared" si="2"/>
        <v>2</v>
      </c>
    </row>
    <row r="28" spans="1:36" x14ac:dyDescent="0.25">
      <c r="A28" s="236"/>
      <c r="B28" s="237">
        <v>10</v>
      </c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225"/>
      <c r="N28" s="225"/>
      <c r="O28" s="225"/>
      <c r="P28" s="225"/>
      <c r="Q28" s="225"/>
      <c r="R28" s="225"/>
      <c r="S28" s="225"/>
      <c r="T28" s="225"/>
      <c r="U28" s="225"/>
      <c r="V28" s="225"/>
      <c r="W28" s="225"/>
      <c r="X28" s="225"/>
      <c r="Y28" s="225"/>
      <c r="Z28" s="225"/>
      <c r="AA28" s="225"/>
      <c r="AB28" s="225"/>
      <c r="AC28" s="225"/>
      <c r="AD28" s="225"/>
      <c r="AE28" s="225"/>
      <c r="AF28" s="225"/>
      <c r="AG28" s="225"/>
      <c r="AH28" s="225"/>
      <c r="AI28" s="237">
        <v>10</v>
      </c>
      <c r="AJ28" s="222">
        <f t="shared" si="2"/>
        <v>0</v>
      </c>
    </row>
    <row r="29" spans="1:36" x14ac:dyDescent="0.25">
      <c r="A29" s="236"/>
      <c r="B29" s="237">
        <v>11</v>
      </c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225"/>
      <c r="N29" s="225"/>
      <c r="O29" s="225"/>
      <c r="P29" s="225"/>
      <c r="Q29" s="225"/>
      <c r="R29" s="225"/>
      <c r="S29" s="225"/>
      <c r="T29" s="225"/>
      <c r="U29" s="225"/>
      <c r="V29" s="225"/>
      <c r="W29" s="225"/>
      <c r="X29" s="225"/>
      <c r="Y29" s="225"/>
      <c r="Z29" s="225"/>
      <c r="AA29" s="225"/>
      <c r="AB29" s="225"/>
      <c r="AC29" s="225"/>
      <c r="AD29" s="225"/>
      <c r="AE29" s="225"/>
      <c r="AF29" s="225"/>
      <c r="AG29" s="225"/>
      <c r="AH29" s="225"/>
      <c r="AI29" s="237">
        <v>11</v>
      </c>
      <c r="AJ29" s="222">
        <f t="shared" si="2"/>
        <v>0</v>
      </c>
    </row>
    <row r="30" spans="1:36" x14ac:dyDescent="0.25">
      <c r="A30" s="236"/>
      <c r="B30" s="237">
        <v>12</v>
      </c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5"/>
      <c r="T30" s="225"/>
      <c r="U30" s="225"/>
      <c r="V30" s="225"/>
      <c r="W30" s="225"/>
      <c r="X30" s="225"/>
      <c r="Y30" s="225"/>
      <c r="Z30" s="225"/>
      <c r="AA30" s="225"/>
      <c r="AB30" s="225"/>
      <c r="AC30" s="225"/>
      <c r="AD30" s="225"/>
      <c r="AE30" s="225"/>
      <c r="AF30" s="225"/>
      <c r="AG30" s="225"/>
      <c r="AH30" s="225"/>
      <c r="AI30" s="237">
        <v>12</v>
      </c>
      <c r="AJ30" s="222">
        <f t="shared" si="2"/>
        <v>0</v>
      </c>
    </row>
    <row r="31" spans="1:36" x14ac:dyDescent="0.25">
      <c r="B31" s="237">
        <v>13</v>
      </c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5"/>
      <c r="T31" s="225"/>
      <c r="U31" s="225"/>
      <c r="V31" s="225"/>
      <c r="W31" s="225"/>
      <c r="X31" s="225"/>
      <c r="Y31" s="225"/>
      <c r="Z31" s="225"/>
      <c r="AA31" s="225"/>
      <c r="AB31" s="225"/>
      <c r="AC31" s="225"/>
      <c r="AD31" s="225"/>
      <c r="AE31" s="225"/>
      <c r="AF31" s="225"/>
      <c r="AG31" s="225"/>
      <c r="AH31" s="225"/>
      <c r="AI31" s="237">
        <v>13</v>
      </c>
      <c r="AJ31" s="222">
        <f t="shared" si="2"/>
        <v>0</v>
      </c>
    </row>
    <row r="32" spans="1:36" x14ac:dyDescent="0.25">
      <c r="B32" s="237">
        <v>14</v>
      </c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5"/>
      <c r="T32" s="225"/>
      <c r="U32" s="225"/>
      <c r="V32" s="225"/>
      <c r="W32" s="225"/>
      <c r="X32" s="225"/>
      <c r="Y32" s="225"/>
      <c r="Z32" s="225"/>
      <c r="AA32" s="225"/>
      <c r="AB32" s="225"/>
      <c r="AC32" s="225"/>
      <c r="AD32" s="225"/>
      <c r="AE32" s="225"/>
      <c r="AF32" s="225"/>
      <c r="AG32" s="225"/>
      <c r="AH32" s="225"/>
      <c r="AI32" s="237">
        <v>14</v>
      </c>
      <c r="AJ32" s="222">
        <f t="shared" si="2"/>
        <v>0</v>
      </c>
    </row>
    <row r="33" spans="2:36" x14ac:dyDescent="0.25">
      <c r="B33" s="237">
        <v>15</v>
      </c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5"/>
      <c r="T33" s="225"/>
      <c r="U33" s="225"/>
      <c r="V33" s="225"/>
      <c r="W33" s="225"/>
      <c r="X33" s="225"/>
      <c r="Y33" s="225"/>
      <c r="Z33" s="225"/>
      <c r="AA33" s="225"/>
      <c r="AB33" s="225"/>
      <c r="AC33" s="225"/>
      <c r="AD33" s="225"/>
      <c r="AE33" s="225"/>
      <c r="AF33" s="225"/>
      <c r="AG33" s="225"/>
      <c r="AH33" s="225"/>
      <c r="AI33" s="237">
        <v>15</v>
      </c>
      <c r="AJ33" s="222">
        <f t="shared" si="2"/>
        <v>0</v>
      </c>
    </row>
  </sheetData>
  <mergeCells count="19">
    <mergeCell ref="AB5:AC5"/>
    <mergeCell ref="AD5:AH5"/>
    <mergeCell ref="A5:A6"/>
    <mergeCell ref="C5:E5"/>
    <mergeCell ref="F5:N5"/>
    <mergeCell ref="O5:S5"/>
    <mergeCell ref="T5:U6"/>
    <mergeCell ref="V5:W6"/>
    <mergeCell ref="X5:AA5"/>
    <mergeCell ref="AI19:AJ19"/>
    <mergeCell ref="AB18:AC18"/>
    <mergeCell ref="AD18:AH18"/>
    <mergeCell ref="A8:B8"/>
    <mergeCell ref="C18:E18"/>
    <mergeCell ref="F18:N18"/>
    <mergeCell ref="O18:S18"/>
    <mergeCell ref="V18:W19"/>
    <mergeCell ref="X18:AA18"/>
    <mergeCell ref="T18:U19"/>
  </mergeCells>
  <phoneticPr fontId="8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MENUS</vt:lpstr>
      <vt:lpstr>CALCUL EFFECTIFS</vt:lpstr>
      <vt:lpstr>QUANTITES TOTAL</vt:lpstr>
      <vt:lpstr>FEUILLE FAB</vt:lpstr>
      <vt:lpstr>BL</vt:lpstr>
      <vt:lpstr>Feuil1</vt:lpstr>
      <vt:lpstr>'FEUILLE FAB'!Zone_d_impression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APAJH41</dc:creator>
  <cp:lastModifiedBy>APAJH41</cp:lastModifiedBy>
  <cp:lastPrinted>2015-11-23T14:03:40Z</cp:lastPrinted>
  <dcterms:created xsi:type="dcterms:W3CDTF">2015-10-07T06:17:42Z</dcterms:created>
  <dcterms:modified xsi:type="dcterms:W3CDTF">2016-03-15T15:28:23Z</dcterms:modified>
</cp:coreProperties>
</file>