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P-Hdv-FILE01.mdnemours.fr\USERS\v-saussier\Mes documents\"/>
    </mc:Choice>
  </mc:AlternateContent>
  <bookViews>
    <workbookView xWindow="0" yWindow="0" windowWidth="28800" windowHeight="13125" activeTab="1"/>
  </bookViews>
  <sheets>
    <sheet name="Graphique1" sheetId="40" r:id="rId1"/>
    <sheet name="CHANTIERS_2016" sheetId="2" r:id="rId2"/>
    <sheet name="Feuil1" sheetId="39" r:id="rId3"/>
    <sheet name="TCD général" sheetId="21" r:id="rId4"/>
    <sheet name="Données groupées générales " sheetId="38" r:id="rId5"/>
    <sheet name="RECAP_2016" sheetId="3" r:id="rId6"/>
  </sheets>
  <functionGroups builtInGroupCount="18"/>
  <definedNames>
    <definedName name="_xlnm._FilterDatabase" localSheetId="1" hidden="1">CHANTIERS_2016!$A$1:$AG$9</definedName>
    <definedName name="facture">CHANTIERS_2016!$O:$O</definedName>
    <definedName name="_xlnm.Print_Titles" localSheetId="1">CHANTIERS_2016!$1:$1</definedName>
    <definedName name="_xlnm.Print_Titles" localSheetId="5">RECAP_2016!$1:$2</definedName>
    <definedName name="Nom_Client">CHANTIERS_2016!$G:$G</definedName>
  </definedNames>
  <calcPr calcId="152511"/>
  <pivotCaches>
    <pivotCache cacheId="188" r:id="rId7"/>
  </pivotCaches>
</workbook>
</file>

<file path=xl/calcChain.xml><?xml version="1.0" encoding="utf-8"?>
<calcChain xmlns="http://schemas.openxmlformats.org/spreadsheetml/2006/main">
  <c r="V2" i="2" l="1"/>
  <c r="V3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253" i="2"/>
  <c r="V254" i="2"/>
  <c r="V255" i="2"/>
  <c r="V256" i="2"/>
  <c r="V257" i="2"/>
  <c r="V258" i="2"/>
  <c r="V259" i="2"/>
  <c r="V260" i="2"/>
  <c r="V261" i="2"/>
  <c r="V262" i="2"/>
  <c r="V263" i="2"/>
  <c r="V264" i="2"/>
  <c r="V265" i="2"/>
  <c r="V266" i="2"/>
  <c r="V267" i="2"/>
  <c r="V268" i="2"/>
  <c r="V269" i="2"/>
  <c r="V270" i="2"/>
  <c r="V271" i="2"/>
  <c r="V272" i="2"/>
  <c r="V273" i="2"/>
  <c r="V274" i="2"/>
  <c r="V275" i="2"/>
  <c r="V276" i="2"/>
  <c r="V277" i="2"/>
  <c r="V278" i="2"/>
  <c r="V279" i="2"/>
  <c r="V280" i="2"/>
  <c r="V281" i="2"/>
  <c r="V282" i="2"/>
  <c r="V283" i="2"/>
  <c r="V284" i="2"/>
  <c r="V285" i="2"/>
  <c r="V286" i="2"/>
  <c r="V287" i="2"/>
  <c r="V288" i="2"/>
  <c r="V289" i="2"/>
  <c r="V290" i="2"/>
  <c r="V291" i="2"/>
  <c r="V292" i="2"/>
  <c r="V293" i="2"/>
  <c r="V294" i="2"/>
  <c r="V295" i="2"/>
  <c r="V296" i="2"/>
  <c r="V297" i="2"/>
  <c r="V298" i="2"/>
  <c r="V299" i="2"/>
  <c r="V300" i="2"/>
  <c r="V301" i="2"/>
  <c r="V302" i="2"/>
  <c r="V303" i="2"/>
  <c r="V304" i="2"/>
  <c r="V305" i="2"/>
  <c r="V306" i="2"/>
  <c r="V307" i="2"/>
  <c r="V308" i="2"/>
  <c r="V309" i="2"/>
  <c r="V310" i="2"/>
  <c r="V311" i="2"/>
  <c r="V312" i="2"/>
  <c r="V313" i="2"/>
  <c r="V314" i="2"/>
  <c r="V315" i="2"/>
  <c r="V316" i="2"/>
  <c r="V317" i="2"/>
  <c r="V318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V364" i="2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/>
  <c r="V433" i="2"/>
  <c r="V434" i="2"/>
  <c r="V435" i="2"/>
  <c r="V436" i="2"/>
  <c r="V437" i="2"/>
  <c r="V438" i="2"/>
  <c r="V439" i="2"/>
  <c r="V440" i="2"/>
  <c r="V441" i="2"/>
  <c r="V442" i="2"/>
  <c r="V443" i="2"/>
  <c r="V444" i="2"/>
  <c r="V445" i="2"/>
  <c r="V446" i="2"/>
  <c r="V447" i="2"/>
  <c r="V448" i="2"/>
  <c r="V449" i="2"/>
  <c r="V450" i="2"/>
  <c r="V451" i="2"/>
  <c r="V452" i="2"/>
  <c r="V453" i="2"/>
  <c r="V454" i="2"/>
  <c r="V455" i="2"/>
  <c r="V456" i="2"/>
  <c r="V457" i="2"/>
  <c r="V458" i="2"/>
  <c r="V459" i="2"/>
  <c r="V460" i="2"/>
  <c r="V461" i="2"/>
  <c r="V462" i="2"/>
  <c r="V463" i="2"/>
  <c r="V464" i="2"/>
  <c r="V465" i="2"/>
  <c r="V466" i="2"/>
  <c r="V467" i="2"/>
  <c r="V468" i="2"/>
  <c r="V469" i="2"/>
  <c r="V470" i="2"/>
  <c r="V471" i="2"/>
  <c r="V472" i="2"/>
  <c r="V473" i="2"/>
  <c r="V474" i="2"/>
  <c r="V475" i="2"/>
  <c r="V476" i="2"/>
  <c r="V477" i="2"/>
  <c r="V478" i="2"/>
  <c r="V479" i="2"/>
  <c r="V480" i="2"/>
  <c r="V481" i="2"/>
  <c r="V482" i="2"/>
  <c r="V483" i="2"/>
  <c r="V484" i="2"/>
  <c r="V485" i="2"/>
  <c r="V486" i="2"/>
  <c r="V487" i="2"/>
  <c r="V488" i="2"/>
  <c r="V489" i="2"/>
  <c r="V490" i="2"/>
  <c r="V491" i="2"/>
  <c r="V492" i="2"/>
  <c r="V493" i="2"/>
  <c r="V494" i="2"/>
  <c r="V495" i="2"/>
  <c r="V496" i="2"/>
  <c r="V497" i="2"/>
  <c r="V498" i="2"/>
  <c r="V499" i="2"/>
  <c r="V500" i="2"/>
  <c r="V501" i="2"/>
  <c r="V502" i="2"/>
  <c r="V503" i="2"/>
  <c r="V504" i="2"/>
  <c r="V505" i="2"/>
  <c r="V506" i="2"/>
  <c r="V507" i="2"/>
  <c r="V508" i="2"/>
  <c r="V509" i="2"/>
  <c r="V510" i="2"/>
  <c r="V511" i="2"/>
  <c r="V512" i="2"/>
  <c r="V513" i="2"/>
  <c r="V514" i="2"/>
  <c r="V515" i="2"/>
  <c r="V516" i="2"/>
  <c r="V517" i="2"/>
  <c r="V518" i="2"/>
  <c r="V519" i="2"/>
  <c r="V520" i="2"/>
  <c r="V521" i="2"/>
  <c r="V522" i="2"/>
  <c r="V523" i="2"/>
  <c r="V524" i="2"/>
  <c r="V525" i="2"/>
  <c r="V526" i="2"/>
  <c r="V527" i="2"/>
  <c r="V528" i="2"/>
  <c r="V529" i="2"/>
  <c r="V530" i="2"/>
  <c r="V531" i="2"/>
  <c r="V532" i="2"/>
  <c r="V533" i="2"/>
  <c r="V534" i="2"/>
  <c r="V535" i="2"/>
  <c r="V536" i="2"/>
  <c r="V537" i="2"/>
  <c r="V538" i="2"/>
  <c r="V539" i="2"/>
  <c r="V540" i="2"/>
  <c r="V541" i="2"/>
  <c r="V542" i="2"/>
  <c r="V543" i="2"/>
  <c r="V544" i="2"/>
  <c r="V545" i="2"/>
  <c r="V546" i="2"/>
  <c r="V547" i="2"/>
  <c r="V548" i="2"/>
  <c r="V549" i="2"/>
  <c r="V550" i="2"/>
  <c r="V551" i="2"/>
  <c r="V552" i="2"/>
  <c r="V553" i="2"/>
  <c r="V554" i="2"/>
  <c r="V555" i="2"/>
  <c r="V556" i="2"/>
  <c r="V557" i="2"/>
  <c r="V558" i="2"/>
  <c r="V559" i="2"/>
  <c r="V560" i="2"/>
  <c r="V561" i="2"/>
  <c r="V562" i="2"/>
  <c r="V563" i="2"/>
  <c r="V564" i="2"/>
  <c r="V565" i="2"/>
  <c r="V566" i="2"/>
  <c r="V567" i="2"/>
  <c r="V568" i="2"/>
  <c r="V569" i="2"/>
  <c r="V570" i="2"/>
  <c r="V571" i="2"/>
  <c r="V572" i="2"/>
  <c r="V573" i="2"/>
  <c r="V574" i="2"/>
  <c r="V575" i="2"/>
  <c r="V576" i="2"/>
  <c r="V577" i="2"/>
  <c r="V578" i="2"/>
  <c r="V579" i="2"/>
  <c r="V580" i="2"/>
  <c r="V581" i="2"/>
  <c r="V582" i="2"/>
  <c r="V583" i="2"/>
  <c r="V584" i="2"/>
  <c r="V585" i="2"/>
  <c r="V586" i="2"/>
  <c r="V587" i="2"/>
  <c r="V588" i="2"/>
  <c r="V589" i="2"/>
  <c r="V590" i="2"/>
  <c r="V591" i="2"/>
  <c r="V592" i="2"/>
  <c r="V593" i="2"/>
  <c r="V594" i="2"/>
  <c r="V595" i="2"/>
  <c r="V596" i="2"/>
  <c r="V597" i="2"/>
  <c r="V598" i="2"/>
  <c r="V599" i="2"/>
  <c r="V600" i="2"/>
  <c r="V601" i="2"/>
  <c r="V602" i="2"/>
  <c r="V603" i="2"/>
  <c r="V604" i="2"/>
  <c r="V605" i="2"/>
  <c r="V606" i="2"/>
  <c r="V607" i="2"/>
  <c r="V608" i="2"/>
  <c r="V609" i="2"/>
  <c r="V610" i="2"/>
  <c r="V611" i="2"/>
  <c r="V612" i="2"/>
  <c r="V613" i="2"/>
  <c r="V614" i="2"/>
  <c r="V615" i="2"/>
  <c r="V616" i="2"/>
  <c r="V617" i="2"/>
  <c r="V618" i="2"/>
  <c r="V619" i="2"/>
  <c r="V620" i="2"/>
  <c r="V621" i="2"/>
  <c r="V622" i="2"/>
  <c r="V623" i="2"/>
  <c r="V624" i="2"/>
  <c r="V625" i="2"/>
  <c r="V626" i="2"/>
  <c r="V627" i="2"/>
  <c r="V628" i="2"/>
  <c r="V629" i="2"/>
  <c r="V630" i="2"/>
  <c r="V631" i="2"/>
  <c r="V632" i="2"/>
  <c r="V633" i="2"/>
  <c r="V634" i="2"/>
  <c r="V635" i="2"/>
  <c r="V636" i="2"/>
  <c r="V637" i="2"/>
  <c r="V638" i="2"/>
  <c r="V639" i="2"/>
  <c r="V640" i="2"/>
  <c r="V641" i="2"/>
  <c r="V642" i="2"/>
  <c r="V643" i="2"/>
  <c r="V644" i="2"/>
  <c r="V645" i="2"/>
  <c r="V646" i="2"/>
  <c r="V647" i="2"/>
  <c r="V648" i="2"/>
  <c r="V649" i="2"/>
  <c r="V650" i="2"/>
  <c r="V651" i="2"/>
  <c r="V652" i="2"/>
  <c r="V653" i="2"/>
  <c r="V654" i="2"/>
  <c r="V655" i="2"/>
  <c r="V656" i="2"/>
  <c r="V657" i="2"/>
  <c r="V658" i="2"/>
  <c r="V659" i="2"/>
  <c r="V660" i="2"/>
  <c r="V661" i="2"/>
  <c r="V662" i="2"/>
  <c r="V663" i="2"/>
  <c r="V664" i="2"/>
  <c r="V665" i="2"/>
  <c r="V666" i="2"/>
  <c r="V667" i="2"/>
  <c r="V668" i="2"/>
  <c r="V669" i="2"/>
  <c r="V670" i="2"/>
  <c r="V671" i="2"/>
  <c r="V672" i="2"/>
  <c r="V673" i="2"/>
  <c r="V674" i="2"/>
  <c r="V675" i="2"/>
  <c r="V676" i="2"/>
  <c r="V677" i="2"/>
  <c r="V678" i="2"/>
  <c r="V679" i="2"/>
  <c r="V680" i="2"/>
  <c r="V681" i="2"/>
  <c r="V682" i="2"/>
  <c r="V683" i="2"/>
  <c r="V684" i="2"/>
  <c r="V685" i="2"/>
  <c r="V686" i="2"/>
  <c r="V687" i="2"/>
  <c r="V688" i="2"/>
  <c r="V689" i="2"/>
  <c r="V690" i="2"/>
  <c r="V691" i="2"/>
  <c r="V692" i="2"/>
  <c r="V693" i="2"/>
  <c r="V694" i="2"/>
  <c r="V695" i="2"/>
  <c r="V696" i="2"/>
  <c r="V697" i="2"/>
  <c r="V698" i="2"/>
  <c r="V699" i="2"/>
  <c r="V700" i="2"/>
  <c r="V701" i="2"/>
  <c r="V702" i="2"/>
  <c r="V703" i="2"/>
  <c r="V704" i="2"/>
  <c r="V705" i="2"/>
  <c r="V706" i="2"/>
  <c r="V707" i="2"/>
  <c r="V708" i="2"/>
  <c r="V709" i="2"/>
  <c r="V710" i="2"/>
  <c r="V711" i="2"/>
  <c r="V712" i="2"/>
  <c r="V713" i="2"/>
  <c r="V714" i="2"/>
  <c r="V715" i="2"/>
  <c r="V716" i="2"/>
  <c r="V717" i="2"/>
  <c r="V718" i="2"/>
  <c r="V719" i="2"/>
  <c r="V720" i="2"/>
  <c r="V721" i="2"/>
  <c r="V722" i="2"/>
  <c r="V723" i="2"/>
  <c r="V724" i="2"/>
  <c r="V725" i="2"/>
  <c r="V726" i="2"/>
  <c r="V727" i="2"/>
  <c r="V728" i="2"/>
  <c r="V729" i="2"/>
  <c r="V730" i="2"/>
  <c r="V731" i="2"/>
  <c r="V732" i="2"/>
  <c r="V733" i="2"/>
  <c r="V734" i="2"/>
  <c r="V735" i="2"/>
  <c r="V736" i="2"/>
  <c r="V737" i="2"/>
  <c r="V738" i="2"/>
  <c r="V739" i="2"/>
  <c r="V740" i="2"/>
  <c r="V741" i="2"/>
  <c r="V742" i="2"/>
  <c r="V743" i="2"/>
  <c r="V744" i="2"/>
  <c r="V745" i="2"/>
  <c r="V746" i="2"/>
  <c r="V747" i="2"/>
  <c r="V748" i="2"/>
  <c r="V749" i="2"/>
  <c r="V750" i="2"/>
  <c r="V751" i="2"/>
  <c r="V752" i="2"/>
  <c r="V753" i="2"/>
  <c r="V754" i="2"/>
  <c r="V755" i="2"/>
  <c r="V756" i="2"/>
  <c r="V757" i="2"/>
  <c r="V758" i="2"/>
  <c r="V759" i="2"/>
  <c r="V760" i="2"/>
  <c r="V761" i="2"/>
  <c r="V762" i="2"/>
  <c r="V763" i="2"/>
  <c r="V764" i="2"/>
  <c r="V765" i="2"/>
  <c r="V766" i="2"/>
  <c r="V767" i="2"/>
  <c r="V768" i="2"/>
  <c r="V769" i="2"/>
  <c r="V770" i="2"/>
  <c r="V771" i="2"/>
  <c r="V772" i="2"/>
  <c r="V773" i="2"/>
  <c r="V774" i="2"/>
  <c r="V775" i="2"/>
  <c r="V776" i="2"/>
  <c r="V777" i="2"/>
  <c r="V778" i="2"/>
  <c r="V779" i="2"/>
  <c r="V780" i="2"/>
  <c r="V781" i="2"/>
  <c r="V782" i="2"/>
  <c r="V783" i="2"/>
  <c r="V784" i="2"/>
  <c r="V785" i="2"/>
  <c r="V786" i="2"/>
  <c r="V787" i="2"/>
  <c r="V788" i="2"/>
  <c r="V789" i="2"/>
  <c r="V790" i="2"/>
  <c r="V791" i="2"/>
  <c r="V792" i="2"/>
  <c r="V793" i="2"/>
  <c r="V794" i="2"/>
  <c r="V795" i="2"/>
  <c r="V796" i="2"/>
  <c r="V797" i="2"/>
  <c r="V798" i="2"/>
  <c r="V799" i="2"/>
  <c r="V800" i="2"/>
  <c r="V801" i="2"/>
  <c r="V802" i="2"/>
  <c r="V803" i="2"/>
  <c r="V804" i="2"/>
  <c r="V805" i="2"/>
  <c r="V806" i="2"/>
  <c r="V807" i="2"/>
  <c r="V808" i="2"/>
  <c r="V809" i="2"/>
  <c r="V810" i="2"/>
  <c r="V811" i="2"/>
  <c r="V812" i="2"/>
  <c r="V813" i="2"/>
  <c r="V814" i="2"/>
  <c r="V815" i="2"/>
  <c r="V816" i="2"/>
  <c r="V817" i="2"/>
  <c r="V818" i="2"/>
  <c r="V819" i="2"/>
  <c r="V820" i="2"/>
  <c r="V821" i="2"/>
  <c r="V822" i="2"/>
  <c r="V823" i="2"/>
  <c r="V824" i="2"/>
  <c r="V825" i="2"/>
  <c r="V826" i="2"/>
  <c r="V827" i="2"/>
  <c r="V828" i="2"/>
  <c r="V829" i="2"/>
  <c r="V830" i="2"/>
  <c r="V831" i="2"/>
  <c r="V832" i="2"/>
  <c r="V833" i="2"/>
  <c r="V834" i="2"/>
  <c r="V835" i="2"/>
  <c r="V836" i="2"/>
  <c r="V837" i="2"/>
  <c r="V838" i="2"/>
  <c r="V839" i="2"/>
  <c r="V840" i="2"/>
  <c r="V841" i="2"/>
  <c r="V842" i="2"/>
  <c r="V843" i="2"/>
  <c r="V844" i="2"/>
  <c r="V845" i="2"/>
  <c r="V846" i="2"/>
  <c r="V847" i="2"/>
  <c r="V848" i="2"/>
  <c r="V849" i="2"/>
  <c r="V850" i="2"/>
  <c r="V851" i="2"/>
  <c r="V852" i="2"/>
  <c r="V853" i="2"/>
  <c r="V854" i="2"/>
  <c r="V855" i="2"/>
  <c r="V856" i="2"/>
  <c r="V857" i="2"/>
  <c r="V858" i="2"/>
  <c r="V859" i="2"/>
  <c r="V860" i="2"/>
  <c r="V861" i="2"/>
  <c r="V862" i="2"/>
  <c r="V863" i="2"/>
  <c r="V864" i="2"/>
  <c r="V865" i="2"/>
  <c r="V866" i="2"/>
  <c r="V867" i="2"/>
  <c r="V868" i="2"/>
  <c r="V869" i="2"/>
  <c r="V870" i="2"/>
  <c r="V871" i="2"/>
  <c r="V872" i="2"/>
  <c r="V873" i="2"/>
  <c r="V874" i="2"/>
  <c r="V875" i="2"/>
  <c r="V876" i="2"/>
  <c r="V877" i="2"/>
  <c r="V878" i="2"/>
  <c r="V879" i="2"/>
  <c r="V880" i="2"/>
  <c r="V881" i="2"/>
  <c r="V882" i="2"/>
  <c r="V883" i="2"/>
  <c r="V884" i="2"/>
  <c r="V885" i="2"/>
  <c r="V886" i="2"/>
  <c r="V887" i="2"/>
  <c r="V888" i="2"/>
  <c r="V889" i="2"/>
  <c r="V890" i="2"/>
  <c r="V891" i="2"/>
  <c r="V892" i="2"/>
  <c r="V893" i="2"/>
  <c r="V894" i="2"/>
  <c r="V895" i="2"/>
  <c r="V896" i="2"/>
  <c r="V897" i="2"/>
  <c r="V898" i="2"/>
  <c r="V899" i="2"/>
  <c r="V900" i="2"/>
  <c r="V901" i="2"/>
  <c r="V902" i="2"/>
  <c r="V903" i="2"/>
  <c r="V904" i="2"/>
  <c r="V905" i="2"/>
  <c r="V906" i="2"/>
  <c r="V907" i="2"/>
  <c r="V908" i="2"/>
  <c r="V909" i="2"/>
  <c r="V910" i="2"/>
  <c r="V911" i="2"/>
  <c r="V912" i="2"/>
  <c r="V913" i="2"/>
  <c r="V914" i="2"/>
  <c r="V915" i="2"/>
  <c r="V916" i="2"/>
  <c r="V917" i="2"/>
  <c r="V918" i="2"/>
  <c r="V919" i="2"/>
  <c r="V920" i="2"/>
  <c r="V921" i="2"/>
  <c r="V922" i="2"/>
  <c r="V923" i="2"/>
  <c r="V924" i="2"/>
  <c r="V925" i="2"/>
  <c r="V926" i="2"/>
  <c r="V927" i="2"/>
  <c r="V928" i="2"/>
  <c r="V929" i="2"/>
  <c r="V930" i="2"/>
  <c r="V931" i="2"/>
  <c r="V932" i="2"/>
  <c r="V933" i="2"/>
  <c r="V934" i="2"/>
  <c r="V935" i="2"/>
  <c r="V936" i="2"/>
  <c r="V937" i="2"/>
  <c r="V938" i="2"/>
  <c r="V939" i="2"/>
  <c r="V940" i="2"/>
  <c r="V941" i="2"/>
  <c r="V942" i="2"/>
  <c r="V943" i="2"/>
  <c r="V944" i="2"/>
  <c r="V945" i="2"/>
  <c r="V946" i="2"/>
  <c r="V947" i="2"/>
  <c r="V948" i="2"/>
  <c r="V949" i="2"/>
  <c r="V950" i="2"/>
  <c r="V951" i="2"/>
  <c r="V952" i="2"/>
  <c r="V953" i="2"/>
  <c r="V954" i="2"/>
  <c r="V955" i="2"/>
  <c r="V956" i="2"/>
  <c r="V957" i="2"/>
  <c r="V958" i="2"/>
  <c r="V959" i="2"/>
  <c r="V960" i="2"/>
  <c r="V961" i="2"/>
  <c r="V962" i="2"/>
  <c r="V963" i="2"/>
  <c r="V964" i="2"/>
  <c r="V965" i="2"/>
  <c r="V966" i="2"/>
  <c r="V967" i="2"/>
  <c r="V968" i="2"/>
  <c r="V969" i="2"/>
  <c r="V970" i="2"/>
  <c r="V971" i="2"/>
  <c r="V972" i="2"/>
  <c r="V973" i="2"/>
  <c r="V974" i="2"/>
  <c r="V975" i="2"/>
  <c r="V976" i="2"/>
  <c r="V977" i="2"/>
  <c r="V978" i="2"/>
  <c r="V979" i="2"/>
  <c r="V980" i="2"/>
  <c r="V981" i="2"/>
  <c r="V982" i="2"/>
  <c r="V983" i="2"/>
  <c r="V984" i="2"/>
  <c r="V985" i="2"/>
  <c r="V986" i="2"/>
  <c r="V987" i="2"/>
  <c r="V988" i="2"/>
  <c r="V989" i="2"/>
  <c r="V990" i="2"/>
  <c r="V991" i="2"/>
  <c r="V992" i="2"/>
  <c r="V993" i="2"/>
  <c r="V994" i="2"/>
  <c r="V995" i="2"/>
  <c r="V996" i="2"/>
  <c r="V997" i="2"/>
  <c r="V998" i="2"/>
  <c r="V999" i="2"/>
  <c r="V1000" i="2"/>
  <c r="V1001" i="2"/>
  <c r="V1002" i="2"/>
  <c r="V1003" i="2"/>
  <c r="V1004" i="2"/>
  <c r="V1005" i="2"/>
  <c r="V1006" i="2"/>
  <c r="V1007" i="2"/>
  <c r="V1008" i="2"/>
  <c r="V1009" i="2"/>
  <c r="V1010" i="2"/>
  <c r="V1011" i="2"/>
  <c r="V1012" i="2"/>
  <c r="V1013" i="2"/>
  <c r="V1014" i="2"/>
  <c r="V1015" i="2"/>
  <c r="V1016" i="2"/>
  <c r="V1017" i="2"/>
  <c r="V1018" i="2"/>
  <c r="V1019" i="2"/>
  <c r="V1020" i="2"/>
  <c r="V1021" i="2"/>
  <c r="V1022" i="2"/>
  <c r="V1023" i="2"/>
  <c r="V1024" i="2"/>
  <c r="V1025" i="2"/>
  <c r="V1026" i="2"/>
  <c r="V1027" i="2"/>
  <c r="V1028" i="2"/>
  <c r="V1029" i="2"/>
  <c r="V1030" i="2"/>
  <c r="V1031" i="2"/>
  <c r="V1032" i="2"/>
  <c r="V1033" i="2"/>
  <c r="V1034" i="2"/>
  <c r="V1035" i="2"/>
  <c r="V1036" i="2"/>
  <c r="V1037" i="2"/>
  <c r="V1038" i="2"/>
  <c r="V1039" i="2"/>
  <c r="V1040" i="2"/>
  <c r="V1041" i="2"/>
  <c r="V1042" i="2"/>
  <c r="V1043" i="2"/>
  <c r="V1044" i="2"/>
  <c r="V1045" i="2"/>
  <c r="V1046" i="2"/>
  <c r="V1047" i="2"/>
  <c r="V1048" i="2"/>
  <c r="V1049" i="2"/>
  <c r="V1050" i="2"/>
  <c r="V1051" i="2"/>
  <c r="V1052" i="2"/>
  <c r="V1053" i="2"/>
  <c r="V1054" i="2"/>
  <c r="V1055" i="2"/>
  <c r="V1056" i="2"/>
  <c r="V1057" i="2"/>
  <c r="V1058" i="2"/>
  <c r="V1059" i="2"/>
  <c r="V1060" i="2"/>
  <c r="V1061" i="2"/>
  <c r="V1062" i="2"/>
  <c r="V1063" i="2"/>
  <c r="V1064" i="2"/>
  <c r="V1065" i="2"/>
  <c r="V1066" i="2"/>
  <c r="V1067" i="2"/>
  <c r="V1068" i="2"/>
  <c r="V1069" i="2"/>
  <c r="V1070" i="2"/>
  <c r="V1071" i="2"/>
  <c r="V1072" i="2"/>
  <c r="V1073" i="2"/>
  <c r="V1074" i="2"/>
  <c r="V1075" i="2"/>
  <c r="V1076" i="2"/>
  <c r="V1077" i="2"/>
  <c r="V1078" i="2"/>
  <c r="V1079" i="2"/>
  <c r="V1080" i="2"/>
  <c r="V1081" i="2"/>
  <c r="V1082" i="2"/>
  <c r="V1083" i="2"/>
  <c r="V1084" i="2"/>
  <c r="V1085" i="2"/>
  <c r="V1086" i="2"/>
  <c r="V1087" i="2"/>
  <c r="V1088" i="2"/>
  <c r="V1089" i="2"/>
  <c r="V1090" i="2"/>
  <c r="V1091" i="2"/>
  <c r="V1092" i="2"/>
  <c r="V1093" i="2"/>
  <c r="V1094" i="2"/>
  <c r="V1095" i="2"/>
  <c r="V1096" i="2"/>
  <c r="V1097" i="2"/>
  <c r="V1098" i="2"/>
  <c r="V1099" i="2"/>
  <c r="V1100" i="2"/>
  <c r="V1101" i="2"/>
  <c r="V1102" i="2"/>
  <c r="V1103" i="2"/>
  <c r="V1104" i="2"/>
  <c r="V1105" i="2"/>
  <c r="V1106" i="2"/>
  <c r="V1107" i="2"/>
  <c r="V1108" i="2"/>
  <c r="V1109" i="2"/>
  <c r="V1110" i="2"/>
  <c r="V1111" i="2"/>
  <c r="V1112" i="2"/>
  <c r="V1113" i="2"/>
  <c r="V1114" i="2"/>
  <c r="V1115" i="2"/>
  <c r="V1116" i="2"/>
  <c r="V1117" i="2"/>
  <c r="V1118" i="2"/>
  <c r="V1119" i="2"/>
  <c r="V1120" i="2"/>
  <c r="V1121" i="2"/>
  <c r="V1122" i="2"/>
  <c r="V1123" i="2"/>
  <c r="V1124" i="2"/>
  <c r="V1125" i="2"/>
  <c r="V1126" i="2"/>
  <c r="V1127" i="2"/>
  <c r="V1128" i="2"/>
  <c r="V1129" i="2"/>
  <c r="V1130" i="2"/>
  <c r="V1131" i="2"/>
  <c r="V1132" i="2"/>
  <c r="V1133" i="2"/>
  <c r="V1134" i="2"/>
  <c r="V1135" i="2"/>
  <c r="V1136" i="2"/>
  <c r="V1137" i="2"/>
  <c r="V1138" i="2"/>
  <c r="V1139" i="2"/>
  <c r="V1140" i="2"/>
  <c r="V1141" i="2"/>
  <c r="V1142" i="2"/>
  <c r="V1143" i="2"/>
  <c r="V1144" i="2"/>
  <c r="V1145" i="2"/>
  <c r="V1146" i="2"/>
  <c r="V1147" i="2"/>
  <c r="V1148" i="2"/>
  <c r="V1149" i="2"/>
  <c r="V1150" i="2"/>
  <c r="V1151" i="2"/>
  <c r="V1152" i="2"/>
  <c r="V1153" i="2"/>
  <c r="V1154" i="2"/>
  <c r="V1155" i="2"/>
  <c r="V1156" i="2"/>
  <c r="V1157" i="2"/>
  <c r="V1158" i="2"/>
  <c r="V1159" i="2"/>
  <c r="V1160" i="2"/>
  <c r="V1161" i="2"/>
  <c r="V1162" i="2"/>
  <c r="V1163" i="2"/>
  <c r="V1164" i="2"/>
  <c r="V1165" i="2"/>
  <c r="V1166" i="2"/>
  <c r="V1167" i="2"/>
  <c r="V1168" i="2"/>
  <c r="V1169" i="2"/>
  <c r="V1170" i="2"/>
  <c r="V1171" i="2"/>
  <c r="V1172" i="2"/>
  <c r="V1173" i="2"/>
  <c r="V1174" i="2"/>
  <c r="V1175" i="2"/>
  <c r="V1176" i="2"/>
  <c r="V1177" i="2"/>
  <c r="V1178" i="2"/>
  <c r="V1179" i="2"/>
  <c r="V1180" i="2"/>
  <c r="V1181" i="2"/>
  <c r="V1182" i="2"/>
  <c r="V1183" i="2"/>
  <c r="V1184" i="2"/>
  <c r="V1185" i="2"/>
  <c r="V1186" i="2"/>
  <c r="V1187" i="2"/>
  <c r="V1188" i="2"/>
  <c r="V1189" i="2"/>
  <c r="V1190" i="2"/>
  <c r="V1191" i="2"/>
  <c r="V1192" i="2"/>
  <c r="V1193" i="2"/>
  <c r="V1194" i="2"/>
  <c r="V1195" i="2"/>
  <c r="V1196" i="2"/>
  <c r="V1197" i="2"/>
  <c r="V1198" i="2"/>
  <c r="V1199" i="2"/>
  <c r="V1200" i="2"/>
  <c r="V1201" i="2"/>
  <c r="V1202" i="2"/>
  <c r="V1203" i="2"/>
  <c r="V1204" i="2"/>
  <c r="V1205" i="2"/>
  <c r="V1206" i="2"/>
  <c r="V1207" i="2"/>
  <c r="V1208" i="2"/>
  <c r="V1209" i="2"/>
  <c r="V1210" i="2"/>
  <c r="V1211" i="2"/>
  <c r="V1212" i="2"/>
  <c r="V1213" i="2"/>
  <c r="V1214" i="2"/>
  <c r="V1215" i="2"/>
  <c r="V1216" i="2"/>
  <c r="V1217" i="2"/>
  <c r="V1218" i="2"/>
  <c r="V1219" i="2"/>
  <c r="V1220" i="2"/>
  <c r="V1221" i="2"/>
  <c r="V1222" i="2"/>
  <c r="V1223" i="2"/>
  <c r="V1224" i="2"/>
  <c r="V1225" i="2"/>
  <c r="V1226" i="2"/>
  <c r="V1227" i="2"/>
  <c r="V1228" i="2"/>
  <c r="V1229" i="2"/>
  <c r="V1230" i="2"/>
  <c r="V1231" i="2"/>
  <c r="V1232" i="2"/>
  <c r="V1233" i="2"/>
  <c r="V1234" i="2"/>
  <c r="V1235" i="2"/>
  <c r="V1236" i="2"/>
  <c r="V1237" i="2"/>
  <c r="V1238" i="2"/>
  <c r="V1239" i="2"/>
  <c r="V1240" i="2"/>
  <c r="V1241" i="2"/>
  <c r="V1242" i="2"/>
  <c r="V1243" i="2"/>
  <c r="V1244" i="2"/>
  <c r="V1245" i="2"/>
  <c r="V1246" i="2"/>
  <c r="V1247" i="2"/>
  <c r="V1248" i="2"/>
  <c r="V1249" i="2"/>
  <c r="V1250" i="2"/>
  <c r="V1251" i="2"/>
  <c r="V1252" i="2"/>
  <c r="V1253" i="2"/>
  <c r="V1254" i="2"/>
  <c r="V1255" i="2"/>
  <c r="V1256" i="2"/>
  <c r="V1257" i="2"/>
  <c r="V1258" i="2"/>
  <c r="V1259" i="2"/>
  <c r="V1260" i="2"/>
  <c r="V1261" i="2"/>
  <c r="V1262" i="2"/>
  <c r="V1263" i="2"/>
  <c r="V1264" i="2"/>
  <c r="V1265" i="2"/>
  <c r="V1266" i="2"/>
  <c r="V1267" i="2"/>
  <c r="V1268" i="2"/>
  <c r="V1269" i="2"/>
  <c r="V1270" i="2"/>
  <c r="V1271" i="2"/>
  <c r="V1272" i="2"/>
  <c r="V1273" i="2"/>
  <c r="V1274" i="2"/>
  <c r="V1275" i="2"/>
  <c r="V1276" i="2"/>
  <c r="V1277" i="2"/>
  <c r="V1278" i="2"/>
  <c r="V1279" i="2"/>
  <c r="V1280" i="2"/>
  <c r="V1281" i="2"/>
  <c r="V1282" i="2"/>
  <c r="V1283" i="2"/>
  <c r="V1284" i="2"/>
  <c r="V1285" i="2"/>
  <c r="V1286" i="2"/>
  <c r="V1287" i="2"/>
  <c r="V1288" i="2"/>
  <c r="V1289" i="2"/>
  <c r="V1290" i="2"/>
  <c r="V1291" i="2"/>
  <c r="V1292" i="2"/>
  <c r="V1293" i="2"/>
  <c r="V1294" i="2"/>
  <c r="V1295" i="2"/>
  <c r="V1296" i="2"/>
  <c r="V1297" i="2"/>
  <c r="V1298" i="2"/>
  <c r="V1299" i="2"/>
  <c r="V1300" i="2"/>
  <c r="V1301" i="2"/>
  <c r="V1302" i="2"/>
  <c r="V1303" i="2"/>
  <c r="V1304" i="2"/>
  <c r="V1305" i="2"/>
  <c r="V1306" i="2"/>
  <c r="V1307" i="2"/>
  <c r="V1308" i="2"/>
  <c r="V1309" i="2"/>
  <c r="V1310" i="2"/>
  <c r="V1311" i="2"/>
  <c r="V1312" i="2"/>
  <c r="V1313" i="2"/>
  <c r="V1314" i="2"/>
  <c r="V1315" i="2"/>
  <c r="V1316" i="2"/>
  <c r="V1317" i="2"/>
  <c r="V1318" i="2"/>
  <c r="V1319" i="2"/>
  <c r="V1320" i="2"/>
  <c r="V1321" i="2"/>
  <c r="V1322" i="2"/>
  <c r="V1323" i="2"/>
  <c r="V1324" i="2"/>
  <c r="V1325" i="2"/>
  <c r="V1326" i="2"/>
  <c r="V1327" i="2"/>
  <c r="V1328" i="2"/>
  <c r="V1329" i="2"/>
  <c r="V1330" i="2"/>
  <c r="V1331" i="2"/>
  <c r="V1332" i="2"/>
  <c r="V1333" i="2"/>
  <c r="V1334" i="2"/>
  <c r="V1335" i="2"/>
  <c r="V1336" i="2"/>
  <c r="V1337" i="2"/>
  <c r="V1338" i="2"/>
  <c r="V1339" i="2"/>
  <c r="V1340" i="2"/>
  <c r="V1341" i="2"/>
  <c r="V1342" i="2"/>
  <c r="V1343" i="2"/>
  <c r="V1344" i="2"/>
  <c r="V1345" i="2"/>
  <c r="V1346" i="2"/>
  <c r="V1347" i="2"/>
  <c r="V1348" i="2"/>
  <c r="V1349" i="2"/>
  <c r="V1350" i="2"/>
  <c r="V1351" i="2"/>
  <c r="V1352" i="2"/>
  <c r="V1353" i="2"/>
  <c r="V1354" i="2"/>
  <c r="V1355" i="2"/>
  <c r="V1356" i="2"/>
  <c r="V1357" i="2"/>
  <c r="V1358" i="2"/>
  <c r="V1359" i="2"/>
  <c r="V1360" i="2"/>
  <c r="V1361" i="2"/>
  <c r="V1362" i="2"/>
  <c r="V1363" i="2"/>
  <c r="V1364" i="2"/>
  <c r="V1365" i="2"/>
  <c r="V1366" i="2"/>
  <c r="V1367" i="2"/>
  <c r="V1368" i="2"/>
  <c r="V1369" i="2"/>
  <c r="V1370" i="2"/>
  <c r="V1371" i="2"/>
  <c r="V1372" i="2"/>
  <c r="V1373" i="2"/>
  <c r="V1374" i="2"/>
  <c r="V1375" i="2"/>
  <c r="V1376" i="2"/>
  <c r="V1377" i="2"/>
  <c r="V1378" i="2"/>
  <c r="V1379" i="2"/>
  <c r="V1380" i="2"/>
  <c r="V1381" i="2"/>
  <c r="V1382" i="2"/>
  <c r="V1383" i="2"/>
  <c r="V1384" i="2"/>
  <c r="V1385" i="2"/>
  <c r="V1386" i="2"/>
  <c r="V1387" i="2"/>
  <c r="V1388" i="2"/>
  <c r="V1389" i="2"/>
  <c r="V1390" i="2"/>
  <c r="V1391" i="2"/>
  <c r="V1392" i="2"/>
  <c r="V1393" i="2"/>
  <c r="V1394" i="2"/>
  <c r="V1395" i="2"/>
  <c r="V1396" i="2"/>
  <c r="V1397" i="2"/>
  <c r="V1398" i="2"/>
  <c r="V1399" i="2"/>
  <c r="V1400" i="2"/>
  <c r="V1401" i="2"/>
  <c r="V1402" i="2"/>
  <c r="V1403" i="2"/>
  <c r="V1404" i="2"/>
  <c r="V1405" i="2"/>
  <c r="V1406" i="2"/>
  <c r="V1407" i="2"/>
  <c r="V1408" i="2"/>
  <c r="V1409" i="2"/>
  <c r="V1410" i="2"/>
  <c r="V1411" i="2"/>
  <c r="V1412" i="2"/>
  <c r="V1413" i="2"/>
  <c r="V1414" i="2"/>
  <c r="V1415" i="2"/>
  <c r="V1416" i="2"/>
  <c r="V1417" i="2"/>
  <c r="V1418" i="2"/>
  <c r="V1419" i="2"/>
  <c r="V1420" i="2"/>
  <c r="V1421" i="2"/>
  <c r="V1422" i="2"/>
  <c r="V1423" i="2"/>
  <c r="V1424" i="2"/>
  <c r="V1425" i="2"/>
  <c r="V1426" i="2"/>
  <c r="V1427" i="2"/>
  <c r="V1428" i="2"/>
  <c r="V1429" i="2"/>
  <c r="V1430" i="2"/>
  <c r="V1431" i="2"/>
  <c r="V1432" i="2"/>
  <c r="V1433" i="2"/>
  <c r="V1434" i="2"/>
  <c r="V1435" i="2"/>
  <c r="V1436" i="2"/>
  <c r="V1437" i="2"/>
  <c r="V1438" i="2"/>
  <c r="V1439" i="2"/>
  <c r="V1440" i="2"/>
  <c r="V1441" i="2"/>
  <c r="V1442" i="2"/>
  <c r="V1443" i="2"/>
  <c r="V1444" i="2"/>
  <c r="V1445" i="2"/>
  <c r="V1446" i="2"/>
  <c r="V1447" i="2"/>
  <c r="V1448" i="2"/>
  <c r="V1449" i="2"/>
  <c r="V1450" i="2"/>
  <c r="V1451" i="2"/>
  <c r="V1452" i="2"/>
  <c r="V1453" i="2"/>
  <c r="V1454" i="2"/>
  <c r="V1455" i="2"/>
  <c r="V1456" i="2"/>
  <c r="V1457" i="2"/>
  <c r="V1458" i="2"/>
  <c r="V1459" i="2"/>
  <c r="V1460" i="2"/>
  <c r="V1461" i="2"/>
  <c r="V1462" i="2"/>
  <c r="V1463" i="2"/>
  <c r="V1464" i="2"/>
  <c r="V1465" i="2"/>
  <c r="V1466" i="2"/>
  <c r="V1467" i="2"/>
  <c r="V1468" i="2"/>
  <c r="V1469" i="2"/>
  <c r="V1470" i="2"/>
  <c r="V1471" i="2"/>
  <c r="V1472" i="2"/>
  <c r="V1473" i="2"/>
  <c r="V1474" i="2"/>
  <c r="V1475" i="2"/>
  <c r="V1476" i="2"/>
  <c r="V1477" i="2"/>
  <c r="V1478" i="2"/>
  <c r="V1479" i="2"/>
  <c r="V1480" i="2"/>
  <c r="V1481" i="2"/>
  <c r="V1482" i="2"/>
  <c r="V1483" i="2"/>
  <c r="V1484" i="2"/>
  <c r="V1485" i="2"/>
  <c r="V1486" i="2"/>
  <c r="V1487" i="2"/>
  <c r="V1488" i="2"/>
  <c r="V1489" i="2"/>
  <c r="V1490" i="2"/>
  <c r="V1491" i="2"/>
  <c r="V1492" i="2"/>
  <c r="V1493" i="2"/>
  <c r="V1494" i="2"/>
  <c r="V1495" i="2"/>
  <c r="V1496" i="2"/>
  <c r="V1497" i="2"/>
  <c r="V1498" i="2"/>
  <c r="V1499" i="2"/>
  <c r="V1500" i="2"/>
  <c r="V1501" i="2"/>
  <c r="V1502" i="2"/>
  <c r="V1503" i="2"/>
  <c r="V1504" i="2"/>
  <c r="V1505" i="2"/>
  <c r="V1506" i="2"/>
  <c r="V1507" i="2"/>
  <c r="V1508" i="2"/>
  <c r="V1509" i="2"/>
  <c r="V1510" i="2"/>
  <c r="V1511" i="2"/>
  <c r="V1512" i="2"/>
  <c r="V1513" i="2"/>
  <c r="V1514" i="2"/>
  <c r="V1515" i="2"/>
  <c r="V1516" i="2"/>
  <c r="V1517" i="2"/>
  <c r="V1518" i="2"/>
  <c r="V1519" i="2"/>
  <c r="V1520" i="2"/>
  <c r="V1521" i="2"/>
  <c r="V1522" i="2"/>
  <c r="V1523" i="2"/>
  <c r="V1524" i="2"/>
  <c r="V1525" i="2"/>
  <c r="V1526" i="2"/>
  <c r="V1527" i="2"/>
  <c r="V1528" i="2"/>
  <c r="V1529" i="2"/>
  <c r="V1530" i="2"/>
  <c r="V1531" i="2"/>
  <c r="V1532" i="2"/>
  <c r="V1533" i="2"/>
  <c r="V1534" i="2"/>
  <c r="V1535" i="2"/>
  <c r="V1536" i="2"/>
  <c r="V1537" i="2"/>
  <c r="V1538" i="2"/>
  <c r="V1539" i="2"/>
  <c r="V1540" i="2"/>
  <c r="V1541" i="2"/>
  <c r="V1542" i="2"/>
  <c r="V1543" i="2"/>
  <c r="V1544" i="2"/>
  <c r="V1545" i="2"/>
  <c r="V1546" i="2"/>
  <c r="V1547" i="2"/>
  <c r="V1548" i="2"/>
  <c r="V1549" i="2"/>
  <c r="V1550" i="2"/>
  <c r="V1551" i="2"/>
  <c r="V1552" i="2"/>
  <c r="V1553" i="2"/>
  <c r="V1554" i="2"/>
  <c r="V1555" i="2"/>
  <c r="V1556" i="2"/>
  <c r="V1557" i="2"/>
  <c r="V1558" i="2"/>
  <c r="V1559" i="2"/>
  <c r="V1560" i="2"/>
  <c r="V1561" i="2"/>
  <c r="V1562" i="2"/>
  <c r="V1563" i="2"/>
  <c r="V1564" i="2"/>
  <c r="V1565" i="2"/>
  <c r="V1566" i="2"/>
  <c r="V1567" i="2"/>
  <c r="V1568" i="2"/>
  <c r="V1569" i="2"/>
  <c r="V1570" i="2"/>
  <c r="V1571" i="2"/>
  <c r="V1572" i="2"/>
  <c r="V1573" i="2"/>
  <c r="V1574" i="2"/>
  <c r="V1575" i="2"/>
  <c r="V1576" i="2"/>
  <c r="V1577" i="2"/>
  <c r="V1578" i="2"/>
  <c r="V1579" i="2"/>
  <c r="V1580" i="2"/>
  <c r="V1581" i="2"/>
  <c r="V1582" i="2"/>
  <c r="V1583" i="2"/>
  <c r="V1584" i="2"/>
  <c r="V1585" i="2"/>
  <c r="V1586" i="2"/>
  <c r="V1587" i="2"/>
  <c r="V1588" i="2"/>
  <c r="V1589" i="2"/>
  <c r="V1590" i="2"/>
  <c r="V1591" i="2"/>
  <c r="V1592" i="2"/>
  <c r="V1593" i="2"/>
  <c r="V1594" i="2"/>
  <c r="V1595" i="2"/>
  <c r="V1596" i="2"/>
  <c r="V1597" i="2"/>
  <c r="V1598" i="2"/>
  <c r="V1599" i="2"/>
  <c r="V1600" i="2"/>
  <c r="V1601" i="2"/>
  <c r="V1602" i="2"/>
  <c r="V1603" i="2"/>
  <c r="V1604" i="2"/>
  <c r="V1605" i="2"/>
  <c r="V1606" i="2"/>
  <c r="V1607" i="2"/>
  <c r="V1608" i="2"/>
  <c r="V1609" i="2"/>
  <c r="V1610" i="2"/>
  <c r="V1611" i="2"/>
  <c r="V1612" i="2"/>
  <c r="V1613" i="2"/>
  <c r="V1614" i="2"/>
  <c r="V1615" i="2"/>
  <c r="V1616" i="2"/>
  <c r="V1617" i="2"/>
  <c r="V1618" i="2"/>
  <c r="V1619" i="2"/>
  <c r="V1620" i="2"/>
  <c r="V1621" i="2"/>
  <c r="V1622" i="2"/>
  <c r="V1623" i="2"/>
  <c r="V1624" i="2"/>
  <c r="V1625" i="2"/>
  <c r="V1626" i="2"/>
  <c r="V1627" i="2"/>
  <c r="V1628" i="2"/>
  <c r="V1629" i="2"/>
  <c r="V1630" i="2"/>
  <c r="V1631" i="2"/>
  <c r="V1632" i="2"/>
  <c r="V1633" i="2"/>
  <c r="V1634" i="2"/>
  <c r="V1635" i="2"/>
  <c r="V1636" i="2"/>
  <c r="V1637" i="2"/>
  <c r="V1638" i="2"/>
  <c r="V1639" i="2"/>
  <c r="V1640" i="2"/>
  <c r="V1641" i="2"/>
  <c r="V1642" i="2"/>
  <c r="V1643" i="2"/>
  <c r="V1644" i="2"/>
  <c r="V1645" i="2"/>
  <c r="V1646" i="2"/>
  <c r="V1647" i="2"/>
  <c r="V1648" i="2"/>
  <c r="V1649" i="2"/>
  <c r="V1650" i="2"/>
  <c r="V1651" i="2"/>
  <c r="V1652" i="2"/>
  <c r="V1653" i="2"/>
  <c r="V1654" i="2"/>
  <c r="V1655" i="2"/>
  <c r="V1656" i="2"/>
  <c r="V1657" i="2"/>
  <c r="V1658" i="2"/>
  <c r="V1659" i="2"/>
  <c r="V1660" i="2"/>
  <c r="V1661" i="2"/>
  <c r="V1662" i="2"/>
  <c r="V1663" i="2"/>
  <c r="V1664" i="2"/>
  <c r="V1665" i="2"/>
  <c r="V1666" i="2"/>
  <c r="V1667" i="2"/>
  <c r="V1668" i="2"/>
  <c r="V1669" i="2"/>
  <c r="V1670" i="2"/>
  <c r="V1671" i="2"/>
  <c r="V1672" i="2"/>
  <c r="V1673" i="2"/>
  <c r="V1674" i="2"/>
  <c r="V1675" i="2"/>
  <c r="V1676" i="2"/>
  <c r="V1677" i="2"/>
  <c r="V1678" i="2"/>
  <c r="V1679" i="2"/>
  <c r="V1680" i="2"/>
  <c r="V1681" i="2"/>
  <c r="V1682" i="2"/>
  <c r="V1683" i="2"/>
  <c r="V1684" i="2"/>
  <c r="V1685" i="2"/>
  <c r="V1686" i="2"/>
  <c r="V1687" i="2"/>
  <c r="V1688" i="2"/>
  <c r="V1689" i="2"/>
  <c r="V1690" i="2"/>
  <c r="V1691" i="2"/>
  <c r="V1692" i="2"/>
  <c r="V1693" i="2"/>
  <c r="V1694" i="2"/>
  <c r="V1695" i="2"/>
  <c r="V1696" i="2"/>
  <c r="V1697" i="2"/>
  <c r="V1698" i="2"/>
  <c r="V1699" i="2"/>
  <c r="V1700" i="2"/>
  <c r="V1701" i="2"/>
  <c r="V1702" i="2"/>
  <c r="V1703" i="2"/>
  <c r="V1704" i="2"/>
  <c r="V1705" i="2"/>
  <c r="V1706" i="2"/>
  <c r="V1707" i="2"/>
  <c r="V1708" i="2"/>
  <c r="V1709" i="2"/>
  <c r="V1710" i="2"/>
  <c r="V1711" i="2"/>
  <c r="V1712" i="2"/>
  <c r="V1713" i="2"/>
  <c r="V1714" i="2"/>
  <c r="V1715" i="2"/>
  <c r="V1716" i="2"/>
  <c r="V1717" i="2"/>
  <c r="V1718" i="2"/>
  <c r="V1719" i="2"/>
  <c r="V1720" i="2"/>
  <c r="V1721" i="2"/>
  <c r="V1722" i="2"/>
  <c r="V1723" i="2"/>
  <c r="V1724" i="2"/>
  <c r="V1725" i="2"/>
  <c r="V1726" i="2"/>
  <c r="V1727" i="2"/>
  <c r="V1728" i="2"/>
  <c r="V1729" i="2"/>
  <c r="V1730" i="2"/>
  <c r="V1731" i="2"/>
  <c r="V1732" i="2"/>
  <c r="V1733" i="2"/>
  <c r="V1734" i="2"/>
  <c r="V1735" i="2"/>
  <c r="V1736" i="2"/>
  <c r="V1737" i="2"/>
  <c r="V1738" i="2"/>
  <c r="V1739" i="2"/>
  <c r="V1740" i="2"/>
  <c r="V1741" i="2"/>
  <c r="V1742" i="2"/>
  <c r="V1743" i="2"/>
  <c r="V1744" i="2"/>
  <c r="V1745" i="2"/>
  <c r="V1746" i="2"/>
  <c r="V1747" i="2"/>
  <c r="V1748" i="2"/>
  <c r="V1749" i="2"/>
  <c r="V1750" i="2"/>
  <c r="V1751" i="2"/>
  <c r="V1752" i="2"/>
  <c r="V1753" i="2"/>
  <c r="V1754" i="2"/>
  <c r="V1755" i="2"/>
  <c r="V1756" i="2"/>
  <c r="V1757" i="2"/>
  <c r="V1758" i="2"/>
  <c r="V1759" i="2"/>
  <c r="V1760" i="2"/>
  <c r="V1761" i="2"/>
  <c r="V1762" i="2"/>
  <c r="V1763" i="2"/>
  <c r="V1764" i="2"/>
  <c r="V1765" i="2"/>
  <c r="V1766" i="2"/>
  <c r="V1767" i="2"/>
  <c r="V1768" i="2"/>
  <c r="V1769" i="2"/>
  <c r="V1770" i="2"/>
  <c r="V1771" i="2"/>
  <c r="V1772" i="2"/>
  <c r="V1773" i="2"/>
  <c r="V1774" i="2"/>
  <c r="V1775" i="2"/>
  <c r="V1776" i="2"/>
  <c r="V1777" i="2"/>
  <c r="V1778" i="2"/>
  <c r="V1779" i="2"/>
  <c r="V1780" i="2"/>
  <c r="V1781" i="2"/>
  <c r="V1782" i="2"/>
  <c r="V1783" i="2"/>
  <c r="V1784" i="2"/>
  <c r="V1785" i="2"/>
  <c r="V1786" i="2"/>
  <c r="V1787" i="2"/>
  <c r="V1788" i="2"/>
  <c r="V1789" i="2"/>
  <c r="V1790" i="2"/>
  <c r="V1791" i="2"/>
  <c r="V1792" i="2"/>
  <c r="V1793" i="2"/>
  <c r="V1794" i="2"/>
  <c r="V1795" i="2"/>
  <c r="V1796" i="2"/>
  <c r="V1797" i="2"/>
  <c r="V1798" i="2"/>
  <c r="V1799" i="2"/>
  <c r="V1800" i="2"/>
  <c r="V1801" i="2"/>
  <c r="V1802" i="2"/>
  <c r="V1803" i="2"/>
  <c r="V1804" i="2"/>
  <c r="V1805" i="2"/>
  <c r="V1806" i="2"/>
  <c r="V1807" i="2"/>
  <c r="V1808" i="2"/>
  <c r="V1809" i="2"/>
  <c r="V1810" i="2"/>
  <c r="V1811" i="2"/>
  <c r="V1812" i="2"/>
  <c r="V1813" i="2"/>
  <c r="V1814" i="2"/>
  <c r="V1815" i="2"/>
  <c r="V1816" i="2"/>
  <c r="V1817" i="2"/>
  <c r="V1818" i="2"/>
  <c r="V1819" i="2"/>
  <c r="V1820" i="2"/>
  <c r="V1821" i="2"/>
  <c r="V1822" i="2"/>
  <c r="V1823" i="2"/>
  <c r="V1824" i="2"/>
  <c r="V1825" i="2"/>
  <c r="V1826" i="2"/>
  <c r="V1827" i="2"/>
  <c r="V1828" i="2"/>
  <c r="V1829" i="2"/>
  <c r="V1830" i="2"/>
  <c r="V1831" i="2"/>
  <c r="V1832" i="2"/>
  <c r="V1833" i="2"/>
  <c r="V1834" i="2"/>
  <c r="V1835" i="2"/>
  <c r="V1836" i="2"/>
  <c r="V1837" i="2"/>
  <c r="V1838" i="2"/>
  <c r="V1839" i="2"/>
  <c r="V1840" i="2"/>
  <c r="V1841" i="2"/>
  <c r="V1842" i="2"/>
  <c r="V1843" i="2"/>
  <c r="V1844" i="2"/>
  <c r="V1845" i="2"/>
  <c r="V1846" i="2"/>
  <c r="V1847" i="2"/>
  <c r="V1848" i="2"/>
  <c r="V1849" i="2"/>
  <c r="V1850" i="2"/>
  <c r="V1851" i="2"/>
  <c r="V1852" i="2"/>
  <c r="V1853" i="2"/>
  <c r="V1854" i="2"/>
  <c r="V1855" i="2"/>
  <c r="V1856" i="2"/>
  <c r="V1857" i="2"/>
  <c r="V1858" i="2"/>
  <c r="V1859" i="2"/>
  <c r="V1860" i="2"/>
  <c r="V1861" i="2"/>
  <c r="V1862" i="2"/>
  <c r="V1863" i="2"/>
  <c r="V1864" i="2"/>
  <c r="V1865" i="2"/>
  <c r="V1866" i="2"/>
  <c r="V1867" i="2"/>
  <c r="V1868" i="2"/>
  <c r="V1869" i="2"/>
  <c r="V1870" i="2"/>
  <c r="V1871" i="2"/>
  <c r="V1872" i="2"/>
  <c r="V1873" i="2"/>
  <c r="V1874" i="2"/>
  <c r="V1875" i="2"/>
  <c r="V1876" i="2"/>
  <c r="V1877" i="2"/>
  <c r="V1878" i="2"/>
  <c r="V1879" i="2"/>
  <c r="V1880" i="2"/>
  <c r="V1881" i="2"/>
  <c r="V1882" i="2"/>
  <c r="V1883" i="2"/>
  <c r="V1884" i="2"/>
  <c r="V1885" i="2"/>
  <c r="V1886" i="2"/>
  <c r="V1887" i="2"/>
  <c r="V1888" i="2"/>
  <c r="V1889" i="2"/>
  <c r="V1890" i="2"/>
  <c r="V1891" i="2"/>
  <c r="V1892" i="2"/>
  <c r="V1893" i="2"/>
  <c r="V1894" i="2"/>
  <c r="V1895" i="2"/>
  <c r="V1896" i="2"/>
  <c r="V1897" i="2"/>
  <c r="V1898" i="2"/>
  <c r="V1899" i="2"/>
  <c r="V1900" i="2"/>
  <c r="V1901" i="2"/>
  <c r="V1902" i="2"/>
  <c r="V1903" i="2"/>
  <c r="V1904" i="2"/>
  <c r="V1905" i="2"/>
  <c r="V1906" i="2"/>
  <c r="V1907" i="2"/>
  <c r="V1908" i="2"/>
  <c r="V1909" i="2"/>
  <c r="V1910" i="2"/>
  <c r="V1911" i="2"/>
  <c r="V1912" i="2"/>
  <c r="V1913" i="2"/>
  <c r="V1914" i="2"/>
  <c r="V1915" i="2"/>
  <c r="V1916" i="2"/>
  <c r="V1917" i="2"/>
  <c r="V1918" i="2"/>
  <c r="V1919" i="2"/>
  <c r="V1920" i="2"/>
  <c r="V1921" i="2"/>
  <c r="V1922" i="2"/>
  <c r="V1923" i="2"/>
  <c r="V1924" i="2"/>
  <c r="V1925" i="2"/>
  <c r="V1926" i="2"/>
  <c r="V1927" i="2"/>
  <c r="V1928" i="2"/>
  <c r="V1929" i="2"/>
  <c r="V1930" i="2"/>
  <c r="V1931" i="2"/>
  <c r="V1932" i="2"/>
  <c r="V1933" i="2"/>
  <c r="V1934" i="2"/>
  <c r="V1935" i="2"/>
  <c r="V1936" i="2"/>
  <c r="V1937" i="2"/>
  <c r="V1938" i="2"/>
  <c r="V1939" i="2"/>
  <c r="V1940" i="2"/>
  <c r="V1941" i="2"/>
  <c r="V1942" i="2"/>
  <c r="V1943" i="2"/>
  <c r="V1944" i="2"/>
  <c r="V1945" i="2"/>
  <c r="V1946" i="2"/>
  <c r="V1947" i="2"/>
  <c r="V1948" i="2"/>
  <c r="V1949" i="2"/>
  <c r="V1950" i="2"/>
  <c r="V1951" i="2"/>
  <c r="V1952" i="2"/>
  <c r="V1953" i="2"/>
  <c r="V1954" i="2"/>
  <c r="V1955" i="2"/>
  <c r="V1956" i="2"/>
  <c r="V1957" i="2"/>
  <c r="V1958" i="2"/>
  <c r="V1959" i="2"/>
  <c r="V1960" i="2"/>
  <c r="V1961" i="2"/>
  <c r="V1962" i="2"/>
  <c r="V1963" i="2"/>
  <c r="V1964" i="2"/>
  <c r="V1965" i="2"/>
  <c r="V1966" i="2"/>
  <c r="V1967" i="2"/>
  <c r="V1968" i="2"/>
  <c r="V1969" i="2"/>
  <c r="V1970" i="2"/>
  <c r="V1971" i="2"/>
  <c r="V1972" i="2"/>
  <c r="V1973" i="2"/>
  <c r="V1974" i="2"/>
  <c r="V1975" i="2"/>
  <c r="V1976" i="2"/>
  <c r="V1977" i="2"/>
  <c r="V1978" i="2"/>
  <c r="V1979" i="2"/>
  <c r="V1980" i="2"/>
  <c r="V1981" i="2"/>
  <c r="V1982" i="2"/>
  <c r="V1983" i="2"/>
  <c r="V1984" i="2"/>
  <c r="V1985" i="2"/>
  <c r="V1986" i="2"/>
  <c r="V1987" i="2"/>
  <c r="V1988" i="2"/>
  <c r="V1989" i="2"/>
  <c r="V1990" i="2"/>
  <c r="V1991" i="2"/>
  <c r="V1992" i="2"/>
  <c r="V1993" i="2"/>
  <c r="V1994" i="2"/>
  <c r="V1995" i="2"/>
  <c r="V1996" i="2"/>
  <c r="V1997" i="2"/>
  <c r="V1998" i="2"/>
  <c r="V1999" i="2"/>
  <c r="V2000" i="2"/>
  <c r="V2001" i="2"/>
  <c r="V2002" i="2"/>
  <c r="V2003" i="2"/>
  <c r="V2004" i="2"/>
  <c r="V2005" i="2"/>
  <c r="V2006" i="2"/>
  <c r="V2007" i="2"/>
  <c r="V2008" i="2"/>
  <c r="V2009" i="2"/>
  <c r="V2010" i="2"/>
  <c r="V2011" i="2"/>
  <c r="V2012" i="2"/>
  <c r="V2013" i="2"/>
  <c r="V2014" i="2"/>
  <c r="V2015" i="2"/>
  <c r="V2016" i="2"/>
  <c r="V2017" i="2"/>
  <c r="V2018" i="2"/>
  <c r="V2019" i="2"/>
  <c r="V2020" i="2"/>
  <c r="V2021" i="2"/>
  <c r="V2022" i="2"/>
  <c r="V2023" i="2"/>
  <c r="V2024" i="2"/>
  <c r="V2025" i="2"/>
  <c r="V2026" i="2"/>
  <c r="V2027" i="2"/>
  <c r="V2028" i="2"/>
  <c r="V2029" i="2"/>
  <c r="V2030" i="2"/>
  <c r="V2031" i="2"/>
  <c r="V2032" i="2"/>
  <c r="V2033" i="2"/>
  <c r="V2034" i="2"/>
  <c r="V2035" i="2"/>
  <c r="V2036" i="2"/>
  <c r="V2037" i="2"/>
  <c r="V2038" i="2"/>
  <c r="V2039" i="2"/>
  <c r="V2040" i="2"/>
  <c r="V2041" i="2"/>
  <c r="V2042" i="2"/>
  <c r="V2043" i="2"/>
  <c r="V2044" i="2"/>
  <c r="V2045" i="2"/>
  <c r="V2046" i="2"/>
  <c r="V2047" i="2"/>
  <c r="V2048" i="2"/>
  <c r="V2049" i="2"/>
  <c r="V2050" i="2"/>
  <c r="V2051" i="2"/>
  <c r="V2052" i="2"/>
  <c r="V2053" i="2"/>
  <c r="V2054" i="2"/>
  <c r="V2055" i="2"/>
  <c r="V2056" i="2"/>
  <c r="V2057" i="2"/>
  <c r="V2058" i="2"/>
  <c r="V2059" i="2"/>
  <c r="V2060" i="2"/>
  <c r="V2061" i="2"/>
  <c r="V2062" i="2"/>
  <c r="V2063" i="2"/>
  <c r="V2064" i="2"/>
  <c r="V2065" i="2"/>
  <c r="V2066" i="2"/>
  <c r="V2067" i="2"/>
  <c r="V2068" i="2"/>
  <c r="V2069" i="2"/>
  <c r="V2070" i="2"/>
  <c r="V2071" i="2"/>
  <c r="V2072" i="2"/>
  <c r="V2073" i="2"/>
  <c r="V2074" i="2"/>
  <c r="V2075" i="2"/>
  <c r="V2076" i="2"/>
  <c r="V2077" i="2"/>
  <c r="V2078" i="2"/>
  <c r="V2079" i="2"/>
  <c r="V2080" i="2"/>
  <c r="V2081" i="2"/>
  <c r="V2082" i="2"/>
  <c r="V2083" i="2"/>
  <c r="V2084" i="2"/>
  <c r="V2085" i="2"/>
  <c r="V2086" i="2"/>
  <c r="V2087" i="2"/>
  <c r="V2088" i="2"/>
  <c r="V2089" i="2"/>
  <c r="V2090" i="2"/>
  <c r="V2091" i="2"/>
  <c r="V2092" i="2"/>
  <c r="V2093" i="2"/>
  <c r="V2094" i="2"/>
  <c r="V2095" i="2"/>
  <c r="V2096" i="2"/>
  <c r="V2097" i="2"/>
  <c r="V2098" i="2"/>
  <c r="V2099" i="2"/>
  <c r="V2100" i="2"/>
  <c r="V2101" i="2"/>
  <c r="V2102" i="2"/>
  <c r="V2103" i="2"/>
  <c r="V2104" i="2"/>
  <c r="V2105" i="2"/>
  <c r="V2106" i="2"/>
  <c r="V2107" i="2"/>
  <c r="V2108" i="2"/>
  <c r="V2109" i="2"/>
  <c r="V2110" i="2"/>
  <c r="V2111" i="2"/>
  <c r="V2112" i="2"/>
  <c r="V2113" i="2"/>
  <c r="V2114" i="2"/>
  <c r="V2115" i="2"/>
  <c r="V2116" i="2"/>
  <c r="V2117" i="2"/>
  <c r="V2118" i="2"/>
  <c r="V2119" i="2"/>
  <c r="V2120" i="2"/>
  <c r="V2121" i="2"/>
  <c r="V2122" i="2"/>
  <c r="V2123" i="2"/>
  <c r="V2124" i="2"/>
  <c r="V2125" i="2"/>
  <c r="V2126" i="2"/>
  <c r="V2127" i="2"/>
  <c r="V2128" i="2"/>
  <c r="V2129" i="2"/>
  <c r="V2130" i="2"/>
  <c r="V2131" i="2"/>
  <c r="V2132" i="2"/>
  <c r="V2133" i="2"/>
  <c r="V2134" i="2"/>
  <c r="V2135" i="2"/>
  <c r="V2136" i="2"/>
  <c r="V2137" i="2"/>
  <c r="V2138" i="2"/>
  <c r="V2139" i="2"/>
  <c r="V2140" i="2"/>
  <c r="V2141" i="2"/>
  <c r="V2142" i="2"/>
  <c r="V2143" i="2"/>
  <c r="V2144" i="2"/>
  <c r="V2145" i="2"/>
  <c r="V2146" i="2"/>
  <c r="V2147" i="2"/>
  <c r="V2148" i="2"/>
  <c r="V2149" i="2"/>
  <c r="V2150" i="2"/>
  <c r="V2151" i="2"/>
  <c r="V2152" i="2"/>
  <c r="V2153" i="2"/>
  <c r="V2154" i="2"/>
  <c r="V2155" i="2"/>
  <c r="V2156" i="2"/>
  <c r="V2157" i="2"/>
  <c r="V2158" i="2"/>
  <c r="V2159" i="2"/>
  <c r="V2160" i="2"/>
  <c r="V2161" i="2"/>
  <c r="V2162" i="2"/>
  <c r="V2163" i="2"/>
  <c r="V2164" i="2"/>
  <c r="V2165" i="2"/>
  <c r="V2166" i="2"/>
  <c r="V2167" i="2"/>
  <c r="V2168" i="2"/>
  <c r="V2169" i="2"/>
  <c r="V2170" i="2"/>
  <c r="V2171" i="2"/>
  <c r="V2172" i="2"/>
  <c r="V2173" i="2"/>
  <c r="V2174" i="2"/>
  <c r="V2175" i="2"/>
  <c r="V2176" i="2"/>
  <c r="V2177" i="2"/>
  <c r="V2178" i="2"/>
  <c r="V2179" i="2"/>
  <c r="V2180" i="2"/>
  <c r="V2181" i="2"/>
  <c r="V2182" i="2"/>
  <c r="V2183" i="2"/>
  <c r="V2184" i="2"/>
  <c r="V2185" i="2"/>
  <c r="V2186" i="2"/>
  <c r="V2187" i="2"/>
  <c r="V2188" i="2"/>
  <c r="V2189" i="2"/>
  <c r="V2190" i="2"/>
  <c r="V2191" i="2"/>
  <c r="V2192" i="2"/>
  <c r="V2193" i="2"/>
  <c r="V2194" i="2"/>
  <c r="V2195" i="2"/>
  <c r="V2196" i="2"/>
  <c r="V2197" i="2"/>
  <c r="V2198" i="2"/>
  <c r="V2199" i="2"/>
  <c r="V2200" i="2"/>
  <c r="V2201" i="2"/>
  <c r="V2202" i="2"/>
  <c r="V2203" i="2"/>
  <c r="V2204" i="2"/>
  <c r="V2205" i="2"/>
  <c r="V2206" i="2"/>
  <c r="V2207" i="2"/>
  <c r="V2208" i="2"/>
  <c r="V2209" i="2"/>
  <c r="V2210" i="2"/>
  <c r="V2211" i="2"/>
  <c r="V2212" i="2"/>
  <c r="V2213" i="2"/>
  <c r="V2214" i="2"/>
  <c r="V2215" i="2"/>
  <c r="V2216" i="2"/>
  <c r="V2217" i="2"/>
  <c r="V2218" i="2"/>
  <c r="V2219" i="2"/>
  <c r="V2220" i="2"/>
  <c r="V2221" i="2"/>
  <c r="V2222" i="2"/>
  <c r="V2223" i="2"/>
  <c r="V2224" i="2"/>
  <c r="V2225" i="2"/>
  <c r="V2226" i="2"/>
  <c r="V2227" i="2"/>
  <c r="V2228" i="2"/>
  <c r="V2229" i="2"/>
  <c r="V2230" i="2"/>
  <c r="V2231" i="2"/>
  <c r="V2232" i="2"/>
  <c r="V2233" i="2"/>
  <c r="V2234" i="2"/>
  <c r="V2235" i="2"/>
  <c r="V2236" i="2"/>
  <c r="V2237" i="2"/>
  <c r="V2238" i="2"/>
  <c r="V2239" i="2"/>
  <c r="V2240" i="2"/>
  <c r="V2241" i="2"/>
  <c r="V2242" i="2"/>
  <c r="V2243" i="2"/>
  <c r="V2244" i="2"/>
  <c r="V2245" i="2"/>
  <c r="V2246" i="2"/>
  <c r="V2247" i="2"/>
  <c r="V2248" i="2"/>
  <c r="V2249" i="2"/>
  <c r="V2250" i="2"/>
  <c r="V2251" i="2"/>
  <c r="V2252" i="2"/>
  <c r="V2253" i="2"/>
  <c r="V2254" i="2"/>
  <c r="V2255" i="2"/>
  <c r="V2256" i="2"/>
  <c r="V2257" i="2"/>
  <c r="V2258" i="2"/>
  <c r="V2259" i="2"/>
  <c r="V2260" i="2"/>
  <c r="V2261" i="2"/>
  <c r="V2262" i="2"/>
  <c r="V2263" i="2"/>
  <c r="V2264" i="2"/>
  <c r="V2265" i="2"/>
  <c r="V2266" i="2"/>
  <c r="V2267" i="2"/>
  <c r="V2268" i="2"/>
  <c r="V2269" i="2"/>
  <c r="V2270" i="2"/>
  <c r="V2271" i="2"/>
  <c r="V2272" i="2"/>
  <c r="V2273" i="2"/>
  <c r="V2274" i="2"/>
  <c r="V2275" i="2"/>
  <c r="V2276" i="2"/>
  <c r="V2277" i="2"/>
  <c r="V2278" i="2"/>
  <c r="V2279" i="2"/>
  <c r="V2280" i="2"/>
  <c r="V2281" i="2"/>
  <c r="V2282" i="2"/>
  <c r="V2283" i="2"/>
  <c r="V2284" i="2"/>
  <c r="V2285" i="2"/>
  <c r="V2286" i="2"/>
  <c r="V2287" i="2"/>
  <c r="V2288" i="2"/>
  <c r="V2289" i="2"/>
  <c r="V2290" i="2"/>
  <c r="V2291" i="2"/>
  <c r="V2292" i="2"/>
  <c r="V2293" i="2"/>
  <c r="V2294" i="2"/>
  <c r="V2295" i="2"/>
  <c r="V2296" i="2"/>
  <c r="V2297" i="2"/>
  <c r="V2298" i="2"/>
  <c r="V2299" i="2"/>
  <c r="V2300" i="2"/>
  <c r="V2301" i="2"/>
  <c r="V2302" i="2"/>
  <c r="V2303" i="2"/>
  <c r="V2304" i="2"/>
  <c r="V2305" i="2"/>
  <c r="V2306" i="2"/>
  <c r="V2307" i="2"/>
  <c r="V2308" i="2"/>
  <c r="V2309" i="2"/>
  <c r="V2310" i="2"/>
  <c r="V2311" i="2"/>
  <c r="V2312" i="2"/>
  <c r="V2313" i="2"/>
  <c r="V2314" i="2"/>
  <c r="V2315" i="2"/>
  <c r="V2316" i="2"/>
  <c r="V2317" i="2"/>
  <c r="V2318" i="2"/>
  <c r="V2319" i="2"/>
  <c r="V2320" i="2"/>
  <c r="V2321" i="2"/>
  <c r="V2322" i="2"/>
  <c r="V2323" i="2"/>
  <c r="V2324" i="2"/>
  <c r="V2325" i="2"/>
  <c r="V2326" i="2"/>
  <c r="V2327" i="2"/>
  <c r="V2328" i="2"/>
  <c r="V2329" i="2"/>
  <c r="V2330" i="2"/>
  <c r="V2331" i="2"/>
  <c r="V2332" i="2"/>
  <c r="V2333" i="2"/>
  <c r="V2334" i="2"/>
  <c r="V2335" i="2"/>
  <c r="V2336" i="2"/>
  <c r="V2337" i="2"/>
  <c r="V2338" i="2"/>
  <c r="V2339" i="2"/>
  <c r="V2340" i="2"/>
  <c r="V2341" i="2"/>
  <c r="V2342" i="2"/>
  <c r="V2343" i="2"/>
  <c r="V2344" i="2"/>
  <c r="V2345" i="2"/>
  <c r="V2346" i="2"/>
  <c r="V2347" i="2"/>
  <c r="V2348" i="2"/>
  <c r="V2349" i="2"/>
  <c r="V2350" i="2"/>
  <c r="V2351" i="2"/>
  <c r="V2352" i="2"/>
  <c r="V2353" i="2"/>
  <c r="V2354" i="2"/>
  <c r="V2355" i="2"/>
  <c r="V2356" i="2"/>
  <c r="V2357" i="2"/>
  <c r="V2358" i="2"/>
  <c r="V2359" i="2"/>
  <c r="V2360" i="2"/>
  <c r="V2361" i="2"/>
  <c r="V2362" i="2"/>
  <c r="V2363" i="2"/>
  <c r="V2364" i="2"/>
  <c r="V2365" i="2"/>
  <c r="V2366" i="2"/>
  <c r="V2367" i="2"/>
  <c r="V2368" i="2"/>
  <c r="V2369" i="2"/>
  <c r="V2370" i="2"/>
  <c r="V2371" i="2"/>
  <c r="V2372" i="2"/>
  <c r="V2373" i="2"/>
  <c r="V2374" i="2"/>
  <c r="V2375" i="2"/>
  <c r="V2376" i="2"/>
  <c r="V2377" i="2"/>
  <c r="V2378" i="2"/>
  <c r="V2379" i="2"/>
  <c r="V2380" i="2"/>
  <c r="V2381" i="2"/>
  <c r="V2382" i="2"/>
  <c r="V2383" i="2"/>
  <c r="V2384" i="2"/>
  <c r="V2385" i="2"/>
  <c r="V2386" i="2"/>
  <c r="V2387" i="2"/>
  <c r="V2388" i="2"/>
  <c r="V2389" i="2"/>
  <c r="V2390" i="2"/>
  <c r="V2391" i="2"/>
  <c r="V2392" i="2"/>
  <c r="V2393" i="2"/>
  <c r="V2394" i="2"/>
  <c r="V2395" i="2"/>
  <c r="V2396" i="2"/>
  <c r="V2397" i="2"/>
  <c r="V2398" i="2"/>
  <c r="V2399" i="2"/>
  <c r="V2400" i="2"/>
  <c r="V2401" i="2"/>
  <c r="V2402" i="2"/>
  <c r="V2403" i="2"/>
  <c r="V2404" i="2"/>
  <c r="V2405" i="2"/>
  <c r="V2406" i="2"/>
  <c r="V2407" i="2"/>
  <c r="V2408" i="2"/>
  <c r="V2409" i="2"/>
  <c r="V2410" i="2"/>
  <c r="V2411" i="2"/>
  <c r="V2412" i="2"/>
  <c r="V2413" i="2"/>
  <c r="V2414" i="2"/>
  <c r="V2415" i="2"/>
  <c r="V2416" i="2"/>
  <c r="V2417" i="2"/>
  <c r="V2418" i="2"/>
  <c r="V2419" i="2"/>
  <c r="V2420" i="2"/>
  <c r="V2421" i="2"/>
  <c r="V2422" i="2"/>
  <c r="V2423" i="2"/>
  <c r="V2424" i="2"/>
  <c r="V2425" i="2"/>
  <c r="V2426" i="2"/>
  <c r="V2427" i="2"/>
  <c r="V2428" i="2"/>
  <c r="V2429" i="2"/>
  <c r="V2430" i="2"/>
  <c r="V2431" i="2"/>
  <c r="V2432" i="2"/>
  <c r="V2433" i="2"/>
  <c r="V2434" i="2"/>
  <c r="V2435" i="2"/>
  <c r="V2436" i="2"/>
  <c r="V2437" i="2"/>
  <c r="V2438" i="2"/>
  <c r="V2439" i="2"/>
  <c r="V2440" i="2"/>
  <c r="V2441" i="2"/>
  <c r="V2442" i="2"/>
  <c r="V2443" i="2"/>
  <c r="V2444" i="2"/>
  <c r="V2445" i="2"/>
  <c r="V2446" i="2"/>
  <c r="V2447" i="2"/>
  <c r="V2448" i="2"/>
  <c r="V2449" i="2"/>
  <c r="V2450" i="2"/>
  <c r="V2451" i="2"/>
  <c r="V2452" i="2"/>
  <c r="V2453" i="2"/>
  <c r="V2454" i="2"/>
  <c r="V2455" i="2"/>
  <c r="V2456" i="2"/>
  <c r="V2457" i="2"/>
  <c r="V2458" i="2"/>
  <c r="V2459" i="2"/>
  <c r="V2460" i="2"/>
  <c r="V2461" i="2"/>
  <c r="V2462" i="2"/>
  <c r="V2463" i="2"/>
  <c r="V2464" i="2"/>
  <c r="V2465" i="2"/>
  <c r="V2466" i="2"/>
  <c r="V2467" i="2"/>
  <c r="V2468" i="2"/>
  <c r="V2469" i="2"/>
  <c r="V2470" i="2"/>
  <c r="V2471" i="2"/>
  <c r="V2472" i="2"/>
  <c r="V2473" i="2"/>
  <c r="V2474" i="2"/>
  <c r="V2475" i="2"/>
  <c r="V2476" i="2"/>
  <c r="V2477" i="2"/>
  <c r="V2478" i="2"/>
  <c r="V2479" i="2"/>
  <c r="V2480" i="2"/>
  <c r="V2481" i="2"/>
  <c r="V2482" i="2"/>
  <c r="V2483" i="2"/>
  <c r="V2484" i="2"/>
  <c r="V2485" i="2"/>
  <c r="V2486" i="2"/>
  <c r="V2487" i="2"/>
  <c r="V2488" i="2"/>
  <c r="V2489" i="2"/>
  <c r="V2490" i="2"/>
  <c r="V2491" i="2"/>
  <c r="V2492" i="2"/>
  <c r="V2493" i="2"/>
  <c r="V2494" i="2"/>
  <c r="V2495" i="2"/>
  <c r="V2496" i="2"/>
  <c r="V2497" i="2"/>
  <c r="V2498" i="2"/>
  <c r="V2499" i="2"/>
  <c r="V2500" i="2"/>
  <c r="V2501" i="2"/>
  <c r="V2502" i="2"/>
  <c r="V2503" i="2"/>
  <c r="V2504" i="2"/>
  <c r="V2505" i="2"/>
  <c r="V2506" i="2"/>
  <c r="V2507" i="2"/>
  <c r="V2508" i="2"/>
  <c r="V2509" i="2"/>
  <c r="V2510" i="2"/>
  <c r="V2511" i="2"/>
  <c r="V2512" i="2"/>
  <c r="V2513" i="2"/>
  <c r="V2514" i="2"/>
  <c r="V2515" i="2"/>
  <c r="V2516" i="2"/>
  <c r="V2517" i="2"/>
  <c r="V2518" i="2"/>
  <c r="V2519" i="2"/>
  <c r="V2520" i="2"/>
  <c r="V2521" i="2"/>
  <c r="V2522" i="2"/>
  <c r="V2523" i="2"/>
  <c r="V2524" i="2"/>
  <c r="V2525" i="2"/>
  <c r="V2526" i="2"/>
  <c r="V2527" i="2"/>
  <c r="V2528" i="2"/>
  <c r="V2529" i="2"/>
  <c r="V2530" i="2"/>
  <c r="V2531" i="2"/>
  <c r="V2532" i="2"/>
  <c r="V2533" i="2"/>
  <c r="V2534" i="2"/>
  <c r="V2535" i="2"/>
  <c r="V2536" i="2"/>
  <c r="V2537" i="2"/>
  <c r="V2538" i="2"/>
  <c r="V2539" i="2"/>
  <c r="V2540" i="2"/>
  <c r="V2541" i="2"/>
  <c r="V2542" i="2"/>
  <c r="V2543" i="2"/>
  <c r="V2544" i="2"/>
  <c r="V2545" i="2"/>
  <c r="V2546" i="2"/>
  <c r="V2547" i="2"/>
  <c r="V2548" i="2"/>
  <c r="V2549" i="2"/>
  <c r="V2550" i="2"/>
  <c r="V2551" i="2"/>
  <c r="V2552" i="2"/>
  <c r="V2553" i="2"/>
  <c r="V2554" i="2"/>
  <c r="V2555" i="2"/>
  <c r="V2556" i="2"/>
  <c r="V2557" i="2"/>
  <c r="V2558" i="2"/>
  <c r="V2559" i="2"/>
  <c r="V2560" i="2"/>
  <c r="V2561" i="2"/>
  <c r="V2562" i="2"/>
  <c r="V2563" i="2"/>
  <c r="V2564" i="2"/>
  <c r="V2565" i="2"/>
  <c r="V2566" i="2"/>
  <c r="V2567" i="2"/>
  <c r="V2568" i="2"/>
  <c r="V2569" i="2"/>
  <c r="V2570" i="2"/>
  <c r="V2571" i="2"/>
  <c r="V2572" i="2"/>
  <c r="V2573" i="2"/>
  <c r="V2574" i="2"/>
  <c r="V2575" i="2"/>
  <c r="V2576" i="2"/>
  <c r="V2577" i="2"/>
  <c r="V2578" i="2"/>
  <c r="V2579" i="2"/>
  <c r="V2580" i="2"/>
  <c r="V2581" i="2"/>
  <c r="V2582" i="2"/>
  <c r="V2583" i="2"/>
  <c r="V2584" i="2"/>
  <c r="V2585" i="2"/>
  <c r="V2586" i="2"/>
  <c r="V2587" i="2"/>
  <c r="V2588" i="2"/>
  <c r="V2589" i="2"/>
  <c r="V2590" i="2"/>
  <c r="V2591" i="2"/>
  <c r="V2592" i="2"/>
  <c r="V2593" i="2"/>
  <c r="V2594" i="2"/>
  <c r="V2595" i="2"/>
  <c r="V2596" i="2"/>
  <c r="V2597" i="2"/>
  <c r="V2598" i="2"/>
  <c r="V2599" i="2"/>
  <c r="V2600" i="2"/>
  <c r="V2601" i="2"/>
  <c r="V2602" i="2"/>
  <c r="V2603" i="2"/>
  <c r="V2604" i="2"/>
  <c r="V2605" i="2"/>
  <c r="V2606" i="2"/>
  <c r="V2607" i="2"/>
  <c r="V2608" i="2"/>
  <c r="V2609" i="2"/>
  <c r="V2610" i="2"/>
  <c r="V2611" i="2"/>
  <c r="V2612" i="2"/>
  <c r="V2613" i="2"/>
  <c r="V2614" i="2"/>
  <c r="V2615" i="2"/>
  <c r="V2616" i="2"/>
  <c r="V2617" i="2"/>
  <c r="V2618" i="2"/>
  <c r="V2619" i="2"/>
  <c r="V2620" i="2"/>
  <c r="V2621" i="2"/>
  <c r="V2622" i="2"/>
  <c r="V2623" i="2"/>
  <c r="V2624" i="2"/>
  <c r="V2625" i="2"/>
  <c r="V2626" i="2"/>
  <c r="V2627" i="2"/>
  <c r="V2628" i="2"/>
  <c r="V2629" i="2"/>
  <c r="V2630" i="2"/>
  <c r="V2631" i="2"/>
  <c r="V2632" i="2"/>
  <c r="V2633" i="2"/>
  <c r="V2634" i="2"/>
  <c r="V2635" i="2"/>
  <c r="V2636" i="2"/>
  <c r="V2637" i="2"/>
  <c r="V2638" i="2"/>
  <c r="V2639" i="2"/>
  <c r="V2640" i="2"/>
  <c r="V2641" i="2"/>
  <c r="V2642" i="2"/>
  <c r="V2643" i="2"/>
  <c r="V2644" i="2"/>
  <c r="V2645" i="2"/>
  <c r="V2646" i="2"/>
  <c r="V2647" i="2"/>
  <c r="V2648" i="2"/>
  <c r="V2649" i="2"/>
  <c r="V2650" i="2"/>
  <c r="V2651" i="2"/>
  <c r="V2652" i="2"/>
  <c r="V2653" i="2"/>
  <c r="V2654" i="2"/>
  <c r="V2655" i="2"/>
  <c r="V2656" i="2"/>
  <c r="V2657" i="2"/>
  <c r="V2658" i="2"/>
  <c r="V2659" i="2"/>
  <c r="V2660" i="2"/>
  <c r="V2661" i="2"/>
  <c r="V2662" i="2"/>
  <c r="V2663" i="2"/>
  <c r="V2664" i="2"/>
  <c r="V2665" i="2"/>
  <c r="V2666" i="2"/>
  <c r="V2667" i="2"/>
  <c r="V2668" i="2"/>
  <c r="V2669" i="2"/>
  <c r="V2670" i="2"/>
  <c r="V2671" i="2"/>
  <c r="V2672" i="2"/>
  <c r="V2673" i="2"/>
  <c r="V2674" i="2"/>
  <c r="V2675" i="2"/>
  <c r="V2676" i="2"/>
  <c r="V2677" i="2"/>
  <c r="V2678" i="2"/>
  <c r="V2679" i="2"/>
  <c r="V2680" i="2"/>
  <c r="V2681" i="2"/>
  <c r="V2682" i="2"/>
  <c r="V2683" i="2"/>
  <c r="V2684" i="2"/>
  <c r="V2685" i="2"/>
  <c r="V2686" i="2"/>
  <c r="V2687" i="2"/>
  <c r="V2688" i="2"/>
  <c r="V2689" i="2"/>
  <c r="V2690" i="2"/>
  <c r="V2691" i="2"/>
  <c r="V2692" i="2"/>
  <c r="V2693" i="2"/>
  <c r="V2694" i="2"/>
  <c r="V2695" i="2"/>
  <c r="V2696" i="2"/>
  <c r="V2697" i="2"/>
  <c r="V2698" i="2"/>
  <c r="V2699" i="2"/>
  <c r="V2700" i="2"/>
  <c r="V2701" i="2"/>
  <c r="V2702" i="2"/>
  <c r="V2703" i="2"/>
  <c r="V2704" i="2"/>
  <c r="V2705" i="2"/>
  <c r="V2706" i="2"/>
  <c r="V2707" i="2"/>
  <c r="V2708" i="2"/>
  <c r="V2709" i="2"/>
  <c r="V2710" i="2"/>
  <c r="V2711" i="2"/>
  <c r="V2712" i="2"/>
  <c r="V2713" i="2"/>
  <c r="V2714" i="2"/>
  <c r="V2715" i="2"/>
  <c r="V2716" i="2"/>
  <c r="V2717" i="2"/>
  <c r="V2718" i="2"/>
  <c r="V2719" i="2"/>
  <c r="V2720" i="2"/>
  <c r="V2721" i="2"/>
  <c r="V2722" i="2"/>
  <c r="V2723" i="2"/>
  <c r="V2724" i="2"/>
  <c r="V2725" i="2"/>
  <c r="V2726" i="2"/>
  <c r="V2727" i="2"/>
  <c r="V2728" i="2"/>
  <c r="V2729" i="2"/>
  <c r="V2730" i="2"/>
  <c r="V2731" i="2"/>
  <c r="V2732" i="2"/>
  <c r="V2733" i="2"/>
  <c r="V2734" i="2"/>
  <c r="V2735" i="2"/>
  <c r="V2736" i="2"/>
  <c r="V2737" i="2"/>
  <c r="V2738" i="2"/>
  <c r="V2739" i="2"/>
  <c r="V2740" i="2"/>
  <c r="V2741" i="2"/>
  <c r="V2742" i="2"/>
  <c r="V2743" i="2"/>
  <c r="V2744" i="2"/>
  <c r="V2745" i="2"/>
  <c r="V2746" i="2"/>
  <c r="V2747" i="2"/>
  <c r="V2748" i="2"/>
  <c r="V2749" i="2"/>
  <c r="V2750" i="2"/>
  <c r="V2751" i="2"/>
  <c r="V2752" i="2"/>
  <c r="V2753" i="2"/>
  <c r="V2754" i="2"/>
  <c r="V2755" i="2"/>
  <c r="V2756" i="2"/>
  <c r="V2757" i="2"/>
  <c r="V2758" i="2"/>
  <c r="V2759" i="2"/>
  <c r="V2760" i="2"/>
  <c r="V2761" i="2"/>
  <c r="V2762" i="2"/>
  <c r="V2763" i="2"/>
  <c r="V2764" i="2"/>
  <c r="V2765" i="2"/>
  <c r="V2766" i="2"/>
  <c r="V2767" i="2"/>
  <c r="V2768" i="2"/>
  <c r="V2769" i="2"/>
  <c r="V2770" i="2"/>
  <c r="V2771" i="2"/>
  <c r="V2772" i="2"/>
  <c r="V2773" i="2"/>
  <c r="V2774" i="2"/>
  <c r="V2775" i="2"/>
  <c r="V2776" i="2"/>
  <c r="V2777" i="2"/>
  <c r="V2778" i="2"/>
  <c r="V2779" i="2"/>
  <c r="V2780" i="2"/>
  <c r="V2781" i="2"/>
  <c r="V2782" i="2"/>
  <c r="V2783" i="2"/>
  <c r="V2784" i="2"/>
  <c r="V2785" i="2"/>
  <c r="V2786" i="2"/>
  <c r="V2787" i="2"/>
  <c r="V2788" i="2"/>
  <c r="V2789" i="2"/>
  <c r="V2790" i="2"/>
  <c r="V2791" i="2"/>
  <c r="V2792" i="2"/>
  <c r="V2793" i="2"/>
  <c r="V2794" i="2"/>
  <c r="V2795" i="2"/>
  <c r="V2796" i="2"/>
  <c r="V2797" i="2"/>
  <c r="V2798" i="2"/>
  <c r="V2799" i="2"/>
  <c r="V2800" i="2"/>
  <c r="V2801" i="2"/>
  <c r="V2802" i="2"/>
  <c r="V2803" i="2"/>
  <c r="V2804" i="2"/>
  <c r="V2805" i="2"/>
  <c r="V2806" i="2"/>
  <c r="V2807" i="2"/>
  <c r="V2808" i="2"/>
  <c r="V2809" i="2"/>
  <c r="V2810" i="2"/>
  <c r="V2811" i="2"/>
  <c r="V2812" i="2"/>
  <c r="V2813" i="2"/>
  <c r="V2814" i="2"/>
  <c r="V2815" i="2"/>
  <c r="V2816" i="2"/>
  <c r="V2817" i="2"/>
  <c r="V2818" i="2"/>
  <c r="V2819" i="2"/>
  <c r="V2820" i="2"/>
  <c r="V2821" i="2"/>
  <c r="V2822" i="2"/>
  <c r="V2823" i="2"/>
  <c r="V2824" i="2"/>
  <c r="V2825" i="2"/>
  <c r="V2826" i="2"/>
  <c r="V2827" i="2"/>
  <c r="V2828" i="2"/>
  <c r="V2829" i="2"/>
  <c r="V2830" i="2"/>
  <c r="V2831" i="2"/>
  <c r="V2832" i="2"/>
  <c r="V2833" i="2"/>
  <c r="V2834" i="2"/>
  <c r="V2835" i="2"/>
  <c r="V2836" i="2"/>
  <c r="V2837" i="2"/>
  <c r="V2838" i="2"/>
  <c r="V2839" i="2"/>
  <c r="V2840" i="2"/>
  <c r="V2841" i="2"/>
  <c r="V2842" i="2"/>
  <c r="V2843" i="2"/>
  <c r="V2844" i="2"/>
  <c r="V2845" i="2"/>
  <c r="V2846" i="2"/>
  <c r="V2847" i="2"/>
  <c r="V2848" i="2"/>
  <c r="V2849" i="2"/>
  <c r="V2850" i="2"/>
  <c r="V2851" i="2"/>
  <c r="V2852" i="2"/>
  <c r="V2853" i="2"/>
  <c r="V2854" i="2"/>
  <c r="V2855" i="2"/>
  <c r="V2856" i="2"/>
  <c r="V2857" i="2"/>
  <c r="V2858" i="2"/>
  <c r="V2859" i="2"/>
  <c r="V2860" i="2"/>
  <c r="V2861" i="2"/>
  <c r="V2862" i="2"/>
  <c r="V2863" i="2"/>
  <c r="V2864" i="2"/>
  <c r="V2865" i="2"/>
  <c r="V2866" i="2"/>
  <c r="V2867" i="2"/>
  <c r="V2868" i="2"/>
  <c r="V2869" i="2"/>
  <c r="V2870" i="2"/>
  <c r="V2871" i="2"/>
  <c r="V2872" i="2"/>
  <c r="V2873" i="2"/>
  <c r="V2874" i="2"/>
  <c r="V2875" i="2"/>
  <c r="V2876" i="2"/>
  <c r="V2877" i="2"/>
  <c r="V2878" i="2"/>
  <c r="V2879" i="2"/>
  <c r="V2880" i="2"/>
  <c r="V2881" i="2"/>
  <c r="V2882" i="2"/>
  <c r="V2883" i="2"/>
  <c r="V2884" i="2"/>
  <c r="V2885" i="2"/>
  <c r="V2886" i="2"/>
  <c r="V2887" i="2"/>
  <c r="V2888" i="2"/>
  <c r="V2889" i="2"/>
  <c r="V2890" i="2"/>
  <c r="V2891" i="2"/>
  <c r="V2892" i="2"/>
  <c r="V2893" i="2"/>
  <c r="V2894" i="2"/>
  <c r="V2895" i="2"/>
  <c r="V2896" i="2"/>
  <c r="V2897" i="2"/>
  <c r="V2898" i="2"/>
  <c r="V2899" i="2"/>
  <c r="V2900" i="2"/>
  <c r="V2901" i="2"/>
  <c r="V2902" i="2"/>
  <c r="V2903" i="2"/>
  <c r="V2904" i="2"/>
  <c r="V2905" i="2"/>
  <c r="V2906" i="2"/>
  <c r="V2907" i="2"/>
  <c r="V2908" i="2"/>
  <c r="V2909" i="2"/>
  <c r="V2910" i="2"/>
  <c r="V2911" i="2"/>
  <c r="V2912" i="2"/>
  <c r="V2913" i="2"/>
  <c r="V2914" i="2"/>
  <c r="V2915" i="2"/>
  <c r="V2916" i="2"/>
  <c r="V2917" i="2"/>
  <c r="V2918" i="2"/>
  <c r="V2919" i="2"/>
  <c r="V2920" i="2"/>
  <c r="V2921" i="2"/>
  <c r="V2922" i="2"/>
  <c r="V2923" i="2"/>
  <c r="V2924" i="2"/>
  <c r="V2925" i="2"/>
  <c r="V2926" i="2"/>
  <c r="V2927" i="2"/>
  <c r="V2928" i="2"/>
  <c r="V2929" i="2"/>
  <c r="V2930" i="2"/>
  <c r="V2931" i="2"/>
  <c r="V2932" i="2"/>
  <c r="V2933" i="2"/>
  <c r="V2934" i="2"/>
  <c r="V2935" i="2"/>
  <c r="V2936" i="2"/>
  <c r="V2937" i="2"/>
  <c r="V2938" i="2"/>
  <c r="V2939" i="2"/>
  <c r="V2940" i="2"/>
  <c r="V2941" i="2"/>
  <c r="V2942" i="2"/>
  <c r="V2943" i="2"/>
  <c r="V2944" i="2"/>
  <c r="V2945" i="2"/>
  <c r="V2946" i="2"/>
  <c r="V2947" i="2"/>
  <c r="V2948" i="2"/>
  <c r="V2949" i="2"/>
  <c r="V2950" i="2"/>
  <c r="V2951" i="2"/>
  <c r="V2952" i="2"/>
  <c r="V2953" i="2"/>
  <c r="V2954" i="2"/>
  <c r="V2955" i="2"/>
  <c r="V2956" i="2"/>
  <c r="V2957" i="2"/>
  <c r="V2958" i="2"/>
  <c r="V2959" i="2"/>
  <c r="V2960" i="2"/>
  <c r="V2961" i="2"/>
  <c r="V2962" i="2"/>
  <c r="V2963" i="2"/>
  <c r="V2964" i="2"/>
  <c r="V2965" i="2"/>
  <c r="V2966" i="2"/>
  <c r="V2967" i="2"/>
  <c r="V2968" i="2"/>
  <c r="V2969" i="2"/>
  <c r="V2970" i="2"/>
  <c r="V2971" i="2"/>
  <c r="V2972" i="2"/>
  <c r="V2973" i="2"/>
  <c r="V2974" i="2"/>
  <c r="V2975" i="2"/>
  <c r="V2976" i="2"/>
  <c r="V2977" i="2"/>
  <c r="V2978" i="2"/>
  <c r="V2979" i="2"/>
  <c r="V2980" i="2"/>
  <c r="V2981" i="2"/>
  <c r="V2982" i="2"/>
  <c r="V2983" i="2"/>
  <c r="V2984" i="2"/>
  <c r="V2985" i="2"/>
  <c r="V2986" i="2"/>
  <c r="V2987" i="2"/>
  <c r="V2988" i="2"/>
  <c r="V2989" i="2"/>
  <c r="V2990" i="2"/>
  <c r="V2991" i="2"/>
  <c r="V2992" i="2"/>
  <c r="V2993" i="2"/>
  <c r="V2994" i="2"/>
  <c r="V2995" i="2"/>
  <c r="V2996" i="2"/>
  <c r="V2997" i="2"/>
  <c r="V2998" i="2"/>
  <c r="V2999" i="2"/>
  <c r="V3000" i="2"/>
  <c r="V3001" i="2"/>
  <c r="V3002" i="2"/>
  <c r="V3003" i="2"/>
  <c r="V3004" i="2"/>
  <c r="V3005" i="2"/>
  <c r="V3006" i="2"/>
  <c r="V3007" i="2"/>
  <c r="V3008" i="2"/>
  <c r="V3009" i="2"/>
  <c r="V3010" i="2"/>
  <c r="V3011" i="2"/>
  <c r="V3012" i="2"/>
  <c r="V3013" i="2"/>
  <c r="V3014" i="2"/>
  <c r="V3015" i="2"/>
  <c r="V3016" i="2"/>
  <c r="V3017" i="2"/>
  <c r="V3018" i="2"/>
  <c r="V3019" i="2"/>
  <c r="V3020" i="2"/>
  <c r="V3021" i="2"/>
  <c r="V3022" i="2"/>
  <c r="V3023" i="2"/>
  <c r="V3024" i="2"/>
  <c r="V3025" i="2"/>
  <c r="V3026" i="2"/>
  <c r="V3027" i="2"/>
  <c r="V3028" i="2"/>
  <c r="V3029" i="2"/>
  <c r="V3030" i="2"/>
  <c r="V3031" i="2"/>
  <c r="V3032" i="2"/>
  <c r="V3033" i="2"/>
  <c r="V3034" i="2"/>
  <c r="V3035" i="2"/>
  <c r="V3036" i="2"/>
  <c r="V3037" i="2"/>
  <c r="V3038" i="2"/>
  <c r="V3039" i="2"/>
  <c r="V3040" i="2"/>
  <c r="V3041" i="2"/>
  <c r="V3042" i="2"/>
  <c r="V3043" i="2"/>
  <c r="V3044" i="2"/>
  <c r="V3045" i="2"/>
  <c r="V3046" i="2"/>
  <c r="V3047" i="2"/>
  <c r="V3048" i="2"/>
  <c r="V3049" i="2"/>
  <c r="V3050" i="2"/>
  <c r="V3051" i="2"/>
  <c r="V3052" i="2"/>
  <c r="V3053" i="2"/>
  <c r="V3054" i="2"/>
  <c r="V3055" i="2"/>
  <c r="V3056" i="2"/>
  <c r="V3057" i="2"/>
  <c r="V3058" i="2"/>
  <c r="V3059" i="2"/>
  <c r="V3060" i="2"/>
  <c r="V3061" i="2"/>
  <c r="V3062" i="2"/>
  <c r="V3063" i="2"/>
  <c r="V3064" i="2"/>
  <c r="V3065" i="2"/>
  <c r="V3066" i="2"/>
  <c r="V3067" i="2"/>
  <c r="V3068" i="2"/>
  <c r="V3069" i="2"/>
  <c r="V3070" i="2"/>
  <c r="V3071" i="2"/>
  <c r="V3072" i="2"/>
  <c r="V3073" i="2"/>
  <c r="V3074" i="2"/>
  <c r="V3075" i="2"/>
  <c r="V3076" i="2"/>
  <c r="V3077" i="2"/>
  <c r="V3078" i="2"/>
  <c r="V3079" i="2"/>
  <c r="V3080" i="2"/>
  <c r="V3081" i="2"/>
  <c r="V3082" i="2"/>
  <c r="V3083" i="2"/>
  <c r="V3084" i="2"/>
  <c r="V3085" i="2"/>
  <c r="V3086" i="2"/>
  <c r="V3087" i="2"/>
  <c r="V3088" i="2"/>
  <c r="V3089" i="2"/>
  <c r="V3090" i="2"/>
  <c r="V3091" i="2"/>
  <c r="V3092" i="2"/>
  <c r="V3093" i="2"/>
  <c r="V3094" i="2"/>
  <c r="V3095" i="2"/>
  <c r="V3096" i="2"/>
  <c r="V3097" i="2"/>
  <c r="V3098" i="2"/>
  <c r="V3099" i="2"/>
  <c r="V3100" i="2"/>
  <c r="V3101" i="2"/>
  <c r="V3102" i="2"/>
  <c r="V3103" i="2"/>
  <c r="V3104" i="2"/>
  <c r="V3105" i="2"/>
  <c r="V3106" i="2"/>
  <c r="V3107" i="2"/>
  <c r="V3108" i="2"/>
  <c r="V3109" i="2"/>
  <c r="V3110" i="2"/>
  <c r="V3111" i="2"/>
  <c r="V3112" i="2"/>
  <c r="V3113" i="2"/>
  <c r="V3114" i="2"/>
  <c r="V3115" i="2"/>
  <c r="V3116" i="2"/>
  <c r="V3117" i="2"/>
  <c r="V3118" i="2"/>
  <c r="V3119" i="2"/>
  <c r="V3120" i="2"/>
  <c r="V3121" i="2"/>
  <c r="V3122" i="2"/>
  <c r="V3123" i="2"/>
  <c r="V3124" i="2"/>
  <c r="V3125" i="2"/>
  <c r="V3126" i="2"/>
  <c r="V3127" i="2"/>
  <c r="V3128" i="2"/>
  <c r="V3129" i="2"/>
  <c r="V3130" i="2"/>
  <c r="V3131" i="2"/>
  <c r="V3132" i="2"/>
  <c r="V3133" i="2"/>
  <c r="V3134" i="2"/>
  <c r="V3135" i="2"/>
  <c r="V3136" i="2"/>
  <c r="V3137" i="2"/>
  <c r="V3138" i="2"/>
  <c r="V3139" i="2"/>
  <c r="V3140" i="2"/>
  <c r="V3141" i="2"/>
  <c r="V3142" i="2"/>
  <c r="V3143" i="2"/>
  <c r="V3144" i="2"/>
  <c r="V3145" i="2"/>
  <c r="V3146" i="2"/>
  <c r="V3147" i="2"/>
  <c r="V3148" i="2"/>
  <c r="V3149" i="2"/>
  <c r="V3150" i="2"/>
  <c r="V3151" i="2"/>
  <c r="V3152" i="2"/>
  <c r="V3153" i="2"/>
  <c r="V3154" i="2"/>
  <c r="V3155" i="2"/>
  <c r="V3156" i="2"/>
  <c r="V3157" i="2"/>
  <c r="V3158" i="2"/>
  <c r="V3159" i="2"/>
  <c r="V3160" i="2"/>
  <c r="V3161" i="2"/>
  <c r="V3162" i="2"/>
  <c r="V3163" i="2"/>
  <c r="V3164" i="2"/>
  <c r="V3165" i="2"/>
  <c r="V3166" i="2"/>
  <c r="V3167" i="2"/>
  <c r="V3168" i="2"/>
  <c r="V3169" i="2"/>
  <c r="V3170" i="2"/>
  <c r="V3171" i="2"/>
  <c r="V3172" i="2"/>
  <c r="V3173" i="2"/>
  <c r="V3174" i="2"/>
  <c r="V3175" i="2"/>
  <c r="V3176" i="2"/>
  <c r="V3177" i="2"/>
  <c r="V3178" i="2"/>
  <c r="V3179" i="2"/>
  <c r="V3180" i="2"/>
  <c r="V3181" i="2"/>
  <c r="V3182" i="2"/>
  <c r="V3183" i="2"/>
  <c r="V3184" i="2"/>
  <c r="V3185" i="2"/>
  <c r="V3186" i="2"/>
  <c r="V3187" i="2"/>
  <c r="V3188" i="2"/>
  <c r="V3189" i="2"/>
  <c r="V3190" i="2"/>
  <c r="V3191" i="2"/>
  <c r="V3192" i="2"/>
  <c r="V3193" i="2"/>
  <c r="V3194" i="2"/>
  <c r="V3195" i="2"/>
  <c r="V3196" i="2"/>
  <c r="V3197" i="2"/>
  <c r="V3198" i="2"/>
  <c r="V3199" i="2"/>
  <c r="V3200" i="2"/>
  <c r="V3201" i="2"/>
  <c r="V3202" i="2"/>
  <c r="V3203" i="2"/>
  <c r="V3204" i="2"/>
  <c r="V3205" i="2"/>
  <c r="V3206" i="2"/>
  <c r="V3207" i="2"/>
  <c r="V3208" i="2"/>
  <c r="V3209" i="2"/>
  <c r="V3210" i="2"/>
  <c r="V3211" i="2"/>
  <c r="V3212" i="2"/>
  <c r="V3213" i="2"/>
  <c r="V3214" i="2"/>
  <c r="V3215" i="2"/>
  <c r="V3216" i="2"/>
  <c r="V3217" i="2"/>
  <c r="V3218" i="2"/>
  <c r="V3219" i="2"/>
  <c r="V3220" i="2"/>
  <c r="V3221" i="2"/>
  <c r="V3222" i="2"/>
  <c r="V3223" i="2"/>
  <c r="V3224" i="2"/>
  <c r="V3225" i="2"/>
  <c r="V3226" i="2"/>
  <c r="V3227" i="2"/>
  <c r="V3228" i="2"/>
  <c r="V3229" i="2"/>
  <c r="V3230" i="2"/>
  <c r="V3231" i="2"/>
  <c r="V3232" i="2"/>
  <c r="V3233" i="2"/>
  <c r="V3234" i="2"/>
  <c r="V3235" i="2"/>
  <c r="V3236" i="2"/>
  <c r="V3237" i="2"/>
  <c r="V3238" i="2"/>
  <c r="V3239" i="2"/>
  <c r="V3240" i="2"/>
  <c r="V3241" i="2"/>
  <c r="V3242" i="2"/>
  <c r="V3243" i="2"/>
  <c r="V3244" i="2"/>
  <c r="V3245" i="2"/>
  <c r="V3246" i="2"/>
  <c r="V3247" i="2"/>
  <c r="V3248" i="2"/>
  <c r="V3249" i="2"/>
  <c r="V3250" i="2"/>
  <c r="V3251" i="2"/>
  <c r="V3252" i="2"/>
  <c r="V3253" i="2"/>
  <c r="V3254" i="2"/>
  <c r="V3255" i="2"/>
  <c r="V3256" i="2"/>
  <c r="V3257" i="2"/>
  <c r="V3258" i="2"/>
  <c r="V3259" i="2"/>
  <c r="V3260" i="2"/>
  <c r="V3261" i="2"/>
  <c r="V3262" i="2"/>
  <c r="V3263" i="2"/>
  <c r="V3264" i="2"/>
  <c r="V3265" i="2"/>
  <c r="V3266" i="2"/>
  <c r="V3267" i="2"/>
  <c r="V3268" i="2"/>
  <c r="V3269" i="2"/>
  <c r="V3270" i="2"/>
  <c r="V3271" i="2"/>
  <c r="V3272" i="2"/>
  <c r="V3273" i="2"/>
  <c r="V3274" i="2"/>
  <c r="V3275" i="2"/>
  <c r="V3276" i="2"/>
  <c r="V3277" i="2"/>
  <c r="V3278" i="2"/>
  <c r="V3279" i="2"/>
  <c r="V3280" i="2"/>
  <c r="V3281" i="2"/>
  <c r="V3282" i="2"/>
  <c r="V3283" i="2"/>
  <c r="V3284" i="2"/>
  <c r="V3285" i="2"/>
  <c r="V3286" i="2"/>
  <c r="V3287" i="2"/>
  <c r="V3288" i="2"/>
  <c r="V3289" i="2"/>
  <c r="V3290" i="2"/>
  <c r="V3291" i="2"/>
  <c r="V3292" i="2"/>
  <c r="V3293" i="2"/>
  <c r="V3294" i="2"/>
  <c r="V3295" i="2"/>
  <c r="V3296" i="2"/>
  <c r="V3297" i="2"/>
  <c r="V3298" i="2"/>
  <c r="V3299" i="2"/>
  <c r="V3300" i="2"/>
  <c r="V3301" i="2"/>
  <c r="V3302" i="2"/>
  <c r="V3303" i="2"/>
  <c r="V3304" i="2"/>
  <c r="V3305" i="2"/>
  <c r="V3306" i="2"/>
  <c r="V3307" i="2"/>
  <c r="V3308" i="2"/>
  <c r="V3309" i="2"/>
  <c r="V3310" i="2"/>
  <c r="V3311" i="2"/>
  <c r="V3312" i="2"/>
  <c r="V3313" i="2"/>
  <c r="V3314" i="2"/>
  <c r="V3315" i="2"/>
  <c r="V3316" i="2"/>
  <c r="V3317" i="2"/>
  <c r="V3318" i="2"/>
  <c r="V3319" i="2"/>
  <c r="V3320" i="2"/>
  <c r="V3321" i="2"/>
  <c r="V3322" i="2"/>
  <c r="V3323" i="2"/>
  <c r="V3324" i="2"/>
  <c r="V3325" i="2"/>
  <c r="V3326" i="2"/>
  <c r="V3327" i="2"/>
  <c r="V3328" i="2"/>
  <c r="V3329" i="2"/>
  <c r="V3330" i="2"/>
  <c r="V3331" i="2"/>
  <c r="V3332" i="2"/>
  <c r="V3333" i="2"/>
  <c r="V3334" i="2"/>
  <c r="V3335" i="2"/>
  <c r="V3336" i="2"/>
  <c r="V3337" i="2"/>
  <c r="V3338" i="2"/>
  <c r="V3339" i="2"/>
  <c r="V3340" i="2"/>
  <c r="V3341" i="2"/>
  <c r="V3342" i="2"/>
  <c r="V3343" i="2"/>
  <c r="V3344" i="2"/>
  <c r="V3345" i="2"/>
  <c r="V3346" i="2"/>
  <c r="V3347" i="2"/>
  <c r="V3348" i="2"/>
  <c r="V3349" i="2"/>
  <c r="V3350" i="2"/>
  <c r="V3351" i="2"/>
  <c r="V3352" i="2"/>
  <c r="V3353" i="2"/>
  <c r="V3354" i="2"/>
  <c r="V3355" i="2"/>
  <c r="V3356" i="2"/>
  <c r="V3357" i="2"/>
  <c r="V3358" i="2"/>
  <c r="V3359" i="2"/>
  <c r="V3360" i="2"/>
  <c r="V3361" i="2"/>
  <c r="V3362" i="2"/>
  <c r="V3363" i="2"/>
  <c r="V3364" i="2"/>
  <c r="V3365" i="2"/>
  <c r="V3366" i="2"/>
  <c r="V3367" i="2"/>
  <c r="V3368" i="2"/>
  <c r="V3369" i="2"/>
  <c r="V3370" i="2"/>
  <c r="V3371" i="2"/>
  <c r="V3372" i="2"/>
  <c r="V3373" i="2"/>
  <c r="V3374" i="2"/>
  <c r="V3375" i="2"/>
  <c r="V3376" i="2"/>
  <c r="V3377" i="2"/>
  <c r="V3378" i="2"/>
  <c r="V3379" i="2"/>
  <c r="V3380" i="2"/>
  <c r="V3381" i="2"/>
  <c r="V3382" i="2"/>
  <c r="V3383" i="2"/>
  <c r="V3384" i="2"/>
  <c r="V3385" i="2"/>
  <c r="V3386" i="2"/>
  <c r="V3387" i="2"/>
  <c r="V3388" i="2"/>
  <c r="V3389" i="2"/>
  <c r="V3390" i="2"/>
  <c r="V3391" i="2"/>
  <c r="V3392" i="2"/>
  <c r="V3393" i="2"/>
  <c r="V3394" i="2"/>
  <c r="V3395" i="2"/>
  <c r="V3396" i="2"/>
  <c r="V3397" i="2"/>
  <c r="V3398" i="2"/>
  <c r="V3399" i="2"/>
  <c r="V3400" i="2"/>
  <c r="V3401" i="2"/>
  <c r="V3402" i="2"/>
  <c r="V3403" i="2"/>
  <c r="V3404" i="2"/>
  <c r="V3405" i="2"/>
  <c r="V3406" i="2"/>
  <c r="V3407" i="2"/>
  <c r="V3408" i="2"/>
  <c r="V3409" i="2"/>
  <c r="V3410" i="2"/>
  <c r="V3411" i="2"/>
  <c r="V3412" i="2"/>
  <c r="V3413" i="2"/>
  <c r="V3414" i="2"/>
  <c r="V3415" i="2"/>
  <c r="V3416" i="2"/>
  <c r="V3417" i="2"/>
  <c r="V3418" i="2"/>
  <c r="V3419" i="2"/>
  <c r="V3420" i="2"/>
  <c r="V3421" i="2"/>
  <c r="V3422" i="2"/>
  <c r="V3423" i="2"/>
  <c r="V3424" i="2"/>
  <c r="V3425" i="2"/>
  <c r="V3426" i="2"/>
  <c r="V3427" i="2"/>
  <c r="V3428" i="2"/>
  <c r="V3429" i="2"/>
  <c r="V3430" i="2"/>
  <c r="V3431" i="2"/>
  <c r="V3432" i="2"/>
  <c r="V3433" i="2"/>
  <c r="V3434" i="2"/>
  <c r="V3435" i="2"/>
  <c r="V3436" i="2"/>
  <c r="V3437" i="2"/>
  <c r="V3438" i="2"/>
  <c r="V3439" i="2"/>
  <c r="V3440" i="2"/>
  <c r="V3441" i="2"/>
  <c r="V3442" i="2"/>
  <c r="V3443" i="2"/>
  <c r="V3444" i="2"/>
  <c r="V3445" i="2"/>
  <c r="V3446" i="2"/>
  <c r="V3447" i="2"/>
  <c r="V3448" i="2"/>
  <c r="V3449" i="2"/>
  <c r="V3450" i="2"/>
  <c r="V3451" i="2"/>
  <c r="V3452" i="2"/>
  <c r="V3453" i="2"/>
  <c r="V3454" i="2"/>
  <c r="V3455" i="2"/>
  <c r="V3456" i="2"/>
  <c r="V3457" i="2"/>
  <c r="V3458" i="2"/>
  <c r="V3459" i="2"/>
  <c r="V3460" i="2"/>
  <c r="V3461" i="2"/>
  <c r="V3462" i="2"/>
  <c r="V3463" i="2"/>
  <c r="V3464" i="2"/>
  <c r="V3465" i="2"/>
  <c r="V3466" i="2"/>
  <c r="V3467" i="2"/>
  <c r="V3468" i="2"/>
  <c r="V3469" i="2"/>
  <c r="V3470" i="2"/>
  <c r="V3471" i="2"/>
  <c r="V3472" i="2"/>
  <c r="V3473" i="2"/>
  <c r="V3474" i="2"/>
  <c r="V3475" i="2"/>
  <c r="V3476" i="2"/>
  <c r="V3477" i="2"/>
  <c r="V3478" i="2"/>
  <c r="V3479" i="2"/>
  <c r="V3480" i="2"/>
  <c r="V3481" i="2"/>
  <c r="V3482" i="2"/>
  <c r="V3483" i="2"/>
  <c r="V3484" i="2"/>
  <c r="V3485" i="2"/>
  <c r="V3486" i="2"/>
  <c r="V3487" i="2"/>
  <c r="V3488" i="2"/>
  <c r="V3489" i="2"/>
  <c r="V3490" i="2"/>
  <c r="V3491" i="2"/>
  <c r="V3492" i="2"/>
  <c r="V3493" i="2"/>
  <c r="V3494" i="2"/>
  <c r="V3495" i="2"/>
  <c r="V3496" i="2"/>
  <c r="V3497" i="2"/>
  <c r="V3498" i="2"/>
  <c r="V3499" i="2"/>
  <c r="V3500" i="2"/>
  <c r="V3501" i="2"/>
  <c r="V3502" i="2"/>
  <c r="V3503" i="2"/>
  <c r="V3504" i="2"/>
  <c r="V3505" i="2"/>
  <c r="V3506" i="2"/>
  <c r="V3507" i="2"/>
  <c r="V3508" i="2"/>
  <c r="V3509" i="2"/>
  <c r="V3510" i="2"/>
  <c r="V3511" i="2"/>
  <c r="V3512" i="2"/>
  <c r="V3513" i="2"/>
  <c r="V3514" i="2"/>
  <c r="V3515" i="2"/>
  <c r="V3516" i="2"/>
  <c r="V3517" i="2"/>
  <c r="V3518" i="2"/>
  <c r="V3519" i="2"/>
  <c r="V3520" i="2"/>
  <c r="V3521" i="2"/>
  <c r="V3522" i="2"/>
  <c r="V3523" i="2"/>
  <c r="V3524" i="2"/>
  <c r="V3525" i="2"/>
  <c r="V3526" i="2"/>
  <c r="V3527" i="2"/>
  <c r="V3528" i="2"/>
  <c r="V3529" i="2"/>
  <c r="V3530" i="2"/>
  <c r="V3531" i="2"/>
  <c r="V3532" i="2"/>
  <c r="V3533" i="2"/>
  <c r="V3534" i="2"/>
  <c r="V3535" i="2"/>
  <c r="V3536" i="2"/>
  <c r="V3537" i="2"/>
  <c r="V3538" i="2"/>
  <c r="V3539" i="2"/>
  <c r="V3540" i="2"/>
  <c r="V3541" i="2"/>
  <c r="V3542" i="2"/>
  <c r="V3543" i="2"/>
  <c r="V3544" i="2"/>
  <c r="V3545" i="2"/>
  <c r="V3546" i="2"/>
  <c r="V3547" i="2"/>
  <c r="V3548" i="2"/>
  <c r="V3549" i="2"/>
  <c r="V3550" i="2"/>
  <c r="V3551" i="2"/>
  <c r="V3552" i="2"/>
  <c r="V3553" i="2"/>
  <c r="V3554" i="2"/>
  <c r="V3555" i="2"/>
  <c r="V3556" i="2"/>
  <c r="V3557" i="2"/>
  <c r="V3558" i="2"/>
  <c r="V3559" i="2"/>
  <c r="V3560" i="2"/>
  <c r="V3561" i="2"/>
  <c r="V3562" i="2"/>
  <c r="V3563" i="2"/>
  <c r="V3564" i="2"/>
  <c r="V3565" i="2"/>
  <c r="V3566" i="2"/>
  <c r="V3567" i="2"/>
  <c r="V3568" i="2"/>
  <c r="V3569" i="2"/>
  <c r="V3570" i="2"/>
  <c r="V3571" i="2"/>
  <c r="V3572" i="2"/>
  <c r="V3573" i="2"/>
  <c r="V3574" i="2"/>
  <c r="V3575" i="2"/>
  <c r="V3576" i="2"/>
  <c r="V3577" i="2"/>
  <c r="V3578" i="2"/>
  <c r="V3579" i="2"/>
  <c r="V3580" i="2"/>
  <c r="V3581" i="2"/>
  <c r="V3582" i="2"/>
  <c r="V3583" i="2"/>
  <c r="V3584" i="2"/>
  <c r="V3585" i="2"/>
  <c r="V3586" i="2"/>
  <c r="V3587" i="2"/>
  <c r="V3588" i="2"/>
  <c r="V3589" i="2"/>
  <c r="V3590" i="2"/>
  <c r="V3591" i="2"/>
  <c r="V3592" i="2"/>
  <c r="V3593" i="2"/>
  <c r="V3594" i="2"/>
  <c r="V3595" i="2"/>
  <c r="V3596" i="2"/>
  <c r="V3597" i="2"/>
  <c r="V3598" i="2"/>
  <c r="V3599" i="2"/>
  <c r="V3600" i="2"/>
  <c r="V3601" i="2"/>
  <c r="V3602" i="2"/>
  <c r="V3603" i="2"/>
  <c r="V3604" i="2"/>
  <c r="V3605" i="2"/>
  <c r="V3606" i="2"/>
  <c r="V3607" i="2"/>
  <c r="V3608" i="2"/>
  <c r="V3609" i="2"/>
  <c r="V3610" i="2"/>
  <c r="V3611" i="2"/>
  <c r="V3612" i="2"/>
  <c r="V3613" i="2"/>
  <c r="V3614" i="2"/>
  <c r="V3615" i="2"/>
  <c r="V3616" i="2"/>
  <c r="V3617" i="2"/>
  <c r="V3618" i="2"/>
  <c r="V3619" i="2"/>
  <c r="V3620" i="2"/>
  <c r="V3621" i="2"/>
  <c r="V3622" i="2"/>
  <c r="V3623" i="2"/>
  <c r="V3624" i="2"/>
  <c r="V3625" i="2"/>
  <c r="V3626" i="2"/>
  <c r="V3627" i="2"/>
  <c r="V3628" i="2"/>
  <c r="V3629" i="2"/>
  <c r="V3630" i="2"/>
  <c r="V3631" i="2"/>
  <c r="V3632" i="2"/>
  <c r="V3633" i="2"/>
  <c r="V3634" i="2"/>
  <c r="V3635" i="2"/>
  <c r="V3636" i="2"/>
  <c r="V3637" i="2"/>
  <c r="V3638" i="2"/>
  <c r="V3639" i="2"/>
  <c r="V3640" i="2"/>
  <c r="V3641" i="2"/>
  <c r="V3642" i="2"/>
  <c r="V3643" i="2"/>
  <c r="V3644" i="2"/>
  <c r="V3645" i="2"/>
  <c r="V3646" i="2"/>
  <c r="V3647" i="2"/>
  <c r="V3648" i="2"/>
  <c r="V3649" i="2"/>
  <c r="V3650" i="2"/>
  <c r="V3651" i="2"/>
  <c r="V3652" i="2"/>
  <c r="V3653" i="2"/>
  <c r="V3654" i="2"/>
  <c r="V3655" i="2"/>
  <c r="V3656" i="2"/>
  <c r="V3657" i="2"/>
  <c r="V3658" i="2"/>
  <c r="V3659" i="2"/>
  <c r="V3660" i="2"/>
  <c r="V3661" i="2"/>
  <c r="V3662" i="2"/>
  <c r="V3663" i="2"/>
  <c r="V3664" i="2"/>
  <c r="V3665" i="2"/>
  <c r="V3666" i="2"/>
  <c r="V3667" i="2"/>
  <c r="V3668" i="2"/>
  <c r="V3669" i="2"/>
  <c r="V3670" i="2"/>
  <c r="V3671" i="2"/>
  <c r="V3672" i="2"/>
  <c r="V3673" i="2"/>
  <c r="V3674" i="2"/>
  <c r="V3675" i="2"/>
  <c r="V3676" i="2"/>
  <c r="V3677" i="2"/>
  <c r="V3678" i="2"/>
  <c r="V3679" i="2"/>
  <c r="V3680" i="2"/>
  <c r="V3681" i="2"/>
  <c r="V3682" i="2"/>
  <c r="V3683" i="2"/>
  <c r="V3684" i="2"/>
  <c r="V3685" i="2"/>
  <c r="V3686" i="2"/>
  <c r="V3687" i="2"/>
  <c r="V3688" i="2"/>
  <c r="V3689" i="2"/>
  <c r="V3690" i="2"/>
  <c r="V3691" i="2"/>
  <c r="V3692" i="2"/>
  <c r="V3693" i="2"/>
  <c r="V3694" i="2"/>
  <c r="V3695" i="2"/>
  <c r="V3696" i="2"/>
  <c r="V3697" i="2"/>
  <c r="V3698" i="2"/>
  <c r="V3699" i="2"/>
  <c r="V3700" i="2"/>
  <c r="V3701" i="2"/>
  <c r="V3702" i="2"/>
  <c r="V3703" i="2"/>
  <c r="V3704" i="2"/>
  <c r="V3705" i="2"/>
  <c r="V3706" i="2"/>
  <c r="V3707" i="2"/>
  <c r="V3708" i="2"/>
  <c r="V3709" i="2"/>
  <c r="V3710" i="2"/>
  <c r="V3711" i="2"/>
  <c r="V3712" i="2"/>
  <c r="V3713" i="2"/>
  <c r="V3714" i="2"/>
  <c r="V3715" i="2"/>
  <c r="V3716" i="2"/>
  <c r="V3717" i="2"/>
  <c r="V3718" i="2"/>
  <c r="V3719" i="2"/>
  <c r="V3720" i="2"/>
  <c r="V3721" i="2"/>
  <c r="V3722" i="2"/>
  <c r="V3723" i="2"/>
  <c r="V3724" i="2"/>
  <c r="V3725" i="2"/>
  <c r="V3726" i="2"/>
  <c r="V3727" i="2"/>
  <c r="V3728" i="2"/>
  <c r="V3729" i="2"/>
  <c r="V3730" i="2"/>
  <c r="V3731" i="2"/>
  <c r="V3732" i="2"/>
  <c r="V3733" i="2"/>
  <c r="V3734" i="2"/>
  <c r="V3735" i="2"/>
  <c r="V3736" i="2"/>
  <c r="V3737" i="2"/>
  <c r="V3738" i="2"/>
  <c r="V3739" i="2"/>
  <c r="V3740" i="2"/>
  <c r="V3741" i="2"/>
  <c r="V3742" i="2"/>
  <c r="V3743" i="2"/>
  <c r="V3744" i="2"/>
  <c r="V3745" i="2"/>
  <c r="V3746" i="2"/>
  <c r="V3747" i="2"/>
  <c r="V3748" i="2"/>
  <c r="V3749" i="2"/>
  <c r="V3750" i="2"/>
  <c r="V3751" i="2"/>
  <c r="V3752" i="2"/>
  <c r="V3753" i="2"/>
  <c r="V3754" i="2"/>
  <c r="V3755" i="2"/>
  <c r="V3756" i="2"/>
  <c r="V3757" i="2"/>
  <c r="V3758" i="2"/>
  <c r="V3759" i="2"/>
  <c r="V3760" i="2"/>
  <c r="V3761" i="2"/>
  <c r="V3762" i="2"/>
  <c r="V3763" i="2"/>
  <c r="V3764" i="2"/>
  <c r="V3765" i="2"/>
  <c r="V3766" i="2"/>
  <c r="V3767" i="2"/>
  <c r="V3768" i="2"/>
  <c r="V3769" i="2"/>
  <c r="V3770" i="2"/>
  <c r="V3771" i="2"/>
  <c r="V3772" i="2"/>
  <c r="V3773" i="2"/>
  <c r="V3774" i="2"/>
  <c r="V3775" i="2"/>
  <c r="V3776" i="2"/>
  <c r="V3777" i="2"/>
  <c r="V3778" i="2"/>
  <c r="V3779" i="2"/>
  <c r="V3780" i="2"/>
  <c r="V3781" i="2"/>
  <c r="V3782" i="2"/>
  <c r="V3783" i="2"/>
  <c r="V3784" i="2"/>
  <c r="V3785" i="2"/>
  <c r="V3786" i="2"/>
  <c r="V3787" i="2"/>
  <c r="V3788" i="2"/>
  <c r="V3789" i="2"/>
  <c r="V3790" i="2"/>
  <c r="V3791" i="2"/>
  <c r="V3792" i="2"/>
  <c r="V3793" i="2"/>
  <c r="V3794" i="2"/>
  <c r="V3795" i="2"/>
  <c r="V3796" i="2"/>
  <c r="V3797" i="2"/>
  <c r="V3798" i="2"/>
  <c r="V3799" i="2"/>
  <c r="V3800" i="2"/>
  <c r="V3801" i="2"/>
  <c r="V3802" i="2"/>
  <c r="V3803" i="2"/>
  <c r="V3804" i="2"/>
  <c r="V3805" i="2"/>
  <c r="V3806" i="2"/>
  <c r="V3807" i="2"/>
  <c r="V3808" i="2"/>
  <c r="V3809" i="2"/>
  <c r="V3810" i="2"/>
  <c r="V3811" i="2"/>
  <c r="V3812" i="2"/>
  <c r="V3813" i="2"/>
  <c r="V3814" i="2"/>
  <c r="V3815" i="2"/>
  <c r="V3816" i="2"/>
  <c r="V3817" i="2"/>
  <c r="V3818" i="2"/>
  <c r="V3819" i="2"/>
  <c r="V3820" i="2"/>
  <c r="V3821" i="2"/>
  <c r="V3822" i="2"/>
  <c r="V3823" i="2"/>
  <c r="V3824" i="2"/>
  <c r="V3825" i="2"/>
  <c r="V3826" i="2"/>
  <c r="V3827" i="2"/>
  <c r="V3828" i="2"/>
  <c r="V3829" i="2"/>
  <c r="V3830" i="2"/>
  <c r="V3831" i="2"/>
  <c r="V3832" i="2"/>
  <c r="V3833" i="2"/>
  <c r="V3834" i="2"/>
  <c r="V3835" i="2"/>
  <c r="V3836" i="2"/>
  <c r="V3837" i="2"/>
  <c r="V3838" i="2"/>
  <c r="V3839" i="2"/>
  <c r="V3840" i="2"/>
  <c r="V3841" i="2"/>
  <c r="V3842" i="2"/>
  <c r="V3843" i="2"/>
  <c r="V3844" i="2"/>
  <c r="V3845" i="2"/>
  <c r="V3846" i="2"/>
  <c r="V3847" i="2"/>
  <c r="V3848" i="2"/>
  <c r="V3849" i="2"/>
  <c r="V3850" i="2"/>
  <c r="V3851" i="2"/>
  <c r="V3852" i="2"/>
  <c r="V3853" i="2"/>
  <c r="V3854" i="2"/>
  <c r="V3855" i="2"/>
  <c r="V3856" i="2"/>
  <c r="V3857" i="2"/>
  <c r="V3858" i="2"/>
  <c r="V3859" i="2"/>
  <c r="V3860" i="2"/>
  <c r="V3861" i="2"/>
  <c r="V3862" i="2"/>
  <c r="V3863" i="2"/>
  <c r="V3864" i="2"/>
  <c r="V3865" i="2"/>
  <c r="V3866" i="2"/>
  <c r="V3867" i="2"/>
  <c r="V3868" i="2"/>
  <c r="V3869" i="2"/>
  <c r="V3870" i="2"/>
  <c r="V3871" i="2"/>
  <c r="V3872" i="2"/>
  <c r="V3873" i="2"/>
  <c r="V3874" i="2"/>
  <c r="V3875" i="2"/>
  <c r="V3876" i="2"/>
  <c r="V3877" i="2"/>
  <c r="V3878" i="2"/>
  <c r="V3879" i="2"/>
  <c r="V3880" i="2"/>
  <c r="V3881" i="2"/>
  <c r="V3882" i="2"/>
  <c r="V3883" i="2"/>
  <c r="V3884" i="2"/>
  <c r="V3885" i="2"/>
  <c r="V3886" i="2"/>
  <c r="V3887" i="2"/>
  <c r="V3888" i="2"/>
  <c r="V3889" i="2"/>
  <c r="V3890" i="2"/>
  <c r="V3891" i="2"/>
  <c r="V3892" i="2"/>
  <c r="V3893" i="2"/>
  <c r="V3894" i="2"/>
  <c r="V3895" i="2"/>
  <c r="V3896" i="2"/>
  <c r="V3897" i="2"/>
  <c r="V3898" i="2"/>
  <c r="V3899" i="2"/>
  <c r="V3900" i="2"/>
  <c r="V3901" i="2"/>
  <c r="V3902" i="2"/>
  <c r="V3903" i="2"/>
  <c r="V3904" i="2"/>
  <c r="V3905" i="2"/>
  <c r="V3906" i="2"/>
  <c r="V3907" i="2"/>
  <c r="V3908" i="2"/>
  <c r="V3909" i="2"/>
  <c r="V3910" i="2"/>
  <c r="V3911" i="2"/>
  <c r="V3912" i="2"/>
  <c r="V3913" i="2"/>
  <c r="V3914" i="2"/>
  <c r="V3915" i="2"/>
  <c r="V3916" i="2"/>
  <c r="V3917" i="2"/>
  <c r="V3918" i="2"/>
  <c r="V3919" i="2"/>
  <c r="V3920" i="2"/>
  <c r="V3921" i="2"/>
  <c r="V3922" i="2"/>
  <c r="V3923" i="2"/>
  <c r="V3924" i="2"/>
  <c r="V3925" i="2"/>
  <c r="V3926" i="2"/>
  <c r="V3927" i="2"/>
  <c r="V3928" i="2"/>
  <c r="V3929" i="2"/>
  <c r="V3930" i="2"/>
  <c r="V3931" i="2"/>
  <c r="V3932" i="2"/>
  <c r="V3933" i="2"/>
  <c r="V3934" i="2"/>
  <c r="V3935" i="2"/>
  <c r="V3936" i="2"/>
  <c r="V3937" i="2"/>
  <c r="V3938" i="2"/>
  <c r="V3939" i="2"/>
  <c r="V3940" i="2"/>
  <c r="V3941" i="2"/>
  <c r="V3942" i="2"/>
  <c r="V3943" i="2"/>
  <c r="V3944" i="2"/>
  <c r="V3945" i="2"/>
  <c r="V3946" i="2"/>
  <c r="V3947" i="2"/>
  <c r="V3948" i="2"/>
  <c r="V3949" i="2"/>
  <c r="V3950" i="2"/>
  <c r="V3951" i="2"/>
  <c r="V3952" i="2"/>
  <c r="V3953" i="2"/>
  <c r="V3954" i="2"/>
  <c r="V3955" i="2"/>
  <c r="V3956" i="2"/>
  <c r="V3957" i="2"/>
  <c r="V3958" i="2"/>
  <c r="V3959" i="2"/>
  <c r="V3960" i="2"/>
  <c r="V3961" i="2"/>
  <c r="V3962" i="2"/>
  <c r="V3963" i="2"/>
  <c r="V3964" i="2"/>
  <c r="V3965" i="2"/>
  <c r="V3966" i="2"/>
  <c r="V3967" i="2"/>
  <c r="V3968" i="2"/>
  <c r="V3969" i="2"/>
  <c r="V3970" i="2"/>
  <c r="V3971" i="2"/>
  <c r="V3972" i="2"/>
  <c r="V3973" i="2"/>
  <c r="V3974" i="2"/>
  <c r="V3975" i="2"/>
  <c r="V3976" i="2"/>
  <c r="V3977" i="2"/>
  <c r="V3978" i="2"/>
  <c r="V3979" i="2"/>
  <c r="V3980" i="2"/>
  <c r="V3981" i="2"/>
  <c r="V3982" i="2"/>
  <c r="V3983" i="2"/>
  <c r="V3984" i="2"/>
  <c r="V3985" i="2"/>
  <c r="V3986" i="2"/>
  <c r="V3987" i="2"/>
  <c r="V3988" i="2"/>
  <c r="V3989" i="2"/>
  <c r="V3990" i="2"/>
  <c r="V3991" i="2"/>
  <c r="V3992" i="2"/>
  <c r="V3993" i="2"/>
  <c r="V3994" i="2"/>
  <c r="V3995" i="2"/>
  <c r="V3996" i="2"/>
  <c r="V3997" i="2"/>
  <c r="V3998" i="2"/>
  <c r="V3999" i="2"/>
  <c r="V4000" i="2"/>
  <c r="V4001" i="2"/>
  <c r="V4002" i="2"/>
  <c r="V4003" i="2"/>
  <c r="V4004" i="2"/>
  <c r="V4005" i="2"/>
  <c r="V4006" i="2"/>
  <c r="V4007" i="2"/>
  <c r="V4008" i="2"/>
  <c r="V4009" i="2"/>
  <c r="V4010" i="2"/>
  <c r="V4011" i="2"/>
  <c r="V4012" i="2"/>
  <c r="V4013" i="2"/>
  <c r="V4014" i="2"/>
  <c r="V4015" i="2"/>
  <c r="V4016" i="2"/>
  <c r="V4017" i="2"/>
  <c r="V4018" i="2"/>
  <c r="V4019" i="2"/>
  <c r="V4020" i="2"/>
  <c r="V4021" i="2"/>
  <c r="V4022" i="2"/>
  <c r="V4023" i="2"/>
  <c r="V4024" i="2"/>
  <c r="V4025" i="2"/>
  <c r="V4026" i="2"/>
  <c r="V4027" i="2"/>
  <c r="V4028" i="2"/>
  <c r="V4029" i="2"/>
  <c r="V4030" i="2"/>
  <c r="V4031" i="2"/>
  <c r="V4032" i="2"/>
  <c r="V4033" i="2"/>
  <c r="V4034" i="2"/>
  <c r="V4035" i="2"/>
  <c r="V4036" i="2"/>
  <c r="V4037" i="2"/>
  <c r="V4038" i="2"/>
  <c r="V4039" i="2"/>
  <c r="V4040" i="2"/>
  <c r="V4041" i="2"/>
  <c r="V4042" i="2"/>
  <c r="V4043" i="2"/>
  <c r="V4044" i="2"/>
  <c r="V4045" i="2"/>
  <c r="V4046" i="2"/>
  <c r="V4047" i="2"/>
  <c r="V4048" i="2"/>
  <c r="V4049" i="2"/>
  <c r="V4050" i="2"/>
  <c r="V4051" i="2"/>
  <c r="V4052" i="2"/>
  <c r="V4053" i="2"/>
  <c r="V4054" i="2"/>
  <c r="V4055" i="2"/>
  <c r="V4056" i="2"/>
  <c r="V4057" i="2"/>
  <c r="V4058" i="2"/>
  <c r="V4059" i="2"/>
  <c r="V4060" i="2"/>
  <c r="V4061" i="2"/>
  <c r="V4062" i="2"/>
  <c r="V4063" i="2"/>
  <c r="V4064" i="2"/>
  <c r="V4065" i="2"/>
  <c r="V4066" i="2"/>
  <c r="V4067" i="2"/>
  <c r="V4068" i="2"/>
  <c r="V4069" i="2"/>
  <c r="V4070" i="2"/>
  <c r="V4071" i="2"/>
  <c r="V4072" i="2"/>
  <c r="V4073" i="2"/>
  <c r="V4074" i="2"/>
  <c r="V4075" i="2"/>
  <c r="V4076" i="2"/>
  <c r="V4077" i="2"/>
  <c r="V4078" i="2"/>
  <c r="V4079" i="2"/>
  <c r="V4080" i="2"/>
  <c r="V4081" i="2"/>
  <c r="V4082" i="2"/>
  <c r="V4083" i="2"/>
  <c r="V4084" i="2"/>
  <c r="V4085" i="2"/>
  <c r="V4086" i="2"/>
  <c r="V4087" i="2"/>
  <c r="V4088" i="2"/>
  <c r="V4089" i="2"/>
  <c r="V4090" i="2"/>
  <c r="V4091" i="2"/>
  <c r="V4092" i="2"/>
  <c r="V4093" i="2"/>
  <c r="V4094" i="2"/>
  <c r="V4095" i="2"/>
  <c r="V4096" i="2"/>
  <c r="V4097" i="2"/>
  <c r="V4098" i="2"/>
  <c r="V4099" i="2"/>
  <c r="V4100" i="2"/>
  <c r="V4101" i="2"/>
  <c r="V4102" i="2"/>
  <c r="V4103" i="2"/>
  <c r="V4104" i="2"/>
  <c r="V4105" i="2"/>
  <c r="V4106" i="2"/>
  <c r="V4107" i="2"/>
  <c r="V4108" i="2"/>
  <c r="V4109" i="2"/>
  <c r="V4110" i="2"/>
  <c r="V4111" i="2"/>
  <c r="V4112" i="2"/>
  <c r="V4113" i="2"/>
  <c r="V4114" i="2"/>
  <c r="V4115" i="2"/>
  <c r="V4116" i="2"/>
  <c r="V4117" i="2"/>
  <c r="V4118" i="2"/>
  <c r="V4119" i="2"/>
  <c r="V4120" i="2"/>
  <c r="V4121" i="2"/>
  <c r="V4122" i="2"/>
  <c r="V4123" i="2"/>
  <c r="V4124" i="2"/>
  <c r="V4125" i="2"/>
  <c r="V4126" i="2"/>
  <c r="V4127" i="2"/>
  <c r="V4128" i="2"/>
  <c r="V4129" i="2"/>
  <c r="V4130" i="2"/>
  <c r="V4131" i="2"/>
  <c r="V4132" i="2"/>
  <c r="V4133" i="2"/>
  <c r="V4134" i="2"/>
  <c r="V4135" i="2"/>
  <c r="V4136" i="2"/>
  <c r="V4137" i="2"/>
  <c r="V4138" i="2"/>
  <c r="V4139" i="2"/>
  <c r="V4140" i="2"/>
  <c r="V4141" i="2"/>
  <c r="V4142" i="2"/>
  <c r="V4143" i="2"/>
  <c r="V4144" i="2"/>
  <c r="V4145" i="2"/>
  <c r="V4146" i="2"/>
  <c r="V4147" i="2"/>
  <c r="V4148" i="2"/>
  <c r="V4149" i="2"/>
  <c r="V4150" i="2"/>
  <c r="V4151" i="2"/>
  <c r="V4152" i="2"/>
  <c r="V4153" i="2"/>
  <c r="V4154" i="2"/>
  <c r="V4155" i="2"/>
  <c r="V4156" i="2"/>
  <c r="V4157" i="2"/>
  <c r="V4158" i="2"/>
  <c r="V4159" i="2"/>
  <c r="V4160" i="2"/>
  <c r="V4161" i="2"/>
  <c r="V4162" i="2"/>
  <c r="V4163" i="2"/>
  <c r="V4164" i="2"/>
  <c r="V4165" i="2"/>
  <c r="V4166" i="2"/>
  <c r="V4167" i="2"/>
  <c r="V4168" i="2"/>
  <c r="V4169" i="2"/>
  <c r="V4170" i="2"/>
  <c r="V4171" i="2"/>
  <c r="V4172" i="2"/>
  <c r="V4173" i="2"/>
  <c r="V4174" i="2"/>
  <c r="V4175" i="2"/>
  <c r="V4176" i="2"/>
  <c r="V4177" i="2"/>
  <c r="V4178" i="2"/>
  <c r="V4179" i="2"/>
  <c r="V4180" i="2"/>
  <c r="V4181" i="2"/>
  <c r="V4182" i="2"/>
  <c r="V4183" i="2"/>
  <c r="V4184" i="2"/>
  <c r="V4185" i="2"/>
  <c r="V4186" i="2"/>
  <c r="V4187" i="2"/>
  <c r="V4188" i="2"/>
  <c r="V4189" i="2"/>
  <c r="V4190" i="2"/>
  <c r="V4191" i="2"/>
  <c r="V4192" i="2"/>
  <c r="V4193" i="2"/>
  <c r="V4194" i="2"/>
  <c r="V4195" i="2"/>
  <c r="V4196" i="2"/>
  <c r="V4197" i="2"/>
  <c r="V4198" i="2"/>
  <c r="V4199" i="2"/>
  <c r="V4200" i="2"/>
  <c r="V4201" i="2"/>
  <c r="V4202" i="2"/>
  <c r="V4203" i="2"/>
  <c r="V4204" i="2"/>
  <c r="V4205" i="2"/>
  <c r="V4206" i="2"/>
  <c r="V4207" i="2"/>
  <c r="V4208" i="2"/>
  <c r="V4209" i="2"/>
  <c r="V4210" i="2"/>
  <c r="V4211" i="2"/>
  <c r="V4212" i="2"/>
  <c r="V4213" i="2"/>
  <c r="V4214" i="2"/>
  <c r="V4215" i="2"/>
  <c r="V4216" i="2"/>
  <c r="V4217" i="2"/>
  <c r="V4218" i="2"/>
  <c r="V4219" i="2"/>
  <c r="V4220" i="2"/>
  <c r="V4221" i="2"/>
  <c r="V4222" i="2"/>
  <c r="V4223" i="2"/>
  <c r="V4224" i="2"/>
  <c r="V4225" i="2"/>
  <c r="V4226" i="2"/>
  <c r="V4227" i="2"/>
  <c r="V4228" i="2"/>
  <c r="V4229" i="2"/>
  <c r="V4230" i="2"/>
  <c r="V4231" i="2"/>
  <c r="V4232" i="2"/>
  <c r="V4233" i="2"/>
  <c r="V4234" i="2"/>
  <c r="V4235" i="2"/>
  <c r="V4236" i="2"/>
  <c r="V4237" i="2"/>
  <c r="V4238" i="2"/>
  <c r="V4239" i="2"/>
  <c r="V4240" i="2"/>
  <c r="V4241" i="2"/>
  <c r="V4242" i="2"/>
  <c r="V4243" i="2"/>
  <c r="V4244" i="2"/>
  <c r="V4245" i="2"/>
  <c r="V4246" i="2"/>
  <c r="V4247" i="2"/>
  <c r="V4248" i="2"/>
  <c r="V4249" i="2"/>
  <c r="V4250" i="2"/>
  <c r="V4251" i="2"/>
  <c r="V4252" i="2"/>
  <c r="V4253" i="2"/>
  <c r="V4254" i="2"/>
  <c r="V4255" i="2"/>
  <c r="V4256" i="2"/>
  <c r="V4257" i="2"/>
  <c r="V4258" i="2"/>
  <c r="V4259" i="2"/>
  <c r="V4260" i="2"/>
  <c r="V4261" i="2"/>
  <c r="V4262" i="2"/>
  <c r="V4263" i="2"/>
  <c r="V4264" i="2"/>
  <c r="V4265" i="2"/>
  <c r="V4266" i="2"/>
  <c r="V4267" i="2"/>
  <c r="V4268" i="2"/>
  <c r="V4269" i="2"/>
  <c r="V4270" i="2"/>
  <c r="V4271" i="2"/>
  <c r="V4272" i="2"/>
  <c r="V4273" i="2"/>
  <c r="V4274" i="2"/>
  <c r="V4275" i="2"/>
  <c r="V4276" i="2"/>
  <c r="V4277" i="2"/>
  <c r="V4278" i="2"/>
  <c r="V4279" i="2"/>
  <c r="V4280" i="2"/>
  <c r="V4281" i="2"/>
  <c r="V4282" i="2"/>
  <c r="V4283" i="2"/>
  <c r="V4284" i="2"/>
  <c r="V4285" i="2"/>
  <c r="V4286" i="2"/>
  <c r="V4287" i="2"/>
  <c r="V4288" i="2"/>
  <c r="V4289" i="2"/>
  <c r="V4290" i="2"/>
  <c r="V4291" i="2"/>
  <c r="V4292" i="2"/>
  <c r="V4293" i="2"/>
  <c r="V4294" i="2"/>
  <c r="V4295" i="2"/>
  <c r="V4296" i="2"/>
  <c r="V4297" i="2"/>
  <c r="V4298" i="2"/>
  <c r="V4299" i="2"/>
  <c r="V4300" i="2"/>
  <c r="V4301" i="2"/>
  <c r="V4302" i="2"/>
  <c r="V4303" i="2"/>
  <c r="V4304" i="2"/>
  <c r="V4305" i="2"/>
  <c r="V4306" i="2"/>
  <c r="V4307" i="2"/>
  <c r="V4308" i="2"/>
  <c r="V4309" i="2"/>
  <c r="V4310" i="2"/>
  <c r="V4311" i="2"/>
  <c r="V4312" i="2"/>
  <c r="V4313" i="2"/>
  <c r="V4314" i="2"/>
  <c r="V4315" i="2"/>
  <c r="V4316" i="2"/>
  <c r="V4317" i="2"/>
  <c r="V4318" i="2"/>
  <c r="V4319" i="2"/>
  <c r="V4320" i="2"/>
  <c r="V4321" i="2"/>
  <c r="V4322" i="2"/>
  <c r="V4323" i="2"/>
  <c r="V4324" i="2"/>
  <c r="V4325" i="2"/>
  <c r="V4326" i="2"/>
  <c r="V4327" i="2"/>
  <c r="V4328" i="2"/>
  <c r="V4329" i="2"/>
  <c r="V4330" i="2"/>
  <c r="V4331" i="2"/>
  <c r="V4332" i="2"/>
  <c r="V4333" i="2"/>
  <c r="V4334" i="2"/>
  <c r="V4335" i="2"/>
  <c r="V4336" i="2"/>
  <c r="V4337" i="2"/>
  <c r="V4338" i="2"/>
  <c r="V4339" i="2"/>
  <c r="V4340" i="2"/>
  <c r="V4341" i="2"/>
  <c r="V4342" i="2"/>
  <c r="V4343" i="2"/>
  <c r="V4344" i="2"/>
  <c r="V4345" i="2"/>
  <c r="V4346" i="2"/>
  <c r="V4347" i="2"/>
  <c r="V4348" i="2"/>
  <c r="V4349" i="2"/>
  <c r="V4350" i="2"/>
  <c r="V4351" i="2"/>
  <c r="V4352" i="2"/>
  <c r="V4353" i="2"/>
  <c r="V4354" i="2"/>
  <c r="V4355" i="2"/>
  <c r="V4356" i="2"/>
  <c r="V4357" i="2"/>
  <c r="V4358" i="2"/>
  <c r="V4359" i="2"/>
  <c r="V4360" i="2"/>
  <c r="V4361" i="2"/>
  <c r="V4362" i="2"/>
  <c r="V4363" i="2"/>
  <c r="V4364" i="2"/>
  <c r="V4365" i="2"/>
  <c r="V4366" i="2"/>
  <c r="V4367" i="2"/>
  <c r="V4368" i="2"/>
  <c r="V4369" i="2"/>
  <c r="V4370" i="2"/>
  <c r="V4371" i="2"/>
  <c r="V4372" i="2"/>
  <c r="V4373" i="2"/>
  <c r="V4374" i="2"/>
  <c r="V4375" i="2"/>
  <c r="V4376" i="2"/>
  <c r="V4377" i="2"/>
  <c r="V4378" i="2"/>
  <c r="V4379" i="2"/>
  <c r="V4380" i="2"/>
  <c r="V4381" i="2"/>
  <c r="V4382" i="2"/>
  <c r="V4383" i="2"/>
  <c r="V4384" i="2"/>
  <c r="V4385" i="2"/>
  <c r="V4386" i="2"/>
  <c r="V4387" i="2"/>
  <c r="V4388" i="2"/>
  <c r="V4389" i="2"/>
  <c r="V4390" i="2"/>
  <c r="V4391" i="2"/>
  <c r="V4392" i="2"/>
  <c r="V4393" i="2"/>
  <c r="V4394" i="2"/>
  <c r="V4395" i="2"/>
  <c r="V4396" i="2"/>
  <c r="V4397" i="2"/>
  <c r="V4398" i="2"/>
  <c r="V4399" i="2"/>
  <c r="V4400" i="2"/>
  <c r="V4401" i="2"/>
  <c r="V4402" i="2"/>
  <c r="V4403" i="2"/>
  <c r="V4404" i="2"/>
  <c r="V4405" i="2"/>
  <c r="V4406" i="2"/>
  <c r="V4407" i="2"/>
  <c r="V4408" i="2"/>
  <c r="V4409" i="2"/>
  <c r="V4410" i="2"/>
  <c r="V4411" i="2"/>
  <c r="V4412" i="2"/>
  <c r="V4413" i="2"/>
  <c r="V4414" i="2"/>
  <c r="V4415" i="2"/>
  <c r="V4416" i="2"/>
  <c r="V4417" i="2"/>
  <c r="V4418" i="2"/>
  <c r="V4419" i="2"/>
  <c r="V4420" i="2"/>
  <c r="V4421" i="2"/>
  <c r="V4422" i="2"/>
  <c r="V4423" i="2"/>
  <c r="V4424" i="2"/>
  <c r="V4425" i="2"/>
  <c r="V4426" i="2"/>
  <c r="V4427" i="2"/>
  <c r="V4428" i="2"/>
  <c r="V4429" i="2"/>
  <c r="V4430" i="2"/>
  <c r="V4431" i="2"/>
  <c r="V4432" i="2"/>
  <c r="V4433" i="2"/>
  <c r="V4434" i="2"/>
  <c r="V4435" i="2"/>
  <c r="V4436" i="2"/>
  <c r="V4437" i="2"/>
  <c r="V4438" i="2"/>
  <c r="V4439" i="2"/>
  <c r="V4440" i="2"/>
  <c r="V4441" i="2"/>
  <c r="V4442" i="2"/>
  <c r="V4443" i="2"/>
  <c r="V4444" i="2"/>
  <c r="V4445" i="2"/>
  <c r="V4446" i="2"/>
  <c r="V4447" i="2"/>
  <c r="V4448" i="2"/>
  <c r="V4449" i="2"/>
  <c r="V4450" i="2"/>
  <c r="V4451" i="2"/>
  <c r="V4452" i="2"/>
  <c r="V4453" i="2"/>
  <c r="V4454" i="2"/>
  <c r="V4455" i="2"/>
  <c r="V4456" i="2"/>
  <c r="V4457" i="2"/>
  <c r="V4458" i="2"/>
  <c r="V4459" i="2"/>
  <c r="V4460" i="2"/>
  <c r="V4461" i="2"/>
  <c r="V4462" i="2"/>
  <c r="V4463" i="2"/>
  <c r="V4464" i="2"/>
  <c r="V4465" i="2"/>
  <c r="V4466" i="2"/>
  <c r="V4467" i="2"/>
  <c r="V4468" i="2"/>
  <c r="V4469" i="2"/>
  <c r="V4470" i="2"/>
  <c r="V4471" i="2"/>
  <c r="V4472" i="2"/>
  <c r="V4473" i="2"/>
  <c r="V4474" i="2"/>
  <c r="V4475" i="2"/>
  <c r="V4476" i="2"/>
  <c r="V4477" i="2"/>
  <c r="V4478" i="2"/>
  <c r="V4479" i="2"/>
  <c r="V4480" i="2"/>
  <c r="V4481" i="2"/>
  <c r="V4482" i="2"/>
  <c r="V4483" i="2"/>
  <c r="V4484" i="2"/>
  <c r="V4485" i="2"/>
  <c r="V4486" i="2"/>
  <c r="V4487" i="2"/>
  <c r="V4488" i="2"/>
  <c r="V4489" i="2"/>
  <c r="V4490" i="2"/>
  <c r="V4491" i="2"/>
  <c r="V4492" i="2"/>
  <c r="V4493" i="2"/>
  <c r="V4494" i="2"/>
  <c r="V4495" i="2"/>
  <c r="V4496" i="2"/>
  <c r="V4497" i="2"/>
  <c r="V4498" i="2"/>
  <c r="V4499" i="2"/>
  <c r="V4500" i="2"/>
  <c r="V4501" i="2"/>
  <c r="V4502" i="2"/>
  <c r="V4503" i="2"/>
  <c r="V4504" i="2"/>
  <c r="V4505" i="2"/>
  <c r="V4506" i="2"/>
  <c r="V4507" i="2"/>
  <c r="V4508" i="2"/>
  <c r="V4509" i="2"/>
  <c r="V4510" i="2"/>
  <c r="V4511" i="2"/>
  <c r="V4512" i="2"/>
  <c r="V4513" i="2"/>
  <c r="V4514" i="2"/>
  <c r="V4515" i="2"/>
  <c r="V4516" i="2"/>
  <c r="V4517" i="2"/>
  <c r="V4518" i="2"/>
  <c r="V4519" i="2"/>
  <c r="V4520" i="2"/>
  <c r="V4521" i="2"/>
  <c r="V4522" i="2"/>
  <c r="V4523" i="2"/>
  <c r="V4524" i="2"/>
  <c r="V4525" i="2"/>
  <c r="V4526" i="2"/>
  <c r="V4527" i="2"/>
  <c r="V4528" i="2"/>
  <c r="V4529" i="2"/>
  <c r="V4530" i="2"/>
  <c r="V4531" i="2"/>
  <c r="V4532" i="2"/>
  <c r="V4533" i="2"/>
  <c r="V4534" i="2"/>
  <c r="V4535" i="2"/>
  <c r="V4536" i="2"/>
  <c r="V4537" i="2"/>
  <c r="V4538" i="2"/>
  <c r="V4539" i="2"/>
  <c r="V4540" i="2"/>
  <c r="V4541" i="2"/>
  <c r="V4542" i="2"/>
  <c r="V4543" i="2"/>
  <c r="V4544" i="2"/>
  <c r="V4545" i="2"/>
  <c r="V4546" i="2"/>
  <c r="V4547" i="2"/>
  <c r="V4548" i="2"/>
  <c r="V4549" i="2"/>
  <c r="V4550" i="2"/>
  <c r="V4551" i="2"/>
  <c r="V4552" i="2"/>
  <c r="V4553" i="2"/>
  <c r="V4554" i="2"/>
  <c r="V4555" i="2"/>
  <c r="V4556" i="2"/>
  <c r="V4557" i="2"/>
  <c r="V4558" i="2"/>
  <c r="V4559" i="2"/>
  <c r="V4560" i="2"/>
  <c r="V4561" i="2"/>
  <c r="V4562" i="2"/>
  <c r="V4563" i="2"/>
  <c r="V4564" i="2"/>
  <c r="V4565" i="2"/>
  <c r="V4566" i="2"/>
  <c r="V4567" i="2"/>
  <c r="V4568" i="2"/>
  <c r="V4569" i="2"/>
  <c r="V4570" i="2"/>
  <c r="V4571" i="2"/>
  <c r="V4572" i="2"/>
  <c r="V4573" i="2"/>
  <c r="V4574" i="2"/>
  <c r="V4575" i="2"/>
  <c r="V4576" i="2"/>
  <c r="V4577" i="2"/>
  <c r="V4578" i="2"/>
  <c r="V4579" i="2"/>
  <c r="V4580" i="2"/>
  <c r="V4581" i="2"/>
  <c r="V4582" i="2"/>
  <c r="V4583" i="2"/>
  <c r="V4584" i="2"/>
  <c r="V4585" i="2"/>
  <c r="V4586" i="2"/>
  <c r="V4587" i="2"/>
  <c r="V4588" i="2"/>
  <c r="V4589" i="2"/>
  <c r="V4590" i="2"/>
  <c r="V4591" i="2"/>
  <c r="V4592" i="2"/>
  <c r="V4593" i="2"/>
  <c r="V4594" i="2"/>
  <c r="V4595" i="2"/>
  <c r="V4596" i="2"/>
  <c r="V4597" i="2"/>
  <c r="V4598" i="2"/>
  <c r="V4599" i="2"/>
  <c r="V4600" i="2"/>
  <c r="V4601" i="2"/>
  <c r="V4602" i="2"/>
  <c r="V4603" i="2"/>
  <c r="V4604" i="2"/>
  <c r="V4605" i="2"/>
  <c r="V4606" i="2"/>
  <c r="V4607" i="2"/>
  <c r="V4608" i="2"/>
  <c r="V4609" i="2"/>
  <c r="V4610" i="2"/>
  <c r="V4611" i="2"/>
  <c r="V4612" i="2"/>
  <c r="V4613" i="2"/>
  <c r="V4614" i="2"/>
  <c r="V4615" i="2"/>
  <c r="V4616" i="2"/>
  <c r="V4617" i="2"/>
  <c r="V4618" i="2"/>
  <c r="V4619" i="2"/>
  <c r="V4620" i="2"/>
  <c r="V4621" i="2"/>
  <c r="V4622" i="2"/>
  <c r="V4623" i="2"/>
  <c r="V4624" i="2"/>
  <c r="V4625" i="2"/>
  <c r="V4626" i="2"/>
  <c r="V4627" i="2"/>
  <c r="V4628" i="2"/>
  <c r="V4629" i="2"/>
  <c r="V4630" i="2"/>
  <c r="V4631" i="2"/>
  <c r="V4632" i="2"/>
  <c r="V4633" i="2"/>
  <c r="V4634" i="2"/>
  <c r="V4635" i="2"/>
  <c r="V4636" i="2"/>
  <c r="V4637" i="2"/>
  <c r="V4638" i="2"/>
  <c r="V4639" i="2"/>
  <c r="V4640" i="2"/>
  <c r="V4641" i="2"/>
  <c r="V4642" i="2"/>
  <c r="V4643" i="2"/>
  <c r="V4644" i="2"/>
  <c r="V4645" i="2"/>
  <c r="V4646" i="2"/>
  <c r="V4647" i="2"/>
  <c r="V4648" i="2"/>
  <c r="V4649" i="2"/>
  <c r="V4650" i="2"/>
  <c r="V4651" i="2"/>
  <c r="V4652" i="2"/>
  <c r="V4653" i="2"/>
  <c r="V4654" i="2"/>
  <c r="V4655" i="2"/>
  <c r="V4656" i="2"/>
  <c r="V4657" i="2"/>
  <c r="V4658" i="2"/>
  <c r="V4659" i="2"/>
  <c r="V4660" i="2"/>
  <c r="V4661" i="2"/>
  <c r="V4662" i="2"/>
  <c r="V4663" i="2"/>
  <c r="V4664" i="2"/>
  <c r="V4665" i="2"/>
  <c r="V4666" i="2"/>
  <c r="V4667" i="2"/>
  <c r="V4668" i="2"/>
  <c r="V4669" i="2"/>
  <c r="V4670" i="2"/>
  <c r="V4671" i="2"/>
  <c r="V4672" i="2"/>
  <c r="V4673" i="2"/>
  <c r="V4674" i="2"/>
  <c r="V4675" i="2"/>
  <c r="V4676" i="2"/>
  <c r="V4677" i="2"/>
  <c r="V4678" i="2"/>
  <c r="V4679" i="2"/>
  <c r="V4680" i="2"/>
  <c r="V4681" i="2"/>
  <c r="V4682" i="2"/>
  <c r="V4683" i="2"/>
  <c r="V4684" i="2"/>
  <c r="V4685" i="2"/>
  <c r="V4686" i="2"/>
  <c r="V4687" i="2"/>
  <c r="V4688" i="2"/>
  <c r="V4689" i="2"/>
  <c r="V4690" i="2"/>
  <c r="V4691" i="2"/>
  <c r="V4692" i="2"/>
  <c r="V4693" i="2"/>
  <c r="V4694" i="2"/>
  <c r="V4695" i="2"/>
  <c r="V4696" i="2"/>
  <c r="V4697" i="2"/>
  <c r="V4698" i="2"/>
  <c r="V4699" i="2"/>
  <c r="V4700" i="2"/>
  <c r="V4701" i="2"/>
  <c r="V4702" i="2"/>
  <c r="V4703" i="2"/>
  <c r="V4704" i="2"/>
  <c r="V4705" i="2"/>
  <c r="V4706" i="2"/>
  <c r="V4707" i="2"/>
  <c r="V4708" i="2"/>
  <c r="V4709" i="2"/>
  <c r="V4710" i="2"/>
  <c r="V4711" i="2"/>
  <c r="V4712" i="2"/>
  <c r="V4713" i="2"/>
  <c r="V4714" i="2"/>
  <c r="V4715" i="2"/>
  <c r="V4716" i="2"/>
  <c r="V4717" i="2"/>
  <c r="V4718" i="2"/>
  <c r="V4719" i="2"/>
  <c r="V4720" i="2"/>
  <c r="V4721" i="2"/>
  <c r="V4722" i="2"/>
  <c r="V4723" i="2"/>
  <c r="V4724" i="2"/>
  <c r="V4725" i="2"/>
  <c r="V4726" i="2"/>
  <c r="V4727" i="2"/>
  <c r="V4728" i="2"/>
  <c r="V4729" i="2"/>
  <c r="V4730" i="2"/>
  <c r="V4731" i="2"/>
  <c r="V4732" i="2"/>
  <c r="V4733" i="2"/>
  <c r="V4734" i="2"/>
  <c r="V4735" i="2"/>
  <c r="V4736" i="2"/>
  <c r="V4737" i="2"/>
  <c r="V4738" i="2"/>
  <c r="V4739" i="2"/>
  <c r="V4740" i="2"/>
  <c r="V4741" i="2"/>
  <c r="V4742" i="2"/>
  <c r="V4743" i="2"/>
  <c r="V4744" i="2"/>
  <c r="V4745" i="2"/>
  <c r="V4746" i="2"/>
  <c r="V4747" i="2"/>
  <c r="V4748" i="2"/>
  <c r="V4749" i="2"/>
  <c r="V4750" i="2"/>
  <c r="V4751" i="2"/>
  <c r="V4752" i="2"/>
  <c r="V4753" i="2"/>
  <c r="M10" i="3" l="1"/>
  <c r="AE9" i="2"/>
  <c r="L9" i="2"/>
  <c r="E9" i="2"/>
  <c r="D9" i="2"/>
  <c r="C9" i="2"/>
  <c r="B9" i="2"/>
  <c r="AE8" i="2"/>
  <c r="L8" i="2"/>
  <c r="E8" i="2"/>
  <c r="D8" i="2"/>
  <c r="C8" i="2"/>
  <c r="B8" i="2"/>
  <c r="U7" i="2"/>
  <c r="L7" i="2"/>
  <c r="E7" i="2"/>
  <c r="D7" i="2"/>
  <c r="C7" i="2"/>
  <c r="B7" i="2"/>
  <c r="AE6" i="2"/>
  <c r="U6" i="2"/>
  <c r="L6" i="2"/>
  <c r="E6" i="2"/>
  <c r="D6" i="2"/>
  <c r="C6" i="2"/>
  <c r="B6" i="2"/>
  <c r="AE5" i="2"/>
  <c r="U5" i="2"/>
  <c r="L5" i="2"/>
  <c r="E5" i="2"/>
  <c r="D5" i="2"/>
  <c r="C5" i="2"/>
  <c r="B5" i="2"/>
  <c r="AE4" i="2"/>
  <c r="L4" i="2"/>
  <c r="E4" i="2"/>
  <c r="D4" i="2"/>
  <c r="C4" i="2"/>
  <c r="B4" i="2"/>
  <c r="AE3" i="2"/>
  <c r="U3" i="2"/>
  <c r="M3" i="2"/>
  <c r="L3" i="2" s="1"/>
  <c r="E3" i="2"/>
  <c r="D3" i="2"/>
  <c r="C3" i="2"/>
  <c r="B3" i="2"/>
  <c r="AE2" i="2"/>
  <c r="U2" i="2"/>
  <c r="M2" i="2"/>
  <c r="L2" i="2" s="1"/>
  <c r="E2" i="2"/>
  <c r="D2" i="2"/>
  <c r="C2" i="2"/>
  <c r="B2" i="2"/>
  <c r="U4" i="2"/>
  <c r="F10" i="38"/>
  <c r="F28" i="38"/>
  <c r="F24" i="38"/>
  <c r="F8" i="38"/>
  <c r="F15" i="38"/>
  <c r="F9" i="38"/>
  <c r="F12" i="38"/>
  <c r="F13" i="38"/>
  <c r="F6" i="38"/>
  <c r="F5" i="38"/>
  <c r="F7" i="38"/>
  <c r="F29" i="38"/>
  <c r="F11" i="38"/>
  <c r="F17" i="38"/>
  <c r="F14" i="38"/>
  <c r="F27" i="38"/>
  <c r="F18" i="38"/>
  <c r="E38" i="3" l="1"/>
  <c r="E42" i="3"/>
  <c r="V4" i="2"/>
  <c r="F51" i="3"/>
  <c r="C55" i="3"/>
  <c r="C3" i="3"/>
  <c r="F3" i="3"/>
  <c r="C4" i="3"/>
  <c r="C5" i="3"/>
  <c r="C6" i="3"/>
  <c r="C7" i="3"/>
  <c r="C8" i="3"/>
  <c r="F8" i="3"/>
  <c r="C9" i="3"/>
  <c r="C10" i="3"/>
  <c r="B11" i="3"/>
  <c r="B12" i="3"/>
  <c r="E12" i="3"/>
  <c r="B13" i="3"/>
  <c r="B14" i="3"/>
  <c r="B15" i="3"/>
  <c r="B16" i="3"/>
  <c r="E16" i="3"/>
  <c r="B17" i="3"/>
  <c r="B18" i="3"/>
  <c r="B19" i="3"/>
  <c r="B20" i="3"/>
  <c r="B21" i="3"/>
  <c r="E21" i="3"/>
  <c r="B22" i="3"/>
  <c r="B23" i="3"/>
  <c r="B24" i="3"/>
  <c r="B25" i="3"/>
  <c r="E25" i="3"/>
  <c r="B26" i="3"/>
  <c r="B27" i="3"/>
  <c r="B28" i="3"/>
  <c r="B29" i="3"/>
  <c r="E29" i="3"/>
  <c r="B30" i="3"/>
  <c r="B31" i="3"/>
  <c r="B32" i="3"/>
  <c r="B33" i="3"/>
  <c r="F33" i="3"/>
  <c r="C34" i="3"/>
  <c r="C35" i="3"/>
  <c r="C36" i="3"/>
  <c r="B38" i="3"/>
  <c r="B39" i="3"/>
  <c r="B40" i="3"/>
  <c r="B41" i="3"/>
  <c r="B42" i="3"/>
  <c r="B43" i="3"/>
  <c r="B44" i="3"/>
  <c r="B45" i="3"/>
  <c r="B46" i="3"/>
  <c r="E46" i="3"/>
  <c r="B47" i="3"/>
  <c r="B48" i="3"/>
  <c r="B49" i="3"/>
  <c r="B50" i="3"/>
  <c r="B51" i="3"/>
  <c r="E51" i="3"/>
  <c r="B52" i="3"/>
  <c r="B53" i="3"/>
  <c r="B54" i="3"/>
  <c r="B55" i="3"/>
  <c r="B3" i="3"/>
  <c r="E3" i="3"/>
  <c r="B4" i="3"/>
  <c r="B5" i="3"/>
  <c r="B6" i="3"/>
  <c r="B7" i="3"/>
  <c r="B8" i="3"/>
  <c r="E8" i="3"/>
  <c r="B9" i="3"/>
  <c r="B10" i="3"/>
  <c r="C11" i="3"/>
  <c r="C12" i="3"/>
  <c r="F12" i="3"/>
  <c r="C13" i="3"/>
  <c r="C14" i="3"/>
  <c r="C15" i="3"/>
  <c r="C16" i="3"/>
  <c r="F16" i="3"/>
  <c r="C17" i="3"/>
  <c r="C18" i="3"/>
  <c r="C19" i="3"/>
  <c r="C20" i="3"/>
  <c r="C21" i="3"/>
  <c r="F21" i="3"/>
  <c r="C22" i="3"/>
  <c r="C23" i="3"/>
  <c r="C24" i="3"/>
  <c r="C25" i="3"/>
  <c r="F25" i="3"/>
  <c r="C26" i="3"/>
  <c r="C27" i="3"/>
  <c r="C28" i="3"/>
  <c r="C29" i="3"/>
  <c r="F29" i="3"/>
  <c r="C30" i="3"/>
  <c r="C31" i="3"/>
  <c r="C32" i="3"/>
  <c r="C33" i="3"/>
  <c r="B34" i="3"/>
  <c r="B35" i="3"/>
  <c r="B36" i="3"/>
  <c r="C37" i="3"/>
  <c r="C38" i="3"/>
  <c r="F38" i="3"/>
  <c r="C39" i="3"/>
  <c r="C40" i="3"/>
  <c r="C41" i="3"/>
  <c r="C42" i="3"/>
  <c r="F42" i="3"/>
  <c r="C43" i="3"/>
  <c r="C44" i="3"/>
  <c r="C45" i="3"/>
  <c r="C46" i="3"/>
  <c r="F46" i="3"/>
  <c r="C47" i="3"/>
  <c r="C48" i="3"/>
  <c r="C49" i="3"/>
  <c r="C50" i="3"/>
  <c r="C51" i="3"/>
  <c r="C52" i="3"/>
  <c r="C53" i="3"/>
  <c r="C54" i="3"/>
  <c r="B37" i="3"/>
  <c r="E33" i="3"/>
  <c r="J29" i="3" s="1"/>
  <c r="K16" i="3" l="1"/>
  <c r="J3" i="3"/>
  <c r="K3" i="3"/>
  <c r="K42" i="3"/>
  <c r="K29" i="3"/>
  <c r="J16" i="3"/>
  <c r="J42" i="3"/>
  <c r="N3" i="3" l="1"/>
  <c r="M3" i="3"/>
  <c r="S6" i="2"/>
  <c r="S5" i="2"/>
  <c r="U8" i="2"/>
  <c r="S3" i="2"/>
  <c r="S8" i="2"/>
  <c r="S7" i="2"/>
  <c r="S2" i="2"/>
  <c r="S9" i="2"/>
  <c r="U9" i="2"/>
  <c r="S4" i="2"/>
</calcChain>
</file>

<file path=xl/sharedStrings.xml><?xml version="1.0" encoding="utf-8"?>
<sst xmlns="http://schemas.openxmlformats.org/spreadsheetml/2006/main" count="308" uniqueCount="93">
  <si>
    <t>Année</t>
  </si>
  <si>
    <t>RIVP CENTRE</t>
  </si>
  <si>
    <t>Février</t>
  </si>
  <si>
    <t>TRIMESTRES</t>
  </si>
  <si>
    <t>1er Trimestre</t>
  </si>
  <si>
    <t>Juin</t>
  </si>
  <si>
    <t>Janvier</t>
  </si>
  <si>
    <t>Mars</t>
  </si>
  <si>
    <t>Avril</t>
  </si>
  <si>
    <t>Septembre</t>
  </si>
  <si>
    <t>ANNEE</t>
  </si>
  <si>
    <t>SEMAINE</t>
  </si>
  <si>
    <t>N° Chantier</t>
  </si>
  <si>
    <t>ANTIN</t>
  </si>
  <si>
    <t>Adresse Chantiers</t>
  </si>
  <si>
    <t>ACEE</t>
  </si>
  <si>
    <t>MOIS</t>
  </si>
  <si>
    <t>4ème Trimestre</t>
  </si>
  <si>
    <t>CA HT Facturé</t>
  </si>
  <si>
    <t>COMPTA</t>
  </si>
  <si>
    <t>EFIDIS</t>
  </si>
  <si>
    <t>N° OS</t>
  </si>
  <si>
    <t>DONT Appels Offre</t>
  </si>
  <si>
    <t>Pointage</t>
  </si>
  <si>
    <t>Novembre</t>
  </si>
  <si>
    <t xml:space="preserve">   Décembre</t>
  </si>
  <si>
    <t>N°Facture</t>
  </si>
  <si>
    <t>Mai</t>
  </si>
  <si>
    <t xml:space="preserve">   Juillet</t>
  </si>
  <si>
    <t xml:space="preserve">   Août</t>
  </si>
  <si>
    <t xml:space="preserve">     Octobre</t>
  </si>
  <si>
    <t>2ème Trimestre</t>
  </si>
  <si>
    <t>3ème Trimestre</t>
  </si>
  <si>
    <t>SEMAINES</t>
  </si>
  <si>
    <t>CA HT OS</t>
  </si>
  <si>
    <t>N°</t>
  </si>
  <si>
    <t>Mois</t>
  </si>
  <si>
    <t>TROIS MOULINS</t>
  </si>
  <si>
    <t>Clients</t>
  </si>
  <si>
    <t>Date OS</t>
  </si>
  <si>
    <t>18 boulevard Danger</t>
  </si>
  <si>
    <t>20164210000002</t>
  </si>
  <si>
    <t>3 place Denis de Chailly</t>
  </si>
  <si>
    <t>20164210000001</t>
  </si>
  <si>
    <t>Rue Francoeur</t>
  </si>
  <si>
    <t>ATR/308663</t>
  </si>
  <si>
    <t>3 rue de Mandres</t>
  </si>
  <si>
    <t>ATR/308711</t>
  </si>
  <si>
    <t>12 rue de Bretagne</t>
  </si>
  <si>
    <t>ATR/308712</t>
  </si>
  <si>
    <t>162 rue Gabriel Péri</t>
  </si>
  <si>
    <t>8 allée des Cerisiers</t>
  </si>
  <si>
    <t>58-2016-1127</t>
  </si>
  <si>
    <t>89 avenue du Général de Gaulle</t>
  </si>
  <si>
    <t>58-2016-1150</t>
  </si>
  <si>
    <t>601-083</t>
  </si>
  <si>
    <t>601-068</t>
  </si>
  <si>
    <t>601-067</t>
  </si>
  <si>
    <t>Ex Locataire</t>
  </si>
  <si>
    <t>Intervenant</t>
  </si>
  <si>
    <t>Date de réception Diag</t>
  </si>
  <si>
    <t>Communes</t>
  </si>
  <si>
    <t>HSF
SOFTELEC</t>
  </si>
  <si>
    <t>A Plomb</t>
  </si>
  <si>
    <t>A Elec</t>
  </si>
  <si>
    <t>A Peint</t>
  </si>
  <si>
    <t>A Sols</t>
  </si>
  <si>
    <t>A Maçon</t>
  </si>
  <si>
    <t>A Menuis</t>
  </si>
  <si>
    <t>Date de fin Réelle</t>
  </si>
  <si>
    <t>Attestation ou Diag</t>
  </si>
  <si>
    <t>Date d'envoi</t>
  </si>
  <si>
    <t>Somme de CA HT OS</t>
  </si>
  <si>
    <t>Total général</t>
  </si>
  <si>
    <t>Nombre de N° Chantier</t>
  </si>
  <si>
    <t>(vide)</t>
  </si>
  <si>
    <t>Total 2016</t>
  </si>
  <si>
    <t>Données</t>
  </si>
  <si>
    <t>nb Jours ouvrés contractuels</t>
  </si>
  <si>
    <t>Date de fin théorique</t>
  </si>
  <si>
    <t>Somme de ACEE</t>
  </si>
  <si>
    <t>Somme de CA HT Facturé</t>
  </si>
  <si>
    <t>603-063</t>
  </si>
  <si>
    <t>602-239</t>
  </si>
  <si>
    <t>602-072</t>
  </si>
  <si>
    <t>602-073</t>
  </si>
  <si>
    <t>Total (vide)</t>
  </si>
  <si>
    <t>Montant TS</t>
  </si>
  <si>
    <t>nb JO après TS</t>
  </si>
  <si>
    <t>date de démarrage</t>
  </si>
  <si>
    <t>602-244</t>
  </si>
  <si>
    <t>Version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</si>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</sst>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d/m/yy;@"/>
    <numFmt numFmtId="166" formatCode="#,##0.00_ ;\-#,##0.00\ "/>
  </numFmts>
  <fonts count="1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Comic Sans MS"/>
      <family val="4"/>
    </font>
    <font>
      <sz val="10"/>
      <name val="Comic Sans MS"/>
      <family val="4"/>
    </font>
    <font>
      <b/>
      <sz val="10"/>
      <name val="Arial"/>
      <family val="2"/>
    </font>
    <font>
      <b/>
      <sz val="10"/>
      <name val="Comic Sans MS"/>
      <family val="4"/>
    </font>
    <font>
      <b/>
      <sz val="14"/>
      <name val="Comic Sans MS"/>
      <family val="4"/>
    </font>
    <font>
      <sz val="14"/>
      <name val="Comic Sans MS"/>
      <family val="4"/>
    </font>
    <font>
      <b/>
      <sz val="10"/>
      <name val="Arial"/>
      <family val="2"/>
    </font>
    <font>
      <b/>
      <sz val="8"/>
      <name val="Arial"/>
      <family val="2"/>
    </font>
    <font>
      <b/>
      <sz val="8"/>
      <name val="Comic Sans MS"/>
      <family val="4"/>
    </font>
    <font>
      <b/>
      <sz val="7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i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rgb="FFABABAB"/>
      </right>
      <top style="thin">
        <color rgb="FFABABAB"/>
      </top>
      <bottom/>
      <diagonal/>
    </border>
    <border>
      <left/>
      <right style="thin">
        <color rgb="FFABABAB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11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4" fillId="0" borderId="0" applyFont="0" applyFill="0" applyBorder="0" applyAlignment="0" applyProtection="0"/>
    <xf numFmtId="43" fontId="14" fillId="0" borderId="0" applyFont="0" applyFill="0" applyBorder="0" applyAlignment="0" applyProtection="0"/>
  </cellStyleXfs>
  <cellXfs count="188">
    <xf numFmtId="0" fontId="0" fillId="0" borderId="0" xfId="0"/>
    <xf numFmtId="0" fontId="4" fillId="0" borderId="0" xfId="0" applyFont="1" applyAlignment="1">
      <alignment horizontal="center" vertical="center"/>
    </xf>
    <xf numFmtId="7" fontId="0" fillId="0" borderId="0" xfId="0" applyNumberFormat="1"/>
    <xf numFmtId="0" fontId="6" fillId="2" borderId="1" xfId="0" applyFont="1" applyFill="1" applyBorder="1" applyAlignment="1">
      <alignment horizontal="center" vertical="center"/>
    </xf>
    <xf numFmtId="7" fontId="6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7" fontId="4" fillId="0" borderId="2" xfId="0" applyNumberFormat="1" applyFont="1" applyBorder="1" applyAlignment="1">
      <alignment horizontal="center" vertical="center"/>
    </xf>
    <xf numFmtId="7" fontId="4" fillId="0" borderId="3" xfId="0" applyNumberFormat="1" applyFont="1" applyBorder="1" applyAlignment="1">
      <alignment horizontal="center" vertical="center"/>
    </xf>
    <xf numFmtId="7" fontId="4" fillId="0" borderId="4" xfId="0" applyNumberFormat="1" applyFont="1" applyBorder="1" applyAlignment="1">
      <alignment horizontal="center" vertical="center"/>
    </xf>
    <xf numFmtId="7" fontId="4" fillId="0" borderId="5" xfId="0" applyNumberFormat="1" applyFont="1" applyBorder="1" applyAlignment="1">
      <alignment horizontal="center" vertical="center"/>
    </xf>
    <xf numFmtId="7" fontId="4" fillId="0" borderId="6" xfId="0" applyNumberFormat="1" applyFont="1" applyBorder="1" applyAlignment="1">
      <alignment horizontal="center" vertical="center"/>
    </xf>
    <xf numFmtId="7" fontId="4" fillId="0" borderId="7" xfId="0" applyNumberFormat="1" applyFont="1" applyBorder="1" applyAlignment="1">
      <alignment horizontal="center" vertical="center"/>
    </xf>
    <xf numFmtId="7" fontId="4" fillId="0" borderId="8" xfId="0" applyNumberFormat="1" applyFont="1" applyBorder="1" applyAlignment="1">
      <alignment horizontal="center" vertical="center"/>
    </xf>
    <xf numFmtId="7" fontId="4" fillId="0" borderId="9" xfId="0" applyNumberFormat="1" applyFont="1" applyBorder="1" applyAlignment="1">
      <alignment horizontal="center" vertical="center"/>
    </xf>
    <xf numFmtId="7" fontId="4" fillId="0" borderId="10" xfId="0" applyNumberFormat="1" applyFont="1" applyBorder="1" applyAlignment="1">
      <alignment horizontal="center" vertical="center"/>
    </xf>
    <xf numFmtId="7" fontId="4" fillId="0" borderId="11" xfId="0" applyNumberFormat="1" applyFont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4" fontId="0" fillId="0" borderId="0" xfId="0" applyNumberFormat="1"/>
    <xf numFmtId="7" fontId="4" fillId="0" borderId="17" xfId="0" applyNumberFormat="1" applyFont="1" applyBorder="1" applyAlignment="1">
      <alignment horizontal="center" vertical="center"/>
    </xf>
    <xf numFmtId="7" fontId="4" fillId="0" borderId="18" xfId="0" applyNumberFormat="1" applyFont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7" fontId="4" fillId="0" borderId="0" xfId="0" applyNumberFormat="1" applyFont="1" applyAlignment="1">
      <alignment horizontal="center" vertical="center"/>
    </xf>
    <xf numFmtId="7" fontId="4" fillId="0" borderId="22" xfId="0" applyNumberFormat="1" applyFont="1" applyBorder="1" applyAlignment="1">
      <alignment horizontal="center" vertical="center"/>
    </xf>
    <xf numFmtId="0" fontId="10" fillId="7" borderId="1" xfId="0" applyFont="1" applyFill="1" applyBorder="1" applyAlignment="1" applyProtection="1">
      <alignment horizontal="center" vertical="center"/>
    </xf>
    <xf numFmtId="0" fontId="11" fillId="7" borderId="1" xfId="0" applyFont="1" applyFill="1" applyBorder="1" applyAlignment="1" applyProtection="1">
      <alignment horizontal="center" vertical="center"/>
    </xf>
    <xf numFmtId="165" fontId="11" fillId="7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/>
    </xf>
    <xf numFmtId="2" fontId="11" fillId="7" borderId="1" xfId="0" applyNumberFormat="1" applyFont="1" applyFill="1" applyBorder="1" applyAlignment="1" applyProtection="1">
      <alignment horizontal="center" vertical="center" wrapText="1"/>
    </xf>
    <xf numFmtId="0" fontId="11" fillId="7" borderId="1" xfId="0" applyNumberFormat="1" applyFont="1" applyFill="1" applyBorder="1" applyAlignment="1" applyProtection="1">
      <alignment horizontal="center" vertical="center"/>
    </xf>
    <xf numFmtId="0" fontId="0" fillId="0" borderId="0" xfId="0" quotePrefix="1"/>
    <xf numFmtId="0" fontId="3" fillId="0" borderId="0" xfId="0" applyFont="1" applyFill="1" applyAlignment="1" applyProtection="1">
      <alignment horizontal="center"/>
    </xf>
    <xf numFmtId="165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0" fontId="3" fillId="0" borderId="0" xfId="0" applyNumberFormat="1" applyFont="1" applyFill="1" applyAlignment="1" applyProtection="1">
      <alignment horizontal="center"/>
    </xf>
    <xf numFmtId="2" fontId="3" fillId="0" borderId="0" xfId="0" applyNumberFormat="1" applyFont="1" applyFill="1" applyAlignment="1" applyProtection="1">
      <alignment horizontal="center"/>
    </xf>
    <xf numFmtId="2" fontId="11" fillId="7" borderId="25" xfId="0" applyNumberFormat="1" applyFont="1" applyFill="1" applyBorder="1" applyAlignment="1" applyProtection="1">
      <alignment horizontal="center" vertical="center"/>
    </xf>
    <xf numFmtId="7" fontId="4" fillId="0" borderId="26" xfId="0" applyNumberFormat="1" applyFont="1" applyBorder="1" applyAlignment="1">
      <alignment horizontal="center" vertical="center"/>
    </xf>
    <xf numFmtId="0" fontId="0" fillId="0" borderId="0" xfId="0" applyFill="1" applyProtection="1">
      <protection locked="0"/>
    </xf>
    <xf numFmtId="0" fontId="0" fillId="0" borderId="0" xfId="0" applyFill="1"/>
    <xf numFmtId="0" fontId="10" fillId="7" borderId="27" xfId="0" applyFont="1" applyFill="1" applyBorder="1" applyAlignment="1" applyProtection="1">
      <alignment horizontal="center" vertical="center"/>
    </xf>
    <xf numFmtId="0" fontId="11" fillId="7" borderId="28" xfId="0" applyFont="1" applyFill="1" applyBorder="1" applyAlignment="1" applyProtection="1">
      <alignment horizontal="center" vertical="center"/>
    </xf>
    <xf numFmtId="0" fontId="3" fillId="0" borderId="29" xfId="0" applyFont="1" applyFill="1" applyBorder="1" applyAlignment="1" applyProtection="1">
      <alignment horizontal="center"/>
    </xf>
    <xf numFmtId="9" fontId="0" fillId="0" borderId="25" xfId="0" applyNumberFormat="1" applyBorder="1"/>
    <xf numFmtId="9" fontId="11" fillId="7" borderId="25" xfId="0" applyNumberFormat="1" applyFont="1" applyFill="1" applyBorder="1" applyAlignment="1" applyProtection="1">
      <alignment vertical="center" wrapText="1"/>
    </xf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164" fontId="11" fillId="7" borderId="36" xfId="0" applyNumberFormat="1" applyFont="1" applyFill="1" applyBorder="1" applyAlignment="1" applyProtection="1">
      <alignment horizontal="center" vertical="center" wrapText="1"/>
    </xf>
    <xf numFmtId="164" fontId="0" fillId="0" borderId="32" xfId="0" applyNumberFormat="1" applyBorder="1"/>
    <xf numFmtId="0" fontId="0" fillId="0" borderId="38" xfId="0" applyNumberFormat="1" applyBorder="1"/>
    <xf numFmtId="0" fontId="0" fillId="0" borderId="39" xfId="0" applyNumberFormat="1" applyBorder="1"/>
    <xf numFmtId="10" fontId="0" fillId="0" borderId="0" xfId="0" applyNumberFormat="1"/>
    <xf numFmtId="0" fontId="0" fillId="0" borderId="0" xfId="0" pivotButton="1"/>
    <xf numFmtId="4" fontId="0" fillId="0" borderId="0" xfId="0" applyNumberFormat="1"/>
    <xf numFmtId="0" fontId="0" fillId="0" borderId="0" xfId="0"/>
    <xf numFmtId="0" fontId="3" fillId="0" borderId="25" xfId="0" applyNumberFormat="1" applyFont="1" applyFill="1" applyBorder="1" applyAlignment="1" applyProtection="1">
      <alignment horizontal="center"/>
    </xf>
    <xf numFmtId="0" fontId="3" fillId="8" borderId="25" xfId="0" applyFont="1" applyFill="1" applyBorder="1" applyAlignment="1" applyProtection="1">
      <alignment horizontal="center"/>
    </xf>
    <xf numFmtId="0" fontId="2" fillId="8" borderId="6" xfId="0" applyFont="1" applyFill="1" applyBorder="1" applyProtection="1"/>
    <xf numFmtId="0" fontId="2" fillId="8" borderId="25" xfId="0" applyFont="1" applyFill="1" applyBorder="1" applyProtection="1"/>
    <xf numFmtId="0" fontId="3" fillId="8" borderId="25" xfId="0" applyNumberFormat="1" applyFont="1" applyFill="1" applyBorder="1" applyAlignment="1" applyProtection="1">
      <alignment horizontal="center"/>
    </xf>
    <xf numFmtId="2" fontId="3" fillId="8" borderId="25" xfId="0" applyNumberFormat="1" applyFont="1" applyFill="1" applyBorder="1" applyAlignment="1" applyProtection="1">
      <alignment horizontal="center"/>
    </xf>
    <xf numFmtId="0" fontId="0" fillId="8" borderId="0" xfId="0" applyFill="1"/>
    <xf numFmtId="0" fontId="0" fillId="8" borderId="0" xfId="0" applyFill="1" applyProtection="1">
      <protection locked="0"/>
    </xf>
    <xf numFmtId="165" fontId="3" fillId="8" borderId="25" xfId="0" applyNumberFormat="1" applyFont="1" applyFill="1" applyBorder="1" applyAlignment="1" applyProtection="1">
      <alignment horizontal="center"/>
    </xf>
    <xf numFmtId="0" fontId="11" fillId="7" borderId="31" xfId="0" applyFont="1" applyFill="1" applyBorder="1" applyAlignment="1" applyProtection="1">
      <alignment horizontal="center" vertical="center"/>
    </xf>
    <xf numFmtId="0" fontId="0" fillId="0" borderId="25" xfId="0" applyBorder="1"/>
    <xf numFmtId="164" fontId="0" fillId="0" borderId="25" xfId="0" applyNumberFormat="1" applyBorder="1"/>
    <xf numFmtId="0" fontId="3" fillId="8" borderId="25" xfId="0" quotePrefix="1" applyNumberFormat="1" applyFont="1" applyFill="1" applyBorder="1" applyAlignment="1" applyProtection="1">
      <alignment horizontal="center"/>
    </xf>
    <xf numFmtId="9" fontId="0" fillId="8" borderId="25" xfId="0" applyNumberFormat="1" applyFill="1" applyBorder="1"/>
    <xf numFmtId="2" fontId="11" fillId="7" borderId="25" xfId="0" applyNumberFormat="1" applyFont="1" applyFill="1" applyBorder="1" applyAlignment="1" applyProtection="1">
      <alignment vertical="center" wrapText="1"/>
    </xf>
    <xf numFmtId="164" fontId="12" fillId="7" borderId="25" xfId="0" applyNumberFormat="1" applyFont="1" applyFill="1" applyBorder="1" applyAlignment="1" applyProtection="1">
      <alignment vertical="center" wrapText="1"/>
    </xf>
    <xf numFmtId="2" fontId="12" fillId="7" borderId="25" xfId="0" applyNumberFormat="1" applyFont="1" applyFill="1" applyBorder="1" applyAlignment="1" applyProtection="1">
      <alignment vertical="center" wrapText="1"/>
    </xf>
    <xf numFmtId="0" fontId="0" fillId="8" borderId="25" xfId="0" applyFill="1" applyBorder="1"/>
    <xf numFmtId="164" fontId="0" fillId="8" borderId="25" xfId="0" applyNumberFormat="1" applyFill="1" applyBorder="1"/>
    <xf numFmtId="2" fontId="11" fillId="7" borderId="37" xfId="0" applyNumberFormat="1" applyFont="1" applyFill="1" applyBorder="1" applyAlignment="1" applyProtection="1">
      <alignment horizontal="center" vertical="center"/>
    </xf>
    <xf numFmtId="2" fontId="3" fillId="8" borderId="40" xfId="0" applyNumberFormat="1" applyFont="1" applyFill="1" applyBorder="1" applyAlignment="1" applyProtection="1">
      <alignment horizontal="center"/>
    </xf>
    <xf numFmtId="0" fontId="11" fillId="7" borderId="41" xfId="0" applyNumberFormat="1" applyFont="1" applyFill="1" applyBorder="1" applyAlignment="1" applyProtection="1">
      <alignment horizontal="center" vertical="center" wrapText="1"/>
    </xf>
    <xf numFmtId="0" fontId="0" fillId="8" borderId="33" xfId="0" applyFill="1" applyBorder="1"/>
    <xf numFmtId="0" fontId="11" fillId="7" borderId="25" xfId="0" applyNumberFormat="1" applyFont="1" applyFill="1" applyBorder="1" applyAlignment="1" applyProtection="1">
      <alignment horizontal="center" vertical="center" wrapText="1"/>
    </xf>
    <xf numFmtId="164" fontId="11" fillId="7" borderId="25" xfId="0" applyNumberFormat="1" applyFont="1" applyFill="1" applyBorder="1" applyAlignment="1" applyProtection="1">
      <alignment horizontal="center" vertical="center" wrapText="1"/>
    </xf>
    <xf numFmtId="0" fontId="11" fillId="2" borderId="25" xfId="0" applyNumberFormat="1" applyFont="1" applyFill="1" applyBorder="1" applyAlignment="1" applyProtection="1">
      <alignment horizontal="center" vertical="center"/>
    </xf>
    <xf numFmtId="0" fontId="2" fillId="8" borderId="25" xfId="0" applyFont="1" applyFill="1" applyBorder="1"/>
    <xf numFmtId="0" fontId="2" fillId="0" borderId="25" xfId="0" applyFont="1" applyBorder="1"/>
    <xf numFmtId="0" fontId="11" fillId="7" borderId="19" xfId="0" applyFont="1" applyFill="1" applyBorder="1" applyAlignment="1" applyProtection="1">
      <alignment horizontal="center" vertical="center"/>
    </xf>
    <xf numFmtId="0" fontId="3" fillId="8" borderId="6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1" fillId="0" borderId="25" xfId="0" applyFont="1" applyBorder="1"/>
    <xf numFmtId="4" fontId="4" fillId="0" borderId="31" xfId="0" applyNumberFormat="1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4" fontId="15" fillId="9" borderId="31" xfId="0" applyNumberFormat="1" applyFont="1" applyFill="1" applyBorder="1" applyAlignment="1">
      <alignment horizontal="center" vertical="center"/>
    </xf>
    <xf numFmtId="4" fontId="15" fillId="9" borderId="20" xfId="0" applyNumberFormat="1" applyFont="1" applyFill="1" applyBorder="1" applyAlignment="1">
      <alignment horizontal="center" vertical="center"/>
    </xf>
    <xf numFmtId="4" fontId="15" fillId="9" borderId="21" xfId="0" applyNumberFormat="1" applyFont="1" applyFill="1" applyBorder="1" applyAlignment="1">
      <alignment horizontal="center" vertical="center"/>
    </xf>
    <xf numFmtId="4" fontId="0" fillId="0" borderId="31" xfId="0" applyNumberFormat="1" applyFill="1" applyBorder="1" applyAlignment="1">
      <alignment horizontal="center" vertical="center"/>
    </xf>
    <xf numFmtId="4" fontId="0" fillId="0" borderId="20" xfId="0" applyNumberFormat="1" applyBorder="1" applyAlignment="1">
      <alignment horizontal="center" vertical="center"/>
    </xf>
    <xf numFmtId="4" fontId="0" fillId="0" borderId="21" xfId="0" applyNumberFormat="1" applyBorder="1" applyAlignment="1">
      <alignment horizontal="center" vertical="center"/>
    </xf>
    <xf numFmtId="4" fontId="5" fillId="5" borderId="31" xfId="0" applyNumberFormat="1" applyFont="1" applyFill="1" applyBorder="1" applyAlignment="1">
      <alignment horizontal="center" vertical="center" textRotation="90"/>
    </xf>
    <xf numFmtId="0" fontId="5" fillId="5" borderId="20" xfId="0" applyFont="1" applyFill="1" applyBorder="1" applyAlignment="1">
      <alignment horizontal="center" vertical="center" textRotation="90"/>
    </xf>
    <xf numFmtId="0" fontId="5" fillId="5" borderId="21" xfId="0" applyFont="1" applyFill="1" applyBorder="1" applyAlignment="1">
      <alignment horizontal="center" vertical="center" textRotation="90"/>
    </xf>
    <xf numFmtId="4" fontId="0" fillId="6" borderId="31" xfId="0" applyNumberForma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 textRotation="90"/>
    </xf>
    <xf numFmtId="0" fontId="6" fillId="3" borderId="20" xfId="0" applyFont="1" applyFill="1" applyBorder="1" applyAlignment="1">
      <alignment horizontal="center" vertical="center" textRotation="90"/>
    </xf>
    <xf numFmtId="0" fontId="6" fillId="3" borderId="21" xfId="0" applyFont="1" applyFill="1" applyBorder="1" applyAlignment="1">
      <alignment horizontal="center" vertical="center" textRotation="90"/>
    </xf>
    <xf numFmtId="0" fontId="5" fillId="3" borderId="31" xfId="0" applyFont="1" applyFill="1" applyBorder="1" applyAlignment="1">
      <alignment horizontal="center" vertical="center" textRotation="90"/>
    </xf>
    <xf numFmtId="0" fontId="5" fillId="3" borderId="20" xfId="0" applyFont="1" applyFill="1" applyBorder="1" applyAlignment="1">
      <alignment horizontal="center" vertical="center" textRotation="90"/>
    </xf>
    <xf numFmtId="0" fontId="5" fillId="3" borderId="21" xfId="0" applyFont="1" applyFill="1" applyBorder="1" applyAlignment="1">
      <alignment horizontal="center" vertical="center" textRotation="90"/>
    </xf>
    <xf numFmtId="0" fontId="5" fillId="3" borderId="31" xfId="0" applyFont="1" applyFill="1" applyBorder="1" applyAlignment="1">
      <alignment horizontal="center" textRotation="90"/>
    </xf>
    <xf numFmtId="0" fontId="0" fillId="0" borderId="20" xfId="0" applyBorder="1" applyAlignment="1">
      <alignment horizontal="center" textRotation="90"/>
    </xf>
    <xf numFmtId="0" fontId="0" fillId="0" borderId="21" xfId="0" applyBorder="1" applyAlignment="1">
      <alignment horizontal="center" textRotation="90"/>
    </xf>
    <xf numFmtId="4" fontId="4" fillId="0" borderId="20" xfId="0" applyNumberFormat="1" applyFont="1" applyBorder="1" applyAlignment="1">
      <alignment horizontal="center" vertical="center"/>
    </xf>
    <xf numFmtId="4" fontId="4" fillId="0" borderId="21" xfId="0" applyNumberFormat="1" applyFont="1" applyBorder="1" applyAlignment="1">
      <alignment horizontal="center" vertical="center"/>
    </xf>
    <xf numFmtId="0" fontId="0" fillId="0" borderId="20" xfId="0" applyBorder="1" applyAlignment="1">
      <alignment horizontal="center" vertical="center" textRotation="90"/>
    </xf>
    <xf numFmtId="0" fontId="0" fillId="0" borderId="21" xfId="0" applyBorder="1" applyAlignment="1">
      <alignment horizontal="center" vertical="center" textRotation="90"/>
    </xf>
    <xf numFmtId="43" fontId="4" fillId="0" borderId="31" xfId="2" applyFont="1" applyBorder="1" applyAlignment="1">
      <alignment horizontal="center" vertical="center"/>
    </xf>
    <xf numFmtId="43" fontId="4" fillId="0" borderId="20" xfId="2" applyFont="1" applyBorder="1" applyAlignment="1">
      <alignment horizontal="center" vertical="center"/>
    </xf>
    <xf numFmtId="43" fontId="4" fillId="0" borderId="21" xfId="2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166" fontId="4" fillId="0" borderId="31" xfId="1" applyNumberFormat="1" applyFont="1" applyFill="1" applyBorder="1" applyAlignment="1">
      <alignment horizontal="center" vertical="center"/>
    </xf>
    <xf numFmtId="166" fontId="4" fillId="0" borderId="20" xfId="1" applyNumberFormat="1" applyFont="1" applyFill="1" applyBorder="1" applyAlignment="1">
      <alignment horizontal="center" vertical="center"/>
    </xf>
    <xf numFmtId="166" fontId="4" fillId="0" borderId="21" xfId="1" applyNumberFormat="1" applyFont="1" applyFill="1" applyBorder="1" applyAlignment="1">
      <alignment horizontal="center" vertical="center"/>
    </xf>
    <xf numFmtId="4" fontId="0" fillId="0" borderId="31" xfId="0" applyNumberFormat="1" applyBorder="1" applyAlignment="1">
      <alignment horizontal="center" vertical="center"/>
    </xf>
    <xf numFmtId="4" fontId="4" fillId="6" borderId="31" xfId="0" applyNumberFormat="1" applyFont="1" applyFill="1" applyBorder="1" applyAlignment="1">
      <alignment horizontal="center" vertical="center"/>
    </xf>
    <xf numFmtId="4" fontId="4" fillId="6" borderId="20" xfId="0" applyNumberFormat="1" applyFont="1" applyFill="1" applyBorder="1" applyAlignment="1">
      <alignment horizontal="center" vertical="center"/>
    </xf>
    <xf numFmtId="4" fontId="4" fillId="6" borderId="21" xfId="0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/>
    </xf>
    <xf numFmtId="0" fontId="7" fillId="5" borderId="27" xfId="0" applyFont="1" applyFill="1" applyBorder="1" applyAlignment="1">
      <alignment horizontal="center" vertical="center"/>
    </xf>
    <xf numFmtId="4" fontId="6" fillId="5" borderId="31" xfId="0" applyNumberFormat="1" applyFont="1" applyFill="1" applyBorder="1" applyAlignment="1">
      <alignment horizontal="center" vertical="center" textRotation="90"/>
    </xf>
    <xf numFmtId="0" fontId="9" fillId="5" borderId="20" xfId="0" applyFont="1" applyFill="1" applyBorder="1" applyAlignment="1">
      <alignment horizontal="center" vertical="center" textRotation="90"/>
    </xf>
    <xf numFmtId="0" fontId="9" fillId="5" borderId="21" xfId="0" applyFont="1" applyFill="1" applyBorder="1" applyAlignment="1">
      <alignment horizontal="center" vertical="center" textRotation="90"/>
    </xf>
    <xf numFmtId="0" fontId="7" fillId="4" borderId="31" xfId="0" applyFont="1" applyFill="1" applyBorder="1" applyAlignment="1">
      <alignment horizontal="center" vertical="center" textRotation="90"/>
    </xf>
    <xf numFmtId="0" fontId="7" fillId="4" borderId="20" xfId="0" applyFont="1" applyFill="1" applyBorder="1" applyAlignment="1">
      <alignment horizontal="center" vertical="center" textRotation="90"/>
    </xf>
    <xf numFmtId="0" fontId="7" fillId="4" borderId="21" xfId="0" applyFont="1" applyFill="1" applyBorder="1" applyAlignment="1">
      <alignment horizontal="center" vertical="center" textRotation="90"/>
    </xf>
    <xf numFmtId="4" fontId="6" fillId="0" borderId="32" xfId="0" applyNumberFormat="1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4" fontId="6" fillId="0" borderId="31" xfId="0" applyNumberFormat="1" applyFont="1" applyBorder="1" applyAlignment="1">
      <alignment horizontal="center" vertical="center"/>
    </xf>
    <xf numFmtId="4" fontId="9" fillId="0" borderId="20" xfId="0" applyNumberFormat="1" applyFont="1" applyBorder="1" applyAlignment="1">
      <alignment horizontal="center" vertical="center"/>
    </xf>
    <xf numFmtId="4" fontId="9" fillId="0" borderId="21" xfId="0" applyNumberFormat="1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4" fontId="4" fillId="0" borderId="31" xfId="1" applyNumberFormat="1" applyFont="1" applyBorder="1" applyAlignment="1">
      <alignment horizontal="center" vertical="center"/>
    </xf>
    <xf numFmtId="4" fontId="4" fillId="0" borderId="20" xfId="1" applyNumberFormat="1" applyFont="1" applyBorder="1" applyAlignment="1">
      <alignment horizontal="center" vertical="center"/>
    </xf>
    <xf numFmtId="4" fontId="4" fillId="0" borderId="21" xfId="1" applyNumberFormat="1" applyFont="1" applyBorder="1" applyAlignment="1">
      <alignment horizontal="center" vertical="center"/>
    </xf>
    <xf numFmtId="4" fontId="4" fillId="0" borderId="31" xfId="0" applyNumberFormat="1" applyFont="1" applyBorder="1" applyAlignment="1">
      <alignment horizontal="center" vertical="center" wrapText="1"/>
    </xf>
    <xf numFmtId="4" fontId="4" fillId="0" borderId="20" xfId="0" applyNumberFormat="1" applyFont="1" applyBorder="1" applyAlignment="1">
      <alignment horizontal="center" vertical="center" wrapText="1"/>
    </xf>
    <xf numFmtId="4" fontId="4" fillId="0" borderId="21" xfId="0" applyNumberFormat="1" applyFont="1" applyBorder="1" applyAlignment="1">
      <alignment horizontal="center" vertical="center" wrapText="1"/>
    </xf>
    <xf numFmtId="0" fontId="0" fillId="0" borderId="20" xfId="0" applyBorder="1" applyAlignment="1"/>
    <xf numFmtId="0" fontId="0" fillId="0" borderId="21" xfId="0" applyBorder="1" applyAlignment="1"/>
    <xf numFmtId="0" fontId="9" fillId="5" borderId="20" xfId="0" applyFont="1" applyFill="1" applyBorder="1" applyAlignment="1">
      <alignment textRotation="90"/>
    </xf>
    <xf numFmtId="0" fontId="9" fillId="5" borderId="21" xfId="0" applyFont="1" applyFill="1" applyBorder="1" applyAlignment="1">
      <alignment textRotation="90"/>
    </xf>
    <xf numFmtId="0" fontId="0" fillId="0" borderId="42" xfId="0" applyBorder="1"/>
    <xf numFmtId="0" fontId="0" fillId="0" borderId="43" xfId="0" applyBorder="1"/>
    <xf numFmtId="0" fontId="0" fillId="0" borderId="42" xfId="0" pivotButton="1" applyBorder="1"/>
    <xf numFmtId="0" fontId="0" fillId="0" borderId="44" xfId="0" applyBorder="1"/>
    <xf numFmtId="0" fontId="0" fillId="0" borderId="38" xfId="0" applyBorder="1"/>
    <xf numFmtId="4" fontId="0" fillId="0" borderId="42" xfId="0" applyNumberFormat="1" applyBorder="1"/>
    <xf numFmtId="0" fontId="0" fillId="0" borderId="45" xfId="0" applyBorder="1"/>
    <xf numFmtId="0" fontId="0" fillId="0" borderId="46" xfId="0" applyBorder="1"/>
    <xf numFmtId="4" fontId="0" fillId="0" borderId="46" xfId="0" applyNumberFormat="1" applyBorder="1"/>
    <xf numFmtId="0" fontId="0" fillId="0" borderId="47" xfId="0" applyBorder="1"/>
    <xf numFmtId="0" fontId="0" fillId="0" borderId="48" xfId="0" applyBorder="1"/>
    <xf numFmtId="4" fontId="0" fillId="0" borderId="47" xfId="0" applyNumberFormat="1" applyBorder="1"/>
    <xf numFmtId="0" fontId="0" fillId="0" borderId="49" xfId="0" applyNumberFormat="1" applyBorder="1"/>
    <xf numFmtId="4" fontId="0" fillId="0" borderId="42" xfId="0" pivotButton="1" applyNumberFormat="1" applyBorder="1"/>
    <xf numFmtId="14" fontId="0" fillId="8" borderId="25" xfId="0" applyNumberFormat="1" applyFill="1" applyBorder="1"/>
  </cellXfs>
  <cellStyles count="11">
    <cellStyle name="Euro" xfId="1"/>
    <cellStyle name="Euro 2" xfId="3"/>
    <cellStyle name="Euro 3" xfId="5"/>
    <cellStyle name="Euro 4" xfId="7"/>
    <cellStyle name="Euro 5" xfId="9"/>
    <cellStyle name="Milliers" xfId="2" builtinId="3"/>
    <cellStyle name="Milliers 2" xfId="4"/>
    <cellStyle name="Milliers 3" xfId="6"/>
    <cellStyle name="Milliers 4" xfId="8"/>
    <cellStyle name="Milliers 5" xfId="10"/>
    <cellStyle name="Normal" xfId="0" builtinId="0"/>
  </cellStyles>
  <dxfs count="119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rgb="FFFF00FF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rgb="FFFF00FF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rgb="FFFF00FF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rgb="FFFF00FF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2" defaultPivotStyle="PivotStyleLight16"/>
  <colors>
    <mruColors>
      <color rgb="FFFF00FF"/>
      <color rgb="FFFFFF99"/>
      <color rgb="FF00FFFF"/>
      <color rgb="FFFFFFCC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2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calcChain" Target="calcChain.xml"/><Relationship Id="rId5" Type="http://schemas.openxmlformats.org/officeDocument/2006/relationships/worksheet" Target="worksheets/sheet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3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2541824"/>
        <c:axId val="114334800"/>
      </c:barChart>
      <c:catAx>
        <c:axId val="1725418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334800"/>
        <c:crosses val="autoZero"/>
        <c:auto val="1"/>
        <c:lblAlgn val="ctr"/>
        <c:lblOffset val="100"/>
        <c:noMultiLvlLbl val="0"/>
      </c:catAx>
      <c:valAx>
        <c:axId val="114334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5418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3490" cy="606557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rginie Saussier" refreshedDate="42657.522141666668" createdVersion="5" refreshedVersion="5" minRefreshableVersion="3" recordCount="1769">
  <cacheSource type="worksheet">
    <worksheetSource ref="A1:AG1770" sheet="CHANTIERS_2016"/>
  </cacheSource>
  <cacheFields count="33">
    <cacheField name="N° Chantier" numFmtId="0">
      <sharedItems containsString="0" containsBlank="1" containsNumber="1" containsInteger="1" minValue="33347" maxValue="36515" count="3170">
        <n v="33347"/>
        <n v="33348"/>
        <n v="33349"/>
        <n v="33350"/>
        <n v="33351"/>
        <n v="33352"/>
        <n v="33353"/>
        <n v="33354"/>
        <m/>
        <n v="34272" u="1"/>
        <n v="36289" u="1"/>
        <n v="34209" u="1"/>
        <n v="36226" u="1"/>
        <n v="34146" u="1"/>
        <n v="36163" u="1"/>
        <n v="34083" u="1"/>
        <n v="36100" u="1"/>
        <n v="34020" u="1"/>
        <n v="36037" u="1"/>
        <n v="33957" u="1"/>
        <n v="35974" u="1"/>
        <n v="33894" u="1"/>
        <n v="35911" u="1"/>
        <n v="33831" u="1"/>
        <n v="35848" u="1"/>
        <n v="33768" u="1"/>
        <n v="35785" u="1"/>
        <n v="33705" u="1"/>
        <n v="35722" u="1"/>
        <n v="33642" u="1"/>
        <n v="35659" u="1"/>
        <n v="33579" u="1"/>
        <n v="35596" u="1"/>
        <n v="33516" u="1"/>
        <n v="35533" u="1"/>
        <n v="33453" u="1"/>
        <n v="35470" u="1"/>
        <n v="33390" u="1"/>
        <n v="35407" u="1"/>
        <n v="35344" u="1"/>
        <n v="35281" u="1"/>
        <n v="35218" u="1"/>
        <n v="35155" u="1"/>
        <n v="35092" u="1"/>
        <n v="35029" u="1"/>
        <n v="34966" u="1"/>
        <n v="34903" u="1"/>
        <n v="34840" u="1"/>
        <n v="34777" u="1"/>
        <n v="34714" u="1"/>
        <n v="34651" u="1"/>
        <n v="34588" u="1"/>
        <n v="34525" u="1"/>
        <n v="34462" u="1"/>
        <n v="36479" u="1"/>
        <n v="34399" u="1"/>
        <n v="36416" u="1"/>
        <n v="34336" u="1"/>
        <n v="36353" u="1"/>
        <n v="34273" u="1"/>
        <n v="36290" u="1"/>
        <n v="34210" u="1"/>
        <n v="36227" u="1"/>
        <n v="34147" u="1"/>
        <n v="36164" u="1"/>
        <n v="34084" u="1"/>
        <n v="36101" u="1"/>
        <n v="34021" u="1"/>
        <n v="36038" u="1"/>
        <n v="33958" u="1"/>
        <n v="35975" u="1"/>
        <n v="33895" u="1"/>
        <n v="35912" u="1"/>
        <n v="33832" u="1"/>
        <n v="35849" u="1"/>
        <n v="33769" u="1"/>
        <n v="35786" u="1"/>
        <n v="33706" u="1"/>
        <n v="35723" u="1"/>
        <n v="33643" u="1"/>
        <n v="35660" u="1"/>
        <n v="33580" u="1"/>
        <n v="35597" u="1"/>
        <n v="33517" u="1"/>
        <n v="35534" u="1"/>
        <n v="33454" u="1"/>
        <n v="35471" u="1"/>
        <n v="33391" u="1"/>
        <n v="35408" u="1"/>
        <n v="35345" u="1"/>
        <n v="35282" u="1"/>
        <n v="35219" u="1"/>
        <n v="35156" u="1"/>
        <n v="35093" u="1"/>
        <n v="35030" u="1"/>
        <n v="34967" u="1"/>
        <n v="34904" u="1"/>
        <n v="34841" u="1"/>
        <n v="34778" u="1"/>
        <n v="34715" u="1"/>
        <n v="34652" u="1"/>
        <n v="34589" u="1"/>
        <n v="34526" u="1"/>
        <n v="34463" u="1"/>
        <n v="36480" u="1"/>
        <n v="34400" u="1"/>
        <n v="36417" u="1"/>
        <n v="34337" u="1"/>
        <n v="36354" u="1"/>
        <n v="34274" u="1"/>
        <n v="36291" u="1"/>
        <n v="34211" u="1"/>
        <n v="36228" u="1"/>
        <n v="34148" u="1"/>
        <n v="36165" u="1"/>
        <n v="34085" u="1"/>
        <n v="36102" u="1"/>
        <n v="34022" u="1"/>
        <n v="36039" u="1"/>
        <n v="33959" u="1"/>
        <n v="35976" u="1"/>
        <n v="33896" u="1"/>
        <n v="35913" u="1"/>
        <n v="33833" u="1"/>
        <n v="35850" u="1"/>
        <n v="33770" u="1"/>
        <n v="35787" u="1"/>
        <n v="33707" u="1"/>
        <n v="35724" u="1"/>
        <n v="33644" u="1"/>
        <n v="35661" u="1"/>
        <n v="33581" u="1"/>
        <n v="35598" u="1"/>
        <n v="33518" u="1"/>
        <n v="35535" u="1"/>
        <n v="33455" u="1"/>
        <n v="35472" u="1"/>
        <n v="33392" u="1"/>
        <n v="35409" u="1"/>
        <n v="35346" u="1"/>
        <n v="35283" u="1"/>
        <n v="35220" u="1"/>
        <n v="35157" u="1"/>
        <n v="35094" u="1"/>
        <n v="35031" u="1"/>
        <n v="34968" u="1"/>
        <n v="34905" u="1"/>
        <n v="34842" u="1"/>
        <n v="34779" u="1"/>
        <n v="34716" u="1"/>
        <n v="34653" u="1"/>
        <n v="34590" u="1"/>
        <n v="34527" u="1"/>
        <n v="34464" u="1"/>
        <n v="36481" u="1"/>
        <n v="34401" u="1"/>
        <n v="36418" u="1"/>
        <n v="34338" u="1"/>
        <n v="36355" u="1"/>
        <n v="34275" u="1"/>
        <n v="36292" u="1"/>
        <n v="34212" u="1"/>
        <n v="36229" u="1"/>
        <n v="34149" u="1"/>
        <n v="36166" u="1"/>
        <n v="34086" u="1"/>
        <n v="36103" u="1"/>
        <n v="34023" u="1"/>
        <n v="36040" u="1"/>
        <n v="33960" u="1"/>
        <n v="35977" u="1"/>
        <n v="33897" u="1"/>
        <n v="35914" u="1"/>
        <n v="33834" u="1"/>
        <n v="35851" u="1"/>
        <n v="33771" u="1"/>
        <n v="35788" u="1"/>
        <n v="33708" u="1"/>
        <n v="35725" u="1"/>
        <n v="33645" u="1"/>
        <n v="35662" u="1"/>
        <n v="33582" u="1"/>
        <n v="35599" u="1"/>
        <n v="33519" u="1"/>
        <n v="35536" u="1"/>
        <n v="33456" u="1"/>
        <n v="35473" u="1"/>
        <n v="33393" u="1"/>
        <n v="35410" u="1"/>
        <n v="35347" u="1"/>
        <n v="35284" u="1"/>
        <n v="35221" u="1"/>
        <n v="35158" u="1"/>
        <n v="35095" u="1"/>
        <n v="35032" u="1"/>
        <n v="34969" u="1"/>
        <n v="34906" u="1"/>
        <n v="34843" u="1"/>
        <n v="34780" u="1"/>
        <n v="34717" u="1"/>
        <n v="34654" u="1"/>
        <n v="34591" u="1"/>
        <n v="34528" u="1"/>
        <n v="34465" u="1"/>
        <n v="36482" u="1"/>
        <n v="34402" u="1"/>
        <n v="36419" u="1"/>
        <n v="34339" u="1"/>
        <n v="36356" u="1"/>
        <n v="34276" u="1"/>
        <n v="36293" u="1"/>
        <n v="34213" u="1"/>
        <n v="36230" u="1"/>
        <n v="34150" u="1"/>
        <n v="36167" u="1"/>
        <n v="34087" u="1"/>
        <n v="36104" u="1"/>
        <n v="34024" u="1"/>
        <n v="36041" u="1"/>
        <n v="33961" u="1"/>
        <n v="35978" u="1"/>
        <n v="33898" u="1"/>
        <n v="35915" u="1"/>
        <n v="33835" u="1"/>
        <n v="35852" u="1"/>
        <n v="33772" u="1"/>
        <n v="35789" u="1"/>
        <n v="33709" u="1"/>
        <n v="35726" u="1"/>
        <n v="33646" u="1"/>
        <n v="35663" u="1"/>
        <n v="33583" u="1"/>
        <n v="35600" u="1"/>
        <n v="33520" u="1"/>
        <n v="35537" u="1"/>
        <n v="33457" u="1"/>
        <n v="35474" u="1"/>
        <n v="33394" u="1"/>
        <n v="35411" u="1"/>
        <n v="35348" u="1"/>
        <n v="35285" u="1"/>
        <n v="35222" u="1"/>
        <n v="35159" u="1"/>
        <n v="35096" u="1"/>
        <n v="35033" u="1"/>
        <n v="34970" u="1"/>
        <n v="34907" u="1"/>
        <n v="34844" u="1"/>
        <n v="34781" u="1"/>
        <n v="34718" u="1"/>
        <n v="34655" u="1"/>
        <n v="34592" u="1"/>
        <n v="34529" u="1"/>
        <n v="34466" u="1"/>
        <n v="36483" u="1"/>
        <n v="34403" u="1"/>
        <n v="36420" u="1"/>
        <n v="34340" u="1"/>
        <n v="36357" u="1"/>
        <n v="34277" u="1"/>
        <n v="36294" u="1"/>
        <n v="34214" u="1"/>
        <n v="36231" u="1"/>
        <n v="34151" u="1"/>
        <n v="36168" u="1"/>
        <n v="34088" u="1"/>
        <n v="36105" u="1"/>
        <n v="34025" u="1"/>
        <n v="36042" u="1"/>
        <n v="33962" u="1"/>
        <n v="35979" u="1"/>
        <n v="33899" u="1"/>
        <n v="35916" u="1"/>
        <n v="33836" u="1"/>
        <n v="35853" u="1"/>
        <n v="33773" u="1"/>
        <n v="35790" u="1"/>
        <n v="33710" u="1"/>
        <n v="35727" u="1"/>
        <n v="33647" u="1"/>
        <n v="35664" u="1"/>
        <n v="33584" u="1"/>
        <n v="35601" u="1"/>
        <n v="33521" u="1"/>
        <n v="35538" u="1"/>
        <n v="33458" u="1"/>
        <n v="35475" u="1"/>
        <n v="33395" u="1"/>
        <n v="35412" u="1"/>
        <n v="35349" u="1"/>
        <n v="35286" u="1"/>
        <n v="35223" u="1"/>
        <n v="35160" u="1"/>
        <n v="35097" u="1"/>
        <n v="35034" u="1"/>
        <n v="34971" u="1"/>
        <n v="34908" u="1"/>
        <n v="34845" u="1"/>
        <n v="34782" u="1"/>
        <n v="34719" u="1"/>
        <n v="34656" u="1"/>
        <n v="34593" u="1"/>
        <n v="34530" u="1"/>
        <n v="34467" u="1"/>
        <n v="36484" u="1"/>
        <n v="34404" u="1"/>
        <n v="36421" u="1"/>
        <n v="34341" u="1"/>
        <n v="36358" u="1"/>
        <n v="34278" u="1"/>
        <n v="36295" u="1"/>
        <n v="34215" u="1"/>
        <n v="36232" u="1"/>
        <n v="34152" u="1"/>
        <n v="36169" u="1"/>
        <n v="34089" u="1"/>
        <n v="36106" u="1"/>
        <n v="34026" u="1"/>
        <n v="36043" u="1"/>
        <n v="33963" u="1"/>
        <n v="35980" u="1"/>
        <n v="33900" u="1"/>
        <n v="35917" u="1"/>
        <n v="33837" u="1"/>
        <n v="35854" u="1"/>
        <n v="33774" u="1"/>
        <n v="35791" u="1"/>
        <n v="33711" u="1"/>
        <n v="35728" u="1"/>
        <n v="33648" u="1"/>
        <n v="35665" u="1"/>
        <n v="33585" u="1"/>
        <n v="35602" u="1"/>
        <n v="33522" u="1"/>
        <n v="35539" u="1"/>
        <n v="33459" u="1"/>
        <n v="35476" u="1"/>
        <n v="33396" u="1"/>
        <n v="35413" u="1"/>
        <n v="35350" u="1"/>
        <n v="35287" u="1"/>
        <n v="35224" u="1"/>
        <n v="35161" u="1"/>
        <n v="35098" u="1"/>
        <n v="35035" u="1"/>
        <n v="34972" u="1"/>
        <n v="34909" u="1"/>
        <n v="34846" u="1"/>
        <n v="34783" u="1"/>
        <n v="34720" u="1"/>
        <n v="34657" u="1"/>
        <n v="34594" u="1"/>
        <n v="34531" u="1"/>
        <n v="34468" u="1"/>
        <n v="36485" u="1"/>
        <n v="34405" u="1"/>
        <n v="36422" u="1"/>
        <n v="34342" u="1"/>
        <n v="36359" u="1"/>
        <n v="34279" u="1"/>
        <n v="36296" u="1"/>
        <n v="34216" u="1"/>
        <n v="36233" u="1"/>
        <n v="34153" u="1"/>
        <n v="36170" u="1"/>
        <n v="34090" u="1"/>
        <n v="36107" u="1"/>
        <n v="34027" u="1"/>
        <n v="36044" u="1"/>
        <n v="33964" u="1"/>
        <n v="35981" u="1"/>
        <n v="33901" u="1"/>
        <n v="35918" u="1"/>
        <n v="33838" u="1"/>
        <n v="35855" u="1"/>
        <n v="33775" u="1"/>
        <n v="35792" u="1"/>
        <n v="33712" u="1"/>
        <n v="35729" u="1"/>
        <n v="33649" u="1"/>
        <n v="35666" u="1"/>
        <n v="33586" u="1"/>
        <n v="35603" u="1"/>
        <n v="33523" u="1"/>
        <n v="35540" u="1"/>
        <n v="33460" u="1"/>
        <n v="35477" u="1"/>
        <n v="33397" u="1"/>
        <n v="35414" u="1"/>
        <n v="35351" u="1"/>
        <n v="35288" u="1"/>
        <n v="35225" u="1"/>
        <n v="35162" u="1"/>
        <n v="35099" u="1"/>
        <n v="35036" u="1"/>
        <n v="34973" u="1"/>
        <n v="34910" u="1"/>
        <n v="34847" u="1"/>
        <n v="34784" u="1"/>
        <n v="34721" u="1"/>
        <n v="34658" u="1"/>
        <n v="34595" u="1"/>
        <n v="34532" u="1"/>
        <n v="34469" u="1"/>
        <n v="36486" u="1"/>
        <n v="34406" u="1"/>
        <n v="36423" u="1"/>
        <n v="34343" u="1"/>
        <n v="36360" u="1"/>
        <n v="34280" u="1"/>
        <n v="36297" u="1"/>
        <n v="34217" u="1"/>
        <n v="36234" u="1"/>
        <n v="34154" u="1"/>
        <n v="36171" u="1"/>
        <n v="34091" u="1"/>
        <n v="36108" u="1"/>
        <n v="34028" u="1"/>
        <n v="36045" u="1"/>
        <n v="33965" u="1"/>
        <n v="35982" u="1"/>
        <n v="33902" u="1"/>
        <n v="35919" u="1"/>
        <n v="33839" u="1"/>
        <n v="35856" u="1"/>
        <n v="33776" u="1"/>
        <n v="35793" u="1"/>
        <n v="33713" u="1"/>
        <n v="35730" u="1"/>
        <n v="33650" u="1"/>
        <n v="35667" u="1"/>
        <n v="33587" u="1"/>
        <n v="35604" u="1"/>
        <n v="33524" u="1"/>
        <n v="35541" u="1"/>
        <n v="33461" u="1"/>
        <n v="35478" u="1"/>
        <n v="33398" u="1"/>
        <n v="35415" u="1"/>
        <n v="35352" u="1"/>
        <n v="35289" u="1"/>
        <n v="35226" u="1"/>
        <n v="35163" u="1"/>
        <n v="35100" u="1"/>
        <n v="35037" u="1"/>
        <n v="34974" u="1"/>
        <n v="34911" u="1"/>
        <n v="34848" u="1"/>
        <n v="34785" u="1"/>
        <n v="34722" u="1"/>
        <n v="34659" u="1"/>
        <n v="34596" u="1"/>
        <n v="34533" u="1"/>
        <n v="34470" u="1"/>
        <n v="36487" u="1"/>
        <n v="34407" u="1"/>
        <n v="36424" u="1"/>
        <n v="34344" u="1"/>
        <n v="36361" u="1"/>
        <n v="34281" u="1"/>
        <n v="36298" u="1"/>
        <n v="34218" u="1"/>
        <n v="36235" u="1"/>
        <n v="34155" u="1"/>
        <n v="36172" u="1"/>
        <n v="34092" u="1"/>
        <n v="36109" u="1"/>
        <n v="34029" u="1"/>
        <n v="36046" u="1"/>
        <n v="33966" u="1"/>
        <n v="35983" u="1"/>
        <n v="33903" u="1"/>
        <n v="35920" u="1"/>
        <n v="33840" u="1"/>
        <n v="35857" u="1"/>
        <n v="33777" u="1"/>
        <n v="35794" u="1"/>
        <n v="33714" u="1"/>
        <n v="35731" u="1"/>
        <n v="33651" u="1"/>
        <n v="35668" u="1"/>
        <n v="33588" u="1"/>
        <n v="35605" u="1"/>
        <n v="33525" u="1"/>
        <n v="35542" u="1"/>
        <n v="33462" u="1"/>
        <n v="35479" u="1"/>
        <n v="33399" u="1"/>
        <n v="35416" u="1"/>
        <n v="35353" u="1"/>
        <n v="35290" u="1"/>
        <n v="35227" u="1"/>
        <n v="35164" u="1"/>
        <n v="35101" u="1"/>
        <n v="35038" u="1"/>
        <n v="34975" u="1"/>
        <n v="34912" u="1"/>
        <n v="34849" u="1"/>
        <n v="34786" u="1"/>
        <n v="34723" u="1"/>
        <n v="34660" u="1"/>
        <n v="34597" u="1"/>
        <n v="34534" u="1"/>
        <n v="34471" u="1"/>
        <n v="36488" u="1"/>
        <n v="34408" u="1"/>
        <n v="36425" u="1"/>
        <n v="34345" u="1"/>
        <n v="36362" u="1"/>
        <n v="34282" u="1"/>
        <n v="36299" u="1"/>
        <n v="34219" u="1"/>
        <n v="36236" u="1"/>
        <n v="34156" u="1"/>
        <n v="36173" u="1"/>
        <n v="34093" u="1"/>
        <n v="36110" u="1"/>
        <n v="34030" u="1"/>
        <n v="36047" u="1"/>
        <n v="33967" u="1"/>
        <n v="35984" u="1"/>
        <n v="33904" u="1"/>
        <n v="35921" u="1"/>
        <n v="33841" u="1"/>
        <n v="35858" u="1"/>
        <n v="33778" u="1"/>
        <n v="35795" u="1"/>
        <n v="33715" u="1"/>
        <n v="35732" u="1"/>
        <n v="33652" u="1"/>
        <n v="35669" u="1"/>
        <n v="33589" u="1"/>
        <n v="35606" u="1"/>
        <n v="33526" u="1"/>
        <n v="35543" u="1"/>
        <n v="33463" u="1"/>
        <n v="35480" u="1"/>
        <n v="33400" u="1"/>
        <n v="35417" u="1"/>
        <n v="35354" u="1"/>
        <n v="35291" u="1"/>
        <n v="35228" u="1"/>
        <n v="35165" u="1"/>
        <n v="35102" u="1"/>
        <n v="35039" u="1"/>
        <n v="34976" u="1"/>
        <n v="34913" u="1"/>
        <n v="34850" u="1"/>
        <n v="34787" u="1"/>
        <n v="34724" u="1"/>
        <n v="34661" u="1"/>
        <n v="34598" u="1"/>
        <n v="34535" u="1"/>
        <n v="34472" u="1"/>
        <n v="36489" u="1"/>
        <n v="34409" u="1"/>
        <n v="36426" u="1"/>
        <n v="34346" u="1"/>
        <n v="36363" u="1"/>
        <n v="34283" u="1"/>
        <n v="36300" u="1"/>
        <n v="34220" u="1"/>
        <n v="36237" u="1"/>
        <n v="34157" u="1"/>
        <n v="36174" u="1"/>
        <n v="34094" u="1"/>
        <n v="36111" u="1"/>
        <n v="34031" u="1"/>
        <n v="36048" u="1"/>
        <n v="33968" u="1"/>
        <n v="35985" u="1"/>
        <n v="33905" u="1"/>
        <n v="35922" u="1"/>
        <n v="33842" u="1"/>
        <n v="35859" u="1"/>
        <n v="33779" u="1"/>
        <n v="35796" u="1"/>
        <n v="33716" u="1"/>
        <n v="35733" u="1"/>
        <n v="33653" u="1"/>
        <n v="35670" u="1"/>
        <n v="33590" u="1"/>
        <n v="35607" u="1"/>
        <n v="33527" u="1"/>
        <n v="35544" u="1"/>
        <n v="33464" u="1"/>
        <n v="35481" u="1"/>
        <n v="33401" u="1"/>
        <n v="35418" u="1"/>
        <n v="35355" u="1"/>
        <n v="35292" u="1"/>
        <n v="35229" u="1"/>
        <n v="35166" u="1"/>
        <n v="35103" u="1"/>
        <n v="35040" u="1"/>
        <n v="34977" u="1"/>
        <n v="34914" u="1"/>
        <n v="34851" u="1"/>
        <n v="34788" u="1"/>
        <n v="34725" u="1"/>
        <n v="34662" u="1"/>
        <n v="34599" u="1"/>
        <n v="34536" u="1"/>
        <n v="34473" u="1"/>
        <n v="36490" u="1"/>
        <n v="34410" u="1"/>
        <n v="36427" u="1"/>
        <n v="34347" u="1"/>
        <n v="36364" u="1"/>
        <n v="34284" u="1"/>
        <n v="36301" u="1"/>
        <n v="34221" u="1"/>
        <n v="36238" u="1"/>
        <n v="34158" u="1"/>
        <n v="36175" u="1"/>
        <n v="34095" u="1"/>
        <n v="36112" u="1"/>
        <n v="34032" u="1"/>
        <n v="36049" u="1"/>
        <n v="33969" u="1"/>
        <n v="35986" u="1"/>
        <n v="33906" u="1"/>
        <n v="35923" u="1"/>
        <n v="33843" u="1"/>
        <n v="35860" u="1"/>
        <n v="33780" u="1"/>
        <n v="35797" u="1"/>
        <n v="33717" u="1"/>
        <n v="35734" u="1"/>
        <n v="33654" u="1"/>
        <n v="35671" u="1"/>
        <n v="33591" u="1"/>
        <n v="35608" u="1"/>
        <n v="33528" u="1"/>
        <n v="35545" u="1"/>
        <n v="33465" u="1"/>
        <n v="35482" u="1"/>
        <n v="33402" u="1"/>
        <n v="35419" u="1"/>
        <n v="35356" u="1"/>
        <n v="35293" u="1"/>
        <n v="35230" u="1"/>
        <n v="35167" u="1"/>
        <n v="35104" u="1"/>
        <n v="35041" u="1"/>
        <n v="34978" u="1"/>
        <n v="34915" u="1"/>
        <n v="34852" u="1"/>
        <n v="34789" u="1"/>
        <n v="34726" u="1"/>
        <n v="34663" u="1"/>
        <n v="34600" u="1"/>
        <n v="34537" u="1"/>
        <n v="34474" u="1"/>
        <n v="36491" u="1"/>
        <n v="34411" u="1"/>
        <n v="36428" u="1"/>
        <n v="34348" u="1"/>
        <n v="36365" u="1"/>
        <n v="34285" u="1"/>
        <n v="36302" u="1"/>
        <n v="34222" u="1"/>
        <n v="36239" u="1"/>
        <n v="34159" u="1"/>
        <n v="36176" u="1"/>
        <n v="34096" u="1"/>
        <n v="36113" u="1"/>
        <n v="34033" u="1"/>
        <n v="36050" u="1"/>
        <n v="33970" u="1"/>
        <n v="35987" u="1"/>
        <n v="33907" u="1"/>
        <n v="35924" u="1"/>
        <n v="33844" u="1"/>
        <n v="35861" u="1"/>
        <n v="33781" u="1"/>
        <n v="35798" u="1"/>
        <n v="33718" u="1"/>
        <n v="35735" u="1"/>
        <n v="33655" u="1"/>
        <n v="35672" u="1"/>
        <n v="33592" u="1"/>
        <n v="35609" u="1"/>
        <n v="33529" u="1"/>
        <n v="35546" u="1"/>
        <n v="33466" u="1"/>
        <n v="35483" u="1"/>
        <n v="33403" u="1"/>
        <n v="35420" u="1"/>
        <n v="35357" u="1"/>
        <n v="35294" u="1"/>
        <n v="35231" u="1"/>
        <n v="35168" u="1"/>
        <n v="35105" u="1"/>
        <n v="35042" u="1"/>
        <n v="34979" u="1"/>
        <n v="34916" u="1"/>
        <n v="34853" u="1"/>
        <n v="34790" u="1"/>
        <n v="34727" u="1"/>
        <n v="34664" u="1"/>
        <n v="34601" u="1"/>
        <n v="34538" u="1"/>
        <n v="34475" u="1"/>
        <n v="36492" u="1"/>
        <n v="34412" u="1"/>
        <n v="36429" u="1"/>
        <n v="34349" u="1"/>
        <n v="36366" u="1"/>
        <n v="34286" u="1"/>
        <n v="36303" u="1"/>
        <n v="34223" u="1"/>
        <n v="36240" u="1"/>
        <n v="34160" u="1"/>
        <n v="36177" u="1"/>
        <n v="34097" u="1"/>
        <n v="36114" u="1"/>
        <n v="34034" u="1"/>
        <n v="36051" u="1"/>
        <n v="33971" u="1"/>
        <n v="35988" u="1"/>
        <n v="33908" u="1"/>
        <n v="35925" u="1"/>
        <n v="33845" u="1"/>
        <n v="35862" u="1"/>
        <n v="33782" u="1"/>
        <n v="35799" u="1"/>
        <n v="33719" u="1"/>
        <n v="35736" u="1"/>
        <n v="33656" u="1"/>
        <n v="35673" u="1"/>
        <n v="33593" u="1"/>
        <n v="35610" u="1"/>
        <n v="33530" u="1"/>
        <n v="35547" u="1"/>
        <n v="33467" u="1"/>
        <n v="35484" u="1"/>
        <n v="33404" u="1"/>
        <n v="35421" u="1"/>
        <n v="35358" u="1"/>
        <n v="35295" u="1"/>
        <n v="35232" u="1"/>
        <n v="35169" u="1"/>
        <n v="35106" u="1"/>
        <n v="35043" u="1"/>
        <n v="34980" u="1"/>
        <n v="34917" u="1"/>
        <n v="34854" u="1"/>
        <n v="34791" u="1"/>
        <n v="34728" u="1"/>
        <n v="34665" u="1"/>
        <n v="34602" u="1"/>
        <n v="34539" u="1"/>
        <n v="34476" u="1"/>
        <n v="36493" u="1"/>
        <n v="34413" u="1"/>
        <n v="36430" u="1"/>
        <n v="34350" u="1"/>
        <n v="36367" u="1"/>
        <n v="34287" u="1"/>
        <n v="36304" u="1"/>
        <n v="34224" u="1"/>
        <n v="36241" u="1"/>
        <n v="34161" u="1"/>
        <n v="36178" u="1"/>
        <n v="34098" u="1"/>
        <n v="36115" u="1"/>
        <n v="34035" u="1"/>
        <n v="36052" u="1"/>
        <n v="33972" u="1"/>
        <n v="35989" u="1"/>
        <n v="33909" u="1"/>
        <n v="35926" u="1"/>
        <n v="33846" u="1"/>
        <n v="35863" u="1"/>
        <n v="33783" u="1"/>
        <n v="35800" u="1"/>
        <n v="33720" u="1"/>
        <n v="35737" u="1"/>
        <n v="33657" u="1"/>
        <n v="35674" u="1"/>
        <n v="33594" u="1"/>
        <n v="35611" u="1"/>
        <n v="33531" u="1"/>
        <n v="35548" u="1"/>
        <n v="33468" u="1"/>
        <n v="35485" u="1"/>
        <n v="33405" u="1"/>
        <n v="35422" u="1"/>
        <n v="35359" u="1"/>
        <n v="35296" u="1"/>
        <n v="35233" u="1"/>
        <n v="35170" u="1"/>
        <n v="35107" u="1"/>
        <n v="35044" u="1"/>
        <n v="34981" u="1"/>
        <n v="34918" u="1"/>
        <n v="34855" u="1"/>
        <n v="34792" u="1"/>
        <n v="34729" u="1"/>
        <n v="34666" u="1"/>
        <n v="34603" u="1"/>
        <n v="34540" u="1"/>
        <n v="34477" u="1"/>
        <n v="36494" u="1"/>
        <n v="34414" u="1"/>
        <n v="36431" u="1"/>
        <n v="34351" u="1"/>
        <n v="36368" u="1"/>
        <n v="34288" u="1"/>
        <n v="36305" u="1"/>
        <n v="34225" u="1"/>
        <n v="36242" u="1"/>
        <n v="34162" u="1"/>
        <n v="36179" u="1"/>
        <n v="34099" u="1"/>
        <n v="36116" u="1"/>
        <n v="34036" u="1"/>
        <n v="36053" u="1"/>
        <n v="33973" u="1"/>
        <n v="35990" u="1"/>
        <n v="33910" u="1"/>
        <n v="35927" u="1"/>
        <n v="33847" u="1"/>
        <n v="35864" u="1"/>
        <n v="33784" u="1"/>
        <n v="35801" u="1"/>
        <n v="33721" u="1"/>
        <n v="35738" u="1"/>
        <n v="33658" u="1"/>
        <n v="35675" u="1"/>
        <n v="33595" u="1"/>
        <n v="35612" u="1"/>
        <n v="33532" u="1"/>
        <n v="35549" u="1"/>
        <n v="33469" u="1"/>
        <n v="35486" u="1"/>
        <n v="33406" u="1"/>
        <n v="35423" u="1"/>
        <n v="35360" u="1"/>
        <n v="35297" u="1"/>
        <n v="35234" u="1"/>
        <n v="35171" u="1"/>
        <n v="35108" u="1"/>
        <n v="35045" u="1"/>
        <n v="34982" u="1"/>
        <n v="34919" u="1"/>
        <n v="34856" u="1"/>
        <n v="34793" u="1"/>
        <n v="34730" u="1"/>
        <n v="34667" u="1"/>
        <n v="34604" u="1"/>
        <n v="34541" u="1"/>
        <n v="34478" u="1"/>
        <n v="36495" u="1"/>
        <n v="34415" u="1"/>
        <n v="36432" u="1"/>
        <n v="34352" u="1"/>
        <n v="36369" u="1"/>
        <n v="34289" u="1"/>
        <n v="36306" u="1"/>
        <n v="34226" u="1"/>
        <n v="36243" u="1"/>
        <n v="34163" u="1"/>
        <n v="36180" u="1"/>
        <n v="34100" u="1"/>
        <n v="36117" u="1"/>
        <n v="34037" u="1"/>
        <n v="36054" u="1"/>
        <n v="33974" u="1"/>
        <n v="35991" u="1"/>
        <n v="33911" u="1"/>
        <n v="35928" u="1"/>
        <n v="33848" u="1"/>
        <n v="35865" u="1"/>
        <n v="33785" u="1"/>
        <n v="35802" u="1"/>
        <n v="33722" u="1"/>
        <n v="35739" u="1"/>
        <n v="33659" u="1"/>
        <n v="35676" u="1"/>
        <n v="33596" u="1"/>
        <n v="35613" u="1"/>
        <n v="33533" u="1"/>
        <n v="35550" u="1"/>
        <n v="33470" u="1"/>
        <n v="35487" u="1"/>
        <n v="33407" u="1"/>
        <n v="35424" u="1"/>
        <n v="35361" u="1"/>
        <n v="35298" u="1"/>
        <n v="35235" u="1"/>
        <n v="35172" u="1"/>
        <n v="35109" u="1"/>
        <n v="35046" u="1"/>
        <n v="34983" u="1"/>
        <n v="34920" u="1"/>
        <n v="34857" u="1"/>
        <n v="34794" u="1"/>
        <n v="34731" u="1"/>
        <n v="34668" u="1"/>
        <n v="34605" u="1"/>
        <n v="34542" u="1"/>
        <n v="34479" u="1"/>
        <n v="36496" u="1"/>
        <n v="34416" u="1"/>
        <n v="36433" u="1"/>
        <n v="34353" u="1"/>
        <n v="36370" u="1"/>
        <n v="34290" u="1"/>
        <n v="36307" u="1"/>
        <n v="34227" u="1"/>
        <n v="36244" u="1"/>
        <n v="34164" u="1"/>
        <n v="36181" u="1"/>
        <n v="34101" u="1"/>
        <n v="36118" u="1"/>
        <n v="34038" u="1"/>
        <n v="36055" u="1"/>
        <n v="33975" u="1"/>
        <n v="35992" u="1"/>
        <n v="33912" u="1"/>
        <n v="35929" u="1"/>
        <n v="33849" u="1"/>
        <n v="35866" u="1"/>
        <n v="33786" u="1"/>
        <n v="35803" u="1"/>
        <n v="33723" u="1"/>
        <n v="35740" u="1"/>
        <n v="33660" u="1"/>
        <n v="35677" u="1"/>
        <n v="33597" u="1"/>
        <n v="35614" u="1"/>
        <n v="33534" u="1"/>
        <n v="35551" u="1"/>
        <n v="33471" u="1"/>
        <n v="35488" u="1"/>
        <n v="33408" u="1"/>
        <n v="35425" u="1"/>
        <n v="35362" u="1"/>
        <n v="35299" u="1"/>
        <n v="35236" u="1"/>
        <n v="35173" u="1"/>
        <n v="35110" u="1"/>
        <n v="35047" u="1"/>
        <n v="34984" u="1"/>
        <n v="34921" u="1"/>
        <n v="34858" u="1"/>
        <n v="34795" u="1"/>
        <n v="34732" u="1"/>
        <n v="34669" u="1"/>
        <n v="34606" u="1"/>
        <n v="34543" u="1"/>
        <n v="34480" u="1"/>
        <n v="36497" u="1"/>
        <n v="34417" u="1"/>
        <n v="36434" u="1"/>
        <n v="34354" u="1"/>
        <n v="36371" u="1"/>
        <n v="34291" u="1"/>
        <n v="36308" u="1"/>
        <n v="34228" u="1"/>
        <n v="36245" u="1"/>
        <n v="34165" u="1"/>
        <n v="36182" u="1"/>
        <n v="34102" u="1"/>
        <n v="36119" u="1"/>
        <n v="34039" u="1"/>
        <n v="36056" u="1"/>
        <n v="33976" u="1"/>
        <n v="35993" u="1"/>
        <n v="33913" u="1"/>
        <n v="35930" u="1"/>
        <n v="33850" u="1"/>
        <n v="35867" u="1"/>
        <n v="33787" u="1"/>
        <n v="35804" u="1"/>
        <n v="33724" u="1"/>
        <n v="35741" u="1"/>
        <n v="33661" u="1"/>
        <n v="35678" u="1"/>
        <n v="33598" u="1"/>
        <n v="35615" u="1"/>
        <n v="33535" u="1"/>
        <n v="35552" u="1"/>
        <n v="33472" u="1"/>
        <n v="35489" u="1"/>
        <n v="33409" u="1"/>
        <n v="35426" u="1"/>
        <n v="35363" u="1"/>
        <n v="35300" u="1"/>
        <n v="35237" u="1"/>
        <n v="35174" u="1"/>
        <n v="35111" u="1"/>
        <n v="35048" u="1"/>
        <n v="34985" u="1"/>
        <n v="34922" u="1"/>
        <n v="34859" u="1"/>
        <n v="34796" u="1"/>
        <n v="34733" u="1"/>
        <n v="34670" u="1"/>
        <n v="34607" u="1"/>
        <n v="34544" u="1"/>
        <n v="34481" u="1"/>
        <n v="36498" u="1"/>
        <n v="34418" u="1"/>
        <n v="36435" u="1"/>
        <n v="34355" u="1"/>
        <n v="36372" u="1"/>
        <n v="34292" u="1"/>
        <n v="36309" u="1"/>
        <n v="34229" u="1"/>
        <n v="36246" u="1"/>
        <n v="34166" u="1"/>
        <n v="36183" u="1"/>
        <n v="34103" u="1"/>
        <n v="36120" u="1"/>
        <n v="34040" u="1"/>
        <n v="36057" u="1"/>
        <n v="33977" u="1"/>
        <n v="35994" u="1"/>
        <n v="33914" u="1"/>
        <n v="35931" u="1"/>
        <n v="33851" u="1"/>
        <n v="35868" u="1"/>
        <n v="33788" u="1"/>
        <n v="35805" u="1"/>
        <n v="33725" u="1"/>
        <n v="35742" u="1"/>
        <n v="33662" u="1"/>
        <n v="35679" u="1"/>
        <n v="33599" u="1"/>
        <n v="35616" u="1"/>
        <n v="33536" u="1"/>
        <n v="35553" u="1"/>
        <n v="33473" u="1"/>
        <n v="35490" u="1"/>
        <n v="33410" u="1"/>
        <n v="35427" u="1"/>
        <n v="35364" u="1"/>
        <n v="35301" u="1"/>
        <n v="35238" u="1"/>
        <n v="35175" u="1"/>
        <n v="35112" u="1"/>
        <n v="35049" u="1"/>
        <n v="34986" u="1"/>
        <n v="34923" u="1"/>
        <n v="34860" u="1"/>
        <n v="34797" u="1"/>
        <n v="34734" u="1"/>
        <n v="34671" u="1"/>
        <n v="34608" u="1"/>
        <n v="34545" u="1"/>
        <n v="34482" u="1"/>
        <n v="36499" u="1"/>
        <n v="34419" u="1"/>
        <n v="36436" u="1"/>
        <n v="34356" u="1"/>
        <n v="36373" u="1"/>
        <n v="34293" u="1"/>
        <n v="36310" u="1"/>
        <n v="34230" u="1"/>
        <n v="36247" u="1"/>
        <n v="34167" u="1"/>
        <n v="36184" u="1"/>
        <n v="34104" u="1"/>
        <n v="36121" u="1"/>
        <n v="34041" u="1"/>
        <n v="36058" u="1"/>
        <n v="33978" u="1"/>
        <n v="35995" u="1"/>
        <n v="33915" u="1"/>
        <n v="35932" u="1"/>
        <n v="33852" u="1"/>
        <n v="35869" u="1"/>
        <n v="33789" u="1"/>
        <n v="35806" u="1"/>
        <n v="33726" u="1"/>
        <n v="35743" u="1"/>
        <n v="33663" u="1"/>
        <n v="35680" u="1"/>
        <n v="33600" u="1"/>
        <n v="35617" u="1"/>
        <n v="33537" u="1"/>
        <n v="35554" u="1"/>
        <n v="33474" u="1"/>
        <n v="35491" u="1"/>
        <n v="33411" u="1"/>
        <n v="35428" u="1"/>
        <n v="35365" u="1"/>
        <n v="35302" u="1"/>
        <n v="35239" u="1"/>
        <n v="35176" u="1"/>
        <n v="35113" u="1"/>
        <n v="35050" u="1"/>
        <n v="34987" u="1"/>
        <n v="34924" u="1"/>
        <n v="34861" u="1"/>
        <n v="34798" u="1"/>
        <n v="34735" u="1"/>
        <n v="34672" u="1"/>
        <n v="34609" u="1"/>
        <n v="34546" u="1"/>
        <n v="34483" u="1"/>
        <n v="36500" u="1"/>
        <n v="34420" u="1"/>
        <n v="36437" u="1"/>
        <n v="34357" u="1"/>
        <n v="36374" u="1"/>
        <n v="34294" u="1"/>
        <n v="36311" u="1"/>
        <n v="34231" u="1"/>
        <n v="36248" u="1"/>
        <n v="34168" u="1"/>
        <n v="36185" u="1"/>
        <n v="34105" u="1"/>
        <n v="36122" u="1"/>
        <n v="34042" u="1"/>
        <n v="36059" u="1"/>
        <n v="33979" u="1"/>
        <n v="35996" u="1"/>
        <n v="33916" u="1"/>
        <n v="35933" u="1"/>
        <n v="33853" u="1"/>
        <n v="35870" u="1"/>
        <n v="33790" u="1"/>
        <n v="35807" u="1"/>
        <n v="33727" u="1"/>
        <n v="35744" u="1"/>
        <n v="33664" u="1"/>
        <n v="35681" u="1"/>
        <n v="33601" u="1"/>
        <n v="35618" u="1"/>
        <n v="33538" u="1"/>
        <n v="35555" u="1"/>
        <n v="33475" u="1"/>
        <n v="35492" u="1"/>
        <n v="33412" u="1"/>
        <n v="35429" u="1"/>
        <n v="35366" u="1"/>
        <n v="35303" u="1"/>
        <n v="35240" u="1"/>
        <n v="35177" u="1"/>
        <n v="35114" u="1"/>
        <n v="35051" u="1"/>
        <n v="34988" u="1"/>
        <n v="34925" u="1"/>
        <n v="34862" u="1"/>
        <n v="34799" u="1"/>
        <n v="34736" u="1"/>
        <n v="34673" u="1"/>
        <n v="34610" u="1"/>
        <n v="34547" u="1"/>
        <n v="34484" u="1"/>
        <n v="36501" u="1"/>
        <n v="34421" u="1"/>
        <n v="36438" u="1"/>
        <n v="34358" u="1"/>
        <n v="36375" u="1"/>
        <n v="34295" u="1"/>
        <n v="36312" u="1"/>
        <n v="34232" u="1"/>
        <n v="36249" u="1"/>
        <n v="34169" u="1"/>
        <n v="36186" u="1"/>
        <n v="34106" u="1"/>
        <n v="36123" u="1"/>
        <n v="34043" u="1"/>
        <n v="36060" u="1"/>
        <n v="33980" u="1"/>
        <n v="35997" u="1"/>
        <n v="33917" u="1"/>
        <n v="35934" u="1"/>
        <n v="33854" u="1"/>
        <n v="35871" u="1"/>
        <n v="33791" u="1"/>
        <n v="35808" u="1"/>
        <n v="33728" u="1"/>
        <n v="35745" u="1"/>
        <n v="33665" u="1"/>
        <n v="35682" u="1"/>
        <n v="33602" u="1"/>
        <n v="35619" u="1"/>
        <n v="33539" u="1"/>
        <n v="35556" u="1"/>
        <n v="33476" u="1"/>
        <n v="35493" u="1"/>
        <n v="33413" u="1"/>
        <n v="35430" u="1"/>
        <n v="35367" u="1"/>
        <n v="35304" u="1"/>
        <n v="35241" u="1"/>
        <n v="35178" u="1"/>
        <n v="35115" u="1"/>
        <n v="35052" u="1"/>
        <n v="34989" u="1"/>
        <n v="34926" u="1"/>
        <n v="34863" u="1"/>
        <n v="34800" u="1"/>
        <n v="34737" u="1"/>
        <n v="34674" u="1"/>
        <n v="34611" u="1"/>
        <n v="34548" u="1"/>
        <n v="34485" u="1"/>
        <n v="36502" u="1"/>
        <n v="34422" u="1"/>
        <n v="36439" u="1"/>
        <n v="34359" u="1"/>
        <n v="36376" u="1"/>
        <n v="34296" u="1"/>
        <n v="36313" u="1"/>
        <n v="34233" u="1"/>
        <n v="36250" u="1"/>
        <n v="34170" u="1"/>
        <n v="36187" u="1"/>
        <n v="34107" u="1"/>
        <n v="36124" u="1"/>
        <n v="34044" u="1"/>
        <n v="36061" u="1"/>
        <n v="33981" u="1"/>
        <n v="35998" u="1"/>
        <n v="33918" u="1"/>
        <n v="35935" u="1"/>
        <n v="33855" u="1"/>
        <n v="35872" u="1"/>
        <n v="33792" u="1"/>
        <n v="35809" u="1"/>
        <n v="33729" u="1"/>
        <n v="35746" u="1"/>
        <n v="33666" u="1"/>
        <n v="35683" u="1"/>
        <n v="33603" u="1"/>
        <n v="35620" u="1"/>
        <n v="33540" u="1"/>
        <n v="35557" u="1"/>
        <n v="33477" u="1"/>
        <n v="35494" u="1"/>
        <n v="33414" u="1"/>
        <n v="35431" u="1"/>
        <n v="35368" u="1"/>
        <n v="35305" u="1"/>
        <n v="35242" u="1"/>
        <n v="35179" u="1"/>
        <n v="35116" u="1"/>
        <n v="35053" u="1"/>
        <n v="34990" u="1"/>
        <n v="34927" u="1"/>
        <n v="34864" u="1"/>
        <n v="34801" u="1"/>
        <n v="34738" u="1"/>
        <n v="34675" u="1"/>
        <n v="34612" u="1"/>
        <n v="34549" u="1"/>
        <n v="34486" u="1"/>
        <n v="36503" u="1"/>
        <n v="34423" u="1"/>
        <n v="36440" u="1"/>
        <n v="34360" u="1"/>
        <n v="36377" u="1"/>
        <n v="34297" u="1"/>
        <n v="36314" u="1"/>
        <n v="34234" u="1"/>
        <n v="36251" u="1"/>
        <n v="34171" u="1"/>
        <n v="36188" u="1"/>
        <n v="34108" u="1"/>
        <n v="36125" u="1"/>
        <n v="34045" u="1"/>
        <n v="36062" u="1"/>
        <n v="33982" u="1"/>
        <n v="35999" u="1"/>
        <n v="33919" u="1"/>
        <n v="35936" u="1"/>
        <n v="33856" u="1"/>
        <n v="35873" u="1"/>
        <n v="33793" u="1"/>
        <n v="35810" u="1"/>
        <n v="33730" u="1"/>
        <n v="35747" u="1"/>
        <n v="33667" u="1"/>
        <n v="35684" u="1"/>
        <n v="33604" u="1"/>
        <n v="35621" u="1"/>
        <n v="33541" u="1"/>
        <n v="35558" u="1"/>
        <n v="33478" u="1"/>
        <n v="35495" u="1"/>
        <n v="33415" u="1"/>
        <n v="35432" u="1"/>
        <n v="35369" u="1"/>
        <n v="35306" u="1"/>
        <n v="35243" u="1"/>
        <n v="35180" u="1"/>
        <n v="35117" u="1"/>
        <n v="35054" u="1"/>
        <n v="34991" u="1"/>
        <n v="34928" u="1"/>
        <n v="34865" u="1"/>
        <n v="34802" u="1"/>
        <n v="34739" u="1"/>
        <n v="34676" u="1"/>
        <n v="34613" u="1"/>
        <n v="34550" u="1"/>
        <n v="34487" u="1"/>
        <n v="36504" u="1"/>
        <n v="34424" u="1"/>
        <n v="36441" u="1"/>
        <n v="34361" u="1"/>
        <n v="36378" u="1"/>
        <n v="34298" u="1"/>
        <n v="36315" u="1"/>
        <n v="34235" u="1"/>
        <n v="36252" u="1"/>
        <n v="34172" u="1"/>
        <n v="36189" u="1"/>
        <n v="34109" u="1"/>
        <n v="36126" u="1"/>
        <n v="34046" u="1"/>
        <n v="36063" u="1"/>
        <n v="33983" u="1"/>
        <n v="36000" u="1"/>
        <n v="33920" u="1"/>
        <n v="35937" u="1"/>
        <n v="33857" u="1"/>
        <n v="35874" u="1"/>
        <n v="33794" u="1"/>
        <n v="35811" u="1"/>
        <n v="33731" u="1"/>
        <n v="35748" u="1"/>
        <n v="33668" u="1"/>
        <n v="35685" u="1"/>
        <n v="33605" u="1"/>
        <n v="35622" u="1"/>
        <n v="33542" u="1"/>
        <n v="35559" u="1"/>
        <n v="33479" u="1"/>
        <n v="35496" u="1"/>
        <n v="33416" u="1"/>
        <n v="35433" u="1"/>
        <n v="35370" u="1"/>
        <n v="35307" u="1"/>
        <n v="35244" u="1"/>
        <n v="35181" u="1"/>
        <n v="35118" u="1"/>
        <n v="35055" u="1"/>
        <n v="34992" u="1"/>
        <n v="34929" u="1"/>
        <n v="34866" u="1"/>
        <n v="34803" u="1"/>
        <n v="34740" u="1"/>
        <n v="34677" u="1"/>
        <n v="34614" u="1"/>
        <n v="34551" u="1"/>
        <n v="34488" u="1"/>
        <n v="36505" u="1"/>
        <n v="34425" u="1"/>
        <n v="36442" u="1"/>
        <n v="34362" u="1"/>
        <n v="36379" u="1"/>
        <n v="34299" u="1"/>
        <n v="36316" u="1"/>
        <n v="34236" u="1"/>
        <n v="36253" u="1"/>
        <n v="34173" u="1"/>
        <n v="36190" u="1"/>
        <n v="34110" u="1"/>
        <n v="36127" u="1"/>
        <n v="34047" u="1"/>
        <n v="36064" u="1"/>
        <n v="33984" u="1"/>
        <n v="36001" u="1"/>
        <n v="33921" u="1"/>
        <n v="35938" u="1"/>
        <n v="33858" u="1"/>
        <n v="35875" u="1"/>
        <n v="33795" u="1"/>
        <n v="35812" u="1"/>
        <n v="33732" u="1"/>
        <n v="35749" u="1"/>
        <n v="33669" u="1"/>
        <n v="35686" u="1"/>
        <n v="33606" u="1"/>
        <n v="35623" u="1"/>
        <n v="33543" u="1"/>
        <n v="35560" u="1"/>
        <n v="33480" u="1"/>
        <n v="35497" u="1"/>
        <n v="33417" u="1"/>
        <n v="35434" u="1"/>
        <n v="35371" u="1"/>
        <n v="35308" u="1"/>
        <n v="35245" u="1"/>
        <n v="35182" u="1"/>
        <n v="35119" u="1"/>
        <n v="35056" u="1"/>
        <n v="34993" u="1"/>
        <n v="34930" u="1"/>
        <n v="34867" u="1"/>
        <n v="34804" u="1"/>
        <n v="34741" u="1"/>
        <n v="34678" u="1"/>
        <n v="34615" u="1"/>
        <n v="34552" u="1"/>
        <n v="34489" u="1"/>
        <n v="36506" u="1"/>
        <n v="34426" u="1"/>
        <n v="36443" u="1"/>
        <n v="34363" u="1"/>
        <n v="36380" u="1"/>
        <n v="34300" u="1"/>
        <n v="36317" u="1"/>
        <n v="34237" u="1"/>
        <n v="36254" u="1"/>
        <n v="34174" u="1"/>
        <n v="36191" u="1"/>
        <n v="34111" u="1"/>
        <n v="36128" u="1"/>
        <n v="34048" u="1"/>
        <n v="36065" u="1"/>
        <n v="33985" u="1"/>
        <n v="36002" u="1"/>
        <n v="33922" u="1"/>
        <n v="35939" u="1"/>
        <n v="33859" u="1"/>
        <n v="35876" u="1"/>
        <n v="33796" u="1"/>
        <n v="35813" u="1"/>
        <n v="33733" u="1"/>
        <n v="35750" u="1"/>
        <n v="33670" u="1"/>
        <n v="35687" u="1"/>
        <n v="33607" u="1"/>
        <n v="35624" u="1"/>
        <n v="33544" u="1"/>
        <n v="35561" u="1"/>
        <n v="33481" u="1"/>
        <n v="35498" u="1"/>
        <n v="33418" u="1"/>
        <n v="35435" u="1"/>
        <n v="33355" u="1"/>
        <n v="35372" u="1"/>
        <n v="35309" u="1"/>
        <n v="35246" u="1"/>
        <n v="35183" u="1"/>
        <n v="35120" u="1"/>
        <n v="35057" u="1"/>
        <n v="34994" u="1"/>
        <n v="34931" u="1"/>
        <n v="34868" u="1"/>
        <n v="34805" u="1"/>
        <n v="34742" u="1"/>
        <n v="34679" u="1"/>
        <n v="34616" u="1"/>
        <n v="34553" u="1"/>
        <n v="34490" u="1"/>
        <n v="36507" u="1"/>
        <n v="34427" u="1"/>
        <n v="36444" u="1"/>
        <n v="34364" u="1"/>
        <n v="36381" u="1"/>
        <n v="34301" u="1"/>
        <n v="36318" u="1"/>
        <n v="34238" u="1"/>
        <n v="36255" u="1"/>
        <n v="34175" u="1"/>
        <n v="36192" u="1"/>
        <n v="34112" u="1"/>
        <n v="36129" u="1"/>
        <n v="34049" u="1"/>
        <n v="36066" u="1"/>
        <n v="33986" u="1"/>
        <n v="36003" u="1"/>
        <n v="33923" u="1"/>
        <n v="35940" u="1"/>
        <n v="33860" u="1"/>
        <n v="35877" u="1"/>
        <n v="33797" u="1"/>
        <n v="35814" u="1"/>
        <n v="33734" u="1"/>
        <n v="35751" u="1"/>
        <n v="33671" u="1"/>
        <n v="35688" u="1"/>
        <n v="33608" u="1"/>
        <n v="35625" u="1"/>
        <n v="33545" u="1"/>
        <n v="35562" u="1"/>
        <n v="33482" u="1"/>
        <n v="35499" u="1"/>
        <n v="33419" u="1"/>
        <n v="35436" u="1"/>
        <n v="33356" u="1"/>
        <n v="35373" u="1"/>
        <n v="35310" u="1"/>
        <n v="35247" u="1"/>
        <n v="35184" u="1"/>
        <n v="35121" u="1"/>
        <n v="35058" u="1"/>
        <n v="34995" u="1"/>
        <n v="34932" u="1"/>
        <n v="34869" u="1"/>
        <n v="34806" u="1"/>
        <n v="34743" u="1"/>
        <n v="34680" u="1"/>
        <n v="34617" u="1"/>
        <n v="34554" u="1"/>
        <n v="34491" u="1"/>
        <n v="36508" u="1"/>
        <n v="34428" u="1"/>
        <n v="36445" u="1"/>
        <n v="34365" u="1"/>
        <n v="36382" u="1"/>
        <n v="34302" u="1"/>
        <n v="36319" u="1"/>
        <n v="34239" u="1"/>
        <n v="36256" u="1"/>
        <n v="34176" u="1"/>
        <n v="36193" u="1"/>
        <n v="34113" u="1"/>
        <n v="36130" u="1"/>
        <n v="34050" u="1"/>
        <n v="36067" u="1"/>
        <n v="33987" u="1"/>
        <n v="36004" u="1"/>
        <n v="33924" u="1"/>
        <n v="35941" u="1"/>
        <n v="33861" u="1"/>
        <n v="35878" u="1"/>
        <n v="33798" u="1"/>
        <n v="35815" u="1"/>
        <n v="33735" u="1"/>
        <n v="35752" u="1"/>
        <n v="33672" u="1"/>
        <n v="35689" u="1"/>
        <n v="33609" u="1"/>
        <n v="35626" u="1"/>
        <n v="33546" u="1"/>
        <n v="35563" u="1"/>
        <n v="33483" u="1"/>
        <n v="35500" u="1"/>
        <n v="33420" u="1"/>
        <n v="35437" u="1"/>
        <n v="33357" u="1"/>
        <n v="35374" u="1"/>
        <n v="35311" u="1"/>
        <n v="35248" u="1"/>
        <n v="35185" u="1"/>
        <n v="35122" u="1"/>
        <n v="35059" u="1"/>
        <n v="34996" u="1"/>
        <n v="34933" u="1"/>
        <n v="34870" u="1"/>
        <n v="34807" u="1"/>
        <n v="34744" u="1"/>
        <n v="34681" u="1"/>
        <n v="34618" u="1"/>
        <n v="34555" u="1"/>
        <n v="34492" u="1"/>
        <n v="36509" u="1"/>
        <n v="34429" u="1"/>
        <n v="36446" u="1"/>
        <n v="34366" u="1"/>
        <n v="36383" u="1"/>
        <n v="34303" u="1"/>
        <n v="36320" u="1"/>
        <n v="34240" u="1"/>
        <n v="36257" u="1"/>
        <n v="34177" u="1"/>
        <n v="36194" u="1"/>
        <n v="34114" u="1"/>
        <n v="36131" u="1"/>
        <n v="34051" u="1"/>
        <n v="36068" u="1"/>
        <n v="33988" u="1"/>
        <n v="36005" u="1"/>
        <n v="33925" u="1"/>
        <n v="35942" u="1"/>
        <n v="33862" u="1"/>
        <n v="35879" u="1"/>
        <n v="33799" u="1"/>
        <n v="35816" u="1"/>
        <n v="33736" u="1"/>
        <n v="35753" u="1"/>
        <n v="33673" u="1"/>
        <n v="35690" u="1"/>
        <n v="33610" u="1"/>
        <n v="35627" u="1"/>
        <n v="33547" u="1"/>
        <n v="35564" u="1"/>
        <n v="33484" u="1"/>
        <n v="35501" u="1"/>
        <n v="33421" u="1"/>
        <n v="35438" u="1"/>
        <n v="33358" u="1"/>
        <n v="35375" u="1"/>
        <n v="35312" u="1"/>
        <n v="35249" u="1"/>
        <n v="35186" u="1"/>
        <n v="35123" u="1"/>
        <n v="35060" u="1"/>
        <n v="34997" u="1"/>
        <n v="34934" u="1"/>
        <n v="34871" u="1"/>
        <n v="34808" u="1"/>
        <n v="34745" u="1"/>
        <n v="34682" u="1"/>
        <n v="34619" u="1"/>
        <n v="34556" u="1"/>
        <n v="34493" u="1"/>
        <n v="36510" u="1"/>
        <n v="34430" u="1"/>
        <n v="36447" u="1"/>
        <n v="34367" u="1"/>
        <n v="36384" u="1"/>
        <n v="34304" u="1"/>
        <n v="36321" u="1"/>
        <n v="34241" u="1"/>
        <n v="36258" u="1"/>
        <n v="34178" u="1"/>
        <n v="36195" u="1"/>
        <n v="34115" u="1"/>
        <n v="36132" u="1"/>
        <n v="34052" u="1"/>
        <n v="36069" u="1"/>
        <n v="33989" u="1"/>
        <n v="36006" u="1"/>
        <n v="33926" u="1"/>
        <n v="35943" u="1"/>
        <n v="33863" u="1"/>
        <n v="35880" u="1"/>
        <n v="33800" u="1"/>
        <n v="35817" u="1"/>
        <n v="33737" u="1"/>
        <n v="35754" u="1"/>
        <n v="33674" u="1"/>
        <n v="35691" u="1"/>
        <n v="33611" u="1"/>
        <n v="35628" u="1"/>
        <n v="33548" u="1"/>
        <n v="35565" u="1"/>
        <n v="33485" u="1"/>
        <n v="35502" u="1"/>
        <n v="33422" u="1"/>
        <n v="35439" u="1"/>
        <n v="33359" u="1"/>
        <n v="35376" u="1"/>
        <n v="35313" u="1"/>
        <n v="35250" u="1"/>
        <n v="35187" u="1"/>
        <n v="35124" u="1"/>
        <n v="35061" u="1"/>
        <n v="34998" u="1"/>
        <n v="34935" u="1"/>
        <n v="34872" u="1"/>
        <n v="34809" u="1"/>
        <n v="34746" u="1"/>
        <n v="34683" u="1"/>
        <n v="34620" u="1"/>
        <n v="34557" u="1"/>
        <n v="34494" u="1"/>
        <n v="36511" u="1"/>
        <n v="34431" u="1"/>
        <n v="36448" u="1"/>
        <n v="34368" u="1"/>
        <n v="36385" u="1"/>
        <n v="34305" u="1"/>
        <n v="36322" u="1"/>
        <n v="34242" u="1"/>
        <n v="36259" u="1"/>
        <n v="34179" u="1"/>
        <n v="36196" u="1"/>
        <n v="34116" u="1"/>
        <n v="36133" u="1"/>
        <n v="34053" u="1"/>
        <n v="36070" u="1"/>
        <n v="33990" u="1"/>
        <n v="36007" u="1"/>
        <n v="33927" u="1"/>
        <n v="35944" u="1"/>
        <n v="33864" u="1"/>
        <n v="35881" u="1"/>
        <n v="33801" u="1"/>
        <n v="35818" u="1"/>
        <n v="33738" u="1"/>
        <n v="35755" u="1"/>
        <n v="33675" u="1"/>
        <n v="35692" u="1"/>
        <n v="33612" u="1"/>
        <n v="35629" u="1"/>
        <n v="33549" u="1"/>
        <n v="35566" u="1"/>
        <n v="33486" u="1"/>
        <n v="35503" u="1"/>
        <n v="33423" u="1"/>
        <n v="35440" u="1"/>
        <n v="33360" u="1"/>
        <n v="35377" u="1"/>
        <n v="35314" u="1"/>
        <n v="35251" u="1"/>
        <n v="35188" u="1"/>
        <n v="35125" u="1"/>
        <n v="35062" u="1"/>
        <n v="34999" u="1"/>
        <n v="34936" u="1"/>
        <n v="34873" u="1"/>
        <n v="34810" u="1"/>
        <n v="34747" u="1"/>
        <n v="34684" u="1"/>
        <n v="34621" u="1"/>
        <n v="34558" u="1"/>
        <n v="34495" u="1"/>
        <n v="36512" u="1"/>
        <n v="34432" u="1"/>
        <n v="36449" u="1"/>
        <n v="34369" u="1"/>
        <n v="36386" u="1"/>
        <n v="34306" u="1"/>
        <n v="36323" u="1"/>
        <n v="34243" u="1"/>
        <n v="36260" u="1"/>
        <n v="34180" u="1"/>
        <n v="36197" u="1"/>
        <n v="34117" u="1"/>
        <n v="36134" u="1"/>
        <n v="34054" u="1"/>
        <n v="36071" u="1"/>
        <n v="33991" u="1"/>
        <n v="36008" u="1"/>
        <n v="33928" u="1"/>
        <n v="35945" u="1"/>
        <n v="33865" u="1"/>
        <n v="35882" u="1"/>
        <n v="33802" u="1"/>
        <n v="35819" u="1"/>
        <n v="33739" u="1"/>
        <n v="35756" u="1"/>
        <n v="33676" u="1"/>
        <n v="35693" u="1"/>
        <n v="33613" u="1"/>
        <n v="35630" u="1"/>
        <n v="33550" u="1"/>
        <n v="35567" u="1"/>
        <n v="33487" u="1"/>
        <n v="35504" u="1"/>
        <n v="33424" u="1"/>
        <n v="35441" u="1"/>
        <n v="33361" u="1"/>
        <n v="35378" u="1"/>
        <n v="35315" u="1"/>
        <n v="35252" u="1"/>
        <n v="35189" u="1"/>
        <n v="35126" u="1"/>
        <n v="35063" u="1"/>
        <n v="35000" u="1"/>
        <n v="34937" u="1"/>
        <n v="34874" u="1"/>
        <n v="34811" u="1"/>
        <n v="34748" u="1"/>
        <n v="34685" u="1"/>
        <n v="34622" u="1"/>
        <n v="34559" u="1"/>
        <n v="34496" u="1"/>
        <n v="36513" u="1"/>
        <n v="34433" u="1"/>
        <n v="36450" u="1"/>
        <n v="34370" u="1"/>
        <n v="36387" u="1"/>
        <n v="34307" u="1"/>
        <n v="36324" u="1"/>
        <n v="34244" u="1"/>
        <n v="36261" u="1"/>
        <n v="34181" u="1"/>
        <n v="36198" u="1"/>
        <n v="34118" u="1"/>
        <n v="36135" u="1"/>
        <n v="34055" u="1"/>
        <n v="36072" u="1"/>
        <n v="33992" u="1"/>
        <n v="36009" u="1"/>
        <n v="33929" u="1"/>
        <n v="35946" u="1"/>
        <n v="33866" u="1"/>
        <n v="35883" u="1"/>
        <n v="33803" u="1"/>
        <n v="35820" u="1"/>
        <n v="33740" u="1"/>
        <n v="35757" u="1"/>
        <n v="33677" u="1"/>
        <n v="35694" u="1"/>
        <n v="33614" u="1"/>
        <n v="35631" u="1"/>
        <n v="33551" u="1"/>
        <n v="35568" u="1"/>
        <n v="33488" u="1"/>
        <n v="35505" u="1"/>
        <n v="33425" u="1"/>
        <n v="35442" u="1"/>
        <n v="33362" u="1"/>
        <n v="35379" u="1"/>
        <n v="35316" u="1"/>
        <n v="35253" u="1"/>
        <n v="35190" u="1"/>
        <n v="35127" u="1"/>
        <n v="35064" u="1"/>
        <n v="35001" u="1"/>
        <n v="34938" u="1"/>
        <n v="34875" u="1"/>
        <n v="34812" u="1"/>
        <n v="34749" u="1"/>
        <n v="34686" u="1"/>
        <n v="34623" u="1"/>
        <n v="34560" u="1"/>
        <n v="34497" u="1"/>
        <n v="36514" u="1"/>
        <n v="34434" u="1"/>
        <n v="36451" u="1"/>
        <n v="34371" u="1"/>
        <n v="36388" u="1"/>
        <n v="34308" u="1"/>
        <n v="36325" u="1"/>
        <n v="34245" u="1"/>
        <n v="36262" u="1"/>
        <n v="34182" u="1"/>
        <n v="36199" u="1"/>
        <n v="34119" u="1"/>
        <n v="36136" u="1"/>
        <n v="34056" u="1"/>
        <n v="36073" u="1"/>
        <n v="33993" u="1"/>
        <n v="36010" u="1"/>
        <n v="33930" u="1"/>
        <n v="35947" u="1"/>
        <n v="33867" u="1"/>
        <n v="35884" u="1"/>
        <n v="33804" u="1"/>
        <n v="35821" u="1"/>
        <n v="33741" u="1"/>
        <n v="35758" u="1"/>
        <n v="33678" u="1"/>
        <n v="35695" u="1"/>
        <n v="33615" u="1"/>
        <n v="35632" u="1"/>
        <n v="33552" u="1"/>
        <n v="35569" u="1"/>
        <n v="33489" u="1"/>
        <n v="35506" u="1"/>
        <n v="33426" u="1"/>
        <n v="35443" u="1"/>
        <n v="33363" u="1"/>
        <n v="35380" u="1"/>
        <n v="35317" u="1"/>
        <n v="35254" u="1"/>
        <n v="35191" u="1"/>
        <n v="35128" u="1"/>
        <n v="35065" u="1"/>
        <n v="35002" u="1"/>
        <n v="34939" u="1"/>
        <n v="34876" u="1"/>
        <n v="34813" u="1"/>
        <n v="34750" u="1"/>
        <n v="34687" u="1"/>
        <n v="34624" u="1"/>
        <n v="34561" u="1"/>
        <n v="34498" u="1"/>
        <n v="36515" u="1"/>
        <n v="34435" u="1"/>
        <n v="36452" u="1"/>
        <n v="34372" u="1"/>
        <n v="36389" u="1"/>
        <n v="34309" u="1"/>
        <n v="36326" u="1"/>
        <n v="34246" u="1"/>
        <n v="36263" u="1"/>
        <n v="34183" u="1"/>
        <n v="36200" u="1"/>
        <n v="34120" u="1"/>
        <n v="36137" u="1"/>
        <n v="34057" u="1"/>
        <n v="36074" u="1"/>
        <n v="33994" u="1"/>
        <n v="36011" u="1"/>
        <n v="33931" u="1"/>
        <n v="35948" u="1"/>
        <n v="33868" u="1"/>
        <n v="35885" u="1"/>
        <n v="33805" u="1"/>
        <n v="35822" u="1"/>
        <n v="33742" u="1"/>
        <n v="35759" u="1"/>
        <n v="33679" u="1"/>
        <n v="35696" u="1"/>
        <n v="33616" u="1"/>
        <n v="35633" u="1"/>
        <n v="33553" u="1"/>
        <n v="35570" u="1"/>
        <n v="33490" u="1"/>
        <n v="35507" u="1"/>
        <n v="33427" u="1"/>
        <n v="35444" u="1"/>
        <n v="33364" u="1"/>
        <n v="35381" u="1"/>
        <n v="35318" u="1"/>
        <n v="35255" u="1"/>
        <n v="35192" u="1"/>
        <n v="35129" u="1"/>
        <n v="35066" u="1"/>
        <n v="35003" u="1"/>
        <n v="34940" u="1"/>
        <n v="34877" u="1"/>
        <n v="34814" u="1"/>
        <n v="34751" u="1"/>
        <n v="34688" u="1"/>
        <n v="34625" u="1"/>
        <n v="34562" u="1"/>
        <n v="34499" u="1"/>
        <n v="34436" u="1"/>
        <n v="36453" u="1"/>
        <n v="34373" u="1"/>
        <n v="36390" u="1"/>
        <n v="34310" u="1"/>
        <n v="36327" u="1"/>
        <n v="34247" u="1"/>
        <n v="36264" u="1"/>
        <n v="34184" u="1"/>
        <n v="36201" u="1"/>
        <n v="34121" u="1"/>
        <n v="36138" u="1"/>
        <n v="34058" u="1"/>
        <n v="36075" u="1"/>
        <n v="33995" u="1"/>
        <n v="36012" u="1"/>
        <n v="33932" u="1"/>
        <n v="35949" u="1"/>
        <n v="33869" u="1"/>
        <n v="35886" u="1"/>
        <n v="33806" u="1"/>
        <n v="35823" u="1"/>
        <n v="33743" u="1"/>
        <n v="35760" u="1"/>
        <n v="33680" u="1"/>
        <n v="35697" u="1"/>
        <n v="33617" u="1"/>
        <n v="35634" u="1"/>
        <n v="33554" u="1"/>
        <n v="35571" u="1"/>
        <n v="33491" u="1"/>
        <n v="35508" u="1"/>
        <n v="33428" u="1"/>
        <n v="35445" u="1"/>
        <n v="33365" u="1"/>
        <n v="35382" u="1"/>
        <n v="35319" u="1"/>
        <n v="35256" u="1"/>
        <n v="35193" u="1"/>
        <n v="35130" u="1"/>
        <n v="35067" u="1"/>
        <n v="35004" u="1"/>
        <n v="34941" u="1"/>
        <n v="34878" u="1"/>
        <n v="34815" u="1"/>
        <n v="34752" u="1"/>
        <n v="34689" u="1"/>
        <n v="34626" u="1"/>
        <n v="34563" u="1"/>
        <n v="34500" u="1"/>
        <n v="34437" u="1"/>
        <n v="36454" u="1"/>
        <n v="34374" u="1"/>
        <n v="36391" u="1"/>
        <n v="34311" u="1"/>
        <n v="36328" u="1"/>
        <n v="34248" u="1"/>
        <n v="36265" u="1"/>
        <n v="34185" u="1"/>
        <n v="36202" u="1"/>
        <n v="34122" u="1"/>
        <n v="36139" u="1"/>
        <n v="34059" u="1"/>
        <n v="36076" u="1"/>
        <n v="33996" u="1"/>
        <n v="36013" u="1"/>
        <n v="33933" u="1"/>
        <n v="35950" u="1"/>
        <n v="33870" u="1"/>
        <n v="35887" u="1"/>
        <n v="33807" u="1"/>
        <n v="35824" u="1"/>
        <n v="33744" u="1"/>
        <n v="35761" u="1"/>
        <n v="33681" u="1"/>
        <n v="35698" u="1"/>
        <n v="33618" u="1"/>
        <n v="35635" u="1"/>
        <n v="33555" u="1"/>
        <n v="35572" u="1"/>
        <n v="33492" u="1"/>
        <n v="35509" u="1"/>
        <n v="33429" u="1"/>
        <n v="35446" u="1"/>
        <n v="33366" u="1"/>
        <n v="35383" u="1"/>
        <n v="35320" u="1"/>
        <n v="35257" u="1"/>
        <n v="35194" u="1"/>
        <n v="35131" u="1"/>
        <n v="35068" u="1"/>
        <n v="35005" u="1"/>
        <n v="34942" u="1"/>
        <n v="34879" u="1"/>
        <n v="34816" u="1"/>
        <n v="34753" u="1"/>
        <n v="34690" u="1"/>
        <n v="34627" u="1"/>
        <n v="34564" u="1"/>
        <n v="34501" u="1"/>
        <n v="34438" u="1"/>
        <n v="36455" u="1"/>
        <n v="34375" u="1"/>
        <n v="36392" u="1"/>
        <n v="34312" u="1"/>
        <n v="36329" u="1"/>
        <n v="34249" u="1"/>
        <n v="36266" u="1"/>
        <n v="34186" u="1"/>
        <n v="36203" u="1"/>
        <n v="34123" u="1"/>
        <n v="36140" u="1"/>
        <n v="34060" u="1"/>
        <n v="36077" u="1"/>
        <n v="33997" u="1"/>
        <n v="36014" u="1"/>
        <n v="33934" u="1"/>
        <n v="35951" u="1"/>
        <n v="33871" u="1"/>
        <n v="35888" u="1"/>
        <n v="33808" u="1"/>
        <n v="35825" u="1"/>
        <n v="33745" u="1"/>
        <n v="35762" u="1"/>
        <n v="33682" u="1"/>
        <n v="35699" u="1"/>
        <n v="33619" u="1"/>
        <n v="35636" u="1"/>
        <n v="33556" u="1"/>
        <n v="35573" u="1"/>
        <n v="33493" u="1"/>
        <n v="35510" u="1"/>
        <n v="33430" u="1"/>
        <n v="35447" u="1"/>
        <n v="33367" u="1"/>
        <n v="35384" u="1"/>
        <n v="35321" u="1"/>
        <n v="35258" u="1"/>
        <n v="35195" u="1"/>
        <n v="35132" u="1"/>
        <n v="35069" u="1"/>
        <n v="35006" u="1"/>
        <n v="34943" u="1"/>
        <n v="34880" u="1"/>
        <n v="34817" u="1"/>
        <n v="34754" u="1"/>
        <n v="34691" u="1"/>
        <n v="34628" u="1"/>
        <n v="34565" u="1"/>
        <n v="34502" u="1"/>
        <n v="34439" u="1"/>
        <n v="36456" u="1"/>
        <n v="34376" u="1"/>
        <n v="36393" u="1"/>
        <n v="34313" u="1"/>
        <n v="36330" u="1"/>
        <n v="34250" u="1"/>
        <n v="36267" u="1"/>
        <n v="34187" u="1"/>
        <n v="36204" u="1"/>
        <n v="34124" u="1"/>
        <n v="36141" u="1"/>
        <n v="34061" u="1"/>
        <n v="36078" u="1"/>
        <n v="33998" u="1"/>
        <n v="36015" u="1"/>
        <n v="33935" u="1"/>
        <n v="35952" u="1"/>
        <n v="33872" u="1"/>
        <n v="35889" u="1"/>
        <n v="33809" u="1"/>
        <n v="35826" u="1"/>
        <n v="33746" u="1"/>
        <n v="35763" u="1"/>
        <n v="33683" u="1"/>
        <n v="35700" u="1"/>
        <n v="33620" u="1"/>
        <n v="35637" u="1"/>
        <n v="33557" u="1"/>
        <n v="35574" u="1"/>
        <n v="33494" u="1"/>
        <n v="35511" u="1"/>
        <n v="33431" u="1"/>
        <n v="35448" u="1"/>
        <n v="33368" u="1"/>
        <n v="35385" u="1"/>
        <n v="35322" u="1"/>
        <n v="35259" u="1"/>
        <n v="35196" u="1"/>
        <n v="35133" u="1"/>
        <n v="35070" u="1"/>
        <n v="35007" u="1"/>
        <n v="34944" u="1"/>
        <n v="34881" u="1"/>
        <n v="34818" u="1"/>
        <n v="34755" u="1"/>
        <n v="34692" u="1"/>
        <n v="34629" u="1"/>
        <n v="34566" u="1"/>
        <n v="34503" u="1"/>
        <n v="34440" u="1"/>
        <n v="36457" u="1"/>
        <n v="34377" u="1"/>
        <n v="36394" u="1"/>
        <n v="34314" u="1"/>
        <n v="36331" u="1"/>
        <n v="34251" u="1"/>
        <n v="36268" u="1"/>
        <n v="34188" u="1"/>
        <n v="36205" u="1"/>
        <n v="34125" u="1"/>
        <n v="36142" u="1"/>
        <n v="34062" u="1"/>
        <n v="36079" u="1"/>
        <n v="33999" u="1"/>
        <n v="36016" u="1"/>
        <n v="33936" u="1"/>
        <n v="35953" u="1"/>
        <n v="33873" u="1"/>
        <n v="35890" u="1"/>
        <n v="33810" u="1"/>
        <n v="35827" u="1"/>
        <n v="33747" u="1"/>
        <n v="35764" u="1"/>
        <n v="33684" u="1"/>
        <n v="35701" u="1"/>
        <n v="33621" u="1"/>
        <n v="35638" u="1"/>
        <n v="33558" u="1"/>
        <n v="35575" u="1"/>
        <n v="33495" u="1"/>
        <n v="35512" u="1"/>
        <n v="33432" u="1"/>
        <n v="35449" u="1"/>
        <n v="33369" u="1"/>
        <n v="35386" u="1"/>
        <n v="35323" u="1"/>
        <n v="35260" u="1"/>
        <n v="35197" u="1"/>
        <n v="35134" u="1"/>
        <n v="35071" u="1"/>
        <n v="35008" u="1"/>
        <n v="34945" u="1"/>
        <n v="34882" u="1"/>
        <n v="34819" u="1"/>
        <n v="34756" u="1"/>
        <n v="34693" u="1"/>
        <n v="34630" u="1"/>
        <n v="34567" u="1"/>
        <n v="34504" u="1"/>
        <n v="34441" u="1"/>
        <n v="36458" u="1"/>
        <n v="34378" u="1"/>
        <n v="36395" u="1"/>
        <n v="34315" u="1"/>
        <n v="36332" u="1"/>
        <n v="34252" u="1"/>
        <n v="36269" u="1"/>
        <n v="34189" u="1"/>
        <n v="36206" u="1"/>
        <n v="34126" u="1"/>
        <n v="36143" u="1"/>
        <n v="34063" u="1"/>
        <n v="36080" u="1"/>
        <n v="34000" u="1"/>
        <n v="36017" u="1"/>
        <n v="33937" u="1"/>
        <n v="35954" u="1"/>
        <n v="33874" u="1"/>
        <n v="35891" u="1"/>
        <n v="33811" u="1"/>
        <n v="35828" u="1"/>
        <n v="33748" u="1"/>
        <n v="35765" u="1"/>
        <n v="33685" u="1"/>
        <n v="35702" u="1"/>
        <n v="33622" u="1"/>
        <n v="35639" u="1"/>
        <n v="33559" u="1"/>
        <n v="35576" u="1"/>
        <n v="33496" u="1"/>
        <n v="35513" u="1"/>
        <n v="33433" u="1"/>
        <n v="35450" u="1"/>
        <n v="33370" u="1"/>
        <n v="35387" u="1"/>
        <n v="35324" u="1"/>
        <n v="35261" u="1"/>
        <n v="35198" u="1"/>
        <n v="35135" u="1"/>
        <n v="35072" u="1"/>
        <n v="35009" u="1"/>
        <n v="34946" u="1"/>
        <n v="34883" u="1"/>
        <n v="34820" u="1"/>
        <n v="34757" u="1"/>
        <n v="34694" u="1"/>
        <n v="34631" u="1"/>
        <n v="34568" u="1"/>
        <n v="34505" u="1"/>
        <n v="34442" u="1"/>
        <n v="36459" u="1"/>
        <n v="34379" u="1"/>
        <n v="36396" u="1"/>
        <n v="34316" u="1"/>
        <n v="36333" u="1"/>
        <n v="34253" u="1"/>
        <n v="36270" u="1"/>
        <n v="34190" u="1"/>
        <n v="36207" u="1"/>
        <n v="34127" u="1"/>
        <n v="36144" u="1"/>
        <n v="34064" u="1"/>
        <n v="36081" u="1"/>
        <n v="34001" u="1"/>
        <n v="36018" u="1"/>
        <n v="33938" u="1"/>
        <n v="35955" u="1"/>
        <n v="33875" u="1"/>
        <n v="35892" u="1"/>
        <n v="33812" u="1"/>
        <n v="35829" u="1"/>
        <n v="33749" u="1"/>
        <n v="35766" u="1"/>
        <n v="33686" u="1"/>
        <n v="35703" u="1"/>
        <n v="33623" u="1"/>
        <n v="35640" u="1"/>
        <n v="33560" u="1"/>
        <n v="35577" u="1"/>
        <n v="33497" u="1"/>
        <n v="35514" u="1"/>
        <n v="33434" u="1"/>
        <n v="35451" u="1"/>
        <n v="33371" u="1"/>
        <n v="35388" u="1"/>
        <n v="35325" u="1"/>
        <n v="35262" u="1"/>
        <n v="35199" u="1"/>
        <n v="35136" u="1"/>
        <n v="35073" u="1"/>
        <n v="35010" u="1"/>
        <n v="34947" u="1"/>
        <n v="34884" u="1"/>
        <n v="34821" u="1"/>
        <n v="34758" u="1"/>
        <n v="34695" u="1"/>
        <n v="34632" u="1"/>
        <n v="34569" u="1"/>
        <n v="34506" u="1"/>
        <n v="34443" u="1"/>
        <n v="36460" u="1"/>
        <n v="34380" u="1"/>
        <n v="36397" u="1"/>
        <n v="34317" u="1"/>
        <n v="36334" u="1"/>
        <n v="34254" u="1"/>
        <n v="36271" u="1"/>
        <n v="34191" u="1"/>
        <n v="36208" u="1"/>
        <n v="34128" u="1"/>
        <n v="36145" u="1"/>
        <n v="34065" u="1"/>
        <n v="36082" u="1"/>
        <n v="34002" u="1"/>
        <n v="36019" u="1"/>
        <n v="33939" u="1"/>
        <n v="35956" u="1"/>
        <n v="33876" u="1"/>
        <n v="35893" u="1"/>
        <n v="33813" u="1"/>
        <n v="35830" u="1"/>
        <n v="33750" u="1"/>
        <n v="35767" u="1"/>
        <n v="33687" u="1"/>
        <n v="35704" u="1"/>
        <n v="33624" u="1"/>
        <n v="35641" u="1"/>
        <n v="33561" u="1"/>
        <n v="35578" u="1"/>
        <n v="33498" u="1"/>
        <n v="35515" u="1"/>
        <n v="33435" u="1"/>
        <n v="35452" u="1"/>
        <n v="33372" u="1"/>
        <n v="35389" u="1"/>
        <n v="35326" u="1"/>
        <n v="35263" u="1"/>
        <n v="35200" u="1"/>
        <n v="35137" u="1"/>
        <n v="35074" u="1"/>
        <n v="35011" u="1"/>
        <n v="34948" u="1"/>
        <n v="34885" u="1"/>
        <n v="34822" u="1"/>
        <n v="34759" u="1"/>
        <n v="34696" u="1"/>
        <n v="34633" u="1"/>
        <n v="34570" u="1"/>
        <n v="34507" u="1"/>
        <n v="34444" u="1"/>
        <n v="36461" u="1"/>
        <n v="34381" u="1"/>
        <n v="36398" u="1"/>
        <n v="34318" u="1"/>
        <n v="36335" u="1"/>
        <n v="34255" u="1"/>
        <n v="36272" u="1"/>
        <n v="34192" u="1"/>
        <n v="36209" u="1"/>
        <n v="34129" u="1"/>
        <n v="36146" u="1"/>
        <n v="34066" u="1"/>
        <n v="36083" u="1"/>
        <n v="34003" u="1"/>
        <n v="36020" u="1"/>
        <n v="33940" u="1"/>
        <n v="35957" u="1"/>
        <n v="33877" u="1"/>
        <n v="35894" u="1"/>
        <n v="33814" u="1"/>
        <n v="35831" u="1"/>
        <n v="33751" u="1"/>
        <n v="35768" u="1"/>
        <n v="33688" u="1"/>
        <n v="35705" u="1"/>
        <n v="33625" u="1"/>
        <n v="35642" u="1"/>
        <n v="33562" u="1"/>
        <n v="35579" u="1"/>
        <n v="33499" u="1"/>
        <n v="35516" u="1"/>
        <n v="33436" u="1"/>
        <n v="35453" u="1"/>
        <n v="33373" u="1"/>
        <n v="35390" u="1"/>
        <n v="35327" u="1"/>
        <n v="35264" u="1"/>
        <n v="35201" u="1"/>
        <n v="35138" u="1"/>
        <n v="35075" u="1"/>
        <n v="35012" u="1"/>
        <n v="34949" u="1"/>
        <n v="34886" u="1"/>
        <n v="34823" u="1"/>
        <n v="34760" u="1"/>
        <n v="34697" u="1"/>
        <n v="34634" u="1"/>
        <n v="34571" u="1"/>
        <n v="34508" u="1"/>
        <n v="34445" u="1"/>
        <n v="36462" u="1"/>
        <n v="34382" u="1"/>
        <n v="36399" u="1"/>
        <n v="34319" u="1"/>
        <n v="36336" u="1"/>
        <n v="34256" u="1"/>
        <n v="36273" u="1"/>
        <n v="34193" u="1"/>
        <n v="36210" u="1"/>
        <n v="34130" u="1"/>
        <n v="36147" u="1"/>
        <n v="34067" u="1"/>
        <n v="36084" u="1"/>
        <n v="34004" u="1"/>
        <n v="36021" u="1"/>
        <n v="33941" u="1"/>
        <n v="35958" u="1"/>
        <n v="33878" u="1"/>
        <n v="35895" u="1"/>
        <n v="33815" u="1"/>
        <n v="35832" u="1"/>
        <n v="33752" u="1"/>
        <n v="35769" u="1"/>
        <n v="33689" u="1"/>
        <n v="35706" u="1"/>
        <n v="33626" u="1"/>
        <n v="35643" u="1"/>
        <n v="33563" u="1"/>
        <n v="35580" u="1"/>
        <n v="33500" u="1"/>
        <n v="35517" u="1"/>
        <n v="33437" u="1"/>
        <n v="35454" u="1"/>
        <n v="33374" u="1"/>
        <n v="35391" u="1"/>
        <n v="35328" u="1"/>
        <n v="35265" u="1"/>
        <n v="35202" u="1"/>
        <n v="35139" u="1"/>
        <n v="35076" u="1"/>
        <n v="35013" u="1"/>
        <n v="34950" u="1"/>
        <n v="34887" u="1"/>
        <n v="34824" u="1"/>
        <n v="34761" u="1"/>
        <n v="34698" u="1"/>
        <n v="34635" u="1"/>
        <n v="34572" u="1"/>
        <n v="34509" u="1"/>
        <n v="34446" u="1"/>
        <n v="36463" u="1"/>
        <n v="34383" u="1"/>
        <n v="36400" u="1"/>
        <n v="34320" u="1"/>
        <n v="36337" u="1"/>
        <n v="34257" u="1"/>
        <n v="36274" u="1"/>
        <n v="34194" u="1"/>
        <n v="36211" u="1"/>
        <n v="34131" u="1"/>
        <n v="36148" u="1"/>
        <n v="34068" u="1"/>
        <n v="36085" u="1"/>
        <n v="34005" u="1"/>
        <n v="36022" u="1"/>
        <n v="33942" u="1"/>
        <n v="35959" u="1"/>
        <n v="33879" u="1"/>
        <n v="35896" u="1"/>
        <n v="33816" u="1"/>
        <n v="35833" u="1"/>
        <n v="33753" u="1"/>
        <n v="35770" u="1"/>
        <n v="33690" u="1"/>
        <n v="35707" u="1"/>
        <n v="33627" u="1"/>
        <n v="35644" u="1"/>
        <n v="33564" u="1"/>
        <n v="35581" u="1"/>
        <n v="33501" u="1"/>
        <n v="35518" u="1"/>
        <n v="33438" u="1"/>
        <n v="35455" u="1"/>
        <n v="33375" u="1"/>
        <n v="35392" u="1"/>
        <n v="35329" u="1"/>
        <n v="35266" u="1"/>
        <n v="35203" u="1"/>
        <n v="35140" u="1"/>
        <n v="35077" u="1"/>
        <n v="35014" u="1"/>
        <n v="34951" u="1"/>
        <n v="34888" u="1"/>
        <n v="34825" u="1"/>
        <n v="34762" u="1"/>
        <n v="34699" u="1"/>
        <n v="34636" u="1"/>
        <n v="34573" u="1"/>
        <n v="34510" u="1"/>
        <n v="34447" u="1"/>
        <n v="36464" u="1"/>
        <n v="34384" u="1"/>
        <n v="36401" u="1"/>
        <n v="34321" u="1"/>
        <n v="36338" u="1"/>
        <n v="34258" u="1"/>
        <n v="36275" u="1"/>
        <n v="34195" u="1"/>
        <n v="36212" u="1"/>
        <n v="34132" u="1"/>
        <n v="36149" u="1"/>
        <n v="34069" u="1"/>
        <n v="36086" u="1"/>
        <n v="34006" u="1"/>
        <n v="36023" u="1"/>
        <n v="33943" u="1"/>
        <n v="35960" u="1"/>
        <n v="33880" u="1"/>
        <n v="35897" u="1"/>
        <n v="33817" u="1"/>
        <n v="35834" u="1"/>
        <n v="33754" u="1"/>
        <n v="35771" u="1"/>
        <n v="33691" u="1"/>
        <n v="35708" u="1"/>
        <n v="33628" u="1"/>
        <n v="35645" u="1"/>
        <n v="33565" u="1"/>
        <n v="35582" u="1"/>
        <n v="33502" u="1"/>
        <n v="35519" u="1"/>
        <n v="33439" u="1"/>
        <n v="35456" u="1"/>
        <n v="33376" u="1"/>
        <n v="35393" u="1"/>
        <n v="35330" u="1"/>
        <n v="35267" u="1"/>
        <n v="35204" u="1"/>
        <n v="35141" u="1"/>
        <n v="35078" u="1"/>
        <n v="35015" u="1"/>
        <n v="34952" u="1"/>
        <n v="34889" u="1"/>
        <n v="34826" u="1"/>
        <n v="34763" u="1"/>
        <n v="34700" u="1"/>
        <n v="34637" u="1"/>
        <n v="34574" u="1"/>
        <n v="34511" u="1"/>
        <n v="34448" u="1"/>
        <n v="36465" u="1"/>
        <n v="34385" u="1"/>
        <n v="36402" u="1"/>
        <n v="34322" u="1"/>
        <n v="36339" u="1"/>
        <n v="34259" u="1"/>
        <n v="36276" u="1"/>
        <n v="34196" u="1"/>
        <n v="36213" u="1"/>
        <n v="34133" u="1"/>
        <n v="36150" u="1"/>
        <n v="34070" u="1"/>
        <n v="36087" u="1"/>
        <n v="34007" u="1"/>
        <n v="36024" u="1"/>
        <n v="33944" u="1"/>
        <n v="35961" u="1"/>
        <n v="33881" u="1"/>
        <n v="35898" u="1"/>
        <n v="33818" u="1"/>
        <n v="35835" u="1"/>
        <n v="33755" u="1"/>
        <n v="35772" u="1"/>
        <n v="33692" u="1"/>
        <n v="35709" u="1"/>
        <n v="33629" u="1"/>
        <n v="35646" u="1"/>
        <n v="33566" u="1"/>
        <n v="35583" u="1"/>
        <n v="33503" u="1"/>
        <n v="35520" u="1"/>
        <n v="33440" u="1"/>
        <n v="35457" u="1"/>
        <n v="33377" u="1"/>
        <n v="35394" u="1"/>
        <n v="35331" u="1"/>
        <n v="35268" u="1"/>
        <n v="35205" u="1"/>
        <n v="35142" u="1"/>
        <n v="35079" u="1"/>
        <n v="35016" u="1"/>
        <n v="34953" u="1"/>
        <n v="34890" u="1"/>
        <n v="34827" u="1"/>
        <n v="34764" u="1"/>
        <n v="34701" u="1"/>
        <n v="34638" u="1"/>
        <n v="34575" u="1"/>
        <n v="34512" u="1"/>
        <n v="34449" u="1"/>
        <n v="36466" u="1"/>
        <n v="34386" u="1"/>
        <n v="36403" u="1"/>
        <n v="34323" u="1"/>
        <n v="36340" u="1"/>
        <n v="34260" u="1"/>
        <n v="36277" u="1"/>
        <n v="34197" u="1"/>
        <n v="36214" u="1"/>
        <n v="34134" u="1"/>
        <n v="36151" u="1"/>
        <n v="34071" u="1"/>
        <n v="36088" u="1"/>
        <n v="34008" u="1"/>
        <n v="36025" u="1"/>
        <n v="33945" u="1"/>
        <n v="35962" u="1"/>
        <n v="33882" u="1"/>
        <n v="35899" u="1"/>
        <n v="33819" u="1"/>
        <n v="35836" u="1"/>
        <n v="33756" u="1"/>
        <n v="35773" u="1"/>
        <n v="33693" u="1"/>
        <n v="35710" u="1"/>
        <n v="33630" u="1"/>
        <n v="35647" u="1"/>
        <n v="33567" u="1"/>
        <n v="35584" u="1"/>
        <n v="33504" u="1"/>
        <n v="35521" u="1"/>
        <n v="33441" u="1"/>
        <n v="35458" u="1"/>
        <n v="33378" u="1"/>
        <n v="35395" u="1"/>
        <n v="35332" u="1"/>
        <n v="35269" u="1"/>
        <n v="35206" u="1"/>
        <n v="35143" u="1"/>
        <n v="35080" u="1"/>
        <n v="35017" u="1"/>
        <n v="34954" u="1"/>
        <n v="34891" u="1"/>
        <n v="34828" u="1"/>
        <n v="34765" u="1"/>
        <n v="34702" u="1"/>
        <n v="34639" u="1"/>
        <n v="34576" u="1"/>
        <n v="34513" u="1"/>
        <n v="34450" u="1"/>
        <n v="36467" u="1"/>
        <n v="34387" u="1"/>
        <n v="36404" u="1"/>
        <n v="34324" u="1"/>
        <n v="36341" u="1"/>
        <n v="34261" u="1"/>
        <n v="36278" u="1"/>
        <n v="34198" u="1"/>
        <n v="36215" u="1"/>
        <n v="34135" u="1"/>
        <n v="36152" u="1"/>
        <n v="34072" u="1"/>
        <n v="36089" u="1"/>
        <n v="34009" u="1"/>
        <n v="36026" u="1"/>
        <n v="33946" u="1"/>
        <n v="35963" u="1"/>
        <n v="33883" u="1"/>
        <n v="35900" u="1"/>
        <n v="33820" u="1"/>
        <n v="35837" u="1"/>
        <n v="33757" u="1"/>
        <n v="35774" u="1"/>
        <n v="33694" u="1"/>
        <n v="35711" u="1"/>
        <n v="33631" u="1"/>
        <n v="35648" u="1"/>
        <n v="33568" u="1"/>
        <n v="35585" u="1"/>
        <n v="33505" u="1"/>
        <n v="35522" u="1"/>
        <n v="33442" u="1"/>
        <n v="35459" u="1"/>
        <n v="33379" u="1"/>
        <n v="35396" u="1"/>
        <n v="35333" u="1"/>
        <n v="35270" u="1"/>
        <n v="35207" u="1"/>
        <n v="35144" u="1"/>
        <n v="35081" u="1"/>
        <n v="35018" u="1"/>
        <n v="34955" u="1"/>
        <n v="34892" u="1"/>
        <n v="34829" u="1"/>
        <n v="34766" u="1"/>
        <n v="34703" u="1"/>
        <n v="34640" u="1"/>
        <n v="34577" u="1"/>
        <n v="34514" u="1"/>
        <n v="34451" u="1"/>
        <n v="36468" u="1"/>
        <n v="34388" u="1"/>
        <n v="36405" u="1"/>
        <n v="34325" u="1"/>
        <n v="36342" u="1"/>
        <n v="34262" u="1"/>
        <n v="36279" u="1"/>
        <n v="34199" u="1"/>
        <n v="36216" u="1"/>
        <n v="34136" u="1"/>
        <n v="36153" u="1"/>
        <n v="34073" u="1"/>
        <n v="36090" u="1"/>
        <n v="34010" u="1"/>
        <n v="36027" u="1"/>
        <n v="33947" u="1"/>
        <n v="35964" u="1"/>
        <n v="33884" u="1"/>
        <n v="35901" u="1"/>
        <n v="33821" u="1"/>
        <n v="35838" u="1"/>
        <n v="33758" u="1"/>
        <n v="35775" u="1"/>
        <n v="33695" u="1"/>
        <n v="35712" u="1"/>
        <n v="33632" u="1"/>
        <n v="35649" u="1"/>
        <n v="33569" u="1"/>
        <n v="35586" u="1"/>
        <n v="33506" u="1"/>
        <n v="35523" u="1"/>
        <n v="33443" u="1"/>
        <n v="35460" u="1"/>
        <n v="33380" u="1"/>
        <n v="35397" u="1"/>
        <n v="35334" u="1"/>
        <n v="35271" u="1"/>
        <n v="35208" u="1"/>
        <n v="35145" u="1"/>
        <n v="35082" u="1"/>
        <n v="35019" u="1"/>
        <n v="34956" u="1"/>
        <n v="34893" u="1"/>
        <n v="34830" u="1"/>
        <n v="34767" u="1"/>
        <n v="34704" u="1"/>
        <n v="34641" u="1"/>
        <n v="34578" u="1"/>
        <n v="34515" u="1"/>
        <n v="34452" u="1"/>
        <n v="36469" u="1"/>
        <n v="34389" u="1"/>
        <n v="36406" u="1"/>
        <n v="34326" u="1"/>
        <n v="36343" u="1"/>
        <n v="34263" u="1"/>
        <n v="36280" u="1"/>
        <n v="34200" u="1"/>
        <n v="36217" u="1"/>
        <n v="34137" u="1"/>
        <n v="36154" u="1"/>
        <n v="34074" u="1"/>
        <n v="36091" u="1"/>
        <n v="34011" u="1"/>
        <n v="36028" u="1"/>
        <n v="33948" u="1"/>
        <n v="35965" u="1"/>
        <n v="33885" u="1"/>
        <n v="35902" u="1"/>
        <n v="33822" u="1"/>
        <n v="35839" u="1"/>
        <n v="33759" u="1"/>
        <n v="35776" u="1"/>
        <n v="33696" u="1"/>
        <n v="35713" u="1"/>
        <n v="33633" u="1"/>
        <n v="35650" u="1"/>
        <n v="33570" u="1"/>
        <n v="35587" u="1"/>
        <n v="33507" u="1"/>
        <n v="35524" u="1"/>
        <n v="33444" u="1"/>
        <n v="35461" u="1"/>
        <n v="33381" u="1"/>
        <n v="35398" u="1"/>
        <n v="35335" u="1"/>
        <n v="35272" u="1"/>
        <n v="35209" u="1"/>
        <n v="35146" u="1"/>
        <n v="35083" u="1"/>
        <n v="35020" u="1"/>
        <n v="34957" u="1"/>
        <n v="34894" u="1"/>
        <n v="34831" u="1"/>
        <n v="34768" u="1"/>
        <n v="34705" u="1"/>
        <n v="34642" u="1"/>
        <n v="34579" u="1"/>
        <n v="34516" u="1"/>
        <n v="34453" u="1"/>
        <n v="36470" u="1"/>
        <n v="34390" u="1"/>
        <n v="36407" u="1"/>
        <n v="34327" u="1"/>
        <n v="36344" u="1"/>
        <n v="34264" u="1"/>
        <n v="36281" u="1"/>
        <n v="34201" u="1"/>
        <n v="36218" u="1"/>
        <n v="34138" u="1"/>
        <n v="36155" u="1"/>
        <n v="34075" u="1"/>
        <n v="36092" u="1"/>
        <n v="34012" u="1"/>
        <n v="36029" u="1"/>
        <n v="33949" u="1"/>
        <n v="35966" u="1"/>
        <n v="33886" u="1"/>
        <n v="35903" u="1"/>
        <n v="33823" u="1"/>
        <n v="35840" u="1"/>
        <n v="33760" u="1"/>
        <n v="35777" u="1"/>
        <n v="33697" u="1"/>
        <n v="35714" u="1"/>
        <n v="33634" u="1"/>
        <n v="35651" u="1"/>
        <n v="33571" u="1"/>
        <n v="35588" u="1"/>
        <n v="33508" u="1"/>
        <n v="35525" u="1"/>
        <n v="33445" u="1"/>
        <n v="35462" u="1"/>
        <n v="33382" u="1"/>
        <n v="35399" u="1"/>
        <n v="35336" u="1"/>
        <n v="35273" u="1"/>
        <n v="35210" u="1"/>
        <n v="35147" u="1"/>
        <n v="35084" u="1"/>
        <n v="35021" u="1"/>
        <n v="34958" u="1"/>
        <n v="34895" u="1"/>
        <n v="34832" u="1"/>
        <n v="34769" u="1"/>
        <n v="34706" u="1"/>
        <n v="34643" u="1"/>
        <n v="34580" u="1"/>
        <n v="34517" u="1"/>
        <n v="34454" u="1"/>
        <n v="36471" u="1"/>
        <n v="34391" u="1"/>
        <n v="36408" u="1"/>
        <n v="34328" u="1"/>
        <n v="36345" u="1"/>
        <n v="34265" u="1"/>
        <n v="36282" u="1"/>
        <n v="34202" u="1"/>
        <n v="36219" u="1"/>
        <n v="34139" u="1"/>
        <n v="36156" u="1"/>
        <n v="34076" u="1"/>
        <n v="36093" u="1"/>
        <n v="34013" u="1"/>
        <n v="36030" u="1"/>
        <n v="33950" u="1"/>
        <n v="35967" u="1"/>
        <n v="33887" u="1"/>
        <n v="35904" u="1"/>
        <n v="33824" u="1"/>
        <n v="35841" u="1"/>
        <n v="33761" u="1"/>
        <n v="35778" u="1"/>
        <n v="33698" u="1"/>
        <n v="35715" u="1"/>
        <n v="33635" u="1"/>
        <n v="35652" u="1"/>
        <n v="33572" u="1"/>
        <n v="35589" u="1"/>
        <n v="33509" u="1"/>
        <n v="35526" u="1"/>
        <n v="33446" u="1"/>
        <n v="35463" u="1"/>
        <n v="33383" u="1"/>
        <n v="35400" u="1"/>
        <n v="35337" u="1"/>
        <n v="35274" u="1"/>
        <n v="35211" u="1"/>
        <n v="35148" u="1"/>
        <n v="35085" u="1"/>
        <n v="35022" u="1"/>
        <n v="34959" u="1"/>
        <n v="34896" u="1"/>
        <n v="34833" u="1"/>
        <n v="34770" u="1"/>
        <n v="34707" u="1"/>
        <n v="34644" u="1"/>
        <n v="34581" u="1"/>
        <n v="34518" u="1"/>
        <n v="34455" u="1"/>
        <n v="36472" u="1"/>
        <n v="34392" u="1"/>
        <n v="36409" u="1"/>
        <n v="34329" u="1"/>
        <n v="36346" u="1"/>
        <n v="34266" u="1"/>
        <n v="36283" u="1"/>
        <n v="34203" u="1"/>
        <n v="36220" u="1"/>
        <n v="34140" u="1"/>
        <n v="36157" u="1"/>
        <n v="34077" u="1"/>
        <n v="36094" u="1"/>
        <n v="34014" u="1"/>
        <n v="36031" u="1"/>
        <n v="33951" u="1"/>
        <n v="35968" u="1"/>
        <n v="33888" u="1"/>
        <n v="35905" u="1"/>
        <n v="33825" u="1"/>
        <n v="35842" u="1"/>
        <n v="33762" u="1"/>
        <n v="35779" u="1"/>
        <n v="33699" u="1"/>
        <n v="35716" u="1"/>
        <n v="33636" u="1"/>
        <n v="35653" u="1"/>
        <n v="33573" u="1"/>
        <n v="35590" u="1"/>
        <n v="33510" u="1"/>
        <n v="35527" u="1"/>
        <n v="33447" u="1"/>
        <n v="35464" u="1"/>
        <n v="33384" u="1"/>
        <n v="35401" u="1"/>
        <n v="35338" u="1"/>
        <n v="35275" u="1"/>
        <n v="35212" u="1"/>
        <n v="35149" u="1"/>
        <n v="35086" u="1"/>
        <n v="35023" u="1"/>
        <n v="34960" u="1"/>
        <n v="34897" u="1"/>
        <n v="34834" u="1"/>
        <n v="34771" u="1"/>
        <n v="34708" u="1"/>
        <n v="34645" u="1"/>
        <n v="34582" u="1"/>
        <n v="34519" u="1"/>
        <n v="34456" u="1"/>
        <n v="36473" u="1"/>
        <n v="34393" u="1"/>
        <n v="36410" u="1"/>
        <n v="34330" u="1"/>
        <n v="36347" u="1"/>
        <n v="34267" u="1"/>
        <n v="36284" u="1"/>
        <n v="34204" u="1"/>
        <n v="36221" u="1"/>
        <n v="34141" u="1"/>
        <n v="36158" u="1"/>
        <n v="34078" u="1"/>
        <n v="36095" u="1"/>
        <n v="34015" u="1"/>
        <n v="36032" u="1"/>
        <n v="33952" u="1"/>
        <n v="35969" u="1"/>
        <n v="33889" u="1"/>
        <n v="35906" u="1"/>
        <n v="33826" u="1"/>
        <n v="35843" u="1"/>
        <n v="33763" u="1"/>
        <n v="35780" u="1"/>
        <n v="33700" u="1"/>
        <n v="35717" u="1"/>
        <n v="33637" u="1"/>
        <n v="35654" u="1"/>
        <n v="33574" u="1"/>
        <n v="35591" u="1"/>
        <n v="33511" u="1"/>
        <n v="35528" u="1"/>
        <n v="33448" u="1"/>
        <n v="35465" u="1"/>
        <n v="33385" u="1"/>
        <n v="35402" u="1"/>
        <n v="35339" u="1"/>
        <n v="35276" u="1"/>
        <n v="35213" u="1"/>
        <n v="35150" u="1"/>
        <n v="35087" u="1"/>
        <n v="35024" u="1"/>
        <n v="34961" u="1"/>
        <n v="34898" u="1"/>
        <n v="34835" u="1"/>
        <n v="34772" u="1"/>
        <n v="34709" u="1"/>
        <n v="34646" u="1"/>
        <n v="34583" u="1"/>
        <n v="34520" u="1"/>
        <n v="34457" u="1"/>
        <n v="36474" u="1"/>
        <n v="34394" u="1"/>
        <n v="36411" u="1"/>
        <n v="34331" u="1"/>
        <n v="36348" u="1"/>
        <n v="34268" u="1"/>
        <n v="36285" u="1"/>
        <n v="34205" u="1"/>
        <n v="36222" u="1"/>
        <n v="34142" u="1"/>
        <n v="36159" u="1"/>
        <n v="34079" u="1"/>
        <n v="36096" u="1"/>
        <n v="34016" u="1"/>
        <n v="36033" u="1"/>
        <n v="33953" u="1"/>
        <n v="35970" u="1"/>
        <n v="33890" u="1"/>
        <n v="35907" u="1"/>
        <n v="33827" u="1"/>
        <n v="35844" u="1"/>
        <n v="33764" u="1"/>
        <n v="35781" u="1"/>
        <n v="33701" u="1"/>
        <n v="35718" u="1"/>
        <n v="33638" u="1"/>
        <n v="35655" u="1"/>
        <n v="33575" u="1"/>
        <n v="35592" u="1"/>
        <n v="33512" u="1"/>
        <n v="35529" u="1"/>
        <n v="33449" u="1"/>
        <n v="35466" u="1"/>
        <n v="33386" u="1"/>
        <n v="35403" u="1"/>
        <n v="35340" u="1"/>
        <n v="35277" u="1"/>
        <n v="35214" u="1"/>
        <n v="35151" u="1"/>
        <n v="35088" u="1"/>
        <n v="35025" u="1"/>
        <n v="34962" u="1"/>
        <n v="34899" u="1"/>
        <n v="34836" u="1"/>
        <n v="34773" u="1"/>
        <n v="34710" u="1"/>
        <n v="34647" u="1"/>
        <n v="34584" u="1"/>
        <n v="34521" u="1"/>
        <n v="34458" u="1"/>
        <n v="36475" u="1"/>
        <n v="34395" u="1"/>
        <n v="36412" u="1"/>
        <n v="34332" u="1"/>
        <n v="36349" u="1"/>
        <n v="34269" u="1"/>
        <n v="36286" u="1"/>
        <n v="34206" u="1"/>
        <n v="36223" u="1"/>
        <n v="34143" u="1"/>
        <n v="36160" u="1"/>
        <n v="34080" u="1"/>
        <n v="36097" u="1"/>
        <n v="34017" u="1"/>
        <n v="36034" u="1"/>
        <n v="33954" u="1"/>
        <n v="35971" u="1"/>
        <n v="33891" u="1"/>
        <n v="35908" u="1"/>
        <n v="33828" u="1"/>
        <n v="35845" u="1"/>
        <n v="33765" u="1"/>
        <n v="35782" u="1"/>
        <n v="33702" u="1"/>
        <n v="35719" u="1"/>
        <n v="33639" u="1"/>
        <n v="35656" u="1"/>
        <n v="33576" u="1"/>
        <n v="35593" u="1"/>
        <n v="33513" u="1"/>
        <n v="35530" u="1"/>
        <n v="33450" u="1"/>
        <n v="35467" u="1"/>
        <n v="33387" u="1"/>
        <n v="35404" u="1"/>
        <n v="35341" u="1"/>
        <n v="35278" u="1"/>
        <n v="35215" u="1"/>
        <n v="35152" u="1"/>
        <n v="35089" u="1"/>
        <n v="35026" u="1"/>
        <n v="34963" u="1"/>
        <n v="34900" u="1"/>
        <n v="34837" u="1"/>
        <n v="34774" u="1"/>
        <n v="34711" u="1"/>
        <n v="34648" u="1"/>
        <n v="34585" u="1"/>
        <n v="34522" u="1"/>
        <n v="34459" u="1"/>
        <n v="36476" u="1"/>
        <n v="34396" u="1"/>
        <n v="36413" u="1"/>
        <n v="34333" u="1"/>
        <n v="36350" u="1"/>
        <n v="34270" u="1"/>
        <n v="36287" u="1"/>
        <n v="34207" u="1"/>
        <n v="36224" u="1"/>
        <n v="34144" u="1"/>
        <n v="36161" u="1"/>
        <n v="34081" u="1"/>
        <n v="36098" u="1"/>
        <n v="34018" u="1"/>
        <n v="36035" u="1"/>
        <n v="33955" u="1"/>
        <n v="35972" u="1"/>
        <n v="33892" u="1"/>
        <n v="35909" u="1"/>
        <n v="33829" u="1"/>
        <n v="35846" u="1"/>
        <n v="33766" u="1"/>
        <n v="35783" u="1"/>
        <n v="33703" u="1"/>
        <n v="35720" u="1"/>
        <n v="33640" u="1"/>
        <n v="35657" u="1"/>
        <n v="33577" u="1"/>
        <n v="35594" u="1"/>
        <n v="33514" u="1"/>
        <n v="35531" u="1"/>
        <n v="33451" u="1"/>
        <n v="35468" u="1"/>
        <n v="33388" u="1"/>
        <n v="35405" u="1"/>
        <n v="35342" u="1"/>
        <n v="35279" u="1"/>
        <n v="35216" u="1"/>
        <n v="35153" u="1"/>
        <n v="35090" u="1"/>
        <n v="35027" u="1"/>
        <n v="34964" u="1"/>
        <n v="34901" u="1"/>
        <n v="34838" u="1"/>
        <n v="34775" u="1"/>
        <n v="34712" u="1"/>
        <n v="34649" u="1"/>
        <n v="34586" u="1"/>
        <n v="34523" u="1"/>
        <n v="34460" u="1"/>
        <n v="36477" u="1"/>
        <n v="34397" u="1"/>
        <n v="36414" u="1"/>
        <n v="34334" u="1"/>
        <n v="36351" u="1"/>
        <n v="34271" u="1"/>
        <n v="36288" u="1"/>
        <n v="34208" u="1"/>
        <n v="36225" u="1"/>
        <n v="34145" u="1"/>
        <n v="36162" u="1"/>
        <n v="34082" u="1"/>
        <n v="36099" u="1"/>
        <n v="34019" u="1"/>
        <n v="36036" u="1"/>
        <n v="33956" u="1"/>
        <n v="35973" u="1"/>
        <n v="33893" u="1"/>
        <n v="35910" u="1"/>
        <n v="33830" u="1"/>
        <n v="35847" u="1"/>
        <n v="33767" u="1"/>
        <n v="35784" u="1"/>
        <n v="33704" u="1"/>
        <n v="35721" u="1"/>
        <n v="33641" u="1"/>
        <n v="35658" u="1"/>
        <n v="33578" u="1"/>
        <n v="35595" u="1"/>
        <n v="33515" u="1"/>
        <n v="35532" u="1"/>
        <n v="33452" u="1"/>
        <n v="35469" u="1"/>
        <n v="33389" u="1"/>
        <n v="35406" u="1"/>
        <n v="35343" u="1"/>
        <n v="35280" u="1"/>
        <n v="35217" u="1"/>
        <n v="35154" u="1"/>
        <n v="35091" u="1"/>
        <n v="35028" u="1"/>
        <n v="34965" u="1"/>
        <n v="34902" u="1"/>
        <n v="34839" u="1"/>
        <n v="34776" u="1"/>
        <n v="34713" u="1"/>
        <n v="34650" u="1"/>
        <n v="34587" u="1"/>
        <n v="34524" u="1"/>
        <n v="34461" u="1"/>
        <n v="36478" u="1"/>
        <n v="34398" u="1"/>
        <n v="36415" u="1"/>
        <n v="34335" u="1"/>
        <n v="36352" u="1"/>
      </sharedItems>
    </cacheField>
    <cacheField name="Version" numFmtId="0">
      <sharedItems containsString="0" containsBlank="1" containsNumber="1" containsInteger="1" minValue="1" maxValue="3" count="4">
        <n v="1"/>
        <m/>
        <n v="2" u="1"/>
        <n v="3" u="1"/>
      </sharedItems>
    </cacheField>
    <cacheField name="MOIS" numFmtId="0">
      <sharedItems containsString="0" containsBlank="1" containsNumber="1" containsInteger="1" minValue="1" maxValue="1"/>
    </cacheField>
    <cacheField name="ANNEE" numFmtId="0">
      <sharedItems containsString="0" containsBlank="1" containsNumber="1" containsInteger="1" minValue="2016" maxValue="2016" count="2">
        <n v="2016"/>
        <m/>
      </sharedItems>
    </cacheField>
    <cacheField name="SEMAINE" numFmtId="0">
      <sharedItems containsString="0" containsBlank="1" containsNumber="1" containsInteger="1" minValue="2" maxValue="2"/>
    </cacheField>
    <cacheField name="Date OS" numFmtId="165">
      <sharedItems containsNonDate="0" containsDate="1" containsString="0" containsBlank="1" minDate="2016-01-04T00:00:00" maxDate="2016-10-14T00:00:00" count="201">
        <d v="2016-01-04T00:00:00"/>
        <d v="2016-01-05T00:00:00"/>
        <m/>
        <d v="2016-02-09T00:00:00" u="1"/>
        <d v="2016-05-31T00:00:00" u="1"/>
        <d v="2016-07-22T00:00:00" u="1"/>
        <d v="2016-09-13T00:00:00" u="1"/>
        <d v="2016-03-14T00:00:00" u="1"/>
        <d v="2016-04-19T00:00:00" u="1"/>
        <d v="2016-06-10T00:00:00" u="1"/>
        <d v="2016-08-01T00:00:00" u="1"/>
        <d v="2016-02-02T00:00:00" u="1"/>
        <d v="2016-05-24T00:00:00" u="1"/>
        <d v="2016-07-15T00:00:00" u="1"/>
        <d v="2016-09-06T00:00:00" u="1"/>
        <d v="2016-03-07T00:00:00" u="1"/>
        <d v="2016-06-29T00:00:00" u="1"/>
        <d v="2016-10-11T00:00:00" u="1"/>
        <d v="2016-04-12T00:00:00" u="1"/>
        <d v="2016-06-03T00:00:00" u="1"/>
        <d v="2016-05-17T00:00:00" u="1"/>
        <d v="2016-07-08T00:00:00" u="1"/>
        <d v="2016-06-22T00:00:00" u="1"/>
        <d v="2016-10-04T00:00:00" u="1"/>
        <d v="2016-04-05T00:00:00" u="1"/>
        <d v="2016-07-27T00:00:00" u="1"/>
        <d v="2016-01-28T00:00:00" u="1"/>
        <d v="2016-05-10T00:00:00" u="1"/>
        <d v="2016-07-01T00:00:00" u="1"/>
        <d v="2016-06-15T00:00:00" u="1"/>
        <d v="2016-07-20T00:00:00" u="1"/>
        <d v="2016-01-21T00:00:00" u="1"/>
        <d v="2016-05-03T00:00:00" u="1"/>
        <d v="2016-08-25T00:00:00" u="1"/>
        <d v="2016-02-26T00:00:00" u="1"/>
        <d v="2016-06-08T00:00:00" u="1"/>
        <d v="2016-09-30T00:00:00" u="1"/>
        <d v="2016-03-31T00:00:00" u="1"/>
        <d v="2016-07-13T00:00:00" u="1"/>
        <d v="2016-01-14T00:00:00" u="1"/>
        <d v="2016-06-27T00:00:00" u="1"/>
        <d v="2016-08-18T00:00:00" u="1"/>
        <d v="2016-02-19T00:00:00" u="1"/>
        <d v="2016-06-01T00:00:00" u="1"/>
        <d v="2016-09-23T00:00:00" u="1"/>
        <d v="2016-03-24T00:00:00" u="1"/>
        <d v="2016-07-06T00:00:00" u="1"/>
        <d v="2016-01-07T00:00:00" u="1"/>
        <d v="2016-04-29T00:00:00" u="1"/>
        <d v="2016-06-20T00:00:00" u="1"/>
        <d v="2016-08-11T00:00:00" u="1"/>
        <d v="2016-02-12T00:00:00" u="1"/>
        <d v="2016-07-25T00:00:00" u="1"/>
        <d v="2016-09-16T00:00:00" u="1"/>
        <d v="2016-01-26T00:00:00" u="1"/>
        <d v="2016-03-17T00:00:00" u="1"/>
        <d v="2016-08-30T00:00:00" u="1"/>
        <d v="2016-04-22T00:00:00" u="1"/>
        <d v="2016-06-13T00:00:00" u="1"/>
        <d v="2016-08-04T00:00:00" u="1"/>
        <d v="2016-02-05T00:00:00" u="1"/>
        <d v="2016-05-27T00:00:00" u="1"/>
        <d v="2016-07-18T00:00:00" u="1"/>
        <d v="2016-09-09T00:00:00" u="1"/>
        <d v="2016-01-19T00:00:00" u="1"/>
        <d v="2016-03-10T00:00:00" u="1"/>
        <d v="2016-08-23T00:00:00" u="1"/>
        <d v="2016-02-24T00:00:00" u="1"/>
        <d v="2016-04-15T00:00:00" u="1"/>
        <d v="2016-06-06T00:00:00" u="1"/>
        <d v="2016-09-28T00:00:00" u="1"/>
        <d v="2016-03-29T00:00:00" u="1"/>
        <d v="2016-05-20T00:00:00" u="1"/>
        <d v="2016-07-11T00:00:00" u="1"/>
        <d v="2016-09-02T00:00:00" u="1"/>
        <d v="2016-01-12T00:00:00" u="1"/>
        <d v="2016-03-03T00:00:00" u="1"/>
        <d v="2016-08-16T00:00:00" u="1"/>
        <d v="2016-10-07T00:00:00" u="1"/>
        <d v="2016-02-17T00:00:00" u="1"/>
        <d v="2016-04-08T00:00:00" u="1"/>
        <d v="2016-09-21T00:00:00" u="1"/>
        <d v="2016-03-22T00:00:00" u="1"/>
        <d v="2016-05-13T00:00:00" u="1"/>
        <d v="2016-07-04T00:00:00" u="1"/>
        <d v="2016-04-27T00:00:00" u="1"/>
        <d v="2016-08-09T00:00:00" u="1"/>
        <d v="2016-02-10T00:00:00" u="1"/>
        <d v="2016-04-01T00:00:00" u="1"/>
        <d v="2016-09-14T00:00:00" u="1"/>
        <d v="2016-03-15T00:00:00" u="1"/>
        <d v="2016-05-06T00:00:00" u="1"/>
        <d v="2016-02-29T00:00:00" u="1"/>
        <d v="2016-04-20T00:00:00" u="1"/>
        <d v="2016-08-02T00:00:00" u="1"/>
        <d v="2016-02-03T00:00:00" u="1"/>
        <d v="2016-05-25T00:00:00" u="1"/>
        <d v="2016-09-07T00:00:00" u="1"/>
        <d v="2016-03-08T00:00:00" u="1"/>
        <d v="2016-06-30T00:00:00" u="1"/>
        <d v="2016-10-12T00:00:00" u="1"/>
        <d v="2016-02-22T00:00:00" u="1"/>
        <d v="2016-04-13T00:00:00" u="1"/>
        <d v="2016-09-26T00:00:00" u="1"/>
        <d v="2016-05-18T00:00:00" u="1"/>
        <d v="2016-03-01T00:00:00" u="1"/>
        <d v="2016-06-23T00:00:00" u="1"/>
        <d v="2016-10-05T00:00:00" u="1"/>
        <d v="2016-02-15T00:00:00" u="1"/>
        <d v="2016-04-06T00:00:00" u="1"/>
        <d v="2016-07-28T00:00:00" u="1"/>
        <d v="2016-09-19T00:00:00" u="1"/>
        <d v="2016-01-29T00:00:00" u="1"/>
        <d v="2016-05-11T00:00:00" u="1"/>
        <d v="2016-04-25T00:00:00" u="1"/>
        <d v="2016-06-16T00:00:00" u="1"/>
        <d v="2016-02-08T00:00:00" u="1"/>
        <d v="2016-05-30T00:00:00" u="1"/>
        <d v="2016-07-21T00:00:00" u="1"/>
        <d v="2016-09-12T00:00:00" u="1"/>
        <d v="2016-01-22T00:00:00" u="1"/>
        <d v="2016-05-04T00:00:00" u="1"/>
        <d v="2016-08-26T00:00:00" u="1"/>
        <d v="2016-04-18T00:00:00" u="1"/>
        <d v="2016-06-09T00:00:00" u="1"/>
        <d v="2016-02-01T00:00:00" u="1"/>
        <d v="2016-05-23T00:00:00" u="1"/>
        <d v="2016-09-05T00:00:00" u="1"/>
        <d v="2016-06-28T00:00:00" u="1"/>
        <d v="2016-08-19T00:00:00" u="1"/>
        <d v="2016-10-10T00:00:00" u="1"/>
        <d v="2016-04-11T00:00:00" u="1"/>
        <d v="2016-06-02T00:00:00" u="1"/>
        <d v="2016-03-25T00:00:00" u="1"/>
        <d v="2016-05-16T00:00:00" u="1"/>
        <d v="2016-07-07T00:00:00" u="1"/>
        <d v="2016-01-08T00:00:00" u="1"/>
        <d v="2016-06-21T00:00:00" u="1"/>
        <d v="2016-08-12T00:00:00" u="1"/>
        <d v="2016-10-03T00:00:00" u="1"/>
        <d v="2016-04-04T00:00:00" u="1"/>
        <d v="2016-07-26T00:00:00" u="1"/>
        <d v="2016-01-27T00:00:00" u="1"/>
        <d v="2016-03-18T00:00:00" u="1"/>
        <d v="2016-05-09T00:00:00" u="1"/>
        <d v="2016-08-31T00:00:00" u="1"/>
        <d v="2016-06-14T00:00:00" u="1"/>
        <d v="2016-08-05T00:00:00" u="1"/>
        <d v="2016-07-19T00:00:00" u="1"/>
        <d v="2016-01-20T00:00:00" u="1"/>
        <d v="2016-03-11T00:00:00" u="1"/>
        <d v="2016-05-02T00:00:00" u="1"/>
        <d v="2016-08-24T00:00:00" u="1"/>
        <d v="2016-02-25T00:00:00" u="1"/>
        <d v="2016-06-07T00:00:00" u="1"/>
        <d v="2016-09-29T00:00:00" u="1"/>
        <d v="2016-03-30T00:00:00" u="1"/>
        <d v="2016-07-12T00:00:00" u="1"/>
        <d v="2016-01-13T00:00:00" u="1"/>
        <d v="2016-03-04T00:00:00" u="1"/>
        <d v="2016-08-17T00:00:00" u="1"/>
        <d v="2016-02-18T00:00:00" u="1"/>
        <d v="2016-09-22T00:00:00" u="1"/>
        <d v="2016-03-23T00:00:00" u="1"/>
        <d v="2016-05-14T00:00:00" u="1"/>
        <d v="2016-07-05T00:00:00" u="1"/>
        <d v="2016-01-06T00:00:00" u="1"/>
        <d v="2016-04-28T00:00:00" u="1"/>
        <d v="2016-08-10T00:00:00" u="1"/>
        <d v="2016-02-11T00:00:00" u="1"/>
        <d v="2016-09-15T00:00:00" u="1"/>
        <d v="2016-01-25T00:00:00" u="1"/>
        <d v="2016-03-16T00:00:00" u="1"/>
        <d v="2016-08-29T00:00:00" u="1"/>
        <d v="2016-04-21T00:00:00" u="1"/>
        <d v="2016-08-03T00:00:00" u="1"/>
        <d v="2016-02-04T00:00:00" u="1"/>
        <d v="2016-05-26T00:00:00" u="1"/>
        <d v="2016-09-08T00:00:00" u="1"/>
        <d v="2016-01-18T00:00:00" u="1"/>
        <d v="2016-03-09T00:00:00" u="1"/>
        <d v="2016-08-22T00:00:00" u="1"/>
        <d v="2016-10-13T00:00:00" u="1"/>
        <d v="2016-02-23T00:00:00" u="1"/>
        <d v="2016-04-14T00:00:00" u="1"/>
        <d v="2016-09-27T00:00:00" u="1"/>
        <d v="2016-05-19T00:00:00" u="1"/>
        <d v="2016-09-01T00:00:00" u="1"/>
        <d v="2016-01-11T00:00:00" u="1"/>
        <d v="2016-03-02T00:00:00" u="1"/>
        <d v="2016-06-24T00:00:00" u="1"/>
        <d v="2016-10-06T00:00:00" u="1"/>
        <d v="2016-02-16T00:00:00" u="1"/>
        <d v="2016-04-07T00:00:00" u="1"/>
        <d v="2016-07-29T00:00:00" u="1"/>
        <d v="2016-09-20T00:00:00" u="1"/>
        <d v="2016-03-21T00:00:00" u="1"/>
        <d v="2016-05-12T00:00:00" u="1"/>
        <d v="2016-04-26T00:00:00" u="1"/>
        <d v="2016-06-17T00:00:00" u="1"/>
        <d v="2016-08-08T00:00:00" u="1"/>
      </sharedItems>
    </cacheField>
    <cacheField name="Clients" numFmtId="0">
      <sharedItems containsBlank="1" count="30">
        <s v="TROIS MOULINS"/>
        <s v="ANTIN"/>
        <s v="EFIDIS"/>
        <s v="RIVP CENTRE"/>
        <m/>
        <s v="FSM" u="1"/>
        <s v="PERRIN" u="1"/>
        <s v="Villiers sur orge" u="1"/>
        <s v="PARIS HABITAT" u="1"/>
        <s v="RICHEMONT" u="1"/>
        <s v="POIRIER" u="1"/>
        <s v="RIVP SUD" u="1"/>
        <s v="DENIAU" u="1"/>
        <s v="GUFFLET" u="1"/>
        <s v="SOCALOG" u="1"/>
        <s v="PREF POLICE" u="1"/>
        <s v="CORDE" u="1"/>
        <s v="LE RICHEMONT" u="1"/>
        <s v="KREMLIN" u="1"/>
        <s v="CHÂTEAU ET PERSPECTIVE" u="1"/>
        <s v="HSF" u="1"/>
        <s v="BOSCH" u="1"/>
        <s v="SSDIS77" u="1"/>
        <s v="SNCF" u="1"/>
        <s v="CARAC" u="1"/>
        <s v="SNI" u="1"/>
        <s v="SSDIS 77" u="1"/>
        <s v="RIVP NORD" u="1"/>
        <s v="SCI BAILEC" u="1"/>
        <s v="CENTURY 21" u="1"/>
      </sharedItems>
    </cacheField>
    <cacheField name="Adresse Chantiers" numFmtId="0">
      <sharedItems containsBlank="1" count="1300">
        <s v="18 boulevard Danger"/>
        <s v="3 place Denis de Chailly"/>
        <s v="Rue Francoeur"/>
        <s v="3 rue de Mandres"/>
        <s v="12 rue de Bretagne"/>
        <s v="162 rue Gabriel Péri"/>
        <s v="8 allée des Cerisiers"/>
        <s v="89 avenue du Général de Gaulle"/>
        <m/>
        <s v="142-144 boulevard Berthier" u="1"/>
        <s v="87 rue Toulouse Lautrec" u="1"/>
        <s v="1 rue de l'Egalité" u="1"/>
        <s v="3 rue Villedo" u="1"/>
        <s v="5 résidence malendré" u="1"/>
        <s v="2 place de l'Europe" u="1"/>
        <s v="1 rue des Bleuets" u="1"/>
        <s v="18 allée du Bel Air" u="1"/>
        <s v="40 bld P V Couturier" u="1"/>
        <s v="4 rue Louis Ganne" u="1"/>
        <s v="13 résidence Fontaine de la Treille" u="1"/>
        <s v="7 passage Saint Bernard" u="1"/>
        <s v="41/41 B BD leclerc Log N°128" u="1"/>
        <s v="10 allée du clos d'Audebert" u="1"/>
        <s v="5 square de la Salamandre" u="1"/>
        <s v="56 rue de Boulains" u="1"/>
        <s v="29 rue de Montmorency" u="1"/>
        <s v="3 rue Alfred de Musset" u="1"/>
        <s v="126 avenue de Stalingrad" u="1"/>
        <s v="304 rue de Belleville" u="1"/>
        <s v="143 rue Rouget de l'Isle" u="1"/>
        <s v="3 rue de l'Egalité" u="1"/>
        <s v="4 rue Joseph Python" u="1"/>
        <s v="9 passage Saint Bernard" u="1"/>
        <s v="41 rue François couperin" u="1"/>
        <s v="8 rue des Bleuets " u="1"/>
        <s v="3 rue Michel Servet" u="1"/>
        <s v="23 voie des Mares" u="1"/>
        <s v="6 rue Maurice Ravel" u="1"/>
        <s v="7 rue de la Garenne" u="1"/>
        <s v="5 rue Alfred de Musset" u="1"/>
        <s v="204-210 rue du Château des Rentiers" u="1"/>
        <s v="2 rue de la Mare la Ville" u="1"/>
        <s v="125 rue de la Déportation" u="1"/>
        <s v="3 allée du Bréau" u="1"/>
        <s v="4A rue Aristide Briand" u="1"/>
        <s v="8 rue Louis ganne" u="1"/>
        <s v="Square Louise Michel" u="1"/>
        <s v="88 square Auguste Rodin" u="1"/>
        <s v="37 rue Joseph Python" u="1"/>
        <s v="1 place du 8 mai 1945" u="1"/>
        <s v="83 place de la justice " u="1"/>
        <s v="123 avenue Gustave Courbet" u="1"/>
        <s v="2 rue Gallien" u="1"/>
        <s v="10 rue castellane" u="1"/>
        <s v="41/41 B BD leclerc Log N°129" u="1"/>
        <s v="1 rue des Hirondelles" u="1"/>
        <s v="4 rue Fontaine aux Ecus" u="1"/>
        <s v="61 rue Doudeauville" u="1"/>
        <s v="11 allée des Bathes 1er" u="1"/>
        <s v="8 Villa Saulaie" u="1"/>
        <s v="10 Allée des Myosotis" u="1"/>
        <s v="4 rue chone " u="1"/>
        <s v="9 rue de la Garenne" u="1"/>
        <s v="8bis rue du 14 Juillet" u="1"/>
        <s v="200 bis boulev ard Voltaire" u="1"/>
        <s v="4 rue de la Mare la Ville" u="1"/>
        <s v="5 rue des Haudriettes" u="1"/>
        <s v="15 résidence Julles Valles" u="1"/>
        <s v="7 rue de l'Egalité" u="1"/>
        <s v="cité cléenceau bati i" u="1"/>
        <s v="46 mail marcel et maryvonne pouvreau" u="1"/>
        <s v="5 allée du Bréau" u="1"/>
        <s v="87 rue Maurice Utrillo" u="1"/>
        <s v="16 boulevard Gouvion Saint Cyr" u="1"/>
        <s v="49 rue Saint Blaise" u="1"/>
        <s v="22 rue Jules Ferry" u="1"/>
        <s v="12 impasse Delépine" u="1"/>
        <s v="36 rue de Malte" u="1"/>
        <s v="65 square Marie Curie" u="1"/>
        <s v="9 rue alfred de musset" u="1"/>
        <s v="3 résidence Mala drerie" u="1"/>
        <s v="6 rue de la Mare la Ville" u="1"/>
        <s v="allée du bois" u="1"/>
        <s v="6 rue Léon Frot" u="1"/>
        <s v="Rue Luisant" u="1"/>
        <s v="25 rue Houdon" u="1"/>
        <s v="93 rue Jeanne d'Arc" u="1"/>
        <s v="27 rue du Vieux Moulin" u="1"/>
        <s v="9 rue de l'Egalité" u="1"/>
        <s v="6 avenue Marcel Doret" u="1"/>
        <s v="1 Rue Olivier Messiaen" u="1"/>
        <s v="8 rue de la petite Arche" u="1"/>
        <s v="2C avenue d'Armainvilliers" u="1"/>
        <s v="Allée Loui Aragon" u="1"/>
        <s v="1 rue Antoinios de Gaulle" u="1"/>
        <s v="16 rue Sylvain Colinet" u="1"/>
        <s v="1 rue anne Godeau" u="1"/>
        <s v="13bis boulevard Saint Martin" u="1"/>
        <s v="126 rue de Stalingrad" u="1"/>
        <s v="15 ter allée de la Butte Rouge" u="1"/>
        <s v="10 rue Claude Debussy" u="1"/>
        <s v="3 rue des Mandres" u="1"/>
        <s v="85 square Marie Curie" u="1"/>
        <s v="6C rue du Lunain" u="1"/>
        <s v="269 avenue du Gal de Gaulle" u="1"/>
        <s v="35 rue Séverine" u="1"/>
        <s v="135 rue Gabriel Péri Etage 7 porte 71" u="1"/>
        <s v="1A Résidence Grande Varennes" u="1"/>
        <s v="1 rue Conet" u="1"/>
        <s v="1 allée Jules Girard" u="1"/>
        <s v="57 boulevard de Ménilmontant" u="1"/>
        <s v="60 rue des Aulnes" u="1"/>
        <s v="12 rue de pontoise" u="1"/>
        <s v="5 rue des Prairies" u="1"/>
        <s v="3 rue Olivier Messiaen" u="1"/>
        <s v="1 er Bat 158 Anatole France" u="1"/>
        <s v="16/18 rue Barbara" u="1"/>
        <s v="12 allée des Cigognes" u="1"/>
        <s v="152 square Anatole France" u="1"/>
        <s v="2 rue de l'Eglantier" u="1"/>
        <s v="153 square Anatole France" u="1"/>
        <s v="14/15 allée de la Bute Rouge" u="1"/>
        <s v="185 rue de charonne" u="1"/>
        <s v="8 rue Bonnet" u="1"/>
        <s v="18 rue Charlemagne" u="1"/>
        <s v="3 rue Anne Godeau" u="1"/>
        <s v="158 square Anatole France" u="1"/>
        <s v="29 rue de Rome" u="1"/>
        <s v="1 reudu vieux moulin" u="1"/>
        <s v="81 square Marie Curie" u="1"/>
        <s v="14 A place du colombier" u="1"/>
        <s v="4C Résidence Grande Varennes" u="1"/>
        <s v="401 square Jacques Prévert" u="1"/>
        <s v="8 place Jean Jaurès" u="1"/>
        <s v="5 rue olivier messiaen" u="1"/>
        <s v="17 allée Marguerite Duras" u="1"/>
        <s v="9 passage Saint Pierre Amelot" u="1"/>
        <s v="129 rue Saint Maur" u="1"/>
        <s v="8 rue de la praiiries " u="1"/>
        <s v="407 square Jacques Prévert" u="1"/>
        <s v="12 rue Basfroi" u="1"/>
        <s v="2 rue de Florence" u="1"/>
        <s v="16 rue Gabriel Fournier" u="1"/>
        <s v="37 rue Belgrand" u="1"/>
        <s v="81 rue Marie Curie" u="1"/>
        <s v="117 square Anatole France" u="1"/>
        <s v="13 boulevard St Martin" u="1"/>
        <s v="11 rue Antonioz de Gaulle" u="1"/>
        <s v="38 rue des Louvières" u="1"/>
        <s v="10bis rue de la Pierre Levée" u="1"/>
        <s v="5 rue Cino del Duca" u="1"/>
        <s v="14 rue Mouraud" u="1"/>
        <s v="11 allée des Lilas" u="1"/>
        <s v="2C rue Champs de Coq" u="1"/>
        <s v="15 rue Saint Paul" u="1"/>
        <s v="18 rue Duranti" u="1"/>
        <s v="112 rue Rambuteau" u="1"/>
        <s v="5 avenue du Gal de Gaulle" u="1"/>
        <s v="3 allée des lilas " u="1"/>
        <s v="7 rue Anne Godeau" u="1"/>
        <s v="10 avenue du Président Mitterrand" u="1"/>
        <s v="114 rue Rambuteau" u="1"/>
        <s v="3 rue Florence Blumenthal" u="1"/>
        <s v="13 rue de la therouane" u="1"/>
        <s v="1 rue Jean Veber" u="1"/>
        <s v="11 allée du 19 mars 192" u="1"/>
        <s v="118 rue rambuteau" u="1"/>
        <s v="6 rue Robert Schuman " u="1"/>
        <s v="43 rue jollois " u="1"/>
        <s v="2 Rue Ferdinand Buisson" u="1"/>
        <s v="95bis boulevard Richard Lenoir" u="1"/>
        <s v="2 square de la Plaine" u="1"/>
        <s v="29 rue Robert Schuman" u="1"/>
        <s v="4 rue philippe pinel" u="1"/>
        <s v="9 rue du 26 août 44" u="1"/>
        <s v="9 place de Stalingrad" u="1"/>
        <s v="87 avenu du général de Gaulle" u="1"/>
        <s v="4 square des roses" u="1"/>
        <s v="9 rue Anne Godeau" u="1"/>
        <s v="41 boulevard Barbès " u="1"/>
        <s v="81 rue de Meaux " u="1"/>
        <s v="16/26 avenue du Dr Gley" u="1"/>
        <s v="31 - 33 Rue pixérécourt" u="1"/>
        <s v="39 rue Arthur Rimbaud" u="1"/>
        <s v="3 rue Pierre Sémard" u="1"/>
        <s v="41 rue de Rome" u="1"/>
        <s v="54 rue Anotonio Vivaldi" u="1"/>
        <s v="1bis cité Griset" u="1"/>
        <s v="52 avenue Pierre Brossolette" u="1"/>
        <s v="15 rue de la Houchette" u="1"/>
        <s v="6 rue Philippe Pinel" u="1"/>
        <s v="10 villa Nicolas de Blégny" u="1"/>
        <s v="25 rue Robert Schuman" u="1"/>
        <s v="3 le clos de Marlotte" u="1"/>
        <s v="10 rue Duranti" u="1"/>
        <s v="14 rue Ferdinand Buisson" u="1"/>
        <s v="1 résidence st Augustin" u="1"/>
        <s v="35bis boulevard Davout" u="1"/>
        <s v="2 bis rue des Arquebusiers" u="1"/>
        <s v="10 place Jean Jaurès" u="1"/>
        <s v="144 avenue d'Italie" u="1"/>
        <s v="42 boulevard de Soave" u="1"/>
        <s v="67 rue des Haies" u="1"/>
        <s v="2 rue des Lilas" u="1"/>
        <s v="11 rue de la fontarabie" u="1"/>
        <s v="50 rue Elysée Recus" u="1"/>
        <s v="3 rue du Bois Pommier" u="1"/>
        <s v="63/65 avenue Pierre Brossolette" u="1"/>
        <s v="7 rue Guneot" u="1"/>
        <s v="6 rue Ferdinand Buisson" u="1"/>
        <s v="114 rue Germain Siraudin" u="1"/>
        <s v="6 avenue du général de Gaulle" u="1"/>
        <s v="53 square Alexis Carrel Log 0001" u="1"/>
        <s v="56 avenue de Corbeil" u="1"/>
        <s v="8 rue Philippe Pinel" u="1"/>
        <s v="rue d l'orge" u="1"/>
        <s v="135 rue Gabriel Péri" u="1"/>
        <s v="14 rue Jean Jaurès" u="1"/>
        <s v="place du chanoine bos" u="1"/>
        <s v="3 rue Servan" u="1"/>
        <s v="2 allée des Cerisiers" u="1"/>
        <s v="207 rue Vercingétorix" u="1"/>
        <s v="25 rue Lucien Allais " u="1"/>
        <s v="8 square des roses" u="1"/>
        <s v="9 allée des Lilas " u="1"/>
        <s v="418 rue Bernard de Poret" u="1"/>
        <s v="8 rue Albert Roussel" u="1"/>
        <s v="3 avenue du Général Morand" u="1"/>
        <s v="5 rue Vivaldi" u="1"/>
        <s v="12 rue de la Villette" u="1"/>
        <s v="7 rue Jean Veber" u="1"/>
        <s v="10 rue de la Hamoche" u="1"/>
        <s v="3 place des Boulains" u="1"/>
        <s v="13 rue Lionel Hurtebize" u="1"/>
        <s v="3 rue des primevères" u="1"/>
        <s v="27 Ave Georges Mandel" u="1"/>
        <s v="27 rue des Rasselins" u="1"/>
        <s v="Avenue du Dr Gley" u="1"/>
        <s v="6b Av st germain des noyers" u="1"/>
        <s v="21 avenue Charles Gide" u="1"/>
        <s v="60 rue Notre Dame de Nazareth" u="1"/>
        <s v="133 rue de bagnolet " u="1"/>
        <s v="4 allée des Cerisiers" u="1"/>
        <s v="37 rue Véron Afortville" u="1"/>
        <s v="200 bis boulevard Voltaire" u="1"/>
        <s v="1 rue des Galants Courts" u="1"/>
        <s v="5-5 bis rue Maurice Rouviere 14éme" u="1"/>
        <s v="114 rue de turenne" u="1"/>
        <s v="3 rue Nicolaï" u="1"/>
        <s v="6 rue Daniel Fery" u="1"/>
        <s v="1B Résidence Grande Garenne" u="1"/>
        <s v="6 square Henri Moissan 0093" u="1"/>
        <s v="157 boulevard Davout" u="1"/>
        <s v="4 allée Bossuet" u="1"/>
        <s v="158 boulevard Davout" u="1"/>
        <s v="Rue du Colombier" u="1"/>
        <s v="13 allée des Bathes" u="1"/>
        <s v="6 allée des Cigognes" u="1"/>
        <s v="Résidence de la Ducharme" u="1"/>
        <s v="5 place des Boulains" u="1"/>
        <s v="Avenue de la république Porte N°29" u="1"/>
        <s v="11 rue de Fontarabie" u="1"/>
        <s v="52 bis rue de la convention" u="1"/>
        <s v="9 rue du Gal Niox" u="1"/>
        <s v="3 allée des Lilas" u="1"/>
        <s v="23 passage Saint Sébastien" u="1"/>
        <s v="6 allée Bossuet" u="1"/>
        <s v="9 boulevard de la Marsange" u="1"/>
        <s v="44 rue Richard Lenoir" u="1"/>
        <s v="8 Allée des Cigognes" u="1"/>
        <s v="5F rue Champ de Coq" u="1"/>
        <s v="73 rue des Frères Lumières" u="1"/>
        <s v="1 rue Lagorsse" u="1"/>
        <s v="2 rue Henri Dunant" u="1"/>
        <s v="11 rue Catherine Puig" u="1"/>
        <s v="19 cité Beauharnais" u="1"/>
        <s v="21 voies des Mares" u="1"/>
        <s v="37 rue de Véron" u="1"/>
        <s v="246 allée du Soleil" u="1"/>
        <s v="5 allée des Lilas" u="1"/>
        <s v="10 rue de la poterie " u="1"/>
        <s v="1 rue Sébastien Lenormand" u="1"/>
        <s v="2-4 rue Georges Brassens" u="1"/>
        <s v="6 allée des myosotis " u="1"/>
        <s v="84 rue toulouse Lautrec " u="1"/>
        <s v="8 allée Bossuet" u="1"/>
        <s v="29 rue du Gal de Gaulle" u="1"/>
        <s v="68 boulevard Berthier" u="1"/>
        <s v="19 boulevard de la marsange" u="1"/>
        <s v="8 allée Bourvil la Haye" u="1"/>
        <s v="Allée de la Butte Rouge" u="1"/>
        <s v="2 rue Lahire" u="1"/>
        <s v="26 avenue Jean Moulin" u="1"/>
        <s v="48 square Henri Moissan " u="1"/>
        <s v="5 rue de l'Aqueduc" u="1"/>
        <s v="1 allée stéphane Mallarmé" u="1"/>
        <s v="1 place du Chanoine Bos" u="1"/>
        <s v="6 rue de la Folie Méricourt" u="1"/>
        <s v="15 allée du Mont Louvet" u="1"/>
        <s v="Allée des Près Verts" u="1"/>
        <s v="93 avenue Charles Gide" u="1"/>
        <s v="15 route Stratégique" u="1"/>
        <s v="80 rue François Miron" u="1"/>
        <s v="44 rue Richard Lenoird" u="1"/>
        <s v="202 Cité du Noyer Perrot" u="1"/>
        <s v="19 rue de Bellot " u="1"/>
        <s v="1 avenue des Marronniers" u="1"/>
        <s v="407 place Jacques Prevert" u="1"/>
        <s v="165 rue d'Alesia" u="1"/>
        <s v="Rue de Paris" u="1"/>
        <s v="15 route de Bellot" u="1"/>
        <s v="4 rue de la fontaine Chertems" u="1"/>
        <s v="1 rue Emile Ronne" u="1"/>
        <s v="15 boulevard de la Marsange" u="1"/>
        <s v="4 allée du Phare" u="1"/>
        <s v="49 rue Camille Desmoulins" u="1"/>
        <s v="6 rue Henri Dunant" u="1"/>
        <s v="10 rue Omer Talon" u="1"/>
        <s v="22 avenue Jean Moulin" u="1"/>
        <s v="14 rue Jean Louis" u="1"/>
        <s v="8 A rue du Pasteur" u="1"/>
        <s v="8 allée des Arcades" u="1"/>
        <s v="3 allée stéphane Mallarmé" u="1"/>
        <s v="30 rue marcel Carne" u="1"/>
        <s v="11 allée du Mont Louvet" u="1"/>
        <s v="9 allée des Lilas" u="1"/>
        <s v="13 avenue Kenedy" u="1"/>
        <s v="8 villa Nicolas de Blégny" u="1"/>
        <s v="11 route Stratégique" u="1"/>
        <s v="99 rue du Chevaleret" u="1"/>
        <s v="Rue Octave Longuet" u="1"/>
        <s v="17 rue des Primevères" u="1"/>
        <s v="525 cité du Noyer Perrot" u="1"/>
        <s v="21 rue Emile Zola" u="1"/>
        <s v="11 route de Bellot" u="1"/>
        <s v="15 allée de la Butte Rouge" u="1"/>
        <s v="17 rue Jules Massenet" u="1"/>
        <s v="3 avenue de St Germain des Noyers" u="1"/>
        <s v="624 avenue Bir Hakeim" u="1"/>
        <s v="25 esplanade du belvedère" u="1"/>
        <s v="84 rue Mouffetard" u="1"/>
        <s v="11 boulevard de la marsange" u="1"/>
        <s v="10 square Jean Morlet" u="1"/>
        <s v="23 avenue du Belay" u="1"/>
        <s v="21 rue Luisant" u="1"/>
        <s v="21 rue Henri Dunant" u="1"/>
        <s v="76 rue Toulouse Lautrec" u="1"/>
        <s v="8 allée de la Résidence" u="1"/>
        <s v="48rue des moines" u="1"/>
        <s v="5 allée Stéphane Mallarmé" u="1"/>
        <s v="5 place du Chanoine Bos" u="1"/>
        <s v="3 rue Abel Rabaud" u="1"/>
        <s v="536 rue de Saussaie" u="1"/>
        <s v="14 rue Pierre Joseph Boch" u="1"/>
        <s v="8 rue Charlemagne" u="1"/>
        <s v="25 rue Jacques Ibert" u="1"/>
        <s v="2 square de Tarascon" u="1"/>
        <s v="5-5bis rue de l'Acqueduc" u="1"/>
        <s v="11 rue servan " u="1"/>
        <s v="8 rue charles tournemire " u="1"/>
        <s v="129bis rue de Tolbiac" u="1"/>
        <s v="8 boulevard Churcill" u="1"/>
        <s v="13 rue Emile Ronne" u="1"/>
        <s v="5 rue Charles Gounod" u="1"/>
        <s v="13ter rue Albert Moreau" u="1"/>
        <s v="30 square Jean Morlet" u="1"/>
        <s v="93 avenue charles Gide Porte 092" u="1"/>
        <s v="84 rue Toulouse Lautrec" u="1"/>
        <s v="7 allée Stéphane Mallarmé" u="1"/>
        <s v="72 rue Toulouse Lautrec" u="1"/>
        <s v="144 avenue de la Porte d'Italie" u="1"/>
        <s v="54 rue Antonio Vivaldi" u="1"/>
        <s v="5 Place de la Porte de Champerret" u="1"/>
        <s v="30 rue du faubourg Poissonnière" u="1"/>
        <s v="Tour Warnery" u="1"/>
        <s v="22 avenue Jean Moulin " u="1"/>
        <s v="10 résidence Fontaine de la Treille" u="1"/>
        <s v="7 avenue des Marronniers" u="1"/>
        <s v="27 rue Fortoiseau" u="1"/>
        <s v="32 rue andré Carrez Appt 1" u="1"/>
        <s v="2 allée louis Aragon" u="1"/>
        <s v="5 avenue du Mal de Lattre de Tassigny" u="1"/>
        <s v="7 rue Pouchet" u="1"/>
        <s v="cité de Briolle" u="1"/>
        <s v="488 mail marcel et maryvonnePouvreau" u="1"/>
        <s v="7 rue Charles Gounod" u="1"/>
        <s v="164 rue Château des Rentiers" u="1"/>
        <s v="2E square du Petit Margat" u="1"/>
        <s v="113 boulevard Mortier" u="1"/>
        <s v="4 rue de la Laiterie" u="1"/>
        <s v="80 rue Toulouse Lautrec" u="1"/>
        <s v="Allée des prés verts" u="1"/>
        <s v="18 rue Marcel Carné" u="1"/>
        <s v="4bis rue de la Poterie" u="1"/>
        <s v="5 domaine de la Source" u="1"/>
        <s v="3 allée Louise de Vilmorin" u="1"/>
        <s v="144 avenue de la Libération" u="1"/>
        <s v="1 rue du 8 Février 1962" u="1"/>
        <s v="48 rue des moines" u="1"/>
        <s v="Rue Lucien Allais" u="1"/>
        <s v="9-9bis rue des Prairies" u="1"/>
        <s v="1-3 rue de la Vacquerie" u="1"/>
        <s v="Jacques Prévert/Rosenberg" u="1"/>
        <s v="4 allée Louis Aragon" u="1"/>
        <s v="32 rue Ordener" u="1"/>
        <s v="41 rue Jacques Ibert" u="1"/>
        <s v="10 ave du Pt François Mitterrand" u="1"/>
        <s v="20-24 rue Dauntancourt " u="1"/>
        <s v="133 rue Maurice Utrillo" u="1"/>
        <s v="6 rue de l'égalité" u="1"/>
        <s v="21 rue de la Fregate" u="1"/>
        <s v="cité cléenceau bati j" u="1"/>
        <s v="6bis rue de la Poterie" u="1"/>
        <s v="119bis rue Saint Antoine" u="1"/>
        <s v="2 rue Henri Cartier Bresson" u="1"/>
        <s v="41 boulevard du général leclerc" u="1"/>
        <s v="141 rue de Bagnolet" u="1"/>
        <s v="143 rue de Bagnolet" u="1"/>
        <s v="3 square Vesoul" u="1"/>
        <s v="rue de la crois ronde Bat F" u="1"/>
        <s v="12 rue André Carrez" u="1"/>
        <s v="79 rue henri Barbusse" u="1"/>
        <s v="12 place Dupont Perrot" u="1"/>
        <s v="48 square Henri Moissan" u="1"/>
        <s v="49 bis boulevard Davout" u="1"/>
        <s v="5 rue du Pont Louis Philippe" u="1"/>
        <s v="201 rue Rosenberg" u="1"/>
        <s v="11 rue servan" u="1"/>
        <s v="Rue Pierre et Marie Curie" u="1"/>
        <s v="21 avenue du général Morand" u="1"/>
        <s v="13 rue Popincourt " u="1"/>
        <s v="25 rue Pierre Curie" u="1"/>
        <s v="1 rue du Citoyen Vergne" u="1"/>
        <s v="5 allée du Commandant Guesnet" u="1"/>
        <s v="6 rue Romain Rolland" u="1"/>
        <s v="72 rue des OrteauxEt 1" u="1"/>
        <s v="81 rue de meaux" u="1"/>
        <s v="42 rue joseph Python" u="1"/>
        <s v="5 square Vesoul" u="1"/>
        <s v="39 bd Emile Zola" u="1"/>
        <s v="63 rue Fortoiseau" u="1"/>
        <s v="30 rue Joseph Python" u="1"/>
        <s v="2 square Vésoul" u="1"/>
        <s v="6bis rue Grande Rue " u="1"/>
        <s v="1 bis rue du val d'osne" u="1"/>
        <s v="3 avenue Raoul Nordling" u="1"/>
        <s v="6D rue du Lunain" u="1"/>
        <s v="6 rue Voltaire" u="1"/>
        <s v="141 allée des Abeilles" u="1"/>
        <s v="2 rue gabriel Fournier log N°469" u="1"/>
        <s v="93 boulevard de Montparnasse" u="1"/>
        <s v="211 rue de la convention" u="1"/>
        <s v="Chemin de la Poupardière" u="1"/>
        <s v="33 rue charles Gustave Stoskopf" u="1"/>
        <s v="2 résidence Rollin" u="1"/>
        <s v="48bis avenue du Poitou" u="1"/>
        <s v="3 allées des lilas" u="1"/>
        <s v="3 rue du citoyen Vergne" u="1"/>
        <s v="213 rue de la Convention" u="1"/>
        <s v="8 rue de Pasteur" u="1"/>
        <s v="18B rue Saint Germain" u="1"/>
        <s v="164 rue Jeanne d'Arc" u="1"/>
        <s v="18C rue Saint Germain" u="1"/>
        <s v="39 boulevard Emile Zola" u="1"/>
        <s v="7 square Vesoul" u="1"/>
        <s v="15 rue de la Bigotte" u="1"/>
        <s v="4 square Vésoul" u="1"/>
        <s v="23 rue de la croix saint Simon" u="1"/>
        <s v="940 rue Charles de Gaulle" u="1"/>
        <s v="1 rue Henri Cartier Besson" u="1"/>
        <s v="5 chemin du Parc de charonne" u="1"/>
        <s v="411 square Jacques Prévert" u="1"/>
        <s v="35 route de Boissise" u="1"/>
        <s v="224 allée des Abeilles" u="1"/>
        <s v="47 rue Jean Baptiste Lully" u="1"/>
        <s v="43 rue St Merry" u="1"/>
        <s v="20-24 rue Dautancourt " u="1"/>
        <s v="120 square Anatole France" u="1"/>
        <s v="95 rue du Temple" u="1"/>
        <s v="120 rue Lauriston" u="1"/>
        <s v="49 rue Jollois" u="1"/>
        <s v="9 rue du 8 février 1962" u="1"/>
        <s v="43 rue du Clos" u="1"/>
        <s v="1 rue Saint Honoré" u="1"/>
        <s v="31 rue de la Croix Saint Simon" u="1"/>
        <s v="4 Square  Vesoul" u="1"/>
        <s v="6bis place Jean Jaurès" u="1"/>
        <s v="8 rue Nelson Mandela" u="1"/>
        <s v="39 rue Mouraud" u="1"/>
        <s v="45b rue Dionet" u="1"/>
        <s v="2 place des Tilleuls" u="1"/>
        <s v="127 rue de Tolbiac" u="1"/>
        <s v="3 avenue Marcel Paul" u="1"/>
        <s v="2 rue des Pinsons" u="1"/>
        <s v="129 rue de Tolbiac" u="1"/>
        <s v="26 rue du Colombier" u="1"/>
        <s v="30 bld Chastenay de Géry" u="1"/>
        <s v="14 rue Baudelaire" u="1"/>
        <s v="20 avenue René Cassin" u="1"/>
        <s v="10 ter de la pierre Levée" u="1"/>
        <s v="2 Avenue Dode de la Brunerie" u="1"/>
        <s v="79 rue henri barbusse " u="1"/>
        <s v="6 rue Anne Marie Javouhey" u="1"/>
        <s v="50 rue des Boulains" u="1"/>
        <s v="2 square de Vesoul" u="1"/>
        <s v="4 grande allée du Cor" u="1"/>
        <s v="2 allée des Myosotis" u="1"/>
        <s v="1 rue de la Fraternité" u="1"/>
        <s v="12 rue folie Méricourt" u="1"/>
        <s v="40 bld P V Couturier " u="1"/>
        <s v="37 rue Notre Dame de Nazareth" u="1"/>
        <s v="18 rue Robert Schuman" u="1"/>
        <s v="41 place de la justice" u="1"/>
        <s v="9 résidence Jules Vales" u="1"/>
        <s v="2 place du vieux clocher" u="1"/>
        <s v="16 rue Barbara" u="1"/>
        <s v="17 avenue Mac Mahon" u="1"/>
        <s v="10 résidence Jules Valles" u="1"/>
        <s v="26 avenue de la Victoire" u="1"/>
        <s v="158ter rue du Temple" u="1"/>
        <s v="52bis rue de la Convention" u="1"/>
        <s v="4 rue des Pinsons" u="1"/>
        <s v="403 bis jacques prevers" u="1"/>
        <s v="1 allée de Chantilly" u="1"/>
        <s v="135bis boulevard Murat" u="1"/>
        <s v="10 rue Baudelaire" u="1"/>
        <s v="113 rue Jean Goujon" u="1"/>
        <s v="100 rue de troyes" u="1"/>
        <s v="4 Allée des myosotis" u="1"/>
        <s v="7 rue Lionel Hurtebize" u="1"/>
        <s v="19 rue de Jouy" u="1"/>
        <s v="8 rue du Pré Botin" u="1"/>
        <s v="6 place des Tilleuls" u="1"/>
        <s v="43 rue Mouraud" u="1"/>
        <s v="8 square des Trophées" u="1"/>
        <s v="73 place de la Justice" u="1"/>
        <s v="12 rue Barbara" u="1"/>
        <s v="200bis boulevard Voltaire" u="1"/>
        <s v="1 place de la Biche" u="1"/>
        <s v="7 avenue Marcel Paul" u="1"/>
        <s v="27 rue du Bois Michel Pierre" u="1"/>
        <s v="409/411 square Jacques Prévert" u="1"/>
        <s v="3 allée de Chantilly" u="1"/>
        <s v="44 rue Dulong" u="1"/>
        <s v="6bis rue Grande rue" u="1"/>
        <s v="3 allée des Lilas 0051" u="1"/>
        <s v="207/2015 rue Pierre et Marie Curie" u="1"/>
        <s v="21 rue Cahen d'Anvers" u="1"/>
        <s v="158 avenue d'Italie" u="1"/>
        <s v="14 allée des bathes " u="1"/>
        <s v="8 Grande Allée du Cor" u="1"/>
        <s v="222 boulevard Mac Donald" u="1"/>
        <s v="63 rue Francoeur" u="1"/>
        <s v="2 allée des Bathes" u="1"/>
        <s v="211 rue Vercingétorix" u="1"/>
        <s v="5 bis rue de Paris " u="1"/>
        <s v="6 allée des Myosotis" u="1"/>
        <s v="5 rue de la Fraternité" u="1"/>
        <s v="3 square de la samandre" u="1"/>
        <s v="15 rue de Jouy" u="1"/>
        <s v="15 rue Jean Jaurès" u="1"/>
        <s v="127 rue Germain Siraudin" u="1"/>
        <s v="6 rue jean Jaurés" u="1"/>
        <s v="46A rue des Folies" u="1"/>
        <s v="9 avenue Marcel Paul" u="1"/>
        <s v="8 rue des Pinsons" u="1"/>
        <s v="31 rue Louise Michel" u="1"/>
        <s v="328 rue saint Jacques " u="1"/>
        <s v="3 avenue du Généal Morand" u="1"/>
        <s v="5 allée de Chantilly" u="1"/>
        <s v="1 rue Michel Germaneau" u="1"/>
        <s v="42 rue Mary-Besseyre Hall A" u="1"/>
        <s v="24 bis rue Pasteur" u="1"/>
        <s v="10 rue de castellane" u="1"/>
        <s v="3 rue Roger Bissière" u="1"/>
        <s v="189 rue Caporal Poussineau" u="1"/>
        <s v="31 rue Guillaume Apollinaire" u="1"/>
        <s v="22 rue Balard" u="1"/>
        <s v="7 rue de la Fraternité" u="1"/>
        <s v="6 place des Genêts" u="1"/>
        <s v="Rue du Maréchal Foch" u="1"/>
        <s v="9-11 rue de Sèvres" u="1"/>
        <s v="Route du Bois Pommier" u="1"/>
        <s v="61 boulevard des Batignolles" u="1"/>
        <s v="2 allée Louis Debondt" u="1"/>
        <s v="Rue de la Ferme Neuve" u="1"/>
        <s v="6 f rue de lunain" u="1"/>
        <s v="6 rue du Vieux Moulin" u="1"/>
        <s v="33 avenue du Gal Morand" u="1"/>
        <s v="11 rue de la Paroisse" u="1"/>
        <s v="27 rue Curie" u="1"/>
        <s v="31 rue curie " u="1"/>
        <s v="3 rue Michel Germaneau" u="1"/>
        <s v="6 allée des Bathes" u="1"/>
        <s v="42 avenue des Sablons" u="1"/>
        <s v="8 rue gabriel Fournier Log N°422" u="1"/>
        <s v="40 Bd PV Couturier" u="1"/>
        <s v="25 bis rue du château" u="1"/>
        <s v="31 rue Charles Jean Brillard" u="1"/>
        <s v="59 allée Albert Camus" u="1"/>
        <s v="12 rue gabriel fournier log N°522" u="1"/>
        <s v="11 rue Marc Chagall" u="1"/>
        <s v="20 rue des Fontaines" u="1"/>
        <s v="Rue Toulouse Lautrec" u="1"/>
        <s v="rue champ de coq" u="1"/>
        <s v="15 rue Henri Duvernois - TS 33724" u="1"/>
        <s v="2 rue du Champ Pillard" u="1"/>
        <s v="8 rue alebert Roussel" u="1"/>
        <s v="38 avenue Franklin Roosevelt" u="1"/>
        <s v="15 rue Bardinet" u="1"/>
        <s v="173 Avenue de Versailles" u="1"/>
        <s v="40 voie Saint Marc" u="1"/>
        <s v="43B rue St Laurent" u="1"/>
        <s v="10 allée des Bathes" u="1"/>
        <s v="43C rue St Laurent" u="1"/>
        <s v="1bis rue du Val d'Osne" u="1"/>
        <s v="5G rue Champ de coq" u="1"/>
        <s v="11 rue Gauthier Villars" u="1"/>
        <s v="24 rue du frene" u="1"/>
        <s v="4 rue Omer Talon" u="1"/>
        <s v="8 allée des Bathes" u="1"/>
        <s v="55ter rue de l'Egalité" u="1"/>
        <s v="8 rue Pasteur" u="1"/>
        <s v="8 résidence Fontaine de la treille" u="1"/>
        <s v="7 rue Gauthier Villars" u="1"/>
        <s v="108 avenue d'Ivry" u="1"/>
        <s v="105 avenue de la République" u="1"/>
        <s v="20 avenue de Bel Air" u="1"/>
        <s v="176 rue Frederico Garcia Lorca" u="1"/>
        <s v="2 rue des Vergers" u="1"/>
        <s v="2 rue Mare la Ville" u="1"/>
        <s v="57bis rue de la Folie Régnault" u="1"/>
        <s v="17 rue des noyer" u="1"/>
        <s v="31 rue curie" u="1"/>
        <s v="41-41B-41T Bld Leclerc" u="1"/>
        <s v="49 rue de la Folie Régnault" u="1"/>
        <s v="14 rue Etienne Marcel" u="1"/>
        <s v="4A rue Champ de Coq" u="1"/>
        <s v="2 rue Jean Moulin" u="1"/>
        <s v="21 rue Saint Médard" u="1"/>
        <s v="Square Vesoul" u="1"/>
        <s v="26 rue de la Porte de Villiers" u="1"/>
        <s v="4 square Albert Schweitzer" u="1"/>
        <s v="207/215 rue Pierre et Marie Curie" u="1"/>
        <s v="534 rue de la Saussaie" u="1"/>
        <s v="13 rue Clairaut" u="1"/>
        <s v="257 allée de la Gare" u="1"/>
        <s v="4 rue des Vergers" u="1"/>
        <s v="536 rue de la Saussaie" u="1"/>
        <s v="21D av du Gal de Taillis" u="1"/>
        <s v="16 rue du Général Malleterre" u="1"/>
        <s v="39 Square Romain Rolland" u="1"/>
        <s v="153 square Romain Rolland" u="1"/>
        <s v="3 squre des Glières" u="1"/>
        <s v="165/167 avenue de Verdun " u="1"/>
        <s v="45 rue du Sentier" u="1"/>
        <s v="37 rue de l'Orge" u="1"/>
        <s v="6 rue Gabriel Fournier" u="1"/>
        <s v="15 square Jean Morlet" u="1"/>
        <s v="57 rue de la Folie Régnault" u="1"/>
        <s v="2 rue des Mésanges" u="1"/>
        <s v="14 rue Henri Dunant" u="1"/>
        <s v="141bis avenue de Clichy" u="1"/>
        <s v="302 Cité noyer perrot" u="1"/>
        <s v="7 rue du 19 mars 1962" u="1"/>
        <s v="19 allée de la Résidence" u="1"/>
        <s v="20 avenue du Bel Air" u="1"/>
        <s v="22 résidence Bel Air" u="1"/>
        <s v="129 bis rue de tolbiac" u="1"/>
        <s v="6 rue de la Brasserie Gruber" u="1"/>
        <s v="2b allée du bois" u="1"/>
        <s v="27 rue de l'orme à desselay" u="1"/>
        <s v="5bis rue Duranti" u="1"/>
        <s v="Bureau" u="1"/>
        <s v="20 rue Albert Camus" u="1"/>
        <s v="2 rue de la Garenne" u="1"/>
        <s v="37 Python et 15 Duvernois" u="1"/>
        <s v="84 rue des Orteaux" u="1"/>
        <s v="72 rue des Orteaux" u="1"/>
        <s v="9c Rue Champ de Coq" u="1"/>
        <s v="5 Place de la Porte de Bagnolet" u="1"/>
        <s v="Allée des Bathes" u="1"/>
        <s v="89 rue Toulouse Lautrec" u="1"/>
        <s v="34 rue Albert Graves" u="1"/>
        <s v="23bis rue Grande" u="1"/>
        <s v="180 quai de Jemmapes" u="1"/>
        <s v="3 Allée Louise de Villemorin" u="1"/>
        <s v="11 passage Josseaume" u="1"/>
        <s v="86 A rue léon Lahitte" u="1"/>
        <s v="8 rue de la Brasserie Gruber" u="1"/>
        <s v="105 rue Eugène Delacroix" u="1"/>
        <s v="3 rue Maurice Ravel" u="1"/>
        <s v="7bis rue Duranti" u="1"/>
        <s v="26 avenue du général Friant" u="1"/>
        <s v="160 avenue Ledru Rollin" u="1"/>
        <s v="6 rue des Mésanges" u="1"/>
        <s v="31 square Jean Morlet" u="1"/>
        <s v="10 rue Henri Duvernois" u="1"/>
        <s v="27 square Alexis Carrel" u="1"/>
        <s v="61 rue de la Folie Régnault" u="1"/>
        <s v="1 square du lièvre" u="1"/>
        <s v="164 avenue Ledru Rollin" u="1"/>
        <s v="6-8 rue Philidor" u="1"/>
        <s v="2 rue des Bleuets" u="1"/>
        <s v="25 rue Maurice Utrillo" u="1"/>
        <s v="35-37 rue Réaumur" u="1"/>
        <s v="62 avenue Mozart" u="1"/>
        <s v="62 rue Bernard Palissy" u="1"/>
        <s v="25 voie des Mares" u="1"/>
        <s v="25H rue du Gal Loizillon" u="1"/>
        <s v="6 rue du Tage" u="1"/>
        <s v="25I rue du Gal Loizillon" u="1"/>
        <s v="16 rue Barbara 91420 " u="1"/>
        <s v="1 rue Serge Prokofiev" u="1"/>
        <s v="4 cité Beauharnais" u="1"/>
        <s v="36 rue Gagnée" u="1"/>
        <s v="Square Vésoul" u="1"/>
        <s v="121 boulevard Mortier" u="1"/>
        <s v="1 rue des rossignols" u="1"/>
        <s v="41 rue planchat" u="1"/>
        <s v="45 rue Severine" u="1"/>
        <s v="27 rue de Picardie" u="1"/>
        <s v="123 avenue Ledru Rollin" u="1"/>
        <s v="14 rue des Jardins Saint paul" u="1"/>
        <s v="30 passage des Ramparts" u="1"/>
        <s v="49ter boulevard Davout" u="1"/>
        <s v="8 rue Henri Duvernois" u="1"/>
        <s v="12 rue Abel Ferry" u="1"/>
        <s v="21B avenue du Gal du Taillis" u="1"/>
        <s v="9/11 rue de Sèvres " u="1"/>
        <s v="21 voie des Mares" u="1"/>
        <s v="119 rue Saint Antoine" u="1"/>
        <s v="8 rue de la Garenne" u="1"/>
        <s v="20-24 rue Dautancourt" u="1"/>
        <s v="9 route de Bellot " u="1"/>
        <s v="31 rue G Apollinaire" u="1"/>
        <s v="3 rue des rossignols" u="1"/>
        <s v="2B square du Petit Margat" u="1"/>
        <s v="328 rue Saint Jacques" u="1"/>
        <s v="22 rue des Jardins Saint Paul" u="1"/>
        <s v="25 rue des Ardennes" u="1"/>
        <s v="10 rue des jardins Saint Paul" u="1"/>
        <s v="4/6 rue du Prévot" u="1"/>
        <s v="114 avenue de la Libération" u="1"/>
        <s v="24 rue Jules Ferry" u="1"/>
        <s v="26 boulevard des messieurs" u="1"/>
        <s v="44 rue Fortoiseau" u="1"/>
        <s v="49 rue André Carrez" u="1"/>
        <s v="2 rue des Hirondelles" u="1"/>
        <s v="5 rue Fontaine aux Ecus" u="1"/>
        <s v="1 résidence Jules Valles" u="1"/>
        <s v="1 route de Bellot" u="1"/>
        <s v="rue toulouse lautrec " u="1"/>
        <s v="Avenue de la république" u="1"/>
        <s v="48 rue des moines 75017" u="1"/>
        <s v="22B rue de la Foret" u="1"/>
        <s v="401/403 place Jacques Prévert" u="1"/>
        <s v="15 avenue Marcel Paul" u="1"/>
        <s v="32 rue Bellefond" u="1"/>
        <s v="39 allée des Abeilles" u="1"/>
        <s v="51 Square Alexis Carrel" u="1"/>
        <s v="3 parc de Condé" u="1"/>
        <s v="5 rue Gilbert Cesbron" u="1"/>
        <s v="6 villa des Lyanes" u="1"/>
        <s v="6 rue Charles Tournemire" u="1"/>
        <s v="55 rue Meslay" u="1"/>
        <s v="88 rue Fortoiseau" u="1"/>
        <s v="72 rue François Mittérand" u="1"/>
        <s v="23 rue Robert Schumann" u="1"/>
        <s v="51 square Marie Curie" u="1"/>
        <s v="6E rue du Lunain" u="1"/>
        <s v="119 rue de la réunion" u="1"/>
        <s v="14 rue des près de la Comtesse" u="1"/>
        <s v="14 rue des prés de la Comtesse" u="1"/>
        <s v="25 rue du Vieux Moulin" u="1"/>
        <s v="13 rue du Vieux Moulin" u="1"/>
        <s v="61 avenue Danielle Casanova" u="1"/>
        <s v="1 rue de l'Eglantier" u="1"/>
        <s v="12 rue de la folie Méricourt" u="1"/>
        <s v="27 avenue du Général de Gaulle" u="1"/>
        <s v="43 rue Saint Blaise" u="1"/>
        <s v="67-69 rue de Bagnolet" u="1"/>
        <s v="188 rue de Pelleport" u="1"/>
        <s v="6 rue des Hirondelles" u="1"/>
        <s v="9 rue Fontaine aux ecus" u="1"/>
        <s v="73 avenue Eugène Varlin" u="1"/>
        <s v="27 avenue Georges Mandel" u="1"/>
        <s v="7 allée plon et nourrit" u="1"/>
        <s v="41/43 avenue Pierre Brossolette" u="1"/>
        <s v="45 rue Séverine" u="1"/>
        <s v="31 rue Boileau" u="1"/>
        <s v="20 bd Crevat Durand" u="1"/>
        <s v="1 square des glières" u="1"/>
        <s v="1 rue du Clos de l'Erable" u="1"/>
        <s v="81 rue des Cévennes" u="1"/>
        <s v="122 avenue Philippe Auguste" u="1"/>
        <s v="10 rue de la Poterie" u="1"/>
        <s v="234 allée des Abeilles" u="1"/>
        <s v="40-42 bld P V Couturier" u="1"/>
        <s v="10/12 rue Daubigny" u="1"/>
        <s v="117 allée des Abeilles" u="1"/>
        <s v="14 rue Basfroi" u="1"/>
        <s v="58 rue Alphonse Daudet" u="1"/>
        <s v="2 square Henri Moissan" u="1"/>
        <s v="1A rue des Frères Lumières" u="1"/>
        <s v="43 rue St Blaise" u="1"/>
        <s v="49 rue jollois " u="1"/>
        <s v="53 rue Séverine" u="1"/>
        <s v="43 rue du clos " u="1"/>
        <s v="50 rue de Bagnolet" u="1"/>
        <s v="115 rue de la réunion " u="1"/>
        <s v="213 rue de la convention A101" u="1"/>
        <s v="3 square des Glières" u="1"/>
        <s v="4 avenue Jean moulin " u="1"/>
        <s v="8 rue des Prairies" u="1"/>
        <s v="18 rue Robert Scuman" u="1"/>
        <s v="24 rue des jardins de saint paul" u="1"/>
        <s v="1 rue Philippe Pinel" u="1"/>
        <s v="10 cour de la Métairie" u="1"/>
        <s v="177 rue de la Roquette" u="1"/>
        <s v="9 résidence Jules Valles" u="1"/>
        <s v="9 route de Bellot" u="1"/>
        <s v="70 rue François Mitterand" u="1"/>
        <s v="39 rue grenéta" u="1"/>
        <s v="16 avenue du Dr Gley" u="1"/>
        <s v="5 passage du Petit Cerf" u="1"/>
        <s v="10 ave du Pt François Mitterand" u="1"/>
        <s v="2 rue des Hirondellec" u="1"/>
        <s v="104-106 rue Alexandre Dumas" u="1"/>
        <s v="8 rue beausejour" u="1"/>
        <s v="10 rue du Citoyen Vergne" u="1"/>
        <s v="17 Jules Massenet" u="1"/>
        <s v="83 allée des Abeilles" u="1"/>
        <s v="7 impasse du Pèlerin" u="1"/>
        <s v="16 villa Nicolas de Blégny" u="1"/>
        <s v="3 rue Philippe Pinel" u="1"/>
        <s v="Rue du Citoyen Vergne" u="1"/>
        <s v="49 rue Saint Paul" u="1"/>
        <s v="Place Liedekerke Beaufort" u="1"/>
        <s v="Chemin de la grande Roche" u="1"/>
        <s v="22 bld Chasetenet de Géry" u="1"/>
        <s v="8 rue Mare de la Ville" u="1"/>
        <s v="31 rue curial" u="1"/>
        <s v="87 avenue du général de Gaulle" u="1"/>
        <s v="3 square des Roses" u="1"/>
        <s v="6 square Henri Moissan" u="1"/>
        <s v="Cité Clémenceau" u="1"/>
        <s v="1 à 9 rue Champ de Coq" u="1"/>
        <s v="67 rue de Rome" u="1"/>
        <s v="21 rue de Richelieu" u="1"/>
        <s v="8 bis rue des accacias" u="1"/>
        <s v="207 rue Pierre et Marie Curie" u="1"/>
        <s v="12 villa nicolas de blégny " u="1"/>
        <s v="5 allée des Thuyas" u="1"/>
        <s v="472 rue Bernard de Poret" u="1"/>
        <s v="7 rue du clos de l'Erable" u="1"/>
        <s v="14 rue charles delescluze" u="1"/>
        <s v="29 rue de la Houchette" u="1"/>
        <s v="209 rue Pierre et Marie Curie" u="1"/>
        <s v="10 passage Dagorno" u="1"/>
        <s v="138 rue du Chemin Vert" u="1"/>
        <s v="Rue des Roitelets" u="1"/>
        <s v="5 rue de Courcelle" u="1"/>
        <s v="11 rue Lavoisier" u="1"/>
        <s v="34 allée des Fresnes" u="1"/>
        <s v="49bis boulevard Davout" u="1"/>
        <s v="201 rue Desaix" u="1"/>
        <s v="79 rue henrie Barbusse" u="1"/>
        <s v="203 rue Desaix" u="1"/>
        <s v="205 rue Desaix" u="1"/>
        <s v="11 avenue des morroniers " u="1"/>
        <s v="9 rue du Clos de l'Erable" u="1"/>
        <s v="1 rue de la liverté" u="1"/>
        <s v="11 rue du 19 mars 1962" u="1"/>
        <s v="8F rue Jablinot" u="1"/>
        <s v="5 avenue du Général de Gaulle" u="1"/>
        <s v="7 rue de la Vacquerie" u="1"/>
        <s v="31 rue de chanzy" u="1"/>
        <s v="7C rue Champs de Coq" u="1"/>
        <s v="4 allée St Médard" u="1"/>
        <s v="5 bis rue Duranti" u="1"/>
        <s v="1 allée des Prés verts" u="1"/>
        <s v="191 rue St Méry" u="1"/>
        <s v="3 allée des Cigognes" u="1"/>
        <s v="3 rue des Hautes Formes" u="1"/>
        <s v="3 rue des Lilas" u="1"/>
        <s v="12 rue de la Hamoche" u="1"/>
        <s v="11 allée des Bathes " u="1"/>
        <s v="20 avenue Bel Air" u="1"/>
        <s v="200 boulevard Voltaire" u="1"/>
        <s v="5/5ter rue du Dr Arnaudet" u="1"/>
        <s v="164 rue Ledru Rollin" u="1"/>
        <s v="175 rue du Bourg Neuf" u="1"/>
        <s v="17 passage du petit cerf" u="1"/>
        <s v="23 avenue Charles Gide" u="1"/>
        <s v="31 rue Robert Schuman" u="1"/>
        <s v="5 rue Sainte Barbe" u="1"/>
        <s v="17 passage Saint Sébastien" u="1"/>
        <s v="10/14 rue Moufle" u="1"/>
        <s v="6 le Clos de Marlotte" u="1"/>
        <s v="158 avenue d'Italie Log N°1" u="1"/>
        <s v="7 bis rue Duranti" u="1"/>
        <s v="3 Allée des prés verts" u="1"/>
        <s v="8 rue Saint Maur" u="1"/>
        <s v="31ter rue de Torcy" u="1"/>
        <s v="4 résidence St Augustin" u="1"/>
        <s v="10ter rue Pierre Levée" u="1"/>
        <s v="3 place des Tilleuls " u="1"/>
        <s v="5 allée des Cigognes" u="1"/>
        <s v="8 rue Magitot" u="1"/>
        <s v="3 rond point Saint Thibault" u="1"/>
        <s v="2 rue des Rouges Gorges" u="1"/>
        <s v="401 place Jacques Prévert" u="1"/>
        <s v="403 place Jacques Prévert" u="1"/>
        <s v="32 rue Charles Jean Brillard" u="1"/>
        <s v="Rue St Antoine/Rome/Jardins st paul" u="1"/>
        <s v="122 boulevard murat" u="1"/>
        <s v="78 rue François Miron" u="1"/>
        <s v="405 place Jacques Prévert" u="1"/>
        <s v="2 allée des Lilas" u="1"/>
        <s v="407 place Jacques Prévert" u="1"/>
        <s v="4 Chemin de la Grande Roche" u="1"/>
        <s v="8 allée des Mauves" u="1"/>
        <s v="3/5 rue Changarnier" u="1"/>
        <s v="409 place Jacques Prévert" u="1"/>
        <s v="49 boulevard Davout" u="1"/>
        <s v="1 rue barbara" u="1"/>
        <s v="7 allée des cigognes" u="1"/>
        <s v="11 allée des Bathes" u="1"/>
        <s v="Rue Longuet/Allée Dbondt" u="1"/>
        <s v="19 rue eugene Varlin" u="1"/>
        <s v="99 rue de Paris" u="1"/>
        <s v="4 rue sainte Apolline" u="1"/>
        <s v="Rue Desaix" u="1"/>
        <s v="55 rue de la Plaine" u="1"/>
        <s v="19 rue de la Condamine" u="1"/>
        <s v="76 rue de Rennes" u="1"/>
        <s v="21 passage Saint Sébastien" u="1"/>
        <s v="14 rue Moufle" u="1"/>
        <s v="27 avenue Pablo Picasso" u="1"/>
        <s v="117 avenue de la République" u="1"/>
        <s v="12 rue lahire" u="1"/>
        <s v="45 boulevard Davout" u="1"/>
        <s v="3 avenue du Mal de Villars" u="1"/>
        <s v="39B rue de l'Orge" u="1"/>
        <s v="9 allée des Cigognes" u="1"/>
        <s v="9 rue des Hautes Formes" u="1"/>
        <s v="3 rue Anne Godeau " u="1"/>
        <s v="7H rue Champ de Coq" u="1"/>
        <s v="4 rue Bailly" u="1"/>
        <s v="14 rue Sainte Barbe" u="1"/>
        <s v="166 rue Marc Lanvin" u="1"/>
        <s v="4B rue Champ de Coq" u="1"/>
        <s v="28 avenue jean moulin" u="1"/>
        <s v="5 rue de la ferme neuve" u="1"/>
        <s v="448 mail Marcel et Maryvonne Pouvreau" u="1"/>
        <s v="76 rue Stendhal" u="1"/>
        <s v="14 rue de Barbanègre" u="1"/>
        <s v="70 rue François miron" u="1"/>
        <s v="5 rue de Valence " u="1"/>
        <s v="20 rue Lahire" u="1"/>
        <s v="17 route de Bellot" u="1"/>
        <s v="63 rue clisson " u="1"/>
        <s v="564 avenue Bir Hakeim" u="1"/>
        <s v="17 boulevard de la Marsange" u="1"/>
        <s v="13 rue Popincourt" u="1"/>
        <s v="11 bouelvard de la marsange " u="1"/>
        <s v="1 rue du 19 mars" u="1"/>
        <s v="15  rue Bardinet" u="1"/>
        <s v="421 allée du Soleil" u="1"/>
        <s v="7 rue de la Ferme Neuve" u="1"/>
        <s v="5 rue Henri Dunant" u="1"/>
        <s v="24 cours Jean-jaures" u="1"/>
        <s v="7A rue Victor Hugo" u="1"/>
        <s v="40 rue Charles Gide" u="1"/>
        <s v="16 rue Saint Germain" u="1"/>
        <s v="2 allée Stéphane Mallarmé" u="1"/>
        <s v="3 rue Octave Longuet" u="1"/>
        <s v="3 rue du vivier " u="1"/>
        <s v="6 passage Josseaume " u="1"/>
        <s v="91 avenue charles Gide" u="1"/>
        <s v="151 rue Eugène Delacroix" u="1"/>
        <s v="9 rue Antoine Bourdelle" u="1"/>
        <s v="11 rue de la Condamine" u="1"/>
        <s v="2c Allée du bois" u="1"/>
        <s v="1A allée du bois" u="1"/>
        <s v="35 rue du Petit Musc" u="1"/>
        <s v="24 avenue du Beau Site" u="1"/>
        <s v="Rue Albert Rémy" u="1"/>
        <s v="19 rue Emile Ronne" u="1"/>
        <s v="25bis rue du Château" u="1"/>
        <s v="39 rue Henri Duvernois" u="1"/>
        <s v="13 boulevard de la marsange" u="1"/>
        <s v="15 rue Henri Duvernois" u="1"/>
        <s v="10 Square Vesoul" u="1"/>
        <s v="93 Boulevard Montparnasse" u="1"/>
        <s v="78 rue Toulouse Lautrec" u="1"/>
        <s v="7 allée de la Résidence" u="1"/>
        <s v="25bis avenue Eugène Thomas" u="1"/>
        <s v="16 boulevard Saint Cyr" u="1"/>
        <s v="15 rue des Primevères" u="1"/>
        <s v="5 rue maurice Bertaux" u="1"/>
        <s v="73 rue Louis Lumière" u="1"/>
        <s v="4 square des Roses " u="1"/>
        <s v="54 avenue de Wagram 75017 Paris" u="1"/>
        <s v="11 rue de l'Egalité" u="1"/>
        <s v="39 boulevard de Montparnasse" u="1"/>
        <s v="27 rue Greuze" u="1"/>
        <s v="1 résidence Grande Garenne " u="1"/>
        <s v="211 rue de la convention A403" u="1"/>
        <s v="Chemin de la roche Allée Jules Girard" u="1"/>
        <s v="74 rue Toulouse Lautrec" u="1"/>
        <s v="11 rue Fontarabie" u="1"/>
        <s v="20 Roland Delplanque" u="1"/>
        <s v="5 Place de Venetie" u="1"/>
        <s v="11 rue de Douai" u="1"/>
        <s v="1 allée Louis Aragon" u="1"/>
        <s v="23 rue Jacques Ibert" u="1"/>
        <s v="Rue de la Croix Ronde" u="1"/>
        <s v="3 allée des anciens combattants" u="1"/>
        <s v="23 rue Jules Massenet" u="1"/>
        <s v="19 avenue du Général Morand" u="1"/>
        <s v="55 rue de l'Egalité" u="1"/>
        <s v="8 allée Stéphane Mallarmé" u="1"/>
        <s v="10 rue de la Martinière" u="1"/>
        <s v="10 avenue de la Porte de Ménilmontant" u="1"/>
        <s v="1A rue de l'avenir" u="1"/>
        <s v="16-26 avenue du Docteur Gley" u="1"/>
        <s v="1/3 rue de la Vacquerie" u="1"/>
        <s v="10 rue de la poterie EX Nsuadi" u="1"/>
        <s v="126 rue Nationale" u="1"/>
        <s v="44bis rue de Paris" u="1"/>
        <s v="3 allée Louis Aragon" u="1"/>
        <s v="5 allée des Anciens Combattants" u="1"/>
        <s v="26 avenue de la porte de Villiers" u="1"/>
        <s v="84 Square Romain Rolland" u="1"/>
        <s v="cité clémenceau Bat H" u="1"/>
        <s v="1 allée stéphane Mallaré" u="1"/>
        <s v="29B rue de l'Amourée" u="1"/>
        <s v="2C square du Petit Margat" u="1"/>
        <s v="3 rue de lorraine" u="1"/>
        <s v="3 allée des Lilas TS 33887" u="1"/>
        <s v="31 rue de Pelleport" u="1"/>
        <s v="49 mail Marcel et Maryvonne Pouvreau" u="1"/>
        <s v="1 rue Henri Cartier Bresson" u="1"/>
        <s v="21 rue de la Haie aux Lièvres" u="1"/>
        <s v="40 boulevard Paul vaillant Couturier " u="1"/>
        <s v="36 rue Joseph Python" u="1"/>
        <s v="41/41 B BD leclerc Log N°121" u="1"/>
        <s v="12 rue de la Pierre Levée" u="1"/>
        <s v="88bis boulevard Ney" u="1"/>
        <s v="12 place du Couchant" u="1"/>
        <s v="F10-12 les grandes berges" u="1"/>
        <s v="23 avenue du Général Morand" u="1"/>
        <s v="60 rue Jeanne d'Arc" u="1"/>
        <s v="8 rue Jean Baptiste Lully" u="1"/>
        <s v="13-15 rue Saint Paul" u="1"/>
        <s v="80 rue Antonio Vivaldi" u="1"/>
        <s v="Allée Stéphane Mallarmé" u="1"/>
        <s v="4 square vesoul" u="1"/>
        <s v="84-86 rue Rébeval" u="1"/>
        <s v="77 rue Henri Barbusse" u="1"/>
        <s v="155 rue Charles Jean Billard" u="1"/>
        <s v="6F rue du Lunain" u="1"/>
        <s v="78 rue de la Chapelle" u="1"/>
        <s v="129 rue de la réunion" u="1"/>
        <s v="5 allée stéphane Mallaré" u="1"/>
        <s v="41 rue Mauregard" u="1"/>
        <s v="1 rue Etienne Botcazo" u="1"/>
        <s v="5 rue de Vaucouleurs" u="1"/>
        <s v="141 bis avenue de clichy" u="1"/>
        <s v="1 rue de la Convention" u="1"/>
        <s v="54 avenue de Wagram" u="1"/>
        <s v="10 rue Gambetta" u="1"/>
        <s v="41/41 B BD leclerc Log N°122" u="1"/>
        <s v="260 allée de Plein Ciel" u="1"/>
        <s v="41/41 B BD leclerc Log N°130" u="1"/>
        <s v="19 rue du Citoyen Vergne" u="1"/>
        <s v="162 rue gabriel Peri" u="1"/>
        <s v="3 rue Marc Chagall" u="1"/>
        <s v="6 rue du buisson de la bergere" u="1"/>
        <s v="95 bis boulevard Richard Lenoir" u="1"/>
        <s v="1 rue des Lilas " u="1"/>
        <s v="57 rue la folie Méricourt" u="1"/>
        <s v="3 rue Etienne Botcazo" u="1"/>
        <s v="89 avenue du Gal de Gaulle" u="1"/>
        <s v="1 rue de l'Orme" u="1"/>
        <s v="119 rue de montreuil" u="1"/>
        <s v="5 square Vésoul" u="1"/>
        <s v="1/3 avenue du Gal de Gaulle" u="1"/>
        <s v="6 rue Abbé Renaudeau" u="1"/>
        <s v="4 rue philippe Pinel " u="1"/>
        <s v="15 rue du Citoyen Vergne" u="1"/>
        <s v="6 rue des près de la comtesse" u="1"/>
        <s v="6 rue des Prés de la Comtesse" u="1"/>
        <s v="29 rue Jean Colly" u="1"/>
        <s v="Tour Warnery Appt 148" u="1"/>
        <s v="62 rue bernard Paliyssy " u="1"/>
        <s v="2 rue gobert " u="1"/>
        <s v="25 brue de l'amourée" u="1"/>
        <s v="64 bis rue de Meaux" u="1"/>
        <s v="21B rue de la République" u="1"/>
        <s v="20 Bel Air" u="1"/>
        <s v="5 résidence rollin" u="1"/>
        <s v="1/3 ave du Gal de Gaulle" u="1"/>
        <s v="21E rue de la République" u="1"/>
        <s v="53 rue de la Folie Méricourt" u="1"/>
        <s v="42 rue des pleus" u="1"/>
        <s v="28 rue du Colombier" u="1"/>
        <s v="41/41 B BD leclerc Log N°123" u="1"/>
        <s v="41/41 B BD leclerc Log N°131" u="1"/>
        <s v="41 bd Emile Zola" u="1"/>
        <s v="4 rue Louis Aragon" u="1"/>
        <s v="22 avenue René Cassin" u="1"/>
        <s v="8 rue des Tilleuls" u="1"/>
        <s v="8 rue des Près de la Comtesse" u="1"/>
        <s v="8 rue des Prés de la Comtesse" u="1"/>
        <s v="7 rue Marc Chagall" u="1"/>
        <s v="7A allée des bois" u="1"/>
        <s v="6 bis rue de verdun" u="1"/>
        <s v="Cités Clémenceau Bat J" u="1"/>
        <s v="29 rue Bertie Albrecht" u="1"/>
        <s v="1 Allée des myosotis" u="1"/>
        <s v="22 square Louise Michel" u="1"/>
        <s v="224 allée de la Montagne" u="1"/>
        <s v="10 rue lasègue" u="1"/>
        <s v="3C rue d'Hennepont" u="1"/>
        <s v="18 rue Barbara" u="1"/>
        <s v="5 rue des Dardanelles" u="1"/>
        <s v="8 rue du citoyen vergne" u="1"/>
        <s v="jacques prévert / Rosenberg " u="1"/>
        <s v="19 rue Courat" u="1"/>
        <s v="29 rue Louise Michel" u="1"/>
        <s v="43 rue Jollois" u="1"/>
        <s v="15 rue jean jaures " u="1"/>
        <s v="37 rue Véron" u="1"/>
        <s v="211 rue Pierre et Marie Curie" u="1"/>
        <s v="41 boulevard Emile Zola" u="1"/>
        <s v="21 avenue de la République" u="1"/>
        <s v="213 rue Pierre et Marie Curie" u="1"/>
        <s v="49 ter boulevard Davout" u="1"/>
        <s v="215 rue Pierre et Marie curie" u="1"/>
        <s v="78 rue de la Chapelle " u="1"/>
        <s v="7 rue du Pré Botin" u="1"/>
        <s v="3rue servan" u="1"/>
        <s v="13 villa Nicolas de Blégny" u="1"/>
        <s v="49 rue St Mery" u="1"/>
        <s v="14 rue Barbara" u="1"/>
        <s v="1/5 place chanoise bos" u="1"/>
        <s v="211 rue de la convention A603" u="1"/>
        <s v="9-9 bis rue des Prairies" u="1"/>
        <s v="3 avenue de St ladre" u="1"/>
        <s v="6 avenue Marcel Paul" u="1"/>
        <s v="1 rue du vieux Moulin" u="1"/>
        <s v="41/41 B BD leclerc Log N°124" u="1"/>
        <s v="résidence la poupardiere chemin de la porpadiere" u="1"/>
        <s v="11 rue marc Chagal" u="1"/>
        <s v="41/41 B BD leclerc Log N°132" u="1"/>
        <s v="8-8bis rue Morand" u="1"/>
        <s v="1 rue de la houchette" u="1"/>
        <s v="1 allée des Bathes" u="1"/>
        <s v="5 allée des Myosotis" u="1"/>
        <s v="21D ave du Général du Taillis" u="1"/>
        <s v="9 rue du Pré Botin" u="1"/>
        <s v="51 avenue Pierre Brossolette" u="1"/>
        <s v="17 rue de Jouy" u="1"/>
        <s v="21 rue Paul Bert" u="1"/>
        <s v="45 rue Gabriel Péri" u="1"/>
        <s v="24 rue Robert Schuman" u="1"/>
        <s v="Rue Longuet / Allée Debondt" u="1"/>
        <s v="7 rue de Beauce" u="1"/>
        <s v="25 rue du Bois Michel Pierre" u="1"/>
        <s v="21 rue Louise Michel" u="1"/>
        <s v="230 rue de Courcelles" u="1"/>
        <s v="Route de Chartres" u="1"/>
        <s v="5 allée des lilas 0070" u="1"/>
        <s v="1 rue du 19 mars 62" u="1"/>
        <s v="52/54 route de Chartres" u="1"/>
        <s v="73 rue Germain Siraudin" u="1"/>
        <s v="189 rue Caporal Félix Poussineau" u="1"/>
        <s v="3 allée des Bathes" u="1"/>
        <s v="21-C rue de la répulique" u="1"/>
        <s v="8c rue Jablinot" u="1"/>
        <s v="13 rue Jean Jaurès" u="1"/>
        <s v="2 rue Gervex" u="1"/>
        <s v="19 avenue André Malraux" u="1"/>
        <s v="3 allée de la Fontaine aux Bergers" u="1"/>
        <s v="41/41 B BD leclerc Log N°125" u="1"/>
        <s v="41/41 B BD leclerc Log N°133" u="1"/>
        <s v="6 passage Rochebrune" u="1"/>
        <s v="30 place Pablo Picasso" u="1"/>
        <s v="37 rue Véron Afortville ex Longo" u="1"/>
        <s v="20 rue Saint  Fargeau" u="1"/>
        <s v="4 chemin de la granche" u="1"/>
        <s v="411 place Jacques Prévert" u="1"/>
        <s v="21 rue luisant Bat A" u="1"/>
        <s v="6 place du Pré Botin" u="1"/>
        <s v="130 boulevard Murat" u="1"/>
        <s v="44 rue de paris" u="1"/>
        <s v="26 rue Saint Fargeau" u="1"/>
        <s v="16 avenue Dode de la Brunerie" u="1"/>
        <s v="158 square Anatole France Log 0087" u="1"/>
        <s v="37 allée Albert Camus" u="1"/>
        <s v="42 rue gabriel Peri" u="1"/>
        <s v="1 rue des Hirondelles Log N°10" u="1"/>
        <s v="16 boulevard Diderot" u="1"/>
        <s v="1 rue du 8/02/62" u="1"/>
        <s v="260 allée Plein Ciel" u="1"/>
        <s v="1A résidence Grande Garenne" u="1"/>
        <s v="119 rue de montreuil " u="1"/>
        <s v="4 rue des Acacias" u="1"/>
        <s v="5 rue du 19 mars 62" u="1"/>
        <s v="42 voie Saint Marc" u="1"/>
        <s v="12 allée des Bathes" u="1"/>
        <s v="5I rue Champ de Coq" u="1"/>
        <s v="6 bis rue Grande rue" u="1"/>
        <s v="70/72 rue François Miron" u="1"/>
        <s v="7 rue Pasteur" u="1"/>
        <s v="6 square Terres Noires" u="1"/>
        <s v="202 rue du Château des Rentiers" u="1"/>
        <s v="20 rue A Camus " u="1"/>
        <s v="10 rue de Fontarabie" u="1"/>
        <s v="12 avenue Dode de la Brunerie" u="1"/>
        <s v="10 place du Pré Botin" u="1"/>
        <s v="40 avenue Charles Gide" u="1"/>
        <s v="2bis rue de la Montagne" u="1"/>
        <s v="49 mail M et M Pouvreau" u="1"/>
        <s v="25 rue Saint Liesne" u="1"/>
        <s v="41/41 B BD leclerc Log N°126" u="1"/>
        <s v="109 boulevard de Malsherbe" u="1"/>
        <s v="41/41 B BD leclerc Log N°134" u="1"/>
        <s v="3 rue de la Faïencerie" u="1"/>
        <s v="2 bis rue de la poterie" u="1"/>
        <s v="Allée Louis Aragon" u="1"/>
        <s v="2 square Jean Lurçat" u="1"/>
        <s v="10 square des Cardeurs" u="1"/>
        <s v="9 allée des Bathes" u="1"/>
        <s v="2/4 rue des Vergers" u="1"/>
        <s v="Rue de la Martinière" u="1"/>
        <s v="90 boulevard Danger" u="1"/>
        <s v="9 rue du Général Niox" u="1"/>
        <s v="55 boulevard de Belleville" u="1"/>
        <s v="53 rue Clisson" u="1"/>
        <s v="8B rue Pasteur" u="1"/>
        <s v="8 résidence Bel Air" u="1"/>
        <s v="5 rue du 8/02/62" u="1"/>
        <s v="1 rue Victor Hugo" u="1"/>
        <s v="49 rue Albert Rémy" u="1"/>
        <s v="6 rue Daniel Ferry" u="1"/>
        <s v="18 rue du Général Malleterre" u="1"/>
        <s v="98 avenue de la libération " u="1"/>
        <s v="34 rue alberts Grave" u="1"/>
        <s v="5 rue de la Faïencerie" u="1"/>
        <s v="17 square Romain Rolland" u="1"/>
        <s v="39 rue de l'Orge" u="1"/>
        <s v="11 rue de la bigotte " u="1"/>
        <s v="34 rue Jeanne Chauvin" u="1"/>
        <s v="5 rue de l'aqueduc " u="1"/>
        <s v="188 avenue Louis Barthou" u="1"/>
        <s v="98 avenue de la Libération" u="1"/>
        <s v="14 rue des Hautes Formes" u="1"/>
        <s v="11 place de la Porte de Champerret" u="1"/>
        <s v="CIS Nemours" u="1"/>
        <s v="14 rue du Maréchal Foch" u="1"/>
        <s v="6 résidence du Moulin Fleuri" u="1"/>
        <s v="18 boulevard Voltaire" u="1"/>
        <s v="4 rue Changarnier" u="1"/>
        <s v="Rue de l'Orge" u="1"/>
        <s v="23A rue l'Amourée" u="1"/>
        <s v="1 rue de la Croix St Simon" u="1"/>
        <s v="554 cite du noyer perrot" u="1"/>
        <s v="554 cité du noyer perrot" u="1"/>
        <s v="41/41 B BD leclerc Log N°127" u="1"/>
        <s v="3 rue Bordet Bat 4" u="1"/>
        <s v="6A av de St Germain des Noyers" u="1"/>
        <s v="81 boulevard Richard Lenoir" u="1"/>
        <s v="131 Square Romain Rolland" u="1"/>
        <s v="12 rue du Gal de Gaulle" u="1"/>
        <s v="74 rue des Orteaux" u="1"/>
        <s v="avenue du génral de gaulle" u="1"/>
        <s v="2 allée de Fontainebleau" u="1"/>
        <s v="4 place de la porte de Bagnolet" u="1"/>
        <s v="Square Anatole France" u="1"/>
        <s v="Versailles" u="1"/>
        <s v="10 cité Beauharnais" u="1"/>
        <s v="511 cité du noyer perrot" u="1"/>
        <s v="2 rue louis ganne" u="1"/>
        <s v="17 allée de la Résidence" u="1"/>
        <s v="5 rue Victor Hugo" u="1"/>
        <s v="19 voie des Mares" u="1"/>
        <s v="1 a 12 Allée des Cigognes " u="1"/>
        <s v="9 allées des Lilas " u="1"/>
        <s v="3 rue du Baigneur" u="1"/>
        <s v="Logt 1042 Montreuil" u="1"/>
        <s v="165/167 avenue de Verdun" u="1"/>
        <s v="14 allée de la Butte Rouge" u="1"/>
        <s v="10ter rue de la pierre Levée" u="1"/>
        <s v="7 avenue Louis Lachenal" u="1"/>
        <s v="15 rue Pauline Kergomard" u="1"/>
        <s v="4 rue de Palestine" u="1"/>
      </sharedItems>
    </cacheField>
    <cacheField name="Communes" numFmtId="0">
      <sharedItems containsNonDate="0" containsBlank="1" count="163">
        <m/>
        <s v="CHANGIS SUR MARNE" u="1"/>
        <s v="ISSY LES MOULINEAUX" u="1"/>
        <s v="LA FERTE GAUCHER" u="1"/>
        <s v="PERREUX SUR MARNE" u="1"/>
        <s v="CROISSY SUR SEINE" u="1"/>
        <s v="DONNEMARIE DONTILLY" u="1"/>
        <s v="PROVINS" u="1"/>
        <s v="PARIS 03" u="1"/>
        <s v="MOISSY CRAMAYEL" u="1"/>
        <s v="PARIS 08" u="1"/>
        <s v="RIS ORANGIS" u="1"/>
        <s v="ST GERMAIN SUR MORIN" u="1"/>
        <s v="DRANCY" u="1"/>
        <s v="FONTAINEBLEAU" u="1"/>
        <s v="VILLIERS SUR ORGE" u="1"/>
        <s v="PARIS 13" u="1"/>
        <s v="CLICHY SOUS BOIS" u="1"/>
        <s v="SACLAY" u="1"/>
        <s v="CHENOISE" u="1"/>
        <s v="PARIS 18" u="1"/>
        <s v="MONTREUIL SOUS BOIS" u="1"/>
        <s v="PARIC 05" u="1"/>
        <s v="GARENNE COLOMBES" u="1"/>
        <s v="BRIE COMTE ROBERT" u="1"/>
        <s v="LINAS" u="1"/>
        <s v="LES ULIS" u="1"/>
        <s v="MONTLHERY" u="1"/>
        <s v="BAILLY ROMAINVILLIERS" u="1"/>
        <s v="Doublon 33967" u="1"/>
        <s v="MOISSY CRAMPAYEL" u="1"/>
        <s v="ST PIERRE LES NEMOURS" u="1"/>
        <s v="CLAYE SOUILLY" u="1"/>
        <s v="VIRY CHATILLON" u="1"/>
        <s v="FONTENAY TRESIGNY" u="1"/>
        <s v="CHELLES" u="1"/>
        <s v="LE PERREUX SUR MARNE" u="1"/>
        <s v="POMPONNE" u="1"/>
        <s v="MELUN" u="1"/>
        <s v="PARIS 02" u="1"/>
        <s v="LAGNY SUR MARNE" u="1"/>
        <s v="SAINT THIBAULT DES VIGNES" u="1"/>
        <s v="PARIS 3" u="1"/>
        <s v="JOUY DE COURCELLE" u="1"/>
        <s v="SOUPPES SUR LOING" u="1"/>
        <s v="ST GERMAIN LES ARPAJONS" u="1"/>
        <s v="VILLEPARISIS" u="1"/>
        <s v="SAINTRY SUR SEINE" u="1"/>
        <s v="VITRY SUR SEINE" u="1"/>
        <s v="VERT SAINT DENIS" u="1"/>
        <s v="PARIS 12" u="1"/>
        <s v="FONTENAY LES BRIIS" u="1"/>
        <s v="NANGIS" u="1"/>
        <s v="PARIS 17" u="1"/>
        <s v="MARCOUSSIS" u="1"/>
        <s v="MORSANG SUR ORGE" u="1"/>
        <s v="MEUDON" u="1"/>
        <s v="LA COURNEUVE" u="1"/>
        <s v="EPINAY SUR ORGE" u="1"/>
        <s v="MORET SUR LOING" u="1"/>
        <s v="BRETIGNY SUR ORGE" u="1"/>
        <s v="STE GENEVIEVE DES BOIS" u="1"/>
        <s v="ALFORTVILLE" u="1"/>
        <s v="VERNEUIL L'ETANG" u="1"/>
        <s v="NEMOURS" u="1"/>
        <s v="PARIS 5" u="1"/>
        <s v="LA CHAPELLE GAUTHIER" u="1"/>
        <s v="MEAUX" u="1"/>
        <s v="MORANGIS" u="1"/>
        <s v="LA FERTE ALAIS" u="1"/>
        <s v="PARIS 04 et 08" u="1"/>
        <s v="PARIS 01" u="1"/>
        <s v="LIEUSAINT" u="1"/>
        <s v="MITRY MORY" u="1"/>
        <s v="LE MEE SUR SEINE" u="1"/>
        <s v="PARIS 06" u="1"/>
        <s v="LIZY SUR OURCQ" u="1"/>
        <s v="PALAISEAU" u="1"/>
        <s v="COMBS LA VILLE" u="1"/>
        <s v="CRETEIL" u="1"/>
        <s v="MONTEVRAIN" u="1"/>
        <s v="LONGUEVILLE" u="1"/>
        <s v="DAMMARTIN EN GOELE" u="1"/>
        <s v="PARIS 11" u="1"/>
        <s v="VARENNES JARCY" u="1"/>
        <s v="CHEVRY COSSIGNY" u="1"/>
        <s v="CHAMPS SUR MARNE" u="1"/>
        <s v="PARIS 16" u="1"/>
        <s v="BURES SUR YVETTE" u="1"/>
        <s v="LONGJUMEAU" u="1"/>
        <s v="JOUY SUR MORIN" u="1"/>
        <s v="NOZAY" u="1"/>
        <s v="PARIS 8" u="1"/>
        <s v="MONTGERON" u="1"/>
        <s v="FONTENAY SOUS BOIS" u="1"/>
        <s v="SAINT FARGEAU PONTHIERRY" u="1"/>
        <s v="SAMOREAU" u="1"/>
        <s v="LE CHATELET EN BRIE" u="1"/>
        <s v="EVRY" u="1"/>
        <s v="LAGNY" u="1"/>
        <s v="CHILLY MAZARIN" u="1"/>
        <s v="PONTAULT COMBAULT" u="1"/>
        <s v="ST THIBAULT DES VIGNES" u="1"/>
        <s v="VAIRES SUR MARNE" u="1"/>
        <s v="GENTILLY" u="1"/>
        <s v="BUSSY SAINT GEORGES" u="1"/>
        <s v="SAINT GERMAIN LAVAL" u="1"/>
        <s v="CHAMPCUEIL" u="1"/>
        <s v="CANNES ECLUSE" u="1"/>
        <s v="NANTERRE" u="1"/>
        <s v="PARIS 05" u="1"/>
        <s v="SAVIGNY SUR ORGE" u="1"/>
        <s v="MAREUIL LES MEAUX" u="1"/>
        <s v="MONTEREAU FAULT YONNE" u="1"/>
        <s v="GRETZ ARMAINVILLIERS" u="1"/>
        <s v="LA NORVILLE" u="1"/>
        <s v="AUBERVILLIERS" u="1"/>
        <s v="PARIS 10" u="1"/>
        <s v="ASNIERES SUR SEINE" u="1"/>
        <s v="VARENNES SUR SEINE" u="1"/>
        <s v="PARIS 15" u="1"/>
        <s v="CHEVANNES" u="1"/>
        <s v="LE KREMLIN BICETRE" u="1"/>
        <s v="SOISY SUR SEINE" u="1"/>
        <s v="PRINGY" u="1"/>
        <s v="PARIS 20" u="1"/>
        <s v="LIZY SUR OURC" u="1"/>
        <s v="LA FERTE SOUS JOUARRE" u="1"/>
        <s v="GOMETZ LE CHATEL" u="1"/>
        <s v="MONTROUGE" u="1"/>
        <s v="KREMLIN BICETRE" u="1"/>
        <s v="MONTREUIL" u="1"/>
        <s v="COURCOURONNES" u="1"/>
        <s v="GARENNE COLOMBES " u="1"/>
        <s v="LA GARENNE COLOMBES " u="1"/>
        <s v="NANTEUIL LES MEAUX" u="1"/>
        <s v="SAINT PIERRE DU PERRAY" u="1"/>
        <s v="MASSY" u="1"/>
        <s v="VOULX" u="1"/>
        <s v="PARIS 04" u="1"/>
        <s v="PARIS 20 " u="1"/>
        <s v="PARIS 09" u="1"/>
        <s v="AVON" u="1"/>
        <s v="LARDY" u="1"/>
        <s v="TIGERY" u="1"/>
        <s v="LA GARENNE COLOMBES" u="1"/>
        <s v="SAINT PIERRE LES NEMOURS" u="1"/>
        <s v="VAUX LE PENIL" u="1"/>
        <s v="MOUSSY LE NEUF" u="1"/>
        <s v="PARIS 14" u="1"/>
        <s v="PARIS 19" u="1"/>
        <s v="BOURRON MARLOTTE" u="1"/>
        <s v="CHATILLON" u="1"/>
        <s v="OLLAINVILLE" u="1"/>
        <s v="CORBEIL ESSONNES" u="1"/>
        <s v="DAMMARIE LES LYS" u="1"/>
        <s v="IVRY SUR SEINE" u="1"/>
        <s v="NOISIEL" u="1"/>
        <s v="PLAISIR" u="1"/>
        <s v="SAINT MAURICE" u="1"/>
        <s v="RUEIL MALMAISON" u="1"/>
        <s v="SAVIGNY LE TEMPLE" u="1"/>
        <s v="ST FARGEAU PONTHIERRY" u="1"/>
      </sharedItems>
    </cacheField>
    <cacheField name="Ex Locataire" numFmtId="0">
      <sharedItems containsNonDate="0" containsBlank="1" count="1098">
        <m/>
        <s v="LGT 710 et 426" u="1"/>
        <s v="LAMAT" u="1"/>
        <s v="LINERE" u="1"/>
        <s v="CONET" u="1"/>
        <s v="OROCOEUR" u="1"/>
        <s v="GAUTIER" u="1"/>
        <s v="KABUIKU" u="1"/>
        <s v="NGASSA" u="1"/>
        <s v="BAGUIDY" u="1"/>
        <s v="BENOIS" u="1"/>
        <s v="NACERI" u="1"/>
        <s v="LAFAYE" u="1"/>
        <s v="MINOWICKI" u="1"/>
        <s v="DRICI" u="1"/>
        <s v="DROUALT" u="1"/>
        <s v="LGT 45" u="1"/>
        <s v="CHAGNY" u="1"/>
        <s v="LGT 33" u="1"/>
        <s v="LGT 21" u="1"/>
        <s v="ABROUK" u="1"/>
        <s v="BUYUKKAYA" u="1"/>
        <s v="WIZMAN" u="1"/>
        <s v="BOUTAIBA HHEIRA" u="1"/>
        <s v="RENEK" u="1"/>
        <s v="RATCHEL" u="1"/>
        <s v="HALL" u="1"/>
        <s v="LGT 55" u="1"/>
        <s v="KWARTENG" u="1"/>
        <s v="LGt 31" u="1"/>
        <s v="MACHADO" u="1"/>
        <s v="SOUCHAY" u="1"/>
        <s v="BELONY" u="1"/>
        <s v="RAMPE " u="1"/>
        <s v="ROLLIN" u="1"/>
        <s v="RENAT" u="1"/>
        <s v="EURL ROUGE CURACAO" u="1"/>
        <s v="ASSOCIATION PRELUDE" u="1"/>
        <s v="DARIUS" u="1"/>
        <s v="LUMUMBA" u="1"/>
        <s v="CHABOUD" u="1"/>
        <s v="CONIN" u="1"/>
        <s v="BOETSCH" u="1"/>
        <s v="LUTUMBA" u="1"/>
        <s v="LGT A1 104" u="1"/>
        <s v="LGT 41" u="1"/>
        <s v="VERLEYEN" u="1"/>
        <s v="ANDRAWES" u="1"/>
        <s v="CASADO" u="1"/>
        <s v="NUNES" u="1"/>
        <s v="LEPEYTRE" u="1"/>
        <s v="CIP" u="1"/>
        <s v="ALIBERTI" u="1"/>
        <s v="MOREVE" u="1"/>
        <s v="CONDET" u="1"/>
        <s v="BOUABDALLAH" u="1"/>
        <s v="TINKA" u="1"/>
        <s v="DURAIN" u="1"/>
        <s v="BRIALIX" u="1"/>
        <s v="LE QUERRIOU" u="1"/>
        <s v="ARNAUD" u="1"/>
        <s v="LGT 75" u="1"/>
        <s v="POUJADE" u="1"/>
        <s v="BERHO" u="1"/>
        <s v="GANTOIS" u="1"/>
        <s v="CRNOGORAC" u="1"/>
        <s v="BERKI" u="1"/>
        <s v="LGT 201 ET 102" u="1"/>
        <s v="IMB" u="1"/>
        <s v="SISSOKO" u="1"/>
        <s v="ZIDAT" u="1"/>
        <s v="IOTHMANINE" u="1"/>
        <s v="LUBIN" u="1"/>
        <s v="BETTOUCHE" u="1"/>
        <s v="ADWAN" u="1"/>
        <s v="KOLMERSCHLAG" u="1"/>
        <s v="LGT 73" u="1"/>
        <s v="DJOUDJE" u="1"/>
        <s v="DIETRICH" u="1"/>
        <s v="RAFIF" u="1"/>
        <s v="LORUT" u="1"/>
        <s v="MENOUAR" u="1"/>
        <s v="DIABATE" u="1"/>
        <s v="RODRIGUEZ" u="1"/>
        <s v="MAHU-HIGUE" u="1"/>
        <s v="BROCHET" u="1"/>
        <s v="EVAUTTRE" u="1"/>
        <s v="SOURATIE" u="1"/>
        <s v="LUXIN" u="1"/>
        <s v="PC" u="1"/>
        <s v="CAROFF" u="1"/>
        <s v="LOCAL OM" u="1"/>
        <s v="KOUME" u="1"/>
        <s v="BRUCHET" u="1"/>
        <s v="FOURNIER" u="1"/>
        <s v="BRANCO" u="1"/>
        <s v="DROISSART" u="1"/>
        <s v="LGT 113" u="1"/>
        <s v="ADEBO" u="1"/>
        <s v="GUIOVANA" u="1"/>
        <s v="LUVIO" u="1"/>
        <s v="KENNANI" u="1"/>
        <s v="BARDET" u="1"/>
        <s v="DAVIDOVA" u="1"/>
        <s v="ARSELANE" u="1"/>
        <s v="CAILLEAU" u="1"/>
        <s v="SOUGUI" u="1"/>
        <s v="MIGNOT" u="1"/>
        <s v="LANTHEAUME" u="1"/>
        <s v="LOCAL AMICAL" u="1"/>
        <s v="DERAIN" u="1"/>
        <s v="CRUZ" u="1"/>
        <s v="TOURRES" u="1"/>
        <s v="MALINAUD" u="1"/>
        <s v="FATIN" u="1"/>
        <s v="MARRAN" u="1"/>
        <s v="HOBAB" u="1"/>
        <s v="REMER" u="1"/>
        <s v="NOUH-MEFNOUNE" u="1"/>
        <s v="MUHA" u="1"/>
        <s v="LGT B404" u="1"/>
        <s v="NABET" u="1"/>
        <s v="ALAMICHEL" u="1"/>
        <s v="TERREZANO" u="1"/>
        <s v="MAKABI" u="1"/>
        <s v="LENDORMY" u="1"/>
        <s v="MALLIARD" u="1"/>
        <s v="ZARKA" u="1"/>
        <s v="GASSER" u="1"/>
        <s v="LGT 410" u="1"/>
        <s v="SALMORAL" u="1"/>
        <s v="BURKLER" u="1"/>
        <s v="MOUAOUED" u="1"/>
        <s v="LGT 411" u="1"/>
        <s v="DHONDT" u="1"/>
        <s v="ADRAS" u="1"/>
        <s v="LGT 412" u="1"/>
        <s v="PIZZINI" u="1"/>
        <s v="MABILLE" u="1"/>
        <s v="BUET" u="1"/>
        <s v="AOUS" u="1"/>
        <s v="LGT 414" u="1"/>
        <s v="MORRIS" u="1"/>
        <s v="BERTIMON/PERIANIN" u="1"/>
        <s v="PAIN" u="1"/>
        <s v="MELLIERE" u="1"/>
        <s v="BERRAHIOUI" u="1"/>
        <s v="FAVRAUD" u="1"/>
        <s v="WAYLAND" u="1"/>
        <s v="DUCHET" u="1"/>
        <s v="GUITARD" u="1"/>
        <s v="VANDENBOREN" u="1"/>
        <s v="GAGNIARRE" u="1"/>
        <s v="DEZIR" u="1"/>
        <s v="LOISEL" u="1"/>
        <s v="GIBOIRE" u="1"/>
        <s v="NYARKO" u="1"/>
        <s v="LOUNADI" u="1"/>
        <s v="BELLEAU" u="1"/>
        <s v="TCHIRVINA" u="1"/>
        <s v="LENNE" u="1"/>
        <s v="BOUTEBEL" u="1"/>
        <s v="TURONNET" u="1"/>
        <s v="BENHAMIDA" u="1"/>
        <s v="FULBERT" u="1"/>
        <s v="PAYET" u="1"/>
        <s v="LUZUANGU" u="1"/>
        <s v="DIAS" u="1"/>
        <s v="LGT S123 01 01 0203" u="1"/>
        <s v="HENNEQUIN" u="1"/>
        <s v="CHENNOUFI" u="1"/>
        <s v="ABDURAHIMI" u="1"/>
        <s v="STAGNETTO" u="1"/>
        <s v="MENDES" u="1"/>
        <s v="SAVRY" u="1"/>
        <s v="BEN Soltane" u="1"/>
        <s v="CATOIRE" u="1"/>
        <s v="NIANG" u="1"/>
        <s v="LGT 738" u="1"/>
        <s v="DILLIES" u="1"/>
        <s v="PIERRE LOUIS" u="1"/>
        <s v="ONOUKA" u="1"/>
        <s v="DUCHEMANN" u="1"/>
        <s v="TITO" u="1"/>
        <s v="GONZALES" u="1"/>
        <s v="GIBOUT" u="1"/>
        <s v="DE JESUS" u="1"/>
        <s v="MARTY" u="1"/>
        <s v="BENCHIMOL" u="1"/>
        <s v="PAPIN" u="1"/>
        <s v="FREMAUX" u="1"/>
        <s v="TCHOBANIAN" u="1"/>
        <s v="SOURIS" u="1"/>
        <s v="KOTTIS" u="1"/>
        <s v="PLACIDE" u="1"/>
        <s v="BEKNOUN" u="1"/>
        <s v="MALERBE" u="1"/>
        <s v="ALEM" u="1"/>
        <s v="AUBOSTE" u="1"/>
        <s v="KOUOH" u="1"/>
        <s v="SAS" u="1"/>
        <s v="FARRA" u="1"/>
        <s v="AGUINAY" u="1"/>
        <s v="DITHURBIDE" u="1"/>
        <s v="HADDAD" u="1"/>
        <s v="TRABELSI" u="1"/>
        <s v="BRIGUI" u="1"/>
        <s v="DALLO" u="1"/>
        <s v="COULIBALY" u="1"/>
        <s v="CHAU TIEN" u="1"/>
        <s v="MATHLOUTI" u="1"/>
        <s v="EMERIAUD" u="1"/>
        <s v="DURAND" u="1"/>
        <s v="VAUDEZ" u="1"/>
        <s v="KADOCHE" u="1"/>
        <s v="NZILA" u="1"/>
        <s v="HASNI" u="1"/>
        <s v="SDIS 77" u="1"/>
        <s v="AMORELLO" u="1"/>
        <s v="OCHOCKI" u="1"/>
        <s v="MOUNISSAMY" u="1"/>
        <s v="DO VALE" u="1"/>
        <s v="OUIDIRNE" u="1"/>
        <s v="VIEIRA" u="1"/>
        <s v="WUNDERLE" u="1"/>
        <s v="BELMOKHTAR" u="1"/>
        <s v="NOIROT" u="1"/>
        <s v="BERNTSEN" u="1"/>
        <s v="LOCAL VO" u="1"/>
        <s v="CHERIGUI" u="1"/>
        <s v="TARDY" u="1"/>
        <s v="KHALFI" u="1"/>
        <s v="LE SESAME" u="1"/>
        <s v="SIWA" u="1"/>
        <s v="PAREY" u="1"/>
        <s v="LGT B606" u="1"/>
        <s v="ALVES" u="1"/>
        <s v="GUERROUAH" u="1"/>
        <s v="LAIR" u="1"/>
        <s v="TASAWAR" u="1"/>
        <s v="COMTE" u="1"/>
        <s v="ALNET" u="1"/>
        <s v="VOIRIN" u="1"/>
        <s v="GORSE" u="1"/>
        <s v="LAGORGETTE" u="1"/>
        <s v="MARZOUKLI" u="1"/>
        <s v="GOSTANIAN" u="1"/>
        <s v="STEHLE" u="1"/>
        <s v="FERT" u="1"/>
        <s v="SAFA" u="1"/>
        <s v="BESNIER" u="1"/>
        <s v="DRAME" u="1"/>
        <s v="KAMINSKI" u="1"/>
        <s v="CAPRON" u="1"/>
        <s v="BUI THI LY" u="1"/>
        <s v="SAKA" u="1"/>
        <s v="BOSTON" u="1"/>
        <s v="DJIGO" u="1"/>
        <s v="CANLAY" u="1"/>
        <s v="LEGROS" u="1"/>
        <s v="CRESTEL" u="1"/>
        <s v="AFOUKAL" u="1"/>
        <s v="BERON" u="1"/>
        <s v="LENS" u="1"/>
        <s v="FOFANA" u="1"/>
        <s v="MIEKUNTIMA" u="1"/>
        <s v="FUZEILIER" u="1"/>
        <s v="FAURIE" u="1"/>
        <s v="BEN LAFDAIL" u="1"/>
        <s v="LGT 2322" u="1"/>
        <s v="BASSE" u="1"/>
        <s v="KAZZAZ" u="1"/>
        <s v="OULAI" u="1"/>
        <s v="LOGE" u="1"/>
        <s v="SMAALI" u="1"/>
        <s v="THEZEE" u="1"/>
        <s v="BOURTGUIZE" u="1"/>
        <s v="PARIS" u="1"/>
        <s v="XIONG" u="1"/>
        <s v="BOURNAUD" u="1"/>
        <s v="PETIT" u="1"/>
        <s v="GRUNHEID" u="1"/>
        <s v="JAADANE" u="1"/>
        <s v="SCHAEFFER" u="1"/>
        <s v="PUGLIELLI" u="1"/>
        <s v="BOGOSSIAN" u="1"/>
        <s v="KREYDER" u="1"/>
        <s v="ANAVILLELA" u="1"/>
        <s v="BEN BOUNAN" u="1"/>
        <s v="LEMAIRE" u="1"/>
        <s v="POIZAT" u="1"/>
        <s v="DIAGANA" u="1"/>
        <s v="BADRI" u="1"/>
        <s v="OBA AYINA" u="1"/>
        <s v="STEFFAN" u="1"/>
        <s v="HUBERT" u="1"/>
        <s v="GUILLEMOT" u="1"/>
        <s v="5053,02,02,0005" u="1"/>
        <s v="OUDJHANI" u="1"/>
        <s v="BAKRI" u="1"/>
        <s v="BARBOTIN" u="1"/>
        <s v="EL MARDI" u="1"/>
        <s v="GRENOUILLOUX" u="1"/>
        <s v="LECLUSE" u="1"/>
        <s v="YABA" u="1"/>
        <s v="NANGIATA" u="1"/>
        <s v="MERSALI" u="1"/>
        <s v="GHIDRIM" u="1"/>
        <s v="BEN SALAH" u="1"/>
        <s v="DUBOUILLE" u="1"/>
        <s v="HASSANALY" u="1"/>
        <s v="DIDERT" u="1"/>
        <s v="BOULAKHRAS" u="1"/>
        <s v="MORSLI" u="1"/>
        <s v="MARTIN" u="1"/>
        <s v="RAMPERSAN" u="1"/>
        <s v="VENNEMANIE" u="1"/>
        <s v="AADOUD" u="1"/>
        <s v="PHILIBERT" u="1"/>
        <s v="SOUDED" u="1"/>
        <s v="ATR/315557" u="1"/>
        <s v="BENNACIB" u="1"/>
        <s v="LOUVIERS" u="1"/>
        <s v="OLEKSIAK" u="1"/>
        <s v="MAKHLOUFI" u="1"/>
        <s v="FAVIER" u="1"/>
        <s v="LGT 2523" u="1"/>
        <s v="FAYON" u="1"/>
        <s v="ARROUVEL" u="1"/>
        <s v="CHOUVELON" u="1"/>
        <s v="VASCONCELOS" u="1"/>
        <s v="MAIL 23/06" u="1"/>
        <s v="DE LUCA" u="1"/>
        <s v="AIT OUARAB" u="1"/>
        <s v="AISSAOUI" u="1"/>
        <s v="MEDANE" u="1"/>
        <s v="GELVANI" u="1"/>
        <s v="GOLDBERG" u="1"/>
        <s v="HECHEVIN" u="1"/>
        <s v="REMBERT" u="1"/>
        <s v="DAUTHERIBES" u="1"/>
        <s v="GUEGAIN" u="1"/>
        <s v="EUGENE" u="1"/>
        <s v="GARCIA" u="1"/>
        <s v="OUERGHI" u="1"/>
        <s v="GROLLEAU" u="1"/>
        <s v="ROCHETTE" u="1"/>
        <s v="SOUKOUNA" u="1"/>
        <s v="MAHIEU" u="1"/>
        <s v="SIUDA" u="1"/>
        <s v="MACE" u="1"/>
        <s v="MOUTTY" u="1"/>
        <s v="LANCEZEUX" u="1"/>
        <s v="ADALLA" u="1"/>
        <s v="GIOAN" u="1"/>
        <s v="LE HERAN" u="1"/>
        <s v="GHERBI" u="1"/>
        <s v="DIERRE" u="1"/>
        <s v="KIRCH" u="1"/>
        <s v="HALL BAT B" u="1"/>
        <s v="CUPIC" u="1"/>
        <s v="FERSI" u="1"/>
        <s v="CARVALHO" u="1"/>
        <s v="MAYIEU" u="1"/>
        <s v="STOJANOVIC" u="1"/>
        <s v="GAHAM" u="1"/>
        <s v="LANCON" u="1"/>
        <s v="GOUX" u="1"/>
        <s v="TRAN" u="1"/>
        <s v="GRANADO" u="1"/>
        <s v="LAMIER" u="1"/>
        <s v="KOUCHEEV" u="1"/>
        <s v="ASKENIAZY" u="1"/>
        <s v="CLAIRON" u="1"/>
        <s v="BACOT" u="1"/>
        <s v="MANIAK" u="1"/>
        <s v="BANDILA" u="1"/>
        <s v="FASSI" u="1"/>
        <s v="CHOQUENOT" u="1"/>
        <s v="COUDURIER" u="1"/>
        <s v="FERLY" u="1"/>
        <s v="SALAH" u="1"/>
        <s v="LAKHEL" u="1"/>
        <s v="CAMARA" u="1"/>
        <s v="KERFENDAL" u="1"/>
        <s v="GHABARA" u="1"/>
        <s v="BOUILLAULT" u="1"/>
        <s v="DIARRA" u="1"/>
        <s v="GOUSSI" u="1"/>
        <s v="DOUCHET" u="1"/>
        <s v="LECOQ" u="1"/>
        <s v="BACHOT" u="1"/>
        <s v="MICAN" u="1"/>
        <s v="BADIANE" u="1"/>
        <s v="EL MASHAD" u="1"/>
        <s v="CHEMINANT" u="1"/>
        <s v="HAMEON" u="1"/>
        <s v="BITTOUM" u="1"/>
        <s v="LORILLARD" u="1"/>
        <s v="ABITTAN" u="1"/>
        <s v="REFECTOIRE" u="1"/>
        <s v="PAPON" u="1"/>
        <s v="SIDAOUI" u="1"/>
        <s v="CHIBANE" u="1"/>
        <s v="THERY" u="1"/>
        <s v="CAREME" u="1"/>
        <s v="NASRI" u="1"/>
        <s v="VASSEUR" u="1"/>
        <s v="RADJAN" u="1"/>
        <s v="KALLOUCHE" u="1"/>
        <s v="BOUSEKSOU" u="1"/>
        <s v="SUIDI" u="1"/>
        <s v="HACHED" u="1"/>
        <s v="GRYNBERG" u="1"/>
        <s v="CHAGROUNE" u="1"/>
        <s v="AKNINE-TOUBOL" u="1"/>
        <s v="DIAZ" u="1"/>
        <s v="JUEZ" u="1"/>
        <s v="MENAHEM" u="1"/>
        <s v="KHERIS" u="1"/>
        <s v="RICHARD" u="1"/>
        <s v="DERRADJI" u="1"/>
        <s v="MAROTTA" u="1"/>
        <s v="A11-A504-A505-" u="1"/>
        <s v="MAHOUKOU" u="1"/>
        <s v="ALLART" u="1"/>
        <s v="MASTON" u="1"/>
        <s v="BUISSON" u="1"/>
        <s v="PONCHELET" u="1"/>
        <s v="BALAICOURT" u="1"/>
        <s v="MAKALOU" u="1"/>
        <s v="JOBARTEH" u="1"/>
        <s v="VIGNOCAN" u="1"/>
        <s v="SAVANE" u="1"/>
        <s v="MANGA" u="1"/>
        <s v="VARNICA" u="1"/>
        <s v="COUTO" u="1"/>
        <s v="FOICHAT" u="1"/>
        <s v="VINCENT" u="1"/>
        <s v="REGUIG" u="1"/>
        <s v="DELIOT" u="1"/>
        <s v="PLAVSIC" u="1"/>
        <s v="DEGIOANNI" u="1"/>
        <s v="FABIANI" u="1"/>
        <s v="LOEILLET" u="1"/>
        <s v="ECH CHAFAI" u="1"/>
        <s v="DARY" u="1"/>
        <s v="HAMOT" u="1"/>
        <s v="REDFIELD" u="1"/>
        <s v="SALAMA" u="1"/>
        <s v="TOUATI" u="1"/>
        <s v="DEPENDANCE" u="1"/>
        <s v="PARDON" u="1"/>
        <s v="LELUYAUX" u="1"/>
        <s v="FETTOUH" u="1"/>
        <s v="DUPUICH" u="1"/>
        <s v="JEGOU" u="1"/>
        <s v="NAAMAR" u="1"/>
        <s v="MIZOURI" u="1"/>
        <s v="OUCHTATI" u="1"/>
        <s v="DE ALMEIDA" u="1"/>
        <s v="ANDRIAMIHAJA" u="1"/>
        <s v="WAREA" u="1"/>
        <s v="BORDJAH" u="1"/>
        <s v="TAHRI" u="1"/>
        <s v="BELHADJ" u="1"/>
        <s v="DAMANDE" u="1"/>
        <s v="MOURIER" u="1"/>
        <s v="VALIER" u="1"/>
        <s v="EXPIRES" u="1"/>
        <s v="SINAN" u="1"/>
        <s v="ZOUARI" u="1"/>
        <s v="ZENAINI" u="1"/>
        <s v="L'ARBRE SUD 77" u="1"/>
        <s v="DARGENT" u="1"/>
        <s v="DEROUINEAU" u="1"/>
        <s v="CHERGUI" u="1"/>
        <s v="NOUAR" u="1"/>
        <s v="PEREIRA" u="1"/>
        <s v="LE BORGNE" u="1"/>
        <s v="5053.01.01.0001" u="1"/>
        <s v="DESCHANG" u="1"/>
        <s v="LENORMAND" u="1"/>
        <s v="MONLOUIS" u="1"/>
        <s v="CHARDON" u="1"/>
        <s v="FERREIRA" u="1"/>
        <s v="MEHESSEM" u="1"/>
        <s v="FLOC'H" u="1"/>
        <s v="RENARD" u="1"/>
        <s v="BILLAND" u="1"/>
        <s v="BELGHERBI" u="1"/>
        <s v="KADI" u="1"/>
        <s v="LUBETH" u="1"/>
        <s v="BRINGAS" u="1"/>
        <s v="FLAUZINO" u="1"/>
        <s v="NIAKATE" u="1"/>
        <s v="BRUNO" u="1"/>
        <s v="FOURTANE" u="1"/>
        <s v="SILLAM" u="1"/>
        <s v="IENCO" u="1"/>
        <s v="BETTAIEB" u="1"/>
        <s v="TREPOS" u="1"/>
        <s v="CAMARA RODRIGUES" u="1"/>
        <s v="ABED" u="1"/>
        <s v="AKCHOTE" u="1"/>
        <s v="ZANIER" u="1"/>
        <s v="SDIS77" u="1"/>
        <s v="TRINH" u="1"/>
        <s v="DESLIENS" u="1"/>
        <s v="DE SOUSA" u="1"/>
        <s v="MATONDO" u="1"/>
        <s v="EL MANDILI" u="1"/>
        <s v="5053.03.03.0101" u="1"/>
        <s v="LAMY" u="1"/>
        <s v="DRAOUI" u="1"/>
        <s v="ROCHE" u="1"/>
        <s v="PAULET" u="1"/>
        <s v="AGOSSOU" u="1"/>
        <s v="EDEN LITERIE" u="1"/>
        <s v="FILOMENA" u="1"/>
        <s v="NKEMBI" u="1"/>
        <s v="MARIA" u="1"/>
        <s v="MAMOUNI" u="1"/>
        <s v="APT B21" u="1"/>
        <s v="LECLAIRE" u="1"/>
        <s v="DRUON" u="1"/>
        <s v="BERARDO" u="1"/>
        <s v="CHARPENTIER" u="1"/>
        <s v="BUI" u="1"/>
        <s v="MOUSSA" u="1"/>
        <s v="IMANDI" u="1"/>
        <s v="BENSOUNA" u="1"/>
        <s v="MIAKA" u="1"/>
        <s v="CKUISU NJUIKUI" u="1"/>
        <s v="LGT 12" u="1"/>
        <s v="MERCIER" u="1"/>
        <s v="RENOU" u="1"/>
        <s v="OUNACEUR" u="1"/>
        <s v="GUNES" u="1"/>
        <s v="GRACIA" u="1"/>
        <s v="FELLANE" u="1"/>
        <s v="SAMEH" u="1"/>
        <s v="SANTINI" u="1"/>
        <s v="TOUAS" u="1"/>
        <s v="BERNARD" u="1"/>
        <s v="BOUILLAUD" u="1"/>
        <s v="NIANZOU" u="1"/>
        <s v="AIRES" u="1"/>
        <s v="YANG" u="1"/>
        <s v="DERREZ" u="1"/>
        <s v="BEN HACHEMI" u="1"/>
        <s v="BOUET" u="1"/>
        <s v="MOULIN" u="1"/>
        <s v="EL ABIDI" u="1"/>
        <s v="LGT 34" u="1"/>
        <s v="LGT 10" u="1"/>
        <s v="MATHE" u="1"/>
        <s v="HURRY" u="1"/>
        <s v="BREARD" u="1"/>
        <s v="CHARI" u="1"/>
        <s v="SYLLA" u="1"/>
        <s v="GUFFLET" u="1"/>
        <s v="RIVIERE" u="1"/>
        <s v="ROUSSEAU" u="1"/>
        <s v="SAADNA" u="1"/>
        <s v="THEVRET" u="1"/>
        <s v="PERNET" u="1"/>
        <s v="COULON" u="1"/>
        <s v="LOVERA" u="1"/>
        <s v="LGT 56" u="1"/>
        <s v="LAVARDIN" u="1"/>
        <s v="GUENDOUZI" u="1"/>
        <s v="EL MRABET" u="1"/>
        <s v="A1203-A1402-A1603-A1605 " u="1"/>
        <s v="ALBERT" u="1"/>
        <s v="TRUONG" u="1"/>
        <s v="DUMONT" u="1"/>
        <s v="HASSLER" u="1"/>
        <s v="EL YAAGOUBI" u="1"/>
        <s v="SELLEM" u="1"/>
        <s v="MAISONS" u="1"/>
        <s v="DOUMBIA" u="1"/>
        <s v="GEOFFROY" u="1"/>
        <s v="SARKIS" u="1"/>
        <s v="LISSOUBA" u="1"/>
        <s v="LOCAL POUSSETTE" u="1"/>
        <s v="BOURENNANI" u="1"/>
        <s v="BENLAZEREG" u="1"/>
        <s v="MARIA ROCHA" u="1"/>
        <s v="AUGEY" u="1"/>
        <s v="CZARNOMSKA" u="1"/>
        <s v="MONTRON" u="1"/>
        <s v="ARTH" u="1"/>
        <s v="LGT 54" u="1"/>
        <s v="BENQUET" u="1"/>
        <s v="LUTEMBA" u="1"/>
        <s v="LGT 42" u="1"/>
        <s v="KOLLHOFF" u="1"/>
        <s v="SCHONENBERGER" u="1"/>
        <s v="LGT 30" u="1"/>
        <s v="DORME" u="1"/>
        <s v="LACLEF" u="1"/>
        <s v="PRONOST" u="1"/>
        <s v="BACQUET" u="1"/>
        <s v="KIMESA" u="1"/>
        <s v="MISCAULT" u="1"/>
        <s v="HALL BAT 6" u="1"/>
        <s v="LATHULIERE" u="1"/>
        <s v="FRANCOIS" u="1"/>
        <s v="LAGARDE" u="1"/>
        <s v="MAGASIN" u="1"/>
        <s v="RELAMPING" u="1"/>
        <s v="PELTIER" u="1"/>
        <s v="CADET" u="1"/>
        <s v="BARRET" u="1"/>
        <s v="PATENERE" u="1"/>
        <s v="BENGUELLAZ" u="1"/>
        <s v="VENIERE" u="1"/>
        <s v="GRIOTTO" u="1"/>
        <s v="DENUAULT" u="1"/>
        <s v="LGT B 401" u="1"/>
        <s v="ALIX" u="1"/>
        <s v="BONNEHORGNR" u="1"/>
        <s v="LECLERC" u="1"/>
        <s v="ATELIER DE LA VILLE" u="1"/>
        <s v="LONGO" u="1"/>
        <s v="DESCHAMPS" u="1"/>
        <s v="FERNAND" u="1"/>
        <s v="IMAHO" u="1"/>
        <s v="Local CE" u="1"/>
        <s v="BUQUET" u="1"/>
        <s v="LAPOUMEYROULIE" u="1"/>
        <s v="BEY" u="1"/>
        <s v="BAI" u="1"/>
        <s v="LGT 62" u="1"/>
        <s v="HAMMANI" u="1"/>
        <s v="ZOCK" u="1"/>
        <s v="BOOBALAN" u="1"/>
        <s v="BONATI MIOLLAN" u="1"/>
        <s v="SDIS" u="1"/>
        <s v="DUPUY" u="1"/>
        <s v="PORTALES" u="1"/>
        <s v="ZAOUI" u="1"/>
        <s v="HERMANT" u="1"/>
        <s v="ARLEQUIN" u="1"/>
        <s v="TRAORE" u="1"/>
        <s v="LAAOUAR" u="1"/>
        <s v="RICOLLEAU" u="1"/>
        <s v="LGT 84" u="1"/>
        <s v="LGT 72" u="1"/>
        <s v="BASSET" u="1"/>
        <s v="KITUMBA" u="1"/>
        <s v="PLANTARD" u="1"/>
        <s v="CERDAN" u="1"/>
        <s v="ARRAS" u="1"/>
        <s v="LOUNDA" u="1"/>
        <s v="MELOIS" u="1"/>
        <s v="MERROUCHE" u="1"/>
        <s v="LENOIR" u="1"/>
        <s v="LGT 002" u="1"/>
        <s v="HAPILLON" u="1"/>
        <s v="NORET" u="1"/>
        <s v="GIRAUD DU POYET" u="1"/>
        <s v="REKEIBI" u="1"/>
        <s v="GUEANT" u="1"/>
        <s v="KASSOURI" u="1"/>
        <s v="DULAC" u="1"/>
        <s v="GUERREIRO" u="1"/>
        <s v="NDOUANE" u="1"/>
        <s v="GOUPIL" u="1"/>
        <s v="ABDELLAOUI" u="1"/>
        <s v="COTTRAY" u="1"/>
        <s v="HUGUET" u="1"/>
        <s v="STOCHEMENT" u="1"/>
        <s v="DESTRES" u="1"/>
        <s v="SARL MASSONNAUD" u="1"/>
        <s v="LGT 102" u="1"/>
        <s v="DO CARMO" u="1"/>
        <s v="ASSERRAR" u="1"/>
        <s v="DUFRENNES" u="1"/>
        <s v="HALL ENTREE" u="1"/>
        <s v="SALL" u="1"/>
        <s v="MIAKI" u="1"/>
        <s v="GERIN" u="1"/>
        <s v="LGT 92" u="1"/>
        <s v="LIM" u="1"/>
        <s v="LEBEAU" u="1"/>
        <s v="LGT 80" u="1"/>
        <s v="MEDINA" u="1"/>
        <s v="CHERIAA" u="1"/>
        <s v="FIEVEZ" u="1"/>
        <s v="DOINEIL" u="1"/>
        <s v="BELA" u="1"/>
        <s v="DABILLY" u="1"/>
        <s v="RAYNAL MARIE JOSE" u="1"/>
        <s v="DYLEWSKI" u="1"/>
        <s v="HASSAN" u="1"/>
        <s v="MELET" u="1"/>
        <s v="TAHRAT" u="1"/>
        <s v="KHAMVONGSA" u="1"/>
        <s v="SOURY" u="1"/>
        <s v="YAZID" u="1"/>
        <s v="BENBOURICHE" u="1"/>
        <s v="LGT 323" u="1"/>
        <s v="KERDRAON" u="1"/>
        <s v="PB BUZZER" u="1"/>
        <s v="DARTY" u="1"/>
        <s v="BOISDE" u="1"/>
        <s v="LE CADET" u="1"/>
        <s v="Bureaux CE" u="1"/>
        <s v="HERBELOT" u="1"/>
        <s v="FRIEDERICH" u="1"/>
        <s v="LGT A2 202" u="1"/>
        <s v="ROCO" u="1"/>
        <s v="BARLLERE" u="1"/>
        <s v="GARDIEN ANTIN" u="1"/>
        <s v="LGT 301" u="1"/>
        <s v="BRAUN" u="1"/>
        <s v="EGOUY" u="1"/>
        <s v="LGT 302" u="1"/>
        <s v="DIEBA" u="1"/>
        <s v="OUDIHAT" u="1"/>
        <s v="MOUTY" u="1"/>
        <s v="DURANDARD" u="1"/>
        <s v="TSIEHELA" u="1"/>
        <s v="ROBIN" u="1"/>
        <s v="LGT 304" u="1"/>
        <s v="MANZINI" u="1"/>
        <s v="PERRET" u="1"/>
        <s v="KAPEPULA" u="1"/>
        <s v="POULLE" u="1"/>
        <s v="LOCAL VELO" u="1"/>
        <s v="SFIFA" u="1"/>
        <s v="COUSIN" u="1"/>
        <s v="ZRARI" u="1"/>
        <s v="LAO" u="1"/>
        <s v="DEBREF" u="1"/>
        <s v="MRAIHI" u="1"/>
        <s v="AMICALE" u="1"/>
        <s v="MAHIOUS" u="1"/>
        <s v="LGT 402" u="1"/>
        <s v="HERBINET" u="1"/>
        <s v="SOW" u="1"/>
        <s v="ERDEN" u="1"/>
        <s v="DUMOND" u="1"/>
        <s v="BRULIN" u="1"/>
        <s v="TURPIN" u="1"/>
        <s v="BENLAFDAIL" u="1"/>
        <s v="LGT 405" u="1"/>
        <s v="COURANT" u="1"/>
        <s v="DOS REIS" u="1"/>
        <s v="LGT 406" u="1"/>
        <s v="MUNERAT" u="1"/>
        <s v="DJEDIDI" u="1"/>
        <s v="THEOPHILE" u="1"/>
        <s v="KEMPA" u="1"/>
        <s v="LGT 407" u="1"/>
        <s v="BAMBA" u="1"/>
        <s v="PASQUET" u="1"/>
        <s v="ANDRIEUX" u="1"/>
        <s v="DJEBBARI" u="1"/>
        <s v="MENDY" u="1"/>
        <s v="MOUDJARI" u="1"/>
        <s v="OUCHRIF" u="1"/>
        <s v="LGT 502" u="1"/>
        <s v="HADJIDJ" u="1"/>
        <s v="LHERMITTE" u="1"/>
        <s v="THEVENIN" u="1"/>
        <s v="LEMAITRE" u="1"/>
        <s v="ZONGHERO" u="1"/>
        <s v="MATHIEU" u="1"/>
        <s v="hansen" u="1"/>
        <s v="GUIBERT" u="1"/>
        <s v="MARIN" u="1"/>
        <s v="WAGER" u="1"/>
        <s v="BENTEJ" u="1"/>
        <s v="LERAITRE" u="1"/>
        <s v="GUILMIN" u="1"/>
        <s v="JEMAA" u="1"/>
        <s v="KINOUANI" u="1"/>
        <s v="HOESSLER" u="1"/>
        <s v="BRENARD" u="1"/>
        <s v="OUANFIL" u="1"/>
        <s v="YOUSSEF" u="1"/>
        <s v="VELANDIA" u="1"/>
        <s v="KOUBA" u="1"/>
        <s v="SELIM" u="1"/>
        <s v="SEGHIER" u="1"/>
        <s v="FERRAND" u="1"/>
        <s v="PARKING" u="1"/>
        <s v="BERNAOUI" u="1"/>
        <s v="LOUIS" u="1"/>
        <s v="DENIAU" u="1"/>
        <s v="GUIBON" u="1"/>
        <s v="DALL'AGNESE" u="1"/>
        <s v="THOMAS" u="1"/>
        <s v="SAKHO" u="1"/>
        <s v="GERRA" u="1"/>
        <s v="DELBOS" u="1"/>
        <s v="PHEULPIN" u="1"/>
        <s v="SABATELLI" u="1"/>
        <s v="GANOBIS" u="1"/>
        <s v="MERCKX" u="1"/>
        <s v="AMADOR" u="1"/>
        <s v="BARRERE" u="1"/>
        <s v="GAILLOT" u="1"/>
        <s v="SARKI" u="1"/>
        <s v="FARAJI" u="1"/>
        <s v="GOUTIN" u="1"/>
        <s v="MARIE-JOSEPH" u="1"/>
        <s v="HALPERT" u="1"/>
        <s v="PALIER 3EME ETAGE" u="1"/>
        <s v="LGT 2221" u="1"/>
        <s v="VOUNDOU" u="1"/>
        <s v="LGT B105" u="1"/>
        <s v="CHAUSSE" u="1"/>
        <s v="MEZOUANI" u="1"/>
        <s v="HERNANDEZ" u="1"/>
        <s v="KHEZAMI" u="1"/>
        <s v="MATLOUB" u="1"/>
        <s v="DOUCOURE" u="1"/>
        <s v="GUEYES" u="1"/>
        <s v="NANA" u="1"/>
        <s v="IBRAHIMA" u="1"/>
        <s v="BOURDIN" u="1"/>
        <s v="HOUAIRI" u="1"/>
        <s v="KIMBETO" u="1"/>
        <s v="DEVERNOIS" u="1"/>
        <s v="SCHMITT" u="1"/>
        <s v="LESSARD" u="1"/>
        <s v="NAETS-PERCHE" u="1"/>
        <s v="CHARMEAUX" u="1"/>
        <s v="PUKLACKI" u="1"/>
        <s v="BENE" u="1"/>
        <s v="BASSEVILLE" u="1"/>
        <s v="BUHAN" u="1"/>
        <s v="CARRE" u="1"/>
        <s v="SCHMIDTKE" u="1"/>
        <s v="EL OTMANI" u="1"/>
        <s v="HAMADOU" u="1"/>
        <s v="LECAILLON" u="1"/>
        <s v="DURUPT" u="1"/>
        <s v="HUSSON" u="1"/>
        <s v="LOCAL POUBELLES" u="1"/>
        <s v="DROUAULT" u="1"/>
        <s v="NIMAGA" u="1"/>
        <s v="PERRIN" u="1"/>
        <s v="EL MAHI" u="1"/>
        <s v="LONGUET" u="1"/>
        <s v="MENZIKOFF" u="1"/>
        <s v="YILDIZ" u="1"/>
        <s v="KOUADIO" u="1"/>
        <s v="LASSOUED" u="1"/>
        <s v="BASAKA" u="1"/>
        <s v=" 35334+35380+35333+35379+35308" u="1"/>
        <s v="NDIAYE" u="1"/>
        <s v="HASSANI" u="1"/>
        <s v="ALMI NAZIM" u="1"/>
        <s v="DJERRAH" u="1"/>
        <s v="BOUTDARINE" u="1"/>
        <s v="ZAHZOUH" u="1"/>
        <s v="BANANE" u="1"/>
        <s v="MALCHIOPI" u="1"/>
        <s v="INGRAO" u="1"/>
        <s v="COICHOT" u="1"/>
        <s v="SUDRE" u="1"/>
        <s v="FRYDZINSKI" u="1"/>
        <s v="CAPDEVILLE" u="1"/>
        <s v="LGT 2202" u="1"/>
        <s v="BRINGART" u="1"/>
        <s v="LGT 2212" u="1"/>
        <s v="MONCOQ" u="1"/>
        <s v="FAUVEL" u="1"/>
        <s v="LGT 2222" u="1"/>
        <s v="DAUCE" u="1"/>
        <s v="AMSELLEM" u="1"/>
        <s v="DAIFFI" u="1"/>
        <s v="PARENTHOINE" u="1"/>
        <s v="LECUYER" u="1"/>
        <s v="COTTIGNIES" u="1"/>
        <s v="TOUITOU" u="1"/>
        <s v="FANE" u="1"/>
        <s v="MRABET" u="1"/>
        <s v="WINGERTSMANN" u="1"/>
        <s v="BESSIERE" u="1"/>
        <s v="LGT 2022" u="1"/>
        <s v="BEDEE" u="1"/>
        <s v="PERROT" u="1"/>
        <s v="PASQUIER-DELPIROUX" u="1"/>
        <s v="BENGUIGUI" u="1"/>
        <s v="LOUCHENE" u="1"/>
        <s v="LIMEA" u="1"/>
        <s v="BETTON" u="1"/>
        <s v="AIRECHE" u="1"/>
        <s v="CHAUMAT" u="1"/>
        <s v="ASKIENAZY" u="1"/>
        <s v="ETCHEVERRY" u="1"/>
        <s v="SARR" u="1"/>
        <s v="BARED" u="1"/>
        <s v="KOICH" u="1"/>
        <s v="AKNOUCHE" u="1"/>
        <s v="SIEBERT" u="1"/>
        <s v="ORAN" u="1"/>
        <s v="DE OLIVEIRA" u="1"/>
        <s v="DELANOE" u="1"/>
        <s v="OLIVIER" u="1"/>
        <s v="TOURE" u="1"/>
        <s v="DENGA" u="1"/>
        <s v="DEBROISE" u="1"/>
        <s v="PROSPER" u="1"/>
        <s v="MBONGO" u="1"/>
        <s v="HAUTEVILLE" u="1"/>
        <s v="FOREST" u="1"/>
        <s v="IMBERT" u="1"/>
        <s v="JILAL" u="1"/>
        <s v="MAROUDIS" u="1"/>
        <s v="SLIMANI NAJJATTE" u="1"/>
        <s v="VENDREDI" u="1"/>
        <s v="STORDEUR" u="1"/>
        <s v="MARCHAND" u="1"/>
        <s v="LGT 1053 " u="1"/>
        <s v="FEIG" u="1"/>
        <s v="R'GUIGUI" u="1"/>
        <s v="BOULANGER" u="1"/>
        <s v="MICHEL" u="1"/>
        <s v="GUYOT" u="1"/>
        <s v="TGBT" u="1"/>
        <s v="SANDOZ" u="1"/>
        <s v="VALSIN" u="1"/>
        <s v="SBAHI" u="1"/>
        <s v="BENCHEIKH" u="1"/>
        <s v="BACHA" u="1"/>
        <s v="GNANAGO" u="1"/>
        <s v="TOUBOL" u="1"/>
        <s v="LAURENT" u="1"/>
        <s v="VERGES" u="1"/>
        <s v="MAGNIAC" u="1"/>
        <s v="PORTE" u="1"/>
        <s v="SLIMANI" u="1"/>
        <s v="BOURGUIBA" u="1"/>
        <s v="KIRKAN" u="1"/>
        <s v="FEUILLAS" u="1"/>
        <s v="PINSON" u="1"/>
        <s v="SOULTANE" u="1"/>
        <s v="GENATH" u="1"/>
        <s v="BELKHERASSANE" u="1"/>
        <s v="BOUJANA" u="1"/>
        <s v="LEVEILLE" u="1"/>
        <s v="PHAN" u="1"/>
        <s v="BONNET" u="1"/>
        <s v="OFFICE NOTARIALE" u="1"/>
        <s v="LGT 2053" u="1"/>
        <s v="GERARD" u="1"/>
        <s v="POUPEAU" u="1"/>
        <s v="KANTE" u="1"/>
        <s v="AMBIERO" u="1"/>
        <s v="BARNUFLES" u="1"/>
        <s v="LARBI" u="1"/>
        <s v="GRONDIN" u="1"/>
        <s v="RODRIGUES" u="1"/>
        <s v="LE DOUJET" u="1"/>
        <s v="GOUGE" u="1"/>
        <s v="HAMRAOUI" u="1"/>
        <s v="BERTHAULT" u="1"/>
        <s v="ASSOCIAT° AURORA" u="1"/>
        <s v="HALIDI" u="1"/>
        <s v="DIAKHO" u="1"/>
        <s v="AKARAY" u="1"/>
        <s v="DENDANI / CESARIUS" u="1"/>
        <s v="BLONDEL" u="1"/>
        <s v="MONCOMBLE" u="1"/>
        <s v="CROGUENNEC" u="1"/>
        <s v="ROBERT" u="1"/>
        <s v="TIFFA" u="1"/>
        <s v="TEKALA" u="1"/>
        <s v="MAYOUNDON" u="1"/>
        <s v="FARH" u="1"/>
        <s v="PERRINE" u="1"/>
        <s v="AFTIS" u="1"/>
        <s v="LOCATAIRE DECEDE" u="1"/>
        <s v="GALLET" u="1"/>
        <s v="KOUCHIT" u="1"/>
        <s v="LUCAS" u="1"/>
        <s v="BOURLET" u="1"/>
        <s v="FERDINANT" u="1"/>
        <s v="MHAMADI" u="1"/>
        <s v="CAGE D'ESCALIER" u="1"/>
        <s v="VALEMBOIS" u="1"/>
        <s v="ASSELINEAU" u="1"/>
        <s v="AFONSO" u="1"/>
        <s v="COUPEY" u="1"/>
        <s v="SARTEUR" u="1"/>
        <s v="SANTOS" u="1"/>
        <s v="BOUYSSEL" u="1"/>
        <s v="3EME ETAGE" u="1"/>
        <s v="MILONGO" u="1"/>
        <s v="LANGELLIER" u="1"/>
        <s v="SEITE" u="1"/>
        <s v="MENARD" u="1"/>
        <s v="BERTHOLLET" u="1"/>
        <s v="FLOR" u="1"/>
        <s v="JOSEPH" u="1"/>
        <s v="OZER" u="1"/>
        <s v="DA CRUZ" u="1"/>
        <s v="VIDAL" u="1"/>
        <s v="LGT 2" u="1"/>
        <s v="BABEL" u="1"/>
        <s v="LGT 09" u="1"/>
        <s v="HOUANDI" u="1"/>
        <s v="MASSAMBA" u="1"/>
        <s v="RAGOUTON" u="1"/>
        <s v="HENOUNI" u="1"/>
        <s v="GUIGNARD" u="1"/>
        <s v="BERTRAND" u="1"/>
        <s v="FEUILLET" u="1"/>
        <s v="LGT 2044" u="1"/>
        <s v="DUGAY" u="1"/>
        <s v="FORUM" u="1"/>
        <s v="ROULET" u="1"/>
        <s v="MILONET" u="1"/>
        <s v="SAGHIR" u="1"/>
        <s v="DORRYHEE" u="1"/>
        <s v="BLET" u="1"/>
        <s v="LGT 19" u="1"/>
        <s v="VINCHON" u="1"/>
        <s v="SAS BATEG" u="1"/>
        <s v="ROUX" u="1"/>
        <s v="LANCRI" u="1"/>
        <s v="TOULY" u="1"/>
        <s v="DIEULESAINT" u="1"/>
        <s v="GLACIS DU FORT" u="1"/>
        <s v="DUBOIS" u="1"/>
        <s v="GRANDAY" u="1"/>
        <s v="20164240000765" u="1"/>
        <s v="KHELIFA" u="1"/>
        <s v="SAV BONNET" u="1"/>
        <s v="LGT 17" u="1"/>
        <s v="BAT 58" u="1"/>
        <s v="LGT 05" u="1"/>
        <s v="MARX" u="1"/>
        <s v="CAGE ESCALIER" u="1"/>
        <s v="MESSABIH" u="1"/>
        <s v="BONNARD" u="1"/>
        <s v="LGT B211" u="1"/>
        <s v="EL MONTASSIR" u="1"/>
        <s v="BENAYOUN" u="1"/>
        <s v="MOREL" u="1"/>
        <s v="LGt 916 et Palier A7" u="1"/>
        <s v="ASCENCAO" u="1"/>
        <s v="DE BRITO" u="1"/>
        <s v="ZONE 101 HRL" u="1"/>
        <s v="LGt 15" u="1"/>
        <s v="ZAMORD" u="1"/>
        <s v="MABIALA" u="1"/>
        <s v="DRANSART" u="1"/>
        <s v="APT B31" u="1"/>
        <s v="BETTAHAR" u="1"/>
        <s v="KHALIDI" u="1"/>
        <s v="DA SILVA" u="1"/>
        <s v="ATTAL" u="1"/>
        <s v="MLIKA BOUKHRIS" u="1"/>
        <s v="LOCAL LCR" u="1"/>
        <s v="LGT 6" u="1"/>
        <s v="DIALLO" u="1"/>
        <s v="HADJOU" u="1"/>
        <s v="DOUBIGNY" u="1"/>
        <s v="SIMONET" u="1"/>
        <s v="LGT 37" u="1"/>
        <s v="GIBAULT" u="1"/>
        <s v="LGT 13" u="1"/>
        <s v="BONATTI-MIOLLAN" u="1"/>
        <s v="DRIF" u="1"/>
        <s v="BELGHIT" u="1"/>
        <s v="LGT 2025" u="1"/>
        <s v="FONSCA SANTANA" u="1"/>
        <s v="RAMBEAU" u="1"/>
        <s v="INCARGIOLA" u="1"/>
        <s v="SOUCHET" u="1"/>
        <s v="ZAABOUB" u="1"/>
        <s v="SITAUD" u="1"/>
        <s v="MATHLOUTHI" u="1"/>
        <s v="DURET" u="1"/>
        <s v="TIDAR" u="1"/>
        <s v="TALHA" u="1"/>
        <s v="COLLE" u="1"/>
        <s v="RIGAUDIE" u="1"/>
        <s v="BOURGEOIS" u="1"/>
        <s v="DJOKOBE" u="1"/>
        <s v="LGT 59" u="1"/>
        <s v="SAUVAGE" u="1"/>
        <s v="LECOCQ" u="1"/>
        <s v="DA COSTA" u="1"/>
        <s v="LGT 35" u="1"/>
        <s v="RICHARDOT" u="1"/>
        <s v="IMRAZENE" u="1"/>
        <s v="LGT 23" u="1"/>
        <s v="LGT 11" u="1"/>
        <s v="GUNAYDIN" u="1"/>
      </sharedItems>
    </cacheField>
    <cacheField name="N° OS" numFmtId="0">
      <sharedItems containsBlank="1" containsMixedTypes="1" containsNumber="1" minValue="0" maxValue="20164240000509" count="466">
        <s v="20164210000002"/>
        <s v="20164210000001"/>
        <s v="ATR/308663"/>
        <s v="ATR/308711"/>
        <s v="ATR/308712"/>
        <n v="16018719"/>
        <s v="58-2016-1127"/>
        <s v="58-2016-1150"/>
        <m/>
        <n v="0" u="1"/>
        <n v="93233" u="1"/>
        <n v="110699" u="1"/>
        <n v="110841" u="1"/>
        <n v="740680" u="1"/>
        <n v="16063904" u="1"/>
        <n v="16066176" u="1"/>
        <n v="16071461" u="1"/>
        <n v="16072511" u="1"/>
        <n v="3501" u="1"/>
        <n v="93060" u="1"/>
        <n v="93486" u="1"/>
        <n v="94338" u="1"/>
        <n v="95474" u="1"/>
        <n v="110313" u="1"/>
        <n v="110455" u="1"/>
        <n v="110526" u="1"/>
        <n v="110597" u="1"/>
        <n v="110810" u="1"/>
        <n v="16039654" u="1"/>
        <n v="16056291" u="1"/>
        <n v="16063754" u="1"/>
        <n v="3023" u="1"/>
        <n v="89763" u="1"/>
        <n v="94236" u="1"/>
        <n v="16044781" u="1"/>
        <n v="16059707" u="1"/>
        <n v="16064007" u="1"/>
        <n v="16078530" u="1"/>
        <n v="16081615" u="1"/>
        <n v="2616" u="1"/>
        <n v="93495" u="1"/>
        <n v="94702" u="1"/>
        <n v="94986" u="1"/>
        <n v="96193" u="1"/>
        <n v="110180" u="1"/>
        <n v="16056063" u="1"/>
        <n v="16069695" u="1"/>
        <n v="4227" u="1"/>
        <n v="4582" u="1"/>
        <n v="16018906" u="1"/>
        <n v="16076684" u="1"/>
        <n v="4265" u="1"/>
        <n v="9071" u="1"/>
        <n v="88889" u="1"/>
        <n v="92155" u="1"/>
        <n v="93575" u="1"/>
        <n v="93788" u="1"/>
        <n v="611143" u="1"/>
        <n v="16034329" u="1"/>
        <n v="16069876" u="1"/>
        <n v="92053" u="1"/>
        <n v="110584" u="1"/>
        <n v="740683" u="1"/>
        <n v="16055030" u="1"/>
        <n v="5690" u="1"/>
        <n v="92519" u="1"/>
        <n v="92590" u="1"/>
        <n v="92945" u="1"/>
        <n v="93158" u="1"/>
        <n v="93584" u="1"/>
        <n v="94649" u="1"/>
        <n v="94791" u="1"/>
        <n v="611144" u="1"/>
        <n v="16019254" u="1"/>
        <n v="35844" u="1"/>
        <n v="88867" u="1"/>
        <n v="94334" u="1"/>
        <n v="110877" u="1"/>
        <n v="16044829" u="1"/>
        <n v="16056505" u="1"/>
        <n v="110917" u="1"/>
        <n v="611145" u="1"/>
        <n v="16044664" u="1"/>
        <n v="16067305" u="1"/>
        <n v="91148" u="1"/>
        <n v="92000" u="1"/>
        <n v="92994" u="1"/>
        <n v="93065" u="1"/>
        <n v="94272" u="1"/>
        <n v="94414" u="1"/>
        <n v="94982" u="1"/>
        <n v="16058959" u="1"/>
        <n v="16059606" u="1"/>
        <n v="16069995" u="1"/>
        <n v="91259" u="1"/>
        <n v="92253" u="1"/>
        <n v="92395" u="1"/>
        <n v="94241" u="1"/>
        <n v="94809" u="1"/>
        <n v="94951" u="1"/>
        <n v="96016" u="1"/>
        <n v="16059621" u="1"/>
        <n v="88885" u="1"/>
        <n v="91867" u="1"/>
        <n v="92009" u="1"/>
        <n v="94210" u="1"/>
        <n v="94707" u="1"/>
        <n v="110256" u="1"/>
        <n v="15088996" u="1"/>
        <n v="16034637" u="1"/>
        <n v="16068631" u="1"/>
        <n v="92475" u="1"/>
        <n v="92901" u="1"/>
        <n v="94392" u="1"/>
        <n v="94676" u="1"/>
        <n v="95173" u="1"/>
        <n v="110438" u="1"/>
        <n v="110509" u="1"/>
        <n v="110580" u="1"/>
        <n v="16059062" u="1"/>
        <n v="16082436" u="1"/>
        <n v="92018" u="1"/>
        <n v="93864" u="1"/>
        <n v="94716" u="1"/>
        <n v="95781" u="1"/>
        <n v="110620" u="1"/>
        <n v="110833" u="1"/>
        <n v="110904" u="1"/>
        <n v="16024745" u="1"/>
        <n v="96176" u="1"/>
        <n v="110447" u="1"/>
        <n v="110731" u="1"/>
        <n v="16041067" u="1"/>
        <n v="16065980" u="1"/>
        <n v="16079612" u="1"/>
        <n v="88903" u="1"/>
        <n v="93447" u="1"/>
        <n v="94441" u="1"/>
        <n v="95222" u="1"/>
        <n v="110345" u="1"/>
        <n v="16046834" u="1"/>
        <n v="16069144" u="1"/>
        <n v="16076780" u="1"/>
        <n v="2669" u="1"/>
        <n v="3024" u="1"/>
        <n v="88872" u="1"/>
        <n v="92990" u="1"/>
        <n v="96185" u="1"/>
        <n v="110669" u="1"/>
        <n v="16047741" u="1"/>
        <n v="2617" u="1"/>
        <n v="4262" u="1"/>
        <n v="89977" u="1"/>
        <n v="96154" u="1"/>
        <n v="16077601" u="1"/>
        <n v="91508" u="1"/>
        <n v="94419" u="1"/>
        <n v="94703" u="1"/>
        <n v="95555" u="1"/>
        <n v="110181" u="1"/>
        <n v="16037526" u="1"/>
        <n v="16061397" u="1"/>
        <n v="16080457" u="1"/>
        <n v="93576" u="1"/>
        <n v="110332" u="1"/>
        <n v="16059615" u="1"/>
        <n v="16059859" u="1"/>
        <n v="16061398" u="1"/>
        <n v="20164240000509" u="1"/>
        <n v="90634" u="1"/>
        <n v="91273" u="1"/>
        <n v="92338" u="1"/>
        <n v="93119" u="1"/>
        <n v="110301" u="1"/>
        <n v="110372" u="1"/>
        <n v="110585" u="1"/>
        <n v="16068466" u="1"/>
        <n v="91242" u="1"/>
        <n v="92520" u="1"/>
        <n v="93798" u="1"/>
        <n v="94437" u="1"/>
        <n v="94721" u="1"/>
        <n v="110128" u="1"/>
        <n v="110625" u="1"/>
        <n v="88868" u="1"/>
        <n v="92347" u="1"/>
        <n v="94548" u="1"/>
        <n v="110594" u="1"/>
        <n v="16046819" u="1"/>
        <n v="16058337" u="1"/>
        <n v="16073350" u="1"/>
        <n v="16073357" u="1"/>
        <n v="89547" u="1"/>
        <n v="92671" u="1"/>
        <n v="16054621" u="1"/>
        <n v="16077988" u="1"/>
        <n v="16069145" u="1"/>
        <n v="35372" u="1"/>
        <n v="88846" u="1"/>
        <n v="91686" u="1"/>
        <n v="93745" u="1"/>
        <n v="94952" u="1"/>
        <n v="110572" u="1"/>
        <n v="3091" u="1"/>
        <n v="91087" u="1"/>
        <n v="95276" u="1"/>
        <n v="312281" u="1"/>
        <n v="16061130" u="1"/>
        <n v="16066242" u="1"/>
        <n v="16076790" u="1"/>
        <n v="611.65099999999995" u="1"/>
        <n v="4112" u="1"/>
        <n v="89991" u="1"/>
        <n v="93257" u="1"/>
        <n v="110226" u="1"/>
        <n v="16025275" u="1"/>
        <n v="93155" u="1"/>
        <n v="110621" u="1"/>
        <n v="3077" u="1"/>
        <n v="90781" u="1"/>
        <n v="90994" u="1"/>
        <n v="110803" u="1"/>
        <n v="16031374" u="1"/>
        <n v="16051498" u="1"/>
        <n v="16060097" u="1"/>
        <n v="89685" u="1"/>
        <n v="93093" u="1"/>
        <n v="94442" u="1"/>
        <n v="15086798" u="1"/>
        <n v="16037716" u="1"/>
        <n v="16046071" u="1"/>
        <n v="16079662" u="1"/>
        <n v="2618" u="1"/>
        <n v="92352" u="1"/>
        <n v="95192" u="1"/>
        <n v="96186" u="1"/>
        <n v="110315" u="1"/>
        <n v="110386" u="1"/>
        <n v="16037472" u="1"/>
        <n v="16043318" u="1"/>
        <n v="16058330" u="1"/>
        <n v="16059624" u="1"/>
        <n v="16060279" u="1"/>
        <n v="16066929" u="1"/>
        <n v="5225" u="1"/>
        <n v="110426" u="1"/>
        <n v="110710" u="1"/>
        <n v="16034727" u="1"/>
        <n v="5689" u="1"/>
        <n v="94704" u="1"/>
        <n v="16038711" u="1"/>
        <n v="16078557" u="1"/>
        <n v="16083015" u="1"/>
        <n v="88851" u="1"/>
        <n v="3049" u="1"/>
        <n v="5978" u="1"/>
        <n v="6191" u="1"/>
        <n v="95494" u="1"/>
        <n v="110617" u="1"/>
        <n v="110688" u="1"/>
        <n v="16073130" u="1"/>
        <n v="16077595" u="1"/>
        <n v="93262" u="1"/>
        <n v="94327" u="1"/>
        <n v="95605" u="1"/>
        <n v="96031" u="1"/>
        <n v="110870" u="1"/>
        <n v="91669" u="1"/>
        <n v="110342" u="1"/>
        <n v="16077201" u="1"/>
        <n v="5240" u="1"/>
        <n v="89437" u="1"/>
        <n v="110098" u="1"/>
        <n v="110737" u="1"/>
        <n v="16034609" u="1"/>
        <n v="16080459" u="1"/>
        <n v="3764" u="1"/>
        <n v="92459" u="1"/>
        <n v="93737" u="1"/>
        <n v="325011" u="1"/>
        <n v="16037536" u="1"/>
        <n v="16059609" u="1"/>
        <n v="16077217" u="1"/>
        <n v="16081603" u="1"/>
        <n v="88878" u="1"/>
        <n v="91221" u="1"/>
        <n v="92712" u="1"/>
        <n v="92854" u="1"/>
        <n v="110391" u="1"/>
        <n v="16058726" u="1"/>
        <n v="16059617" u="1"/>
        <n v="16081690" u="1"/>
        <n v="1" u="1"/>
        <n v="95308" u="1"/>
        <n v="110502" u="1"/>
        <n v="16052888" u="1"/>
        <n v="16059625" u="1"/>
        <n v="16069533" u="1"/>
        <n v="16079584" u="1"/>
        <n v="4327" u="1"/>
        <n v="91088" u="1"/>
        <n v="92934" u="1"/>
        <n v="93573" u="1"/>
        <n v="110258" u="1"/>
        <n v="110684" u="1"/>
        <n v="16024748" u="1"/>
        <n v="16037079" u="1"/>
        <n v="6211" u="1"/>
        <n v="88856" u="1"/>
        <n v="110369" u="1"/>
        <n v="16042033" u="1"/>
        <n v="94789" u="1"/>
        <n v="16037497" u="1"/>
        <n v="92202" u="1"/>
        <n v="95610" u="1"/>
        <n v="110094" u="1"/>
        <n v="110378" u="1"/>
        <n v="110875" u="1"/>
        <n v="16076697" u="1"/>
        <n v="5686" u="1"/>
        <n v="88905" u="1"/>
        <n v="92597" u="1"/>
        <n v="93307" u="1"/>
        <n v="94443" u="1"/>
        <n v="94798" u="1"/>
        <n v="16024701" u="1"/>
        <n v="16047414" u="1"/>
        <n v="16060485" u="1"/>
        <n v="114" u="1"/>
        <n v="96187" u="1"/>
        <n v="110316" u="1"/>
        <n v="110742" u="1"/>
        <n v="16024702" u="1"/>
        <n v="3722" u="1"/>
        <n v="91754" u="1"/>
        <n v="92251" u="1"/>
        <n v="92393" u="1"/>
        <n v="16070725" u="1"/>
        <n v="92007" u="1"/>
        <n v="93711" u="1"/>
        <n v="94705" u="1"/>
        <n v="110183" u="1"/>
        <n v="110680" u="1"/>
        <n v="16034697" u="1"/>
        <n v="91266" u="1"/>
        <n v="91479" u="1"/>
        <n v="92899" u="1"/>
        <n v="94319" u="1"/>
        <n v="94390" u="1"/>
        <n v="110365" u="1"/>
        <n v="110933" u="1"/>
        <n v="16040551" u="1"/>
        <n v="16059618" u="1"/>
        <n v="5663" u="1"/>
        <n v="94714" u="1"/>
        <n v="110618" u="1"/>
        <n v="16002582" u="1"/>
        <n v="16037719" u="1"/>
        <n v="16060604" u="1"/>
        <n v="92411" u="1"/>
        <n v="93405" u="1"/>
        <n v="110445" u="1"/>
        <n v="110800" u="1"/>
        <n v="16065393" u="1"/>
        <n v="16065645" u="1"/>
        <n v="16079672" u="1"/>
        <n v="88901" u="1"/>
        <n v="92948" u="1"/>
        <n v="110627" u="1"/>
        <n v="110840" u="1"/>
        <n v="16044795" u="1"/>
        <n v="92136" u="1"/>
        <n v="95473" u="1"/>
        <n v="110596" u="1"/>
        <n v="110880" u="1"/>
        <n v="110951" u="1"/>
        <n v="16040662" u="1"/>
        <n v="16056321" u="1"/>
        <n v="16070773" u="1"/>
        <n v="3074" u="1"/>
        <n v="94235" u="1"/>
        <n v="95016" u="1"/>
        <n v="95158" u="1"/>
        <n v="110920" u="1"/>
        <n v="16077992" u="1"/>
        <n v="90015" u="1"/>
        <n v="95837" u="1"/>
        <n v="95908" u="1"/>
        <n v="110463" u="1"/>
        <n v="110960" u="1"/>
        <n v="16031022" u="1"/>
        <n v="16036709" u="1"/>
        <n v="16037435" u="1"/>
        <n v="2615" u="1"/>
        <n v="93108" u="1"/>
        <n v="94386" u="1"/>
        <n v="95735" u="1"/>
        <n v="87011368" u="1"/>
        <n v="92367" u="1"/>
        <n v="92935" u="1"/>
        <n v="94568" u="1"/>
        <n v="110259" u="1"/>
        <n v="331175" u="1"/>
        <n v="16066261" u="1"/>
        <n v="4263" u="1"/>
        <n v="88857" u="1"/>
        <n v="92123" u="1"/>
        <n v="94253" u="1"/>
        <n v="96028" u="1"/>
        <n v="110370" u="1"/>
        <n v="110512" u="1"/>
        <n v="110796" u="1"/>
        <n v="16059611" u="1"/>
        <n v="16066916" u="1"/>
        <n v="16070245" u="1"/>
        <n v="92660" u="1"/>
        <n v="16081606" u="1"/>
        <n v="4268" u="1"/>
        <n v="92132" u="1"/>
        <n v="110876" u="1"/>
        <n v="16058491" u="1"/>
        <n v="16066932" u="1"/>
        <n v="1507331531" u="1"/>
        <n v="35047" u="1"/>
        <n v="91533" u="1"/>
        <n v="94444" u="1"/>
        <n v="94586" u="1"/>
        <n v="110561" u="1"/>
        <n v="611634" u="1"/>
        <n v="16058909" u="1"/>
        <n v="16079925" u="1"/>
        <n v="94626" u="1"/>
        <n v="110388" u="1"/>
        <n v="16019150" u="1"/>
        <n v="16068487" u="1"/>
        <n v="16076762" u="1"/>
        <n v="90690" u="1"/>
        <n v="91755" u="1"/>
        <n v="92394" u="1"/>
        <n v="94595" u="1"/>
        <n v="16046824" u="1"/>
        <n v="16058357" u="1"/>
        <n v="1236" u="1"/>
        <n v="91511" u="1"/>
        <n v="91866" u="1"/>
        <n v="92008" u="1"/>
        <n v="92931" u="1"/>
        <n v="94706" u="1"/>
        <n v="94990" u="1"/>
        <n v="110184" u="1"/>
        <n v="5665" u="1"/>
        <n v="93326" u="1"/>
        <n v="94178" u="1"/>
        <n v="16037436" u="1"/>
        <n v="611.66300000000001" u="1"/>
        <n v="88893" u="1"/>
        <n v="92017" u="1"/>
        <n v="92940" u="1"/>
        <n v="95567" u="1"/>
        <n v="95922" u="1"/>
        <n v="16054721" u="1"/>
        <n v="93335" u="1"/>
        <n v="94968" u="1"/>
        <n v="110375" u="1"/>
        <n v="110730" u="1"/>
        <n v="16082561" u="1"/>
      </sharedItems>
    </cacheField>
    <cacheField name="CA HT OS" numFmtId="2">
      <sharedItems containsString="0" containsBlank="1" containsNumber="1" minValue="0" maxValue="81010.100000000006" count="2138">
        <n v="1057.5"/>
        <n v="103.49999999999999"/>
        <n v="148"/>
        <n v="175"/>
        <n v="2361.21"/>
        <n v="8263.5"/>
        <n v="3780.5"/>
        <m/>
        <n v="0" u="1"/>
        <n v="582" u="1"/>
        <n v="2510.25" u="1"/>
        <n v="1450.18" u="1"/>
        <n v="1897" u="1"/>
        <n v="127.95" u="1"/>
        <n v="2323.8000000000002" u="1"/>
        <n v="8886.8818181818169" u="1"/>
        <n v="1197.75" u="1"/>
        <n v="5334.1" u="1"/>
        <n v="1132.75" u="1"/>
        <n v="1637" u="1"/>
        <n v="754.86" u="1"/>
        <n v="25" u="1"/>
        <n v="761.25" u="1"/>
        <n v="1507" u="1"/>
        <n v="2572.16" u="1"/>
        <n v="6658.8890000000001" u="1"/>
        <n v="1442" u="1"/>
        <n v="1943.89" u="1"/>
        <n v="3908.545454545454" u="1"/>
        <n v="591.17999999999995" u="1"/>
        <n v="2333" u="1"/>
        <n v="3585.4272727272723" u="1"/>
        <n v="6029.04" u="1"/>
        <n v="775.7" u="1"/>
        <n v="1117" u="1"/>
        <n v="10061" u="1"/>
        <n v="2219.12" u="1"/>
        <n v="973" u="1"/>
        <n v="115.46" u="1"/>
        <n v="165.3" u="1"/>
        <n v="1010.71" u="1"/>
        <n v="3700" u="1"/>
        <n v="875.5" u="1"/>
        <n v="187.35" u="1"/>
        <n v="770.43" u="1"/>
        <n v="778" u="1"/>
        <n v="9415" u="1"/>
        <n v="12137.6" u="1"/>
        <n v="174" u="1"/>
        <n v="7275" u="1"/>
        <n v="582.99999999999989" u="1"/>
        <n v="648" u="1"/>
        <n v="3377.9090909090905" u="1"/>
        <n v="6890.7" u="1"/>
        <n v="767.52" u="1"/>
        <n v="2270" u="1"/>
        <n v="1085.5" u="1"/>
        <n v="7379.2" u="1"/>
        <n v="90.909090909090907" u="1"/>
        <n v="482.5" u="1"/>
        <n v="498.16" u="1"/>
        <n v="5919.53" u="1"/>
        <n v="5959.25" u="1"/>
        <n v="417.49999999999994" u="1"/>
        <n v="450" u="1"/>
        <n v="209.09" u="1"/>
        <n v="8706" u="1"/>
        <n v="17821.66" u="1"/>
        <n v="18601.23" u="1"/>
        <n v="5652" u="1"/>
        <n v="1379" u="1"/>
        <n v="7410.9363636363632" u="1"/>
        <n v="86" u="1"/>
        <n v="320" u="1"/>
        <n v="1249" u="1"/>
        <n v="9100" u="1"/>
        <n v="2207" u="1"/>
        <n v="3085.5" u="1"/>
        <n v="3798.02" u="1"/>
        <n v="433.72" u="1"/>
        <n v="5653.4090909090901" u="1"/>
        <n v="3834" u="1"/>
        <n v="844" u="1"/>
        <n v="1053.8800000000001" u="1"/>
        <n v="42.5" u="1"/>
        <n v="649" u="1"/>
        <n v="616.5" u="1"/>
        <n v="584" u="1"/>
        <n v="1659.6" u="1"/>
        <n v="7658.6" u="1"/>
        <n v="740.05" u="1"/>
        <n v="16.54" u="1"/>
        <n v="2372.5" u="1"/>
        <n v="509.08" u="1"/>
        <n v="4599.1363636363631" u="1"/>
        <n v="353" u="1"/>
        <n v="1381" u="1"/>
        <n v="13670" u="1"/>
        <n v="78" u="1"/>
        <n v="288" u="1"/>
        <n v="1121" u="1"/>
        <n v="974.99999999999989" u="1"/>
        <n v="1773.73" u="1"/>
        <n v="3968" u="1"/>
        <n v="975" u="1"/>
        <n v="691.8" u="1"/>
        <n v="844.99999999999989" u="1"/>
        <n v="910" u="1"/>
        <n v="3448" u="1"/>
        <n v="282.17" u="1"/>
        <n v="747.5" u="1"/>
        <n v="2928" u="1"/>
        <n v="715" u="1"/>
        <n v="2798" u="1"/>
        <n v="4262.37" u="1"/>
        <n v="20631.5" u="1"/>
        <n v="4120.3599999999997" u="1"/>
        <n v="650" u="1"/>
        <n v="2278" u="1"/>
        <n v="3660.75" u="1"/>
        <n v="5242.5" u="1"/>
        <n v="520" u="1"/>
        <n v="785.15" u="1"/>
        <n v="418.5" u="1"/>
        <n v="1512.9999999999998" u="1"/>
        <n v="826.89" u="1"/>
        <n v="2864.9999999999995" u="1"/>
        <n v="386" u="1"/>
        <n v="5928" u="1"/>
        <n v="3145.863636363636" u="1"/>
        <n v="1253" u="1"/>
        <n v="5159.3999999999996" u="1"/>
        <n v="1411.41" u="1"/>
        <n v="2345" u="1"/>
        <n v="19" u="1"/>
        <n v="569.25" u="1"/>
        <n v="3971.9999999999995" u="1"/>
        <n v="70" u="1"/>
        <n v="1058" u="1"/>
        <n v="256" u="1"/>
        <n v="976" u="1"/>
        <n v="1936.5" u="1"/>
        <n v="2004.35" u="1"/>
        <n v="1149.05" u="1"/>
        <n v="1523.3" u="1"/>
        <n v="846" u="1"/>
        <n v="1107.25" u="1"/>
        <n v="1175.0999999999999" u="1"/>
        <n v="3696.25" u="1"/>
        <n v="33.049999999999997" u="1"/>
        <n v="716" u="1"/>
        <n v="2064.2545454545452" u="1"/>
        <n v="2802" u="1"/>
        <n v="3201.9679999999998" u="1"/>
        <n v="401.6" u="1"/>
        <n v="34.5" u="1"/>
        <n v="483.99999999999994" u="1"/>
        <n v="521" u="1"/>
        <n v="2157.6999999999998" u="1"/>
        <n v="1024.1400000000001" u="1"/>
        <n v="3404.75" u="1"/>
        <n v="4730.5" u="1"/>
        <n v="748.44" u="1"/>
        <n v="1627.01" u="1"/>
        <n v="419" u="1"/>
        <n v="2079.8000000000002" u="1"/>
        <n v="4304.590909090909" u="1"/>
        <n v="16084.9" u="1"/>
        <n v="1515" u="1"/>
        <n v="3420.26" u="1"/>
        <n v="732.75" u="1"/>
        <n v="1450" u="1"/>
        <n v="2698.3" u="1"/>
        <n v="16470.080000000002" u="1"/>
        <n v="1190" u="1"/>
        <n v="2349" u="1"/>
        <n v="1704.67" u="1"/>
        <n v="3097.5" u="1"/>
        <n v="4116" u="1"/>
        <n v="8150" u="1"/>
        <n v="1785.3" u="1"/>
        <n v="240" u="1"/>
        <n v="2187.5" u="1"/>
        <n v="2827.45" u="1"/>
        <n v="4584.3999999999996" u="1"/>
        <n v="3066" u="1"/>
        <n v="7567" u="1"/>
        <n v="684.5" u="1"/>
        <n v="3684.5" u="1"/>
        <n v="4281.5" u="1"/>
        <n v="42786" u="1"/>
        <n v="619.5" u="1"/>
        <n v="2036.9999999999998" u="1"/>
        <n v="4250" u="1"/>
        <n v="119" u="1"/>
        <n v="3653" u="1"/>
        <n v="452" u="1"/>
        <n v="120.45" u="1"/>
        <n v="419.5" u="1"/>
        <n v="1142.75" u="1"/>
        <n v="1452" u="1"/>
        <n v="4342.9181818181814" u="1"/>
        <n v="322" u="1"/>
        <n v="7128.66" u="1"/>
        <n v="1010.4999999999999" u="1"/>
        <n v="1062" u="1"/>
        <n v="1010.5" u="1"/>
        <n v="978" u="1"/>
        <n v="5019.6000000000004" u="1"/>
        <n v="59" u="1"/>
        <n v="1810.5" u="1"/>
        <n v="81010.100000000006" u="1"/>
        <n v="4321" u="1"/>
        <n v="8095" u="1"/>
        <n v="870.02" u="1"/>
        <n v="653" u="1"/>
        <n v="159" u="1"/>
        <n v="588" u="1"/>
        <n v="555.5" u="1"/>
        <n v="3111.7272727272725" u="1"/>
        <n v="3917" u="1"/>
        <n v="485" u="1"/>
        <n v="12363" u="1"/>
        <n v="111" u="1"/>
        <n v="1776.64" u="1"/>
        <n v="420" u="1"/>
        <n v="112.45" u="1"/>
        <n v="387.5" u="1"/>
        <n v="4547.8" u="1"/>
        <n v="669.75" u="1"/>
        <n v="8203" u="1"/>
        <n v="322.5" u="1"/>
        <n v="2487" u="1"/>
        <n v="1194" u="1"/>
        <n v="290" u="1"/>
        <n v="1064" u="1"/>
        <n v="5369" u="1"/>
        <n v="914" u="1"/>
        <n v="1747.5" u="1"/>
        <n v="55" u="1"/>
        <n v="593.09" u="1"/>
        <n v="4423.0200000000004" u="1"/>
        <n v="208" u="1"/>
        <n v="2195.5" u="1"/>
        <n v="1152.08" u="1"/>
        <n v="2554" u="1"/>
        <n v="15467.499999999998" u="1"/>
        <n v="589" u="1"/>
        <n v="2294" u="1"/>
        <n v="4526" u="1"/>
        <n v="2041" u="1"/>
        <n v="778.73" u="1"/>
        <n v="453" u="1"/>
        <n v="642.34" u="1"/>
        <n v="2522.5" u="1"/>
        <n v="436.75" u="1"/>
        <n v="4670.6363636363631" u="1"/>
        <n v="6740" u="1"/>
        <n v="2132.5" u="1"/>
        <n v="12773" u="1"/>
        <n v="1339.27" u="1"/>
        <n v="5156.5329999999994" u="1"/>
        <n v="4140" u="1"/>
        <n v="23366.53" u="1"/>
        <n v="258" u="1"/>
        <n v="980" u="1"/>
        <n v="240.75" u="1"/>
        <n v="915" u="1"/>
        <n v="189.1" u="1"/>
        <n v="631.79999999999995" u="1"/>
        <n v="850" u="1"/>
        <n v="3338" u="1"/>
        <n v="10930.554545454544" u="1"/>
        <n v="785" u="1"/>
        <n v="192" u="1"/>
        <n v="5214.8900000000003" u="1"/>
        <n v="720" u="1"/>
        <n v="5926.8" u="1"/>
        <n v="655" u="1"/>
        <n v="2558" u="1"/>
        <n v="36927" u="1"/>
        <n v="622.5" u="1"/>
        <n v="590" u="1"/>
        <n v="1164.5" u="1"/>
        <n v="1889.8" u="1"/>
        <n v="525" u="1"/>
        <n v="9921" u="1"/>
        <n v="1258.4000000000001" u="1"/>
        <n v="437.25" u="1"/>
        <n v="421" u="1"/>
        <n v="2402.1999999999998" u="1"/>
        <n v="1083.75" u="1"/>
        <n v="95" u="1"/>
        <n v="1458" u="1"/>
        <n v="5448" u="1"/>
        <n v="671.75" u="1"/>
        <n v="4928" u="1"/>
        <n v="2365" u="1"/>
        <n v="8203.5" u="1"/>
        <n v="574.25" u="1"/>
        <n v="74.540000000000006" u="1"/>
        <n v="15200" u="1"/>
        <n v="241" u="1"/>
        <n v="992.6" u="1"/>
        <n v="3550.27" u="1"/>
        <n v="13445.7" u="1"/>
        <n v="175.99999999999997" u="1"/>
        <n v="2879.43" u="1"/>
        <n v="688.5" u="1"/>
        <n v="1296.5" u="1"/>
        <n v="1650.4" u="1"/>
        <n v="8714.5300000000007" u="1"/>
        <n v="8797.89" u="1"/>
        <n v="1850" u="1"/>
        <n v="4890.45" u="1"/>
        <n v="454" u="1"/>
        <n v="1785" u="1"/>
        <n v="34470" u="1"/>
        <n v="2400.5" u="1"/>
        <n v="5840.3" u="1"/>
        <n v="1525" u="1"/>
        <n v="1312.01" u="1"/>
        <n v="87" u="1"/>
        <n v="1834.25" u="1"/>
        <n v="3075.82" u="1"/>
        <n v="5835.95" u="1"/>
        <n v="324" u="1"/>
        <n v="1265" u="1"/>
        <n v="1200" u="1"/>
        <n v="1135" u="1"/>
        <n v="1070" u="1"/>
        <n v="1636.89" u="1"/>
        <n v="3253.2" u="1"/>
        <n v="8963.65" u="1"/>
        <n v="936.72" u="1"/>
        <n v="3866" u="1"/>
        <n v="949.5" u="1"/>
        <n v="1462.24" u="1"/>
        <n v="1033.4100000000001" u="1"/>
        <n v="1096.05" u="1"/>
        <n v="57729" u="1"/>
        <n v="81.48" u="1"/>
        <n v="225" u="1"/>
        <n v="356.47" u="1"/>
        <n v="3351.7" u="1"/>
        <n v="28955" u="1"/>
        <n v="42.999999999999993" u="1"/>
        <n v="1574.13" u="1"/>
        <n v="13439.136363636362" u="1"/>
        <n v="657" u="1"/>
        <n v="160" u="1"/>
        <n v="592" u="1"/>
        <n v="3054.5" u="1"/>
        <n v="571.1" u="1"/>
        <n v="487" u="1"/>
        <n v="8850" u="1"/>
        <n v="1945.9" u="1"/>
        <n v="79" u="1"/>
        <n v="292" u="1"/>
        <n v="259.5" u="1"/>
        <n v="4000" u="1"/>
        <n v="5156.75" u="1"/>
        <n v="132.99" u="1"/>
        <n v="3740" u="1"/>
        <n v="4549.04" u="1"/>
        <n v="590.70000000000005" u="1"/>
        <n v="885.5" u="1"/>
        <n v="209" u="1"/>
        <n v="2044.4" u="1"/>
        <n v="3220" u="1"/>
        <n v="3090" u="1"/>
        <n v="8082.6363636363631" u="1"/>
        <n v="1365.4999999999998" u="1"/>
        <n v="3100.42" u="1"/>
        <n v="22744.83" u="1"/>
        <n v="709.90909090909088" u="1"/>
        <n v="39" u="1"/>
        <n v="4298" u="1"/>
        <n v="2050" u="1"/>
        <n v="454.99999999999994" u="1"/>
        <n v="487.5" u="1"/>
        <n v="455" u="1"/>
        <n v="2278.4999999999995" u="1"/>
        <n v="6690.6" u="1"/>
        <n v="3625.27" u="1"/>
        <n v="1508.65" u="1"/>
        <n v="390" u="1"/>
        <n v="2897" u="1"/>
        <n v="2767" u="1"/>
        <n v="3604.8" u="1"/>
        <n v="325" u="1"/>
        <n v="2507" u="1"/>
        <n v="308.75" u="1"/>
        <n v="28255.45" u="1"/>
        <n v="71" u="1"/>
        <n v="260" u="1"/>
        <n v="4291.95" u="1"/>
        <n v="919" u="1"/>
        <n v="854" u="1"/>
        <n v="4791.8500000000004" u="1"/>
        <n v="1497.4999999999998" u="1"/>
        <n v="7053.1" u="1"/>
        <n v="1349.51" u="1"/>
        <n v="176.75" u="1"/>
        <n v="5272.82" u="1"/>
        <n v="7238.7" u="1"/>
        <n v="2444" u="1"/>
        <n v="4826" u="1"/>
        <n v="2314" u="1"/>
        <n v="9.5" u="1"/>
        <n v="35" u="1"/>
        <n v="2932.5" u="1"/>
        <n v="4535.1454545454544" u="1"/>
        <n v="327.5090909090909" u="1"/>
        <n v="982.7" u="1"/>
        <n v="4758.6499999999996" u="1"/>
        <n v="3405.25" u="1"/>
        <n v="2183.7600000000002" u="1"/>
        <n v="3472.49" u="1"/>
        <n v="31446" u="1"/>
        <n v="6342.14" u="1"/>
        <n v="577.07000000000005" u="1"/>
        <n v="984.99999999999989" u="1"/>
        <n v="985" u="1"/>
        <n v="3878" u="1"/>
        <n v="9755.7999999999993" u="1"/>
        <n v="854.99999999999989" u="1"/>
        <n v="8482.9500000000007" u="1"/>
        <n v="790" u="1"/>
        <n v="6094.28" u="1"/>
        <n v="2968" u="1"/>
        <n v="1720.55" u="1"/>
        <n v="762.71" u="1"/>
        <n v="11.51" u="1"/>
        <n v="660" u="1"/>
        <n v="3586.5" u="1"/>
        <n v="55400" u="1"/>
        <n v="160.75" u="1"/>
        <n v="627.5" u="1"/>
        <n v="595" u="1"/>
        <n v="637.91999999999996" u="1"/>
        <n v="4075" u="1"/>
        <n v="119.99999999999999" u="1"/>
        <n v="155.22999999999999" u="1"/>
        <n v="745.84" u="1"/>
        <n v="31.5" u="1"/>
        <n v="3378.6" u="1"/>
        <n v="120" u="1"/>
        <n v="84.6" u="1"/>
        <n v="2469.21" u="1"/>
        <n v="1585.22" u="1"/>
        <n v="13551.11" u="1"/>
        <n v="2156.5" u="1"/>
        <n v="86.05" u="1"/>
        <n v="391" u="1"/>
        <n v="2702.43" u="1"/>
        <n v="2645" u="1"/>
        <n v="921" u="1"/>
        <n v="226" u="1"/>
        <n v="3492" u="1"/>
        <n v="4645" u="1"/>
        <n v="823.5" u="1"/>
        <n v="2727.0070000000001" u="1"/>
        <n v="791" u="1"/>
        <n v="10600" u="1"/>
        <n v="775.31" u="1"/>
        <n v="500.04" u="1"/>
        <n v="3423.91" u="1"/>
        <n v="563.5" u="1"/>
        <n v="489" u="1"/>
        <n v="494.8" u="1"/>
        <n v="112" u="1"/>
        <n v="1665" u="1"/>
        <n v="1030.75" u="1"/>
        <n v="1535" u="1"/>
        <n v="1758.41" u="1"/>
        <n v="3611.1" u="1"/>
        <n v="1109.02" u="1"/>
        <n v="1275" u="1"/>
        <n v="332.3" u="1"/>
        <n v="1145" u="1"/>
        <n v="4842.26" u="1"/>
        <n v="8902.86" u="1"/>
        <n v="1019.5" u="1"/>
        <n v="76.739999999999995" u="1"/>
        <n v="7682.9290000000001" u="1"/>
        <n v="1688.57" u="1"/>
        <n v="210" u="1"/>
        <n v="37.799999999999997" u="1"/>
        <n v="792" u="1"/>
        <n v="106.62" u="1"/>
        <n v="836.1" u="1"/>
        <n v="8343.35" u="1"/>
        <n v="988.12" u="1"/>
        <n v="662" u="1"/>
        <n v="8350.4" u="1"/>
        <n v="2456" u="1"/>
        <n v="145" u="1"/>
        <n v="5338.5" u="1"/>
        <n v="225.94" u="1"/>
        <n v="1992" u="1"/>
        <n v="489.5" u="1"/>
        <n v="2050.25" u="1"/>
        <n v="424.5" u="1"/>
        <n v="4886.1099999999997" u="1"/>
        <n v="104" u="1"/>
        <n v="5791.15" u="1"/>
        <n v="2913" u="1"/>
        <n v="359.5" u="1"/>
        <n v="2653" u="1"/>
        <n v="174.57" u="1"/>
        <n v="1427.84" u="1"/>
        <n v="1708.68" u="1"/>
        <n v="278.25" u="1"/>
        <n v="293.91000000000003" u="1"/>
        <n v="1970.92" u="1"/>
        <n v="11246.5" u="1"/>
        <n v="525.49" u="1"/>
        <n v="1110.9000000000001" u="1"/>
        <n v="1700.5" u="1"/>
        <n v="894.53" u="1"/>
        <n v="5068.1000000000004" u="1"/>
        <n v="760.5" u="1"/>
        <n v="2850" u="1"/>
        <n v="300.27" u="1"/>
        <n v="2996.12" u="1"/>
        <n v="630.5" u="1"/>
        <n v="2035.8" u="1"/>
        <n v="23276.82" u="1"/>
        <n v="5086.4999999999991" u="1"/>
        <n v="5265.1" u="1"/>
        <n v="1115.5" u="1"/>
        <n v="129" u="1"/>
        <n v="1404.4" u="1"/>
        <n v="1994" u="1"/>
        <n v="490" u="1"/>
        <n v="33027" u="1"/>
        <n v="35044" u="1"/>
        <n v="2298.4999999999995" u="1"/>
        <n v="2402.94" u="1"/>
        <n v="332.74" u="1"/>
        <n v="13500" u="1"/>
        <n v="425" u="1"/>
        <n v="1757.2" u="1"/>
        <n v="376.25" u="1"/>
        <n v="1474" u="1"/>
        <n v="360" u="1"/>
        <n v="1409" u="1"/>
        <n v="2787" u="1"/>
        <n v="5252" u="1"/>
        <n v="295" u="1"/>
        <n v="41.41" u="1"/>
        <n v="4024" u="1"/>
        <n v="46264" u="1"/>
        <n v="923.99999999999989" u="1"/>
        <n v="359.97" u="1"/>
        <n v="2739.75" u="1"/>
        <n v="326.88" u="1"/>
        <n v="794" u="1"/>
        <n v="5039.51" u="1"/>
        <n v="8837.92" u="1"/>
        <n v="664" u="1"/>
        <n v="11625" u="1"/>
        <n v="599" u="1"/>
        <n v="413.9" u="1"/>
        <n v="452.2" u="1"/>
        <n v="1005.75" u="1"/>
        <n v="1361.75" u="1"/>
        <n v="393" u="1"/>
        <n v="127.02" u="1"/>
        <n v="3493.1" u="1"/>
        <n v="1850.25" u="1"/>
        <n v="328" u="1"/>
        <n v="5000" u="1"/>
        <n v="583.25" u="1"/>
        <n v="7272.65" u="1"/>
        <n v="12350" u="1"/>
        <n v="3019.5" u="1"/>
        <n v="4708.5" u="1"/>
        <n v="180.87" u="1"/>
        <n v="246.15" u="1"/>
        <n v="860" u="1"/>
        <n v="1416.09" u="1"/>
        <n v="2109.4999999999995" u="1"/>
        <n v="3378" u="1"/>
        <n v="729.99999999999989" u="1"/>
        <n v="795" u="1"/>
        <n v="1574.5" u="1"/>
        <n v="762.5" u="1"/>
        <n v="730" u="1"/>
        <n v="163.63636363636363" u="1"/>
        <n v="1379.5" u="1"/>
        <n v="517.01" u="1"/>
        <n v="665" u="1"/>
        <n v="2029.38" u="1"/>
        <n v="162" u="1"/>
        <n v="1909.8" u="1"/>
        <n v="238.01" u="1"/>
        <n v="535" u="1"/>
        <n v="2078" u="1"/>
        <n v="7732.3" u="1"/>
        <n v="16345.97" u="1"/>
        <n v="194.78" u="1"/>
        <n v="474.75" u="1"/>
        <n v="1803" u="1"/>
        <n v="3575" u="1"/>
        <n v="3751.4" u="1"/>
        <n v="61.7" u="1"/>
        <n v="1347.9999999999998" u="1"/>
        <n v="3773.22" u="1"/>
        <n v="7805" u="1"/>
        <n v="2795" u="1"/>
        <n v="10932" u="1"/>
        <n v="4270.2545454545452" u="1"/>
        <n v="80" u="1"/>
        <n v="2977.1" u="1"/>
        <n v="7369.6272727272726" u="1"/>
        <n v="221.45" u="1"/>
        <n v="584.25" u="1"/>
        <n v="2275" u="1"/>
        <n v="2145" u="1"/>
        <n v="3418.59" u="1"/>
        <n v="784.4" u="1"/>
        <n v="8757.5" u="1"/>
        <n v="1769.14" u="1"/>
        <n v="2373.5" u="1"/>
        <n v="211" u="1"/>
        <n v="796" u="1"/>
        <n v="1072.25" u="1"/>
        <n v="1511.5" u="1"/>
        <n v="4098.13" u="1"/>
        <n v="731" u="1"/>
        <n v="1815.54" u="1"/>
        <n v="77.38" u="1"/>
        <n v="5402" u="1"/>
        <n v="1823.6" u="1"/>
        <n v="2279.85" u="1"/>
        <n v="8600" u="1"/>
        <n v="2082" u="1"/>
        <n v="458.99999999999994" u="1"/>
        <n v="4695.92" u="1"/>
        <n v="7616" u="1"/>
        <n v="1870" u="1"/>
        <n v="3709" u="1"/>
        <n v="1674.9999999999998" u="1"/>
        <n v="2706.2" u="1"/>
        <n v="5277.1727272727276" u="1"/>
        <n v="7289.13" u="1"/>
        <n v="1740" u="1"/>
        <n v="426.5" u="1"/>
        <n v="1544.9999999999998" u="1"/>
        <n v="392.82" u="1"/>
        <n v="1480" u="1"/>
        <n v="1131.8" u="1"/>
        <n v="1350" u="1"/>
        <n v="2669" u="1"/>
        <n v="22554.95" u="1"/>
        <n v="329" u="1"/>
        <n v="1285" u="1"/>
        <n v="1220" u="1"/>
        <n v="2549.42" u="1"/>
        <n v="4725.72" u="1"/>
        <n v="5260.25" u="1"/>
        <n v="19.5" u="1"/>
        <n v="257.61" u="1"/>
        <n v="296.5" u="1"/>
        <n v="1155" u="1"/>
        <n v="72" u="1"/>
        <n v="2149" u="1"/>
        <n v="25212.21" u="1"/>
        <n v="2071.71" u="1"/>
        <n v="959.5" u="1"/>
        <n v="227.5" u="1"/>
        <n v="785.4" u="1"/>
        <n v="4260.71" u="1"/>
        <n v="797" u="1"/>
        <n v="1578.5" u="1"/>
        <n v="1831.1090909090908" u="1"/>
        <n v="6325.7" u="1"/>
        <n v="195" u="1"/>
        <n v="2798.15" u="1"/>
        <n v="286.02" u="1"/>
        <n v="162.5" u="1"/>
        <n v="410.19" u="1"/>
        <n v="634.5" u="1"/>
        <n v="24540.7" u="1"/>
        <n v="4630" u="1"/>
        <n v="130" u="1"/>
        <n v="313.36363636363632" u="1"/>
        <n v="1482" u="1"/>
        <n v="362" u="1"/>
        <n v="1715.83" u="1"/>
        <n v="6183.95" u="1"/>
        <n v="1352" u="1"/>
        <n v="1859.1" u="1"/>
        <n v="3551.5" u="1"/>
        <n v="420.58" u="1"/>
        <n v="64" u="1"/>
        <n v="927.99999999999989" u="1"/>
        <n v="5741" u="1"/>
        <n v="14769.76" u="1"/>
        <n v="208.6" u="1"/>
        <n v="3129.9999999999995" u="1"/>
        <n v="4099.6000000000004" u="1"/>
        <n v="3130" u="1"/>
        <n v="24296" u="1"/>
        <n v="733" u="1"/>
        <n v="1450.5" u="1"/>
        <n v="1520.71" u="1"/>
        <n v="3884.2" u="1"/>
        <n v="4149.5" u="1"/>
        <n v="20633.990000000002" u="1"/>
        <n v="2350" u="1"/>
        <n v="4133.75" u="1"/>
        <n v="4607.72" u="1"/>
        <n v="965.65" u="1"/>
        <n v="608.21" u="1"/>
        <n v="2765.93" u="1"/>
        <n v="460" u="1"/>
        <n v="3514.43" u="1"/>
        <n v="629.04999999999995" u="1"/>
        <n v="395" u="1"/>
        <n v="1549" u="1"/>
        <n v="1484" u="1"/>
        <n v="362.5" u="1"/>
        <n v="8497.2999999999993" u="1"/>
        <n v="2416.9999999999995" u="1"/>
        <n v="330" u="1"/>
        <n v="8427.25" u="1"/>
        <n v="1224" u="1"/>
        <n v="1094" u="1"/>
        <n v="265" u="1"/>
        <n v="808.3" u="1"/>
        <n v="59.999999999999993" u="1"/>
        <n v="4740.5" u="1"/>
        <n v="60" u="1"/>
        <n v="864" u="1"/>
        <n v="3669.51" u="1"/>
        <n v="669" u="1"/>
        <n v="163" u="1"/>
        <n v="604" u="1"/>
        <n v="2359.6999999999998" u="1"/>
        <n v="539" u="1"/>
        <n v="5970.71" u="1"/>
        <n v="8160" u="1"/>
        <n v="1351.4" u="1"/>
        <n v="2920.77" u="1"/>
        <n v="460.5" u="1"/>
        <n v="113" u="1"/>
        <n v="18953.099999999999" u="1"/>
        <n v="1255.02" u="1"/>
        <n v="1420.9999999999998" u="1"/>
        <n v="2062.5" u="1"/>
        <n v="3643.1" u="1"/>
        <n v="15332.9" u="1"/>
        <n v="363" u="1"/>
        <n v="1273.01" u="1"/>
        <n v="80.499999999999986" u="1"/>
        <n v="4130.6099999999997" u="1"/>
        <n v="3980.15" u="1"/>
        <n v="5621.3" u="1"/>
        <n v="962.5" u="1"/>
        <n v="1633.87" u="1"/>
        <n v="73.53" u="1"/>
        <n v="712.98" u="1"/>
        <n v="864.99999999999989" u="1"/>
        <n v="1410.46" u="1"/>
        <n v="4228.5" u="1"/>
        <n v="56" u="1"/>
        <n v="865" u="1"/>
        <n v="800" u="1"/>
        <n v="179.49999999999997" u="1"/>
        <n v="735" u="1"/>
        <n v="3756.5" u="1"/>
        <n v="670" u="1"/>
        <n v="2488" u="1"/>
        <n v="605" u="1"/>
        <n v="1194.5" u="1"/>
        <n v="1768.96" u="1"/>
        <n v="147" u="1"/>
        <n v="540" u="1"/>
        <n v="1878" u="1"/>
        <n v="461" u="1"/>
        <n v="1813" u="1"/>
        <n v="7128" u="1"/>
        <n v="104.99999999999999" u="1"/>
        <n v="1243.75" u="1"/>
        <n v="3335" u="1"/>
        <n v="105" u="1"/>
        <n v="87.3" u="1"/>
        <n v="396" u="1"/>
        <n v="31062.65" u="1"/>
        <n v="455.76" u="1"/>
        <n v="10492" u="1"/>
        <n v="130.44" u="1"/>
        <n v="331" u="1"/>
        <n v="908.98" u="1"/>
        <n v="984.4" u="1"/>
        <n v="358.26" u="1"/>
        <n v="866" u="1"/>
        <n v="14694.2" u="1"/>
        <n v="5433.78" u="1"/>
        <n v="7094.8" u="1"/>
        <n v="196" u="1"/>
        <n v="2752" u="1"/>
        <n v="3760.5" u="1"/>
        <n v="136.52000000000001" u="1"/>
        <n v="1261.5" u="1"/>
        <n v="1196.5" u="1"/>
        <n v="2362" u="1"/>
        <n v="12714" u="1"/>
        <n v="2435.5500000000002" u="1"/>
        <n v="131" u="1"/>
        <n v="315.27999999999997" u="1"/>
        <n v="7916" u="1"/>
        <n v="1867.22" u="1"/>
        <n v="947.75" u="1"/>
        <n v="9105.5" u="1"/>
        <n v="3848.95" u="1"/>
        <n v="1555" u="1"/>
        <n v="2246.9" u="1"/>
        <n v="7988.7" u="1"/>
        <n v="1360" u="1"/>
        <n v="6397.7272727272721" u="1"/>
        <n v="685.39" u="1"/>
        <n v="1295" u="1"/>
        <n v="2559" u="1"/>
        <n v="80.75" u="1"/>
        <n v="622.75" u="1"/>
        <n v="1230" u="1"/>
        <n v="1734.25" u="1"/>
        <n v="7821.5" u="1"/>
        <n v="266.49999999999994" u="1"/>
        <n v="299" u="1"/>
        <n v="1100" u="1"/>
        <n v="920.4" u="1"/>
        <n v="9925" u="1"/>
        <n v="245" u="1"/>
        <n v="1448.0773999999999" u="1"/>
        <n v="10621.9" u="1"/>
        <n v="2335.35" u="1"/>
        <n v="802" u="1"/>
        <n v="3146" u="1"/>
        <n v="660.4" u="1"/>
        <n v="2449.6" u="1"/>
        <n v="180" u="1"/>
        <n v="672" u="1"/>
        <n v="73.92" u="1"/>
        <n v="607" u="1"/>
        <n v="2236" u="1"/>
        <n v="3244.5" u="1"/>
        <n v="472.45" u="1"/>
        <n v="131.25" u="1"/>
        <n v="1817" u="1"/>
        <n v="429.5" u="1"/>
        <n v="1687" u="1"/>
        <n v="358.7" u="1"/>
        <n v="69.849999999999994" u="1"/>
        <n v="1102" u="1"/>
        <n v="2781.08" u="1"/>
        <n v="2921.5" u="1"/>
        <n v="229" u="1"/>
        <n v="3279.9999999999995" u="1"/>
        <n v="868" u="1"/>
        <n v="5012.3999999999996" u="1"/>
        <n v="204.33" u="1"/>
        <n v="770.5" u="1"/>
        <n v="877.24" u="1"/>
        <n v="3898.5" u="1"/>
        <n v="1395.5" u="1"/>
        <n v="5458" u="1"/>
        <n v="44" u="1"/>
        <n v="1330.5" u="1"/>
        <n v="2500" u="1"/>
        <n v="5562.2" u="1"/>
        <n v="543" u="1"/>
        <n v="2014" u="1"/>
        <n v="495" u="1"/>
        <n v="446.25" u="1"/>
        <n v="430" u="1"/>
        <n v="3259.29" u="1"/>
        <n v="1624" u="1"/>
        <n v="364.99999999999994" u="1"/>
        <n v="1559" u="1"/>
        <n v="365" u="1"/>
        <n v="1806.1" u="1"/>
        <n v="300" u="1"/>
        <n v="776.77" u="1"/>
        <n v="666.49" u="1"/>
        <n v="3055.5" u="1"/>
        <n v="8313.64" u="1"/>
        <n v="1062.2" u="1"/>
        <n v="2790.78" u="1"/>
        <n v="2275.5" u="1"/>
        <n v="835.32" u="1"/>
        <n v="5237.5" u="1"/>
        <n v="623.51" u="1"/>
        <n v="9582.4" u="1"/>
        <n v="6214.5" u="1"/>
        <n v="3512.5" u="1"/>
        <n v="40" u="1"/>
        <n v="609" u="1"/>
        <n v="2244" u="1"/>
        <n v="837.62" u="1"/>
        <n v="15.99" u="1"/>
        <n v="1821" u="1"/>
        <n v="6151.5" u="1"/>
        <n v="6900" u="1"/>
        <n v="1560.9999999999998" u="1"/>
        <n v="1691" u="1"/>
        <n v="398" u="1"/>
        <n v="89.25" u="1"/>
        <n v="473.42" u="1"/>
        <n v="2701" u="1"/>
        <n v="333" u="1"/>
        <n v="1301" u="1"/>
        <n v="2187.31" u="1"/>
        <n v="2310.9999999999995" u="1"/>
        <n v="1675.25" u="1"/>
        <n v="5839.9" u="1"/>
        <n v="770.2" u="1"/>
        <n v="922.22" u="1"/>
        <n v="1000" u="1"/>
        <n v="3808" u="1"/>
        <n v="8700.15" u="1"/>
        <n v="716.8" u="1"/>
        <n v="1011.6" u="1"/>
        <n v="2742.7272727272725" u="1"/>
        <n v="870" u="1"/>
        <n v="2149.4999999999995" u="1"/>
        <n v="1659.5" u="1"/>
        <n v="197" u="1"/>
        <n v="1108.24" u="1"/>
        <n v="539.79" u="1"/>
        <n v="148.25" u="1"/>
        <n v="3432.9" u="1"/>
        <n v="9775.2999999999993" u="1"/>
        <n v="132" u="1"/>
        <n v="512.5" u="1"/>
        <n v="951.75" u="1"/>
        <n v="96.05" u="1"/>
        <n v="322.49" u="1"/>
        <n v="1685.43" u="1"/>
        <n v="97.5" u="1"/>
        <n v="366" u="1"/>
        <n v="1368" u="1"/>
        <n v="317.25" u="1"/>
        <n v="301" u="1"/>
        <n v="594.25" u="1"/>
        <n v="897.18181818181813" u="1"/>
        <n v="1612.25" u="1"/>
        <n v="65" u="1"/>
        <n v="546.05999999999995" u="1"/>
        <n v="2543.5" u="1"/>
        <n v="7042" u="1"/>
        <n v="1661.5" u="1"/>
        <n v="3292" u="1"/>
        <n v="40737.43" u="1"/>
        <n v="741" u="1"/>
        <n v="484.9" u="1"/>
        <n v="611" u="1"/>
        <n v="148.5" u="1"/>
        <n v="578.5" u="1"/>
        <n v="546" u="1"/>
        <n v="1076.5" u="1"/>
        <n v="4520.2700000000004" u="1"/>
        <n v="32" u="1"/>
        <n v="496.5" u="1"/>
        <n v="1824.9999999999998" u="1"/>
        <n v="122" u="1"/>
        <n v="1890" u="1"/>
        <n v="1825" u="1"/>
        <n v="399" u="1"/>
        <n v="382.16" u="1"/>
        <n v="1370" u="1"/>
        <n v="2709" u="1"/>
        <n v="1240" u="1"/>
        <n v="5844.5" u="1"/>
        <n v="1175" u="1"/>
        <n v="4148.8" u="1"/>
        <n v="230" u="1"/>
        <n v="3051.75" u="1"/>
        <n v="517.41" u="1"/>
        <n v="3036" u="1"/>
        <n v="162.1" u="1"/>
        <n v="742" u="1"/>
        <n v="3888.9400000000005" u="1"/>
        <n v="5750" u="1"/>
        <n v="165" u="1"/>
        <n v="829.02" u="1"/>
        <n v="612" u="1"/>
        <n v="84.12" u="1"/>
        <n v="547" u="1"/>
        <n v="1078.5" u="1"/>
        <n v="514.5" u="1"/>
        <n v="29.999999999999996" u="1"/>
        <n v="11250" u="1"/>
        <n v="7048.3" u="1"/>
        <n v="30" u="1"/>
        <n v="114" u="1"/>
        <n v="432" u="1"/>
        <n v="1107.4000000000001" u="1"/>
        <n v="823.75" u="1"/>
        <n v="9697.0499999999993" u="1"/>
        <n v="9355.6" u="1"/>
        <n v="124.73" u="1"/>
        <n v="81.5" u="1"/>
        <n v="1660.9" u="1"/>
        <n v="269.49999999999994" u="1"/>
        <n v="302" u="1"/>
        <n v="2250.4299999999998" u="1"/>
        <n v="1990.5" u="1"/>
        <n v="892.72" u="1"/>
        <n v="215.6363636363636" u="1"/>
        <n v="2925.75" u="1"/>
        <n v="28713" u="1"/>
        <n v="840.5" u="1"/>
        <n v="3300" u="1"/>
        <n v="775.5" u="1"/>
        <n v="2910" u="1"/>
        <n v="678" u="1"/>
        <n v="1270.78" u="1"/>
        <n v="1145.5" u="1"/>
        <n v="1737.95" u="1"/>
        <n v="1793.02" u="1"/>
        <n v="17745.75" u="1"/>
        <n v="1304.4000000000001" u="1"/>
        <n v="465" u="1"/>
        <n v="883.36" u="1"/>
        <n v="28" u="1"/>
        <n v="2862.75" u="1"/>
        <n v="106" u="1"/>
        <n v="400" u="1"/>
        <n v="1350.8" u="1"/>
        <n v="3340.83" u="1"/>
        <n v="2977" u="1"/>
        <n v="5387.75" u="1"/>
        <n v="16.14" u="1"/>
        <n v="5372" u="1"/>
        <n v="6868.9999999999991" u="1"/>
        <n v="7389" u="1"/>
        <n v="24.3" u="1"/>
        <n v="335" u="1"/>
        <n v="1179" u="1"/>
        <n v="3205.5" u="1"/>
        <n v="4332" u="1"/>
        <n v="270" u="1"/>
        <n v="17631.14" u="1"/>
        <n v="939" u="1"/>
        <n v="655.8" u="1"/>
        <n v="52.5" u="1"/>
        <n v="198" u="1"/>
        <n v="2222.3200000000002" u="1"/>
        <n v="65.22" u="1"/>
        <n v="7615.8" u="1"/>
        <n v="2002.8" u="1"/>
        <n v="111.35" u="1"/>
        <n v="790.95" u="1"/>
        <n v="1147.5" u="1"/>
        <n v="2025.9999999999998" u="1"/>
        <n v="549" u="1"/>
        <n v="705.05" u="1"/>
        <n v="6695.75" u="1"/>
        <n v="4934.3999999999996" u="1"/>
        <n v="98" u="1"/>
        <n v="2492.8818181818178" u="1"/>
        <n v="7137" u="1"/>
        <n v="14150" u="1"/>
        <n v="233.37" u="1"/>
        <n v="4860" u="1"/>
        <n v="13630" u="1"/>
        <n v="598.25" u="1"/>
        <n v="1050.9999999999998" u="1"/>
        <n v="8958.01" u="1"/>
        <n v="3038.8" u="1"/>
        <n v="890.69" u="1"/>
        <n v="3958" u="1"/>
        <n v="508.98" u="1"/>
        <n v="49.88" u="1"/>
        <n v="214.49999999999997" u="1"/>
        <n v="875" u="1"/>
        <n v="5207.2299999999996" u="1"/>
        <n v="810" u="1"/>
        <n v="5810.59" u="1"/>
        <n v="745" u="1"/>
        <n v="680" u="1"/>
        <n v="608.45454545454538" u="1"/>
        <n v="550" u="1"/>
        <n v="1084.5" u="1"/>
        <n v="4025" u="1"/>
        <n v="15820.5" u="1"/>
        <n v="6335.2" u="1"/>
        <n v="340.65" u="1"/>
        <n v="10558.46" u="1"/>
        <n v="244.09090909090907" u="1"/>
        <n v="2502.1999999999998" u="1"/>
        <n v="5866.32" u="1"/>
        <n v="2984.9999999999995" u="1"/>
        <n v="401" u="1"/>
        <n v="2106.5" u="1"/>
        <n v="3115" u="1"/>
        <n v="1365.22" u="1"/>
        <n v="2090.4272727272723" u="1"/>
        <n v="90" u="1"/>
        <n v="222.3" u="1"/>
        <n v="3032.0454545454545" u="1"/>
        <n v="1248" u="1"/>
        <n v="206.05" u="1"/>
        <n v="13614.5" u="1"/>
        <n v="1128.42" u="1"/>
        <n v="973.5" u="1"/>
        <n v="1931.5" u="1"/>
        <n v="14486.82" u="1"/>
        <n v="869.61" u="1"/>
        <n v="1801.5" u="1"/>
        <n v="34935" u="1"/>
        <n v="50.52" u="1"/>
        <n v="6790.5" u="1"/>
        <n v="7799" u="1"/>
        <n v="166" u="1"/>
        <n v="16423.5" u="1"/>
        <n v="551" u="1"/>
        <n v="2030" u="1"/>
        <n v="5583.3" u="1"/>
        <n v="1900" u="1"/>
        <n v="357.4" u="1"/>
        <n v="3134.75" u="1"/>
        <n v="1705" u="1"/>
        <n v="13725" u="1"/>
        <n v="2859" u="1"/>
        <n v="1380" u="1"/>
        <n v="2729" u="1"/>
        <n v="22" u="1"/>
        <n v="303.99999999999994" u="1"/>
        <n v="1315" u="1"/>
        <n v="265.7" u="1"/>
        <n v="1185" u="1"/>
        <n v="7777.2" u="1"/>
        <n v="682.06" u="1"/>
        <n v="247.49999999999997" u="1"/>
        <n v="271.5" u="1"/>
        <n v="1055" u="1"/>
        <n v="2521.1" u="1"/>
        <n v="214.99999999999997" u="1"/>
        <n v="3576" u="1"/>
        <n v="658.8" u="1"/>
        <n v="215" u="1"/>
        <n v="2307.5" u="1"/>
        <n v="2177.5" u="1"/>
        <n v="198.75" u="1"/>
        <n v="541.58000000000004" u="1"/>
        <n v="1501.7" u="1"/>
        <n v="2406" u="1"/>
        <n v="14635.6" u="1"/>
        <n v="150" u="1"/>
        <n v="203.96" u="1"/>
        <n v="19137.21" u="1"/>
        <n v="461.2" u="1"/>
        <n v="1886.86" u="1"/>
        <n v="9855.7999999999993" u="1"/>
        <n v="2634.5" u="1"/>
        <n v="1975.2272727272725" u="1"/>
        <n v="1202.75" u="1"/>
        <n v="177.26" u="1"/>
        <n v="402" u="1"/>
        <n v="2624.45" u="1"/>
        <n v="1382" u="1"/>
        <n v="913.41" u="1"/>
        <n v="1390.06" u="1"/>
        <n v="20" u="1"/>
        <n v="1187" u="1"/>
        <n v="4282.6000000000004" u="1"/>
        <n v="11141" u="1"/>
        <n v="74" u="1"/>
        <n v="1057" u="1"/>
        <n v="147.07" u="1"/>
        <n v="3840" u="1"/>
        <n v="13095" u="1"/>
        <n v="943" u="1"/>
        <n v="14072" u="1"/>
        <n v="1150.9000000000001" u="1"/>
        <n v="3320" u="1"/>
        <n v="199" u="1"/>
        <n v="3060" u="1"/>
        <n v="15830.40909090909" u="1"/>
        <n v="18693.5" u="1"/>
        <n v="1415.5" u="1"/>
        <n v="2800" u="1"/>
        <n v="1074.8699999999999" u="1"/>
        <n v="4622.3" u="1"/>
        <n v="4177.4399999999996" u="1"/>
        <n v="5579.7272727272721" u="1"/>
        <n v="134" u="1"/>
        <n v="6462.66" u="1"/>
        <n v="500" u="1"/>
        <n v="3543.8272727272724" u="1"/>
        <n v="435" u="1"/>
        <n v="402.5" u="1"/>
        <n v="4511.7840000000006" u="1"/>
        <n v="764.75" u="1"/>
        <n v="370" u="1"/>
        <n v="337.5" u="1"/>
        <n v="1342.2" u="1"/>
        <n v="288.75" u="1"/>
        <n v="613.85" u="1"/>
        <n v="1059" u="1"/>
        <n v="66" u="1"/>
        <n v="2092.6999999999998" u="1"/>
        <n v="248" u="1"/>
        <n v="6113.25" u="1"/>
        <n v="1872.5" u="1"/>
        <n v="150.22" u="1"/>
        <n v="1677.4999999999998" u="1"/>
        <n v="879" u="1"/>
        <n v="2107.23" u="1"/>
        <n v="846.5" u="1"/>
        <n v="2595.73" u="1"/>
        <n v="651.5" u="1"/>
        <n v="553.99999999999989" u="1"/>
        <n v="9781.64" u="1"/>
        <n v="2154" u="1"/>
        <n v="521.5" u="1"/>
        <n v="1905.9999999999998" u="1"/>
        <n v="2036" u="1"/>
        <n v="123" u="1"/>
        <n v="5214.181818181818" u="1"/>
        <n v="7500" u="1"/>
        <n v="468" u="1"/>
        <n v="6922.57" u="1"/>
        <n v="2512.5" u="1"/>
        <n v="1646" u="1"/>
        <n v="3567.4" u="1"/>
        <n v="2085.91" u="1"/>
        <n v="14750" u="1"/>
        <n v="338" u="1"/>
        <n v="1190.9999999999998" u="1"/>
        <n v="6136.9999999999991" u="1"/>
        <n v="2221" u="1"/>
        <n v="977.49999999999989" u="1"/>
        <n v="1344.69" u="1"/>
        <n v="8400.7099999999991" u="1"/>
        <n v="945" u="1"/>
        <n v="232" u="1"/>
        <n v="478.39" u="1"/>
        <n v="880" u="1"/>
        <n v="9550" u="1"/>
        <n v="717.49999999999989" u="1"/>
        <n v="16058" u="1"/>
        <n v="750" u="1"/>
        <n v="810.9818181818182" u="1"/>
        <n v="1838.4" u="1"/>
        <n v="4161.2" u="1"/>
        <n v="620" u="1"/>
        <n v="3296.5" u="1"/>
        <n v="2589.6799999999998" u="1"/>
        <n v="1455.97" u="1"/>
        <n v="3608.6" u="1"/>
        <n v="501" u="1"/>
        <n v="114.99999999999999" u="1"/>
        <n v="445.86" u="1"/>
        <n v="852.65" u="1"/>
        <n v="4482.5" u="1"/>
        <n v="532.91999999999996" u="1"/>
        <n v="115" u="1"/>
        <n v="436" u="1"/>
        <n v="3265" u="1"/>
        <n v="403.5" u="1"/>
        <n v="495.76" u="1"/>
        <n v="626.33000000000004" u="1"/>
        <n v="2745" u="1"/>
        <n v="993.01" u="1"/>
        <n v="3322.8" u="1"/>
        <n v="306" u="1"/>
        <n v="16200" u="1"/>
        <n v="7029.2" u="1"/>
        <n v="1876.5" u="1"/>
        <n v="15" u="1"/>
        <n v="232.25" u="1"/>
        <n v="57" u="1"/>
        <n v="216" u="1"/>
        <n v="1834.7" u="1"/>
        <n v="4585" u="1"/>
        <n v="375.59" u="1"/>
        <n v="5713.45" u="1"/>
        <n v="5480.6" u="1"/>
        <n v="2942.0790000000002" u="1"/>
        <n v="5302" u="1"/>
        <n v="5410.55" u="1"/>
        <n v="7319" u="1"/>
        <n v="4450.04" u="1"/>
        <n v="621" u="1"/>
        <n v="5675.64" u="1"/>
        <n v="1161.5" u="1"/>
        <n v="2039.9999999999998" u="1"/>
        <n v="5937.6" u="1"/>
        <n v="17637.599999999999" u="1"/>
        <n v="134.75" u="1"/>
        <n v="1975" u="1"/>
        <n v="2910.5" u="1"/>
        <n v="4978.9999999999991" u="1"/>
        <n v="469" u="1"/>
        <n v="1340.75" u="1"/>
        <n v="1649.9999999999998" u="1"/>
        <n v="1780" u="1"/>
        <n v="19062.900000000001" u="1"/>
        <n v="403.99999999999994" u="1"/>
        <n v="6080.3" u="1"/>
        <n v="1585" u="1"/>
        <n v="1520" u="1"/>
        <n v="1728.27" u="1"/>
        <n v="518.23" u="1"/>
        <n v="1455" u="1"/>
        <n v="1390" u="1"/>
        <n v="23265" u="1"/>
        <n v="339" u="1"/>
        <n v="1325" u="1"/>
        <n v="1195" u="1"/>
        <n v="274" u="1"/>
        <n v="1065" u="1"/>
        <n v="2847.4999999999995" u="1"/>
        <n v="4053.85" u="1"/>
        <n v="1145.6300000000001" u="1"/>
        <n v="2847.5" u="1"/>
        <n v="3181.05" u="1"/>
        <n v="1244.25" u="1"/>
        <n v="14" u="1"/>
        <n v="5477.2" u="1"/>
        <n v="200" u="1"/>
        <n v="5862.24" u="1"/>
        <n v="545.4" u="1"/>
        <n v="5554.25" u="1"/>
        <n v="1033.4999999999998" u="1"/>
        <n v="2296" u="1"/>
        <n v="4270" u="1"/>
        <n v="6287" u="1"/>
        <n v="12450" u="1"/>
        <n v="135" u="1"/>
        <n v="709.02" u="1"/>
        <n v="12418.5" u="1"/>
        <n v="1912" u="1"/>
        <n v="9144.4" u="1"/>
        <n v="931.25" u="1"/>
        <n v="453.25" u="1"/>
        <n v="1782" u="1"/>
        <n v="9850" u="1"/>
        <n v="99" u="1"/>
        <n v="403.91" u="1"/>
        <n v="162.26" u="1"/>
        <n v="2883" u="1"/>
        <n v="274.49999999999994" u="1"/>
        <n v="307" u="1"/>
        <n v="7809.45" u="1"/>
        <n v="13695" u="1"/>
        <n v="249" u="1"/>
        <n v="1945.5" u="1"/>
        <n v="737.37" u="1"/>
        <n v="8892.4" u="1"/>
        <n v="1703.7950000000001" u="1"/>
        <n v="3600" u="1"/>
        <n v="2461.5" u="1"/>
        <n v="1537.51" u="1"/>
        <n v="49" u="1"/>
        <n v="62.49" u="1"/>
        <n v="720.5" u="1"/>
        <n v="1207.3" u="1"/>
        <n v="1347.72" u="1"/>
        <n v="1080.1500000000001" u="1"/>
        <n v="4766.5" u="1"/>
        <n v="6523.5" u="1"/>
        <n v="405" u="1"/>
        <n v="979.2" u="1"/>
        <n v="1524" u="1"/>
        <n v="1378.86" u="1"/>
        <n v="340" u="1"/>
        <n v="74.75" u="1"/>
        <n v="2237" u="1"/>
        <n v="275" u="1"/>
        <n v="4152" u="1"/>
        <n v="647.65454545454531" u="1"/>
        <n v="25943.62" u="1"/>
        <n v="252.15" u="1"/>
        <n v="4130.6090909090908" u="1"/>
        <n v="7553.1" u="1"/>
        <n v="355.63" u="1"/>
        <n v="1391.52" u="1"/>
        <n v="1622.5" u="1"/>
        <n v="3214" u="1"/>
        <n v="1976.4" u="1"/>
        <n v="44.999999999999993" u="1"/>
        <n v="12" u="1"/>
        <n v="5586" u="1"/>
        <n v="45" u="1"/>
        <n v="1362.5" u="1"/>
        <n v="168" u="1"/>
        <n v="1297.5" u="1"/>
        <n v="624" u="1"/>
        <n v="112.6" u="1"/>
        <n v="559" u="1"/>
        <n v="2174" u="1"/>
        <n v="13761.9" u="1"/>
        <n v="114.05" u="1"/>
        <n v="1721" u="1"/>
        <n v="2402.5" u="1"/>
        <n v="3587.3999999999996" u="1"/>
        <n v="7997" u="1"/>
        <n v="1330.9999999999998" u="1"/>
        <n v="1266" u="1"/>
        <n v="8517.7800000000007" u="1"/>
        <n v="508.77" u="1"/>
        <n v="2110.9999999999995" u="1"/>
        <n v="275.5" u="1"/>
        <n v="727.77" u="1"/>
        <n v="1015" u="1"/>
        <n v="687.7" u="1"/>
        <n v="950" u="1"/>
        <n v="217" u="1"/>
        <n v="634.29999999999995" u="1"/>
        <n v="701.82727272727266" u="1"/>
        <n v="570.48" u="1"/>
        <n v="3088" u="1"/>
        <n v="755" u="1"/>
        <n v="249.78" u="1"/>
        <n v="690" u="1"/>
        <n v="484.09090909090907" u="1"/>
        <n v="8099.5" u="1"/>
        <n v="41" u="1"/>
        <n v="625" u="1"/>
        <n v="11760.9" u="1"/>
        <n v="389.86363636363637" u="1"/>
        <n v="1764.8" u="1"/>
        <n v="1213.54" u="1"/>
        <n v="1788" u="1"/>
        <n v="1528" u="1"/>
        <n v="3295.7545454545452" u="1"/>
        <n v="942.15454545454531" u="1"/>
        <n v="2427.363636363636" u="1"/>
        <n v="3887.75" u="1"/>
        <n v="75" u="1"/>
        <n v="2255.42" u="1"/>
        <n v="222.18" u="1"/>
        <n v="1626.5" u="1"/>
        <n v="201" u="1"/>
        <n v="2962" u="1"/>
        <n v="8325.9" u="1"/>
        <n v="3580.5" u="1"/>
        <n v="10" u="1"/>
        <n v="3149.8" u="1"/>
        <n v="37" u="1"/>
        <n v="417.54" u="1"/>
        <n v="935.25" u="1"/>
        <n v="1790" u="1"/>
        <n v="80.349999999999994" u="1"/>
        <n v="1660" u="1"/>
        <n v="1868.27" u="1"/>
        <n v="1595" u="1"/>
        <n v="6256" u="1"/>
        <n v="670.04" u="1"/>
        <n v="11533.6" u="1"/>
        <n v="1205" u="1"/>
        <n v="2201.9899999999998" u="1"/>
        <n v="2119" u="1"/>
        <n v="512.75" u="1"/>
        <n v="2265.12" u="1"/>
        <n v="5195.2545454545452" u="1"/>
        <n v="10950.6" u="1"/>
        <n v="250" u="1"/>
        <n v="266.05" u="1"/>
        <n v="12199" u="1"/>
        <n v="592.20000000000005" u="1"/>
        <n v="395.43" u="1"/>
        <n v="184.99999999999997" u="1"/>
        <n v="10141.799999999999" u="1"/>
        <n v="185" u="1"/>
        <n v="806.31" u="1"/>
        <n v="8559" u="1"/>
        <n v="222.71" u="1"/>
        <n v="5578.5" u="1"/>
        <n v="13050" u="1"/>
        <n v="669.92" u="1"/>
        <n v="2930.0909090909086" u="1"/>
        <n v="9" u="1"/>
        <n v="2056" u="1"/>
        <n v="33" u="1"/>
        <n v="15214.84" u="1"/>
        <n v="439.49999999999994" u="1"/>
        <n v="718.05" u="1"/>
        <n v="2284.4999999999995" u="1"/>
        <n v="20.64" u="1"/>
        <n v="806.25" u="1"/>
        <n v="2435.34" u="1"/>
        <n v="1467" u="1"/>
        <n v="104.99" u="1"/>
        <n v="340.82" u="1"/>
        <n v="4372.04" u="1"/>
        <n v="309.5" u="1"/>
        <n v="1854.52" u="1"/>
        <n v="6062.17" u="1"/>
        <n v="1018" u="1"/>
        <n v="4814.51" u="1"/>
        <n v="5068.2" u="1"/>
        <n v="19234" u="1"/>
        <n v="44.147999999999996" u="1"/>
        <n v="2658.51" u="1"/>
        <n v="234" u="1"/>
        <n v="822.99999999999989" u="1"/>
        <n v="3625.7" u="1"/>
        <n v="1126.25" u="1"/>
        <n v="706.09090909090912" u="1"/>
        <n v="7895" u="1"/>
        <n v="1588.7" u="1"/>
        <n v="1290.3599999999999" u="1"/>
        <n v="3854.2" u="1"/>
        <n v="15.260999999999999" u="1"/>
        <n v="563" u="1"/>
        <n v="2190" u="1"/>
        <n v="3946.9999999999995" u="1"/>
        <n v="5597.9" u="1"/>
        <n v="2060" u="1"/>
        <n v="7599.15" u="1"/>
        <n v="8" u="1"/>
        <n v="3312.75" u="1"/>
        <n v="1859" u="1"/>
        <n v="7979.1" u="1"/>
        <n v="116" u="1"/>
        <n v="436.72727272727269" u="1"/>
        <n v="440" u="1"/>
        <n v="2922.75" u="1"/>
        <n v="4775" u="1"/>
        <n v="374.99999999999994" u="1"/>
        <n v="13754.2" u="1"/>
        <n v="3676.95" u="1"/>
        <n v="375" u="1"/>
        <n v="2272.75" u="1"/>
        <n v="10177.200000000001" u="1"/>
        <n v="29.12" u="1"/>
        <n v="4234.8999999999996" u="1"/>
        <n v="123.97" u="1"/>
        <n v="310" u="1"/>
        <n v="9300" u="1"/>
        <n v="579.75" u="1"/>
        <n v="3094.8" u="1"/>
        <n v="1019" u="1"/>
        <n v="921.5" u="1"/>
        <n v="319.83" u="1"/>
        <n v="1263.46" u="1"/>
        <n v="824" u="1"/>
        <n v="2818.44" u="1"/>
        <n v="157.93" u="1"/>
        <n v="1242.5" u="1"/>
        <n v="153" u="1"/>
        <n v="596.5" u="1"/>
        <n v="320.98" u="1"/>
        <n v="7257.48" u="1"/>
        <n v="7991.45" u="1"/>
        <n v="505.5" u="1"/>
        <n v="4346.863636363636" u="1"/>
        <n v="473" u="1"/>
        <n v="1861" u="1"/>
        <n v="131.22999999999999" u="1"/>
        <n v="2141.66" u="1"/>
        <n v="478.8" u="1"/>
        <n v="108" u="1"/>
        <n v="545.95000000000005" u="1"/>
        <n v="391.75" u="1"/>
        <n v="3041" u="1"/>
        <n v="1471" u="1"/>
        <n v="1406" u="1"/>
        <n v="1341" u="1"/>
        <n v="1845.25" u="1"/>
        <n v="2844.13" u="1"/>
        <n v="106.69" u="1"/>
        <n v="13350" u="1"/>
        <n v="1725.67" u="1"/>
        <n v="3139.5" u="1"/>
        <n v="1020" u="1"/>
        <n v="890" u="1"/>
        <n v="1328.1" u="1"/>
        <n v="1109.9000000000001" u="1"/>
        <n v="3368" u="1"/>
        <n v="825" u="1"/>
        <n v="202" u="1"/>
        <n v="760" u="1"/>
        <n v="2848" u="1"/>
        <n v="1597.91" u="1"/>
        <n v="630" u="1"/>
        <n v="565" u="1"/>
        <n v="2198" u="1"/>
        <n v="4334" u="1"/>
        <n v="473.5" u="1"/>
        <n v="1733" u="1"/>
        <n v="3174.9999999999995" u="1"/>
        <n v="1537.9999999999998" u="1"/>
        <n v="408.5" u="1"/>
        <n v="32724" u="1"/>
        <n v="100" u="1"/>
        <n v="3045" u="1"/>
        <n v="376" u="1"/>
        <n v="8657.9" u="1"/>
        <n v="1343" u="1"/>
        <n v="2229.02" u="1"/>
        <n v="5996.5" u="1"/>
        <n v="7140.7" u="1"/>
        <n v="1785.1" u="1"/>
        <n v="333.05" u="1"/>
        <n v="1148" u="1"/>
        <n v="1215.8499999999999" u="1"/>
        <n v="6885.79" u="1"/>
        <n v="251" u="1"/>
        <n v="338.26" u="1"/>
        <n v="1961.5" u="1"/>
        <n v="3762" u="1"/>
        <n v="7554.8" u="1"/>
        <n v="2233.5" u="1"/>
        <n v="49.5" u="1"/>
        <n v="403.23" u="1"/>
        <n v="277.88" u="1"/>
        <n v="727.32" u="1"/>
        <n v="1795.4" u="1"/>
        <n v="3028.4" u="1"/>
        <n v="5040.6000000000004" u="1"/>
        <n v="5106.25" u="1"/>
        <n v="1535.4" u="1"/>
        <n v="2909.7999999999997" u="1"/>
        <n v="6349.56" u="1"/>
        <n v="2118.4" u="1"/>
        <n v="5007.88" u="1"/>
        <n v="612.95000000000005" u="1"/>
        <n v="854.35" u="1"/>
        <n v="2176.1999999999998" u="1"/>
        <n v="376.5" u="1"/>
        <n v="1475" u="1"/>
        <n v="92" u="1"/>
        <n v="1410" u="1"/>
        <n v="1049.02" u="1"/>
        <n v="1769.11" u="1"/>
        <n v="46.81" u="1"/>
        <n v="2529" u="1"/>
        <n v="4150.3500000000004" u="1"/>
        <n v="1150" u="1"/>
        <n v="1303.2" u="1"/>
        <n v="2028.4999999999998" u="1"/>
        <n v="279" u="1"/>
        <n v="5891.6" u="1"/>
        <n v="234.99999999999997" u="1"/>
        <n v="1963.5" u="1"/>
        <n v="11759" u="1"/>
        <n v="827" u="1"/>
        <n v="1791.7" u="1"/>
        <n v="654.08000000000004" u="1"/>
        <n v="652.9" u="1"/>
        <n v="659.29" u="1"/>
        <n v="2725.9999999999995" u="1"/>
        <n v="1313.4999999999998" u="1"/>
        <n v="2351.75" u="1"/>
        <n v="2726" u="1"/>
        <n v="170" u="1"/>
        <n v="1471.91" u="1"/>
        <n v="203.41800000000001" u="1"/>
        <n v="567" u="1"/>
        <n v="6502.7" u="1"/>
        <n v="7891.15" u="1"/>
        <n v="9390.2000000000007" u="1"/>
        <n v="2694.4999999999995" u="1"/>
        <n v="11050" u="1"/>
        <n v="328.36363636363632" u="1"/>
        <n v="703.33" u="1"/>
        <n v="7823.06" u="1"/>
        <n v="376.99999999999994" u="1"/>
        <n v="4287" u="1"/>
        <n v="6304" u="1"/>
        <n v="377" u="1"/>
        <n v="1412" u="1"/>
        <n v="2793" u="1"/>
        <n v="681.25" u="1"/>
        <n v="84" u="1"/>
        <n v="1282" u="1"/>
        <n v="1786.25" u="1"/>
        <n v="78.48" u="1"/>
        <n v="3380" u="1"/>
        <n v="40.049999999999997" u="1"/>
        <n v="828" u="1"/>
        <n v="697.99999999999989" u="1"/>
        <n v="186.5" u="1"/>
        <n v="457.6" u="1"/>
        <n v="1104.8699999999999" u="1"/>
        <n v="38.67" u="1"/>
        <n v="2600" u="1"/>
        <n v="6553.5999999999995" u="1"/>
        <n v="154" u="1"/>
        <n v="392.6" u="1"/>
        <n v="1999" u="1"/>
        <n v="11.94" u="1"/>
        <n v="31.634999999999998" u="1"/>
        <n v="81.72727272727272" u="1"/>
        <n v="44.76" u="1"/>
        <n v="877.25" u="1"/>
        <n v="108.5" u="1"/>
        <n v="1674" u="1"/>
        <n v="410" u="1"/>
        <n v="7727.6" u="1"/>
        <n v="1414" u="1"/>
        <n v="345" u="1"/>
        <n v="328.75" u="1"/>
        <n v="11161.02" u="1"/>
        <n v="76" u="1"/>
        <n v="584.75" u="1"/>
        <n v="280" u="1"/>
        <n v="1268.25" u="1"/>
        <n v="203" u="1"/>
        <n v="796.5" u="1"/>
        <n v="5037.45" u="1"/>
        <n v="2604" u="1"/>
        <n v="2474" u="1"/>
        <n v="3758.62" u="1"/>
        <n v="601.5" u="1"/>
        <n v="9629.1200000000008" u="1"/>
        <n v="9623.5499999999993" u="1"/>
        <n v="22598.9" u="1"/>
        <n v="2832.5" u="1"/>
        <n v="1806" u="1"/>
        <n v="301.39999999999998" u="1"/>
        <n v="371.61" u="1"/>
        <n v="2739.46" u="1"/>
        <n v="378" u="1"/>
        <n v="2931" u="1"/>
        <n v="361.75" u="1"/>
        <n v="1504.2" u="1"/>
        <n v="18952.37" u="1"/>
        <n v="1286" u="1"/>
        <n v="6871.02" u="1"/>
        <n v="313" u="1"/>
        <n v="871.8" u="1"/>
        <n v="350.12" u="1"/>
        <n v="1091" u="1"/>
        <n v="1244.2" u="1"/>
        <n v="4240" u="1"/>
        <n v="68" u="1"/>
        <n v="1026" u="1"/>
        <n v="4251.3999999999996" u="1"/>
        <n v="10226.64" u="1"/>
        <n v="197.45" u="1"/>
        <n v="252" u="1"/>
        <n v="3643.5909090909086" u="1"/>
        <n v="960" u="1"/>
        <n v="895" u="1"/>
        <n v="970.42" u="1"/>
        <n v="24420.1" u="1"/>
        <n v="830" u="1"/>
        <n v="1075.25" u="1"/>
        <n v="3128" u="1"/>
        <n v="765" u="1"/>
        <n v="187" u="1"/>
        <n v="2363.75" u="1"/>
        <n v="700" u="1"/>
        <n v="635" u="1"/>
        <n v="19928.830000000002" u="1"/>
        <n v="65.38" u="1"/>
        <n v="5352.22" u="1"/>
        <n v="329.78" u="1"/>
        <n v="2088" u="1"/>
        <n v="125" u="1"/>
        <n v="1298.54" u="1"/>
        <n v="476" u="1"/>
        <n v="2488.79" u="1"/>
        <n v="13409.2" u="1"/>
        <n v="1743" u="1"/>
        <n v="2316.5" u="1"/>
        <n v="11740.6" u="1"/>
        <n v="2301.7181818181816" u="1"/>
        <n v="2805" u="1"/>
        <n v="3377.1" u="1"/>
        <n v="586.75" u="1"/>
        <n v="663.35" u="1"/>
        <n v="1080.22" u="1"/>
        <n v="1093" u="1"/>
        <n v="2036.5" u="1"/>
        <n v="8022" u="1"/>
        <n v="993.5" u="1"/>
        <n v="270.55" u="1"/>
        <n v="961" u="1"/>
        <n v="863.5" u="1"/>
        <n v="3490.5" u="1"/>
        <n v="7667.5" u="1"/>
        <n v="308.23" u="1"/>
        <n v="2887.51" u="1"/>
        <n v="2341.9499999999998" u="1"/>
        <n v="117" u="1"/>
        <n v="1155.4000000000001" u="1"/>
        <n v="1419.9999999999998" u="1"/>
        <n v="1550" u="1"/>
        <n v="1968.9" u="1"/>
        <n v="83.05" u="1"/>
        <n v="1485" u="1"/>
        <n v="4807.5" u="1"/>
        <n v="13525" u="1"/>
        <n v="308.2" u="1"/>
        <n v="314" u="1"/>
        <n v="1225" u="1"/>
        <n v="5947.35" u="1"/>
        <n v="405.08" u="1"/>
        <n v="68.25" u="1"/>
        <n v="4046" u="1"/>
        <n v="22981.7" u="1"/>
        <n v="427.13" u="1"/>
        <n v="1118.2" u="1"/>
        <n v="433.52" u="1"/>
        <n v="1404.25" u="1"/>
        <n v="929.5" u="1"/>
        <n v="1843.5" u="1"/>
        <n v="5721.4999999999991" u="1"/>
        <n v="58" u="1"/>
        <n v="897" u="1"/>
        <n v="220" u="1"/>
        <n v="4713" u="1"/>
        <n v="3266" u="1"/>
        <n v="4453" u="1"/>
        <n v="767" u="1"/>
        <n v="2856.14" u="1"/>
        <n v="702" u="1"/>
        <n v="1448.78" u="1"/>
        <n v="1258.5" u="1"/>
        <n v="155" u="1"/>
        <n v="3510.62" u="1"/>
        <n v="8353.1" u="1"/>
        <n v="477" u="1"/>
        <n v="9987.76" u="1"/>
        <n v="2454.5" u="1"/>
        <n v="73.599999999999994" u="1"/>
        <n v="2568.75" u="1"/>
        <n v="2782.6410000000001" u="1"/>
        <n v="1422" u="1"/>
        <n v="3062.95" u="1"/>
        <n v="160.49" u="1"/>
        <n v="14985.18" u="1"/>
        <n v="340.58" u="1"/>
        <n v="865.49999999999989" u="1"/>
        <n v="1991.13" u="1"/>
        <n v="4721" u="1"/>
        <n v="54" u="1"/>
        <n v="768" u="1"/>
        <n v="2750" u="1"/>
        <n v="6446.5" u="1"/>
        <n v="171.5" u="1"/>
        <n v="3934.9" u="1"/>
        <n v="572.99999999999989" u="1"/>
        <n v="139" u="1"/>
        <n v="1619.4545454545455" u="1"/>
        <n v="2100" u="1"/>
        <n v="19.28" u="1"/>
        <n v="510" u="1"/>
        <n v="4762.2" u="1"/>
        <n v="444.99999999999994" u="1"/>
        <n v="10626" u="1"/>
        <n v="1309.75" u="1"/>
        <n v="1860.2940000000001" u="1"/>
        <n v="1094.4000000000001" u="1"/>
        <n v="7848.9999999999991" u="1"/>
        <n v="396.25" u="1"/>
        <n v="6197.42" u="1"/>
        <n v="380" u="1"/>
        <n v="5094.8999999999996" u="1"/>
        <n v="2556.9999999999995" u="1"/>
        <n v="315" u="1"/>
        <n v="2427" u="1"/>
        <n v="1164" u="1"/>
        <n v="3045.5" u="1"/>
        <n v="2562.09" u="1"/>
        <n v="1221.31" u="1"/>
        <n v="50" u="1"/>
        <n v="9791" u="1"/>
        <n v="188" u="1"/>
        <n v="639" u="1"/>
        <n v="715.6" u="1"/>
        <n v="2234" u="1"/>
        <n v="4406" u="1"/>
        <n v="20.29" u="1"/>
        <n v="2011" u="1"/>
        <n v="948.25" u="1"/>
        <n v="2858.2" u="1"/>
        <n v="3164.6" u="1"/>
        <n v="843.18" u="1"/>
        <n v="4125.8999999999996" u="1"/>
        <n v="2332.5" u="1"/>
        <n v="3148.5272727272727" u="1"/>
        <n v="4343" u="1"/>
        <n v="155.19" u="1"/>
        <n v="1426" u="1"/>
        <n v="348" u="1"/>
        <n v="2935.25" u="1"/>
        <n v="1101" u="1"/>
        <n v="2171" u="1"/>
        <n v="1036" u="1"/>
        <n v="8054" u="1"/>
        <n v="741.59" u="1"/>
        <n v="965" u="1"/>
        <n v="612.77" u="1"/>
        <n v="932.5" u="1"/>
        <n v="20532" u="1"/>
        <n v="900" u="1"/>
        <n v="970.62099999999998" u="1"/>
        <n v="2514.36" u="1"/>
        <n v="867.5" u="1"/>
        <n v="835" u="1"/>
        <n v="770" u="1"/>
        <n v="705" u="1"/>
        <n v="1394.5" u="1"/>
        <n v="15826.5" u="1"/>
        <n v="444.85" u="1"/>
        <n v="640" u="1"/>
        <n v="1683.4" u="1"/>
        <n v="3205.8" u="1"/>
        <n v="575" u="1"/>
        <n v="1948" u="1"/>
        <n v="1602.16" u="1"/>
        <n v="3605" u="1"/>
        <n v="4746.7" u="1"/>
        <n v="6368" u="1"/>
        <n v="1427.9999999999998" u="1"/>
        <n v="18319.2" u="1"/>
        <n v="754.25" u="1"/>
        <n v="2825" u="1"/>
        <n v="85" u="1"/>
        <n v="6076.5" u="1"/>
        <n v="16000" u="1"/>
        <n v="101.39" u="1"/>
        <n v="5552.15" u="1"/>
        <n v="830.79" u="1"/>
        <n v="933.5" u="1"/>
        <n v="2829.48" u="1"/>
        <n v="23443.93" u="1"/>
        <n v="5026.5090909090904" u="1"/>
        <n v="4110.1400000000003" u="1"/>
        <n v="3864.2090909090907" u="1"/>
        <n v="2892" u="1"/>
        <n v="5202" u="1"/>
        <n v="42" u="1"/>
        <n v="5690.5" u="1"/>
        <n v="576" u="1"/>
        <n v="2112" u="1"/>
        <n v="495.25" u="1"/>
        <n v="1445.75" u="1"/>
        <n v="1656.38" u="1"/>
        <n v="1950" u="1"/>
        <n v="2860.5" u="1"/>
        <n v="267.77999999999997" u="1"/>
        <n v="2081.11" u="1"/>
        <n v="1253.5999999999999" u="1"/>
        <n v="414" u="1"/>
        <n v="452.3" u="1"/>
        <n v="14645" u="1"/>
        <n v="101.08" u="1"/>
        <n v="237.22" u="1"/>
        <n v="1355.07" u="1"/>
        <n v="8336.7000000000007" u="1"/>
        <n v="625.25" u="1"/>
        <n v="7889.49" u="1"/>
        <n v="284" u="1"/>
        <n v="955.4" u="1"/>
        <n v="1105" u="1"/>
        <n v="3671.89" u="1"/>
        <n v="1040" u="1"/>
        <n v="8070" u="1"/>
        <n v="9965" u="1"/>
        <n v="967" u="1"/>
        <n v="10747.7" u="1"/>
        <n v="2537.5" u="1"/>
        <n v="837" u="1"/>
        <n v="2106.8000000000002" u="1"/>
        <n v="205" u="1"/>
        <n v="5745.75" u="1"/>
        <n v="2896" u="1"/>
        <n v="254.03" u="1"/>
        <n v="2766" u="1"/>
        <n v="13810" u="1"/>
        <n v="38" u="1"/>
        <n v="1138.5" u="1"/>
        <n v="140" u="1"/>
        <n v="512" u="1"/>
        <n v="3873" u="1"/>
        <n v="5162.75" u="1"/>
        <n v="2807.7272727272725" u="1"/>
        <n v="3919.4" u="1"/>
        <n v="738.26" u="1"/>
        <n v="101.5" u="1"/>
        <n v="7132.5" u="1"/>
        <n v="349.49999999999994" u="1"/>
        <n v="5168.58" u="1"/>
        <n v="12348.15" u="1"/>
        <n v="69" u="1"/>
        <n v="13214.9" u="1"/>
        <n v="3249.3" u="1"/>
        <n v="56.27" u="1"/>
        <n v="1224.0999999999999" u="1"/>
        <n v="773" u="1"/>
        <n v="189" u="1"/>
        <n v="15137.4" u="1"/>
        <n v="675.5" u="1"/>
        <n v="1205.5" u="1"/>
        <n v="6715" u="1"/>
        <n v="578" u="1"/>
        <n v="480" u="1"/>
        <n v="6112.38" u="1"/>
        <n v="2431.4899999999998" u="1"/>
        <n v="637.73" u="1"/>
        <n v="415" u="1"/>
        <n v="5519.2" u="1"/>
        <n v="1834.7545454545452" u="1"/>
        <n v="26393.58" u="1"/>
        <n v="3975.5" u="1"/>
        <n v="18492.3" u="1"/>
        <n v="6620.5" u="1"/>
        <n v="350" u="1"/>
        <n v="2707" u="1"/>
        <n v="26122.01" u="1"/>
        <n v="5580.5" u="1"/>
        <n v="285" u="1"/>
        <n v="1191.99" u="1"/>
        <n v="6600.4" u="1"/>
        <n v="6037.4999999999991" u="1"/>
        <n v="6110.68" u="1"/>
        <n v="181.18181818181819" u="1"/>
        <n v="238" u="1"/>
        <n v="794.9" u="1"/>
        <n v="904" u="1"/>
        <n v="1062.48" u="1"/>
        <n v="4038.39" u="1"/>
        <n v="248.73" u="1"/>
        <n v="1374.09" u="1"/>
        <n v="333.13" u="1"/>
        <n v="2971.85" u="1"/>
        <n v="5241.75" u="1"/>
        <n v="6125.95" u="1"/>
        <n v="173" u="1"/>
        <n v="2446.15" u="1"/>
        <n v="644" u="1"/>
        <n v="579" u="1"/>
        <n v="1142.5" u="1"/>
        <n v="3262.5" u="1"/>
        <n v="480.49999999999994" u="1"/>
        <n v="6035.8" u="1"/>
        <n v="118" u="1"/>
        <n v="1607.8" u="1"/>
        <n v="2612.5" u="1"/>
        <n v="5163" u="1"/>
        <n v="16058.7" u="1"/>
        <n v="1501" u="1"/>
        <n v="3304.55" u="1"/>
        <n v="2580.9999999999995" u="1"/>
        <n v="4611.5" u="1"/>
        <n v="1241" u="1"/>
        <n v="2034.15" u="1"/>
        <n v="6841.25" u="1"/>
        <n v="137.57" u="1"/>
        <n v="904.99999999999989" u="1"/>
        <n v="3735.01" u="1"/>
        <n v="7682.55" u="1"/>
        <n v="58.5" u="1"/>
        <n v="905" u="1"/>
        <n v="16856.22" u="1"/>
        <n v="3428" u="1"/>
        <n v="8903.74" u="1"/>
        <n v="840" u="1"/>
        <n v="1376.09" u="1"/>
        <n v="1664.5" u="1"/>
        <n v="992.02" u="1"/>
        <n v="94.92" u="1"/>
        <n v="775" u="1"/>
        <n v="5016.8999999999996" u="1"/>
        <n v="710" u="1"/>
        <n v="18813.18" u="1"/>
        <n v="157" u="1"/>
        <n v="1713.75" u="1"/>
        <n v="156.41" u="1"/>
        <n v="140.75" u="1"/>
        <n v="515" u="1"/>
        <n v="1893" u="1"/>
        <n v="595.63" u="1"/>
        <n v="2616.5" u="1"/>
        <n v="3454.3" u="1"/>
        <n v="29" u="1"/>
        <n v="110" u="1"/>
        <n v="235.32" u="1"/>
        <n v="3812.7999999999997" u="1"/>
        <n v="183.67" u="1"/>
        <n v="1503" u="1"/>
        <n v="436.87" u="1"/>
        <n v="586.33000000000004" u="1"/>
        <n v="14483.2" u="1"/>
        <n v="2585" u="1"/>
        <n v="5944.21" u="1"/>
        <n v="8346.4" u="1"/>
        <n v="1396.2" u="1"/>
        <n v="1048" u="1"/>
        <n v="10948.57" u="1"/>
        <n v="7572.56" u="1"/>
        <n v="906" u="1"/>
        <n v="4446.7299999999996" u="1"/>
        <n v="841" u="1"/>
        <n v="206" u="1"/>
        <n v="846.21" u="1"/>
        <n v="2782" u="1"/>
        <n v="1133.72" u="1"/>
        <n v="2392" u="1"/>
        <n v="548.5" u="1"/>
        <n v="2704.1" u="1"/>
        <n v="48264" u="1"/>
        <n v="516" u="1"/>
        <n v="1960" u="1"/>
        <n v="372.4" u="1"/>
        <n v="1044.9100000000001" u="1"/>
        <n v="1634.9999999999998" u="1"/>
        <n v="4039.8636363636365" u="1"/>
        <n v="1635" u="1"/>
        <n v="6904.4999999999991" u="1"/>
        <n v="1570" u="1"/>
        <n v="4274.7" u="1"/>
        <n v="384" u="1"/>
        <n v="6904.5" u="1"/>
        <n v="1440" u="1"/>
        <n v="2287.3200000000002" u="1"/>
        <n v="1375" u="1"/>
        <n v="1500.1363636363635" u="1"/>
        <n v="254.99999999999997" u="1"/>
        <n v="774.7" u="1"/>
        <n v="6353" u="1"/>
        <n v="255" u="1"/>
        <n v="977.21" u="1"/>
        <n v="5053" u="1"/>
        <n v="5665.8" u="1"/>
        <n v="1733.5" u="1"/>
        <n v="83.13" u="1"/>
        <n v="190" u="1"/>
        <n v="635.4" u="1"/>
        <n v="712" u="1"/>
        <n v="2786" u="1"/>
        <n v="5250" u="1"/>
        <n v="647" u="1"/>
        <n v="1632.4" u="1"/>
      </sharedItems>
    </cacheField>
    <cacheField name="ACEE" numFmtId="2">
      <sharedItems containsString="0" containsBlank="1" containsNumber="1" minValue="0" maxValue="81010.100000000006" count="2126">
        <n v="1057.5"/>
        <n v="103.49999999999999"/>
        <n v="148"/>
        <n v="175"/>
        <n v="2361.21"/>
        <n v="8263.5"/>
        <n v="3780.5"/>
        <m/>
        <n v="0" u="1"/>
        <n v="582" u="1"/>
        <n v="2510.25" u="1"/>
        <n v="1450.18" u="1"/>
        <n v="1897" u="1"/>
        <n v="127.95" u="1"/>
        <n v="2323.8000000000002" u="1"/>
        <n v="8886.8818181818169" u="1"/>
        <n v="1197.75" u="1"/>
        <n v="5334.1" u="1"/>
        <n v="1132.75" u="1"/>
        <n v="1637" u="1"/>
        <n v="754.86" u="1"/>
        <n v="25" u="1"/>
        <n v="761.25" u="1"/>
        <n v="1507" u="1"/>
        <n v="2572.16" u="1"/>
        <n v="1442" u="1"/>
        <n v="1943.89" u="1"/>
        <n v="3908.545454545454" u="1"/>
        <n v="591.17999999999995" u="1"/>
        <n v="2333" u="1"/>
        <n v="3585.4272727272723" u="1"/>
        <n v="6029.04" u="1"/>
        <n v="775.7" u="1"/>
        <n v="1117" u="1"/>
        <n v="10061" u="1"/>
        <n v="2219.12" u="1"/>
        <n v="973" u="1"/>
        <n v="115.46" u="1"/>
        <n v="165.3" u="1"/>
        <n v="1010.71" u="1"/>
        <n v="3700" u="1"/>
        <n v="875.5" u="1"/>
        <n v="187.35" u="1"/>
        <n v="770.43" u="1"/>
        <n v="778" u="1"/>
        <n v="9415" u="1"/>
        <n v="12137.6" u="1"/>
        <n v="174" u="1"/>
        <n v="7275" u="1"/>
        <n v="582.99999999999989" u="1"/>
        <n v="648" u="1"/>
        <n v="3377.9090909090905" u="1"/>
        <n v="6890.7" u="1"/>
        <n v="767.52" u="1"/>
        <n v="2270" u="1"/>
        <n v="1085.5" u="1"/>
        <n v="7379.2" u="1"/>
        <n v="90.909090909090907" u="1"/>
        <n v="482.5" u="1"/>
        <n v="498.16" u="1"/>
        <n v="5919.53" u="1"/>
        <n v="5959.25" u="1"/>
        <n v="417.49999999999994" u="1"/>
        <n v="450" u="1"/>
        <n v="209.09" u="1"/>
        <n v="8706" u="1"/>
        <n v="17821.66" u="1"/>
        <n v="18601.23" u="1"/>
        <n v="5652" u="1"/>
        <n v="1379" u="1"/>
        <n v="7410.9363636363632" u="1"/>
        <n v="86" u="1"/>
        <n v="320" u="1"/>
        <n v="1249" u="1"/>
        <n v="9100" u="1"/>
        <n v="2207" u="1"/>
        <n v="3085.5" u="1"/>
        <n v="3798.02" u="1"/>
        <n v="433.72" u="1"/>
        <n v="5653.4090909090901" u="1"/>
        <n v="3834" u="1"/>
        <n v="844" u="1"/>
        <n v="1053.8800000000001" u="1"/>
        <n v="42.5" u="1"/>
        <n v="649" u="1"/>
        <n v="616.5" u="1"/>
        <n v="584" u="1"/>
        <n v="1659.6" u="1"/>
        <n v="7658.6" u="1"/>
        <n v="740.05" u="1"/>
        <n v="16.54" u="1"/>
        <n v="2372.5" u="1"/>
        <n v="509.08" u="1"/>
        <n v="4599.1363636363631" u="1"/>
        <n v="353" u="1"/>
        <n v="1381" u="1"/>
        <n v="13670" u="1"/>
        <n v="78" u="1"/>
        <n v="288" u="1"/>
        <n v="1121" u="1"/>
        <n v="974.99999999999989" u="1"/>
        <n v="1773.73" u="1"/>
        <n v="3968" u="1"/>
        <n v="975" u="1"/>
        <n v="691.8" u="1"/>
        <n v="844.99999999999989" u="1"/>
        <n v="910" u="1"/>
        <n v="282.17" u="1"/>
        <n v="747.5" u="1"/>
        <n v="2928" u="1"/>
        <n v="715" u="1"/>
        <n v="2798" u="1"/>
        <n v="4262.37" u="1"/>
        <n v="20631.5" u="1"/>
        <n v="4120.3599999999997" u="1"/>
        <n v="650" u="1"/>
        <n v="2278" u="1"/>
        <n v="3660.75" u="1"/>
        <n v="5242.5" u="1"/>
        <n v="520" u="1"/>
        <n v="785.15" u="1"/>
        <n v="418.5" u="1"/>
        <n v="1512.9999999999998" u="1"/>
        <n v="826.89" u="1"/>
        <n v="2864.9999999999995" u="1"/>
        <n v="386" u="1"/>
        <n v="5082.3500000000004" u="1"/>
        <n v="5928" u="1"/>
        <n v="3145.863636363636" u="1"/>
        <n v="1253" u="1"/>
        <n v="5159.3999999999996" u="1"/>
        <n v="1411.41" u="1"/>
        <n v="2345" u="1"/>
        <n v="19" u="1"/>
        <n v="569.25" u="1"/>
        <n v="3971.9999999999995" u="1"/>
        <n v="70" u="1"/>
        <n v="1058" u="1"/>
        <n v="256" u="1"/>
        <n v="976" u="1"/>
        <n v="1936.5" u="1"/>
        <n v="2004.35" u="1"/>
        <n v="1149.05" u="1"/>
        <n v="1523.3" u="1"/>
        <n v="846" u="1"/>
        <n v="1107.25" u="1"/>
        <n v="1175.0999999999999" u="1"/>
        <n v="3696.25" u="1"/>
        <n v="33.049999999999997" u="1"/>
        <n v="716" u="1"/>
        <n v="2064.2545454545452" u="1"/>
        <n v="2802" u="1"/>
        <n v="401.6" u="1"/>
        <n v="34.5" u="1"/>
        <n v="483.99999999999994" u="1"/>
        <n v="521" u="1"/>
        <n v="2157.6999999999998" u="1"/>
        <n v="1024.1400000000001" u="1"/>
        <n v="3404.75" u="1"/>
        <n v="4730.5" u="1"/>
        <n v="748.44" u="1"/>
        <n v="1627.01" u="1"/>
        <n v="419" u="1"/>
        <n v="2079.8000000000002" u="1"/>
        <n v="4304.590909090909" u="1"/>
        <n v="16084.9" u="1"/>
        <n v="1515" u="1"/>
        <n v="3420.26" u="1"/>
        <n v="732.75" u="1"/>
        <n v="1450" u="1"/>
        <n v="2698.3" u="1"/>
        <n v="16470.080000000002" u="1"/>
        <n v="1190" u="1"/>
        <n v="2349" u="1"/>
        <n v="1704.67" u="1"/>
        <n v="3097.5" u="1"/>
        <n v="4116" u="1"/>
        <n v="8150" u="1"/>
        <n v="1785.3" u="1"/>
        <n v="240" u="1"/>
        <n v="2187.5" u="1"/>
        <n v="2827.45" u="1"/>
        <n v="4584.3999999999996" u="1"/>
        <n v="3066" u="1"/>
        <n v="7567" u="1"/>
        <n v="684.5" u="1"/>
        <n v="3684.5" u="1"/>
        <n v="4281.5" u="1"/>
        <n v="42786" u="1"/>
        <n v="619.5" u="1"/>
        <n v="2036.9999999999998" u="1"/>
        <n v="4250" u="1"/>
        <n v="119" u="1"/>
        <n v="3653" u="1"/>
        <n v="452" u="1"/>
        <n v="120.45" u="1"/>
        <n v="419.5" u="1"/>
        <n v="1142.75" u="1"/>
        <n v="1452" u="1"/>
        <n v="4342.9181818181814" u="1"/>
        <n v="322" u="1"/>
        <n v="7128.66" u="1"/>
        <n v="1010.4999999999999" u="1"/>
        <n v="1062" u="1"/>
        <n v="1010.5" u="1"/>
        <n v="978" u="1"/>
        <n v="5019.6000000000004" u="1"/>
        <n v="59" u="1"/>
        <n v="1810.5" u="1"/>
        <n v="81010.100000000006" u="1"/>
        <n v="4321" u="1"/>
        <n v="8095" u="1"/>
        <n v="870.02" u="1"/>
        <n v="653" u="1"/>
        <n v="159" u="1"/>
        <n v="588" u="1"/>
        <n v="555.5" u="1"/>
        <n v="3111.7272727272725" u="1"/>
        <n v="3917" u="1"/>
        <n v="485" u="1"/>
        <n v="111" u="1"/>
        <n v="1776.64" u="1"/>
        <n v="420" u="1"/>
        <n v="112.45" u="1"/>
        <n v="387.5" u="1"/>
        <n v="4547.8" u="1"/>
        <n v="669.75" u="1"/>
        <n v="8203" u="1"/>
        <n v="322.5" u="1"/>
        <n v="2487" u="1"/>
        <n v="1194" u="1"/>
        <n v="290" u="1"/>
        <n v="1064" u="1"/>
        <n v="5369" u="1"/>
        <n v="914" u="1"/>
        <n v="1747.5" u="1"/>
        <n v="55" u="1"/>
        <n v="593.09" u="1"/>
        <n v="4423.0200000000004" u="1"/>
        <n v="208" u="1"/>
        <n v="2195.5" u="1"/>
        <n v="1152.08" u="1"/>
        <n v="2554" u="1"/>
        <n v="15467.499999999998" u="1"/>
        <n v="589" u="1"/>
        <n v="2294" u="1"/>
        <n v="4526" u="1"/>
        <n v="2041" u="1"/>
        <n v="778.73" u="1"/>
        <n v="453" u="1"/>
        <n v="642.34" u="1"/>
        <n v="2522.5" u="1"/>
        <n v="436.75" u="1"/>
        <n v="4670.6363636363631" u="1"/>
        <n v="6740" u="1"/>
        <n v="2132.5" u="1"/>
        <n v="12773" u="1"/>
        <n v="1339.27" u="1"/>
        <n v="4140" u="1"/>
        <n v="23366.53" u="1"/>
        <n v="258" u="1"/>
        <n v="980" u="1"/>
        <n v="240.75" u="1"/>
        <n v="915" u="1"/>
        <n v="189.1" u="1"/>
        <n v="631.79999999999995" u="1"/>
        <n v="850" u="1"/>
        <n v="3338" u="1"/>
        <n v="10930.554545454544" u="1"/>
        <n v="785" u="1"/>
        <n v="192" u="1"/>
        <n v="5214.8900000000003" u="1"/>
        <n v="720" u="1"/>
        <n v="5926.8" u="1"/>
        <n v="655" u="1"/>
        <n v="2558" u="1"/>
        <n v="36927" u="1"/>
        <n v="622.5" u="1"/>
        <n v="590" u="1"/>
        <n v="1164.5" u="1"/>
        <n v="1889.8" u="1"/>
        <n v="525" u="1"/>
        <n v="9921" u="1"/>
        <n v="1258.4000000000001" u="1"/>
        <n v="437.25" u="1"/>
        <n v="421" u="1"/>
        <n v="2402.1999999999998" u="1"/>
        <n v="1083.75" u="1"/>
        <n v="95" u="1"/>
        <n v="1458" u="1"/>
        <n v="5448" u="1"/>
        <n v="671.75" u="1"/>
        <n v="4928" u="1"/>
        <n v="8203.5" u="1"/>
        <n v="574.25" u="1"/>
        <n v="74.540000000000006" u="1"/>
        <n v="15200" u="1"/>
        <n v="241" u="1"/>
        <n v="992.6" u="1"/>
        <n v="3550.27" u="1"/>
        <n v="13445.7" u="1"/>
        <n v="175.99999999999997" u="1"/>
        <n v="2879.43" u="1"/>
        <n v="688.5" u="1"/>
        <n v="1296.5" u="1"/>
        <n v="1650.4" u="1"/>
        <n v="8714.5300000000007" u="1"/>
        <n v="8797.89" u="1"/>
        <n v="1850" u="1"/>
        <n v="4890.45" u="1"/>
        <n v="454" u="1"/>
        <n v="1785" u="1"/>
        <n v="34470" u="1"/>
        <n v="2400.5" u="1"/>
        <n v="1655" u="1"/>
        <n v="5840.3" u="1"/>
        <n v="1525" u="1"/>
        <n v="1312.01" u="1"/>
        <n v="87" u="1"/>
        <n v="1834.25" u="1"/>
        <n v="3075.82" u="1"/>
        <n v="5835.95" u="1"/>
        <n v="324" u="1"/>
        <n v="1265" u="1"/>
        <n v="1200" u="1"/>
        <n v="1135" u="1"/>
        <n v="1070" u="1"/>
        <n v="1636.89" u="1"/>
        <n v="3253.2" u="1"/>
        <n v="8963.65" u="1"/>
        <n v="936.72" u="1"/>
        <n v="982" u="1"/>
        <n v="3866" u="1"/>
        <n v="949.5" u="1"/>
        <n v="1462.24" u="1"/>
        <n v="1033.4100000000001" u="1"/>
        <n v="1096.05" u="1"/>
        <n v="57729" u="1"/>
        <n v="81.48" u="1"/>
        <n v="225" u="1"/>
        <n v="356.47" u="1"/>
        <n v="3351.7" u="1"/>
        <n v="28955" u="1"/>
        <n v="42.999999999999993" u="1"/>
        <n v="1574.13" u="1"/>
        <n v="13439.136363636362" u="1"/>
        <n v="657" u="1"/>
        <n v="160" u="1"/>
        <n v="592" u="1"/>
        <n v="3054.5" u="1"/>
        <n v="571.1" u="1"/>
        <n v="487" u="1"/>
        <n v="8850" u="1"/>
        <n v="1945.9" u="1"/>
        <n v="79" u="1"/>
        <n v="292" u="1"/>
        <n v="259.5" u="1"/>
        <n v="4000" u="1"/>
        <n v="5156.75" u="1"/>
        <n v="132.99" u="1"/>
        <n v="3740" u="1"/>
        <n v="4549.04" u="1"/>
        <n v="590.70000000000005" u="1"/>
        <n v="885.5" u="1"/>
        <n v="209" u="1"/>
        <n v="2044.4" u="1"/>
        <n v="3220" u="1"/>
        <n v="3090" u="1"/>
        <n v="8082.6363636363631" u="1"/>
        <n v="1365.4999999999998" u="1"/>
        <n v="3100.42" u="1"/>
        <n v="22744.83" u="1"/>
        <n v="709.90909090909088" u="1"/>
        <n v="39" u="1"/>
        <n v="4298" u="1"/>
        <n v="2050" u="1"/>
        <n v="454.99999999999994" u="1"/>
        <n v="487.5" u="1"/>
        <n v="455" u="1"/>
        <n v="2278.4999999999995" u="1"/>
        <n v="6690.6" u="1"/>
        <n v="3625.27" u="1"/>
        <n v="1508.65" u="1"/>
        <n v="390" u="1"/>
        <n v="2897" u="1"/>
        <n v="2767" u="1"/>
        <n v="3604.8" u="1"/>
        <n v="325" u="1"/>
        <n v="2507" u="1"/>
        <n v="308.75" u="1"/>
        <n v="28255.45" u="1"/>
        <n v="71" u="1"/>
        <n v="260" u="1"/>
        <n v="4291.95" u="1"/>
        <n v="919" u="1"/>
        <n v="854" u="1"/>
        <n v="4791.8500000000004" u="1"/>
        <n v="1497.4999999999998" u="1"/>
        <n v="7053.1" u="1"/>
        <n v="1349.51" u="1"/>
        <n v="176.75" u="1"/>
        <n v="5272.82" u="1"/>
        <n v="7238.7" u="1"/>
        <n v="2444" u="1"/>
        <n v="4826" u="1"/>
        <n v="2314" u="1"/>
        <n v="9.5" u="1"/>
        <n v="35" u="1"/>
        <n v="2932.5" u="1"/>
        <n v="4535.1454545454544" u="1"/>
        <n v="327.5090909090909" u="1"/>
        <n v="982.7" u="1"/>
        <n v="4758.6499999999996" u="1"/>
        <n v="3405.25" u="1"/>
        <n v="2183.7600000000002" u="1"/>
        <n v="3472.49" u="1"/>
        <n v="31446" u="1"/>
        <n v="6342.14" u="1"/>
        <n v="577.07000000000005" u="1"/>
        <n v="984.99999999999989" u="1"/>
        <n v="985" u="1"/>
        <n v="3878" u="1"/>
        <n v="9755.7999999999993" u="1"/>
        <n v="854.99999999999989" u="1"/>
        <n v="8482.9500000000007" u="1"/>
        <n v="790" u="1"/>
        <n v="6094.28" u="1"/>
        <n v="2968" u="1"/>
        <n v="1720.55" u="1"/>
        <n v="762.71" u="1"/>
        <n v="11.51" u="1"/>
        <n v="660" u="1"/>
        <n v="3586.5" u="1"/>
        <n v="55400" u="1"/>
        <n v="160.75" u="1"/>
        <n v="627.5" u="1"/>
        <n v="595" u="1"/>
        <n v="637.91999999999996" u="1"/>
        <n v="4075" u="1"/>
        <n v="119.99999999999999" u="1"/>
        <n v="155.22999999999999" u="1"/>
        <n v="745.84" u="1"/>
        <n v="31.5" u="1"/>
        <n v="3378.6" u="1"/>
        <n v="120" u="1"/>
        <n v="84.6" u="1"/>
        <n v="2469.21" u="1"/>
        <n v="1585.22" u="1"/>
        <n v="13551.11" u="1"/>
        <n v="2156.5" u="1"/>
        <n v="86.05" u="1"/>
        <n v="391" u="1"/>
        <n v="2702.43" u="1"/>
        <n v="2645" u="1"/>
        <n v="921" u="1"/>
        <n v="226" u="1"/>
        <n v="3492" u="1"/>
        <n v="4645" u="1"/>
        <n v="823.5" u="1"/>
        <n v="791" u="1"/>
        <n v="10600" u="1"/>
        <n v="775.31" u="1"/>
        <n v="500.04" u="1"/>
        <n v="3423.91" u="1"/>
        <n v="563.5" u="1"/>
        <n v="489" u="1"/>
        <n v="494.8" u="1"/>
        <n v="112" u="1"/>
        <n v="1665" u="1"/>
        <n v="1030.75" u="1"/>
        <n v="1535" u="1"/>
        <n v="1758.41" u="1"/>
        <n v="3611.1" u="1"/>
        <n v="1109.02" u="1"/>
        <n v="1275" u="1"/>
        <n v="332.3" u="1"/>
        <n v="1145" u="1"/>
        <n v="4842.26" u="1"/>
        <n v="8902.86" u="1"/>
        <n v="1019.5" u="1"/>
        <n v="76.739999999999995" u="1"/>
        <n v="1688.57" u="1"/>
        <n v="210" u="1"/>
        <n v="37.799999999999997" u="1"/>
        <n v="792" u="1"/>
        <n v="106.62" u="1"/>
        <n v="836.1" u="1"/>
        <n v="8343.35" u="1"/>
        <n v="662" u="1"/>
        <n v="8350.4" u="1"/>
        <n v="2456" u="1"/>
        <n v="145" u="1"/>
        <n v="5338.5" u="1"/>
        <n v="225.94" u="1"/>
        <n v="1992" u="1"/>
        <n v="489.5" u="1"/>
        <n v="2050.25" u="1"/>
        <n v="424.5" u="1"/>
        <n v="4886.1099999999997" u="1"/>
        <n v="104" u="1"/>
        <n v="5791.15" u="1"/>
        <n v="2913" u="1"/>
        <n v="359.5" u="1"/>
        <n v="2653" u="1"/>
        <n v="174.57" u="1"/>
        <n v="1427.84" u="1"/>
        <n v="1708.68" u="1"/>
        <n v="278.25" u="1"/>
        <n v="293.91000000000003" u="1"/>
        <n v="1970.92" u="1"/>
        <n v="11246.5" u="1"/>
        <n v="525.49" u="1"/>
        <n v="1110.9000000000001" u="1"/>
        <n v="1700.5" u="1"/>
        <n v="894.53" u="1"/>
        <n v="5068.1000000000004" u="1"/>
        <n v="760.5" u="1"/>
        <n v="2850" u="1"/>
        <n v="300.27" u="1"/>
        <n v="630.5" u="1"/>
        <n v="2035.8" u="1"/>
        <n v="23276.82" u="1"/>
        <n v="5086.4999999999991" u="1"/>
        <n v="5265.1" u="1"/>
        <n v="1115.5" u="1"/>
        <n v="129" u="1"/>
        <n v="1404.4" u="1"/>
        <n v="1994" u="1"/>
        <n v="490" u="1"/>
        <n v="33027" u="1"/>
        <n v="35044" u="1"/>
        <n v="2298.4999999999995" u="1"/>
        <n v="2402.94" u="1"/>
        <n v="332.74" u="1"/>
        <n v="13500" u="1"/>
        <n v="425" u="1"/>
        <n v="1757.2" u="1"/>
        <n v="376.25" u="1"/>
        <n v="1474" u="1"/>
        <n v="360" u="1"/>
        <n v="1409" u="1"/>
        <n v="2787" u="1"/>
        <n v="5252" u="1"/>
        <n v="295" u="1"/>
        <n v="41.41" u="1"/>
        <n v="4024" u="1"/>
        <n v="46264" u="1"/>
        <n v="923.99999999999989" u="1"/>
        <n v="359.97" u="1"/>
        <n v="2739.75" u="1"/>
        <n v="326.88" u="1"/>
        <n v="794" u="1"/>
        <n v="5039.51" u="1"/>
        <n v="8837.92" u="1"/>
        <n v="664" u="1"/>
        <n v="11625" u="1"/>
        <n v="599" u="1"/>
        <n v="413.9" u="1"/>
        <n v="452.2" u="1"/>
        <n v="1005.75" u="1"/>
        <n v="1361.75" u="1"/>
        <n v="6560" u="1"/>
        <n v="393" u="1"/>
        <n v="127.02" u="1"/>
        <n v="3493.1" u="1"/>
        <n v="1850.25" u="1"/>
        <n v="328" u="1"/>
        <n v="5000" u="1"/>
        <n v="583.25" u="1"/>
        <n v="7272.65" u="1"/>
        <n v="12350" u="1"/>
        <n v="3019.5" u="1"/>
        <n v="4708.5" u="1"/>
        <n v="180.87" u="1"/>
        <n v="246.15" u="1"/>
        <n v="860" u="1"/>
        <n v="1416.09" u="1"/>
        <n v="2109.4999999999995" u="1"/>
        <n v="3378" u="1"/>
        <n v="729.99999999999989" u="1"/>
        <n v="795" u="1"/>
        <n v="1574.5" u="1"/>
        <n v="762.5" u="1"/>
        <n v="730" u="1"/>
        <n v="163.63636363636363" u="1"/>
        <n v="1379.5" u="1"/>
        <n v="517.01" u="1"/>
        <n v="665" u="1"/>
        <n v="2029.38" u="1"/>
        <n v="162" u="1"/>
        <n v="1909.8" u="1"/>
        <n v="238.01" u="1"/>
        <n v="535" u="1"/>
        <n v="2078" u="1"/>
        <n v="7732.3" u="1"/>
        <n v="16345.97" u="1"/>
        <n v="194.78" u="1"/>
        <n v="474.75" u="1"/>
        <n v="1803" u="1"/>
        <n v="3575" u="1"/>
        <n v="3751.4" u="1"/>
        <n v="1347.9999999999998" u="1"/>
        <n v="3773.22" u="1"/>
        <n v="7805" u="1"/>
        <n v="2795" u="1"/>
        <n v="10932" u="1"/>
        <n v="4270.2545454545452" u="1"/>
        <n v="80" u="1"/>
        <n v="2977.1" u="1"/>
        <n v="7369.6272727272726" u="1"/>
        <n v="221.45" u="1"/>
        <n v="584.25" u="1"/>
        <n v="2275" u="1"/>
        <n v="2145" u="1"/>
        <n v="6245" u="1"/>
        <n v="3418.59" u="1"/>
        <n v="784.4" u="1"/>
        <n v="8757.5" u="1"/>
        <n v="1769.14" u="1"/>
        <n v="2373.5" u="1"/>
        <n v="211" u="1"/>
        <n v="796" u="1"/>
        <n v="1072.25" u="1"/>
        <n v="1511.5" u="1"/>
        <n v="4098.13" u="1"/>
        <n v="731" u="1"/>
        <n v="1815.54" u="1"/>
        <n v="77.38" u="1"/>
        <n v="5402" u="1"/>
        <n v="1823.6" u="1"/>
        <n v="2279.85" u="1"/>
        <n v="8600" u="1"/>
        <n v="2082" u="1"/>
        <n v="2000" u="1"/>
        <n v="458.99999999999994" u="1"/>
        <n v="4695.92" u="1"/>
        <n v="7616" u="1"/>
        <n v="1870" u="1"/>
        <n v="3709" u="1"/>
        <n v="1674.9999999999998" u="1"/>
        <n v="2706.2" u="1"/>
        <n v="5277.1727272727276" u="1"/>
        <n v="7289.13" u="1"/>
        <n v="1740" u="1"/>
        <n v="426.5" u="1"/>
        <n v="1544.9999999999998" u="1"/>
        <n v="392.82" u="1"/>
        <n v="1480" u="1"/>
        <n v="1131.8" u="1"/>
        <n v="1350" u="1"/>
        <n v="2669" u="1"/>
        <n v="22554.95" u="1"/>
        <n v="329" u="1"/>
        <n v="1285" u="1"/>
        <n v="1220" u="1"/>
        <n v="2549.42" u="1"/>
        <n v="4725.72" u="1"/>
        <n v="5260.25" u="1"/>
        <n v="19.5" u="1"/>
        <n v="257.61" u="1"/>
        <n v="296.5" u="1"/>
        <n v="1155" u="1"/>
        <n v="72" u="1"/>
        <n v="2149" u="1"/>
        <n v="25212.21" u="1"/>
        <n v="2071.71" u="1"/>
        <n v="959.5" u="1"/>
        <n v="227.5" u="1"/>
        <n v="785.4" u="1"/>
        <n v="4260.71" u="1"/>
        <n v="797" u="1"/>
        <n v="1578.5" u="1"/>
        <n v="1831.1090909090908" u="1"/>
        <n v="6325.7" u="1"/>
        <n v="195" u="1"/>
        <n v="2798.15" u="1"/>
        <n v="286.02" u="1"/>
        <n v="162.5" u="1"/>
        <n v="410.19" u="1"/>
        <n v="634.5" u="1"/>
        <n v="24540.7" u="1"/>
        <n v="4630" u="1"/>
        <n v="130" u="1"/>
        <n v="313.36363636363632" u="1"/>
        <n v="1482" u="1"/>
        <n v="362" u="1"/>
        <n v="1715.83" u="1"/>
        <n v="6183.95" u="1"/>
        <n v="1352" u="1"/>
        <n v="1859.1" u="1"/>
        <n v="3551.5" u="1"/>
        <n v="420.58" u="1"/>
        <n v="64" u="1"/>
        <n v="927.99999999999989" u="1"/>
        <n v="5741" u="1"/>
        <n v="14769.76" u="1"/>
        <n v="208.6" u="1"/>
        <n v="3129.9999999999995" u="1"/>
        <n v="4099.6000000000004" u="1"/>
        <n v="3130" u="1"/>
        <n v="24296" u="1"/>
        <n v="733" u="1"/>
        <n v="1450.5" u="1"/>
        <n v="1520.71" u="1"/>
        <n v="3884.2" u="1"/>
        <n v="4149.5" u="1"/>
        <n v="20633.990000000002" u="1"/>
        <n v="162.75" u="1"/>
        <n v="2350" u="1"/>
        <n v="4133.75" u="1"/>
        <n v="4607.72" u="1"/>
        <n v="965.65" u="1"/>
        <n v="608.21" u="1"/>
        <n v="2765.93" u="1"/>
        <n v="460" u="1"/>
        <n v="3514.43" u="1"/>
        <n v="629.04999999999995" u="1"/>
        <n v="395" u="1"/>
        <n v="1549" u="1"/>
        <n v="1484" u="1"/>
        <n v="362.5" u="1"/>
        <n v="8497.2999999999993" u="1"/>
        <n v="2416.9999999999995" u="1"/>
        <n v="330" u="1"/>
        <n v="8427.25" u="1"/>
        <n v="1224" u="1"/>
        <n v="1094" u="1"/>
        <n v="265" u="1"/>
        <n v="808.3" u="1"/>
        <n v="59.999999999999993" u="1"/>
        <n v="4740.5" u="1"/>
        <n v="60" u="1"/>
        <n v="864" u="1"/>
        <n v="3669.51" u="1"/>
        <n v="669" u="1"/>
        <n v="163" u="1"/>
        <n v="604" u="1"/>
        <n v="2359.6999999999998" u="1"/>
        <n v="539" u="1"/>
        <n v="5970.71" u="1"/>
        <n v="8160" u="1"/>
        <n v="1351.4" u="1"/>
        <n v="2920.77" u="1"/>
        <n v="460.5" u="1"/>
        <n v="113" u="1"/>
        <n v="18953.099999999999" u="1"/>
        <n v="1255.02" u="1"/>
        <n v="1420.9999999999998" u="1"/>
        <n v="2062.5" u="1"/>
        <n v="3643.1" u="1"/>
        <n v="15332.9" u="1"/>
        <n v="363" u="1"/>
        <n v="1273.01" u="1"/>
        <n v="80.499999999999986" u="1"/>
        <n v="4130.6099999999997" u="1"/>
        <n v="3980.15" u="1"/>
        <n v="5621.3" u="1"/>
        <n v="962.5" u="1"/>
        <n v="1633.87" u="1"/>
        <n v="73.53" u="1"/>
        <n v="712.98" u="1"/>
        <n v="864.99999999999989" u="1"/>
        <n v="1410.46" u="1"/>
        <n v="4228.5" u="1"/>
        <n v="56" u="1"/>
        <n v="865" u="1"/>
        <n v="800" u="1"/>
        <n v="179.49999999999997" u="1"/>
        <n v="735" u="1"/>
        <n v="3756.5" u="1"/>
        <n v="670" u="1"/>
        <n v="2488" u="1"/>
        <n v="605" u="1"/>
        <n v="1194.5" u="1"/>
        <n v="1768.96" u="1"/>
        <n v="147" u="1"/>
        <n v="540" u="1"/>
        <n v="1878" u="1"/>
        <n v="461" u="1"/>
        <n v="1813" u="1"/>
        <n v="7128" u="1"/>
        <n v="104.99999999999999" u="1"/>
        <n v="1243.75" u="1"/>
        <n v="3335" u="1"/>
        <n v="105" u="1"/>
        <n v="87.3" u="1"/>
        <n v="396" u="1"/>
        <n v="31062.65" u="1"/>
        <n v="455.76" u="1"/>
        <n v="10492" u="1"/>
        <n v="130.44" u="1"/>
        <n v="331" u="1"/>
        <n v="908.98" u="1"/>
        <n v="984.4" u="1"/>
        <n v="358.26" u="1"/>
        <n v="866" u="1"/>
        <n v="14694.2" u="1"/>
        <n v="5433.78" u="1"/>
        <n v="7094.8" u="1"/>
        <n v="196" u="1"/>
        <n v="2752" u="1"/>
        <n v="3760.5" u="1"/>
        <n v="136.52000000000001" u="1"/>
        <n v="1261.5" u="1"/>
        <n v="1196.5" u="1"/>
        <n v="2362" u="1"/>
        <n v="12714" u="1"/>
        <n v="2435.5500000000002" u="1"/>
        <n v="131" u="1"/>
        <n v="315.27999999999997" u="1"/>
        <n v="7916" u="1"/>
        <n v="1867.22" u="1"/>
        <n v="947.75" u="1"/>
        <n v="9105.5" u="1"/>
        <n v="3848.95" u="1"/>
        <n v="1555" u="1"/>
        <n v="2246.9" u="1"/>
        <n v="7988.7" u="1"/>
        <n v="1360" u="1"/>
        <n v="6397.7272727272721" u="1"/>
        <n v="685.39" u="1"/>
        <n v="1295" u="1"/>
        <n v="2559" u="1"/>
        <n v="80.75" u="1"/>
        <n v="622.75" u="1"/>
        <n v="1230" u="1"/>
        <n v="1734.25" u="1"/>
        <n v="7821.5" u="1"/>
        <n v="266.49999999999994" u="1"/>
        <n v="299" u="1"/>
        <n v="1100" u="1"/>
        <n v="920.4" u="1"/>
        <n v="9925" u="1"/>
        <n v="245" u="1"/>
        <n v="10621.9" u="1"/>
        <n v="2335.35" u="1"/>
        <n v="802" u="1"/>
        <n v="3146" u="1"/>
        <n v="660.4" u="1"/>
        <n v="2449.6" u="1"/>
        <n v="2886" u="1"/>
        <n v="180" u="1"/>
        <n v="672" u="1"/>
        <n v="73.92" u="1"/>
        <n v="607" u="1"/>
        <n v="2236" u="1"/>
        <n v="3244.5" u="1"/>
        <n v="472.45" u="1"/>
        <n v="131.25" u="1"/>
        <n v="1817" u="1"/>
        <n v="429.5" u="1"/>
        <n v="1687" u="1"/>
        <n v="358.7" u="1"/>
        <n v="69.849999999999994" u="1"/>
        <n v="1102" u="1"/>
        <n v="2781.08" u="1"/>
        <n v="2921.5" u="1"/>
        <n v="229" u="1"/>
        <n v="3279.9999999999995" u="1"/>
        <n v="868" u="1"/>
        <n v="5012.3999999999996" u="1"/>
        <n v="204.33" u="1"/>
        <n v="770.5" u="1"/>
        <n v="877.24" u="1"/>
        <n v="3898.5" u="1"/>
        <n v="1395.5" u="1"/>
        <n v="5458" u="1"/>
        <n v="44" u="1"/>
        <n v="1330.5" u="1"/>
        <n v="2500" u="1"/>
        <n v="5562.2" u="1"/>
        <n v="543" u="1"/>
        <n v="2014" u="1"/>
        <n v="495" u="1"/>
        <n v="446.25" u="1"/>
        <n v="430" u="1"/>
        <n v="3259.29" u="1"/>
        <n v="1624" u="1"/>
        <n v="364.99999999999994" u="1"/>
        <n v="1559" u="1"/>
        <n v="365" u="1"/>
        <n v="1806.1" u="1"/>
        <n v="300" u="1"/>
        <n v="776.77" u="1"/>
        <n v="666.49" u="1"/>
        <n v="3055.5" u="1"/>
        <n v="8313.64" u="1"/>
        <n v="1062.2" u="1"/>
        <n v="2790.78" u="1"/>
        <n v="2275.5" u="1"/>
        <n v="835.32" u="1"/>
        <n v="5237.5" u="1"/>
        <n v="623.51" u="1"/>
        <n v="9582.4" u="1"/>
        <n v="6214.5" u="1"/>
        <n v="3512.5" u="1"/>
        <n v="40" u="1"/>
        <n v="609" u="1"/>
        <n v="2244" u="1"/>
        <n v="837.62" u="1"/>
        <n v="15.99" u="1"/>
        <n v="1821" u="1"/>
        <n v="6151.5" u="1"/>
        <n v="6900" u="1"/>
        <n v="1560.9999999999998" u="1"/>
        <n v="1691" u="1"/>
        <n v="398" u="1"/>
        <n v="89.25" u="1"/>
        <n v="473.42" u="1"/>
        <n v="2701" u="1"/>
        <n v="333" u="1"/>
        <n v="1301" u="1"/>
        <n v="2187.31" u="1"/>
        <n v="2310.9999999999995" u="1"/>
        <n v="1675.25" u="1"/>
        <n v="5839.9" u="1"/>
        <n v="770.2" u="1"/>
        <n v="922.22" u="1"/>
        <n v="1000" u="1"/>
        <n v="3808" u="1"/>
        <n v="8700.15" u="1"/>
        <n v="716.8" u="1"/>
        <n v="1011.6" u="1"/>
        <n v="2742.7272727272725" u="1"/>
        <n v="870" u="1"/>
        <n v="2149.4999999999995" u="1"/>
        <n v="1659.5" u="1"/>
        <n v="197" u="1"/>
        <n v="1108.24" u="1"/>
        <n v="539.79" u="1"/>
        <n v="148.25" u="1"/>
        <n v="3432.9" u="1"/>
        <n v="9775.2999999999993" u="1"/>
        <n v="132" u="1"/>
        <n v="512.5" u="1"/>
        <n v="951.75" u="1"/>
        <n v="96.05" u="1"/>
        <n v="322.49" u="1"/>
        <n v="1685.43" u="1"/>
        <n v="97.5" u="1"/>
        <n v="366" u="1"/>
        <n v="1368" u="1"/>
        <n v="317.25" u="1"/>
        <n v="301" u="1"/>
        <n v="594.25" u="1"/>
        <n v="897.18181818181813" u="1"/>
        <n v="1612.25" u="1"/>
        <n v="65" u="1"/>
        <n v="546.05999999999995" u="1"/>
        <n v="2543.5" u="1"/>
        <n v="7042" u="1"/>
        <n v="1661.5" u="1"/>
        <n v="3292" u="1"/>
        <n v="40737.43" u="1"/>
        <n v="741" u="1"/>
        <n v="484.9" u="1"/>
        <n v="611" u="1"/>
        <n v="148.5" u="1"/>
        <n v="578.5" u="1"/>
        <n v="546" u="1"/>
        <n v="1076.5" u="1"/>
        <n v="4520.2700000000004" u="1"/>
        <n v="32" u="1"/>
        <n v="496.5" u="1"/>
        <n v="1824.9999999999998" u="1"/>
        <n v="122" u="1"/>
        <n v="1890" u="1"/>
        <n v="1825" u="1"/>
        <n v="399" u="1"/>
        <n v="382.16" u="1"/>
        <n v="1370" u="1"/>
        <n v="2709" u="1"/>
        <n v="1240" u="1"/>
        <n v="5844.5" u="1"/>
        <n v="1175" u="1"/>
        <n v="4148.8" u="1"/>
        <n v="230" u="1"/>
        <n v="3051.75" u="1"/>
        <n v="517.41" u="1"/>
        <n v="3036" u="1"/>
        <n v="162.1" u="1"/>
        <n v="742" u="1"/>
        <n v="3888.9400000000005" u="1"/>
        <n v="5750" u="1"/>
        <n v="165" u="1"/>
        <n v="829.02" u="1"/>
        <n v="612" u="1"/>
        <n v="84.12" u="1"/>
        <n v="547" u="1"/>
        <n v="1078.5" u="1"/>
        <n v="514.5" u="1"/>
        <n v="29.999999999999996" u="1"/>
        <n v="11250" u="1"/>
        <n v="7048.3" u="1"/>
        <n v="30" u="1"/>
        <n v="114" u="1"/>
        <n v="432" u="1"/>
        <n v="1107.4000000000001" u="1"/>
        <n v="823.75" u="1"/>
        <n v="9697.0499999999993" u="1"/>
        <n v="9355.6" u="1"/>
        <n v="124.73" u="1"/>
        <n v="81.5" u="1"/>
        <n v="1660.9" u="1"/>
        <n v="269.49999999999994" u="1"/>
        <n v="302" u="1"/>
        <n v="2250.4299999999998" u="1"/>
        <n v="1990.5" u="1"/>
        <n v="892.72" u="1"/>
        <n v="215.6363636363636" u="1"/>
        <n v="2925.75" u="1"/>
        <n v="28713" u="1"/>
        <n v="840.5" u="1"/>
        <n v="3300" u="1"/>
        <n v="775.5" u="1"/>
        <n v="2910" u="1"/>
        <n v="678" u="1"/>
        <n v="1270.78" u="1"/>
        <n v="1145.5" u="1"/>
        <n v="1737.95" u="1"/>
        <n v="1793.02" u="1"/>
        <n v="17745.75" u="1"/>
        <n v="1304.4000000000001" u="1"/>
        <n v="465" u="1"/>
        <n v="883.36" u="1"/>
        <n v="28" u="1"/>
        <n v="2862.75" u="1"/>
        <n v="106" u="1"/>
        <n v="400" u="1"/>
        <n v="1350.8" u="1"/>
        <n v="3107" u="1"/>
        <n v="3340.83" u="1"/>
        <n v="2977" u="1"/>
        <n v="5387.75" u="1"/>
        <n v="5372" u="1"/>
        <n v="6868.9999999999991" u="1"/>
        <n v="7389" u="1"/>
        <n v="24.3" u="1"/>
        <n v="335" u="1"/>
        <n v="1179" u="1"/>
        <n v="3205.5" u="1"/>
        <n v="4332" u="1"/>
        <n v="270" u="1"/>
        <n v="17631.14" u="1"/>
        <n v="939" u="1"/>
        <n v="655.8" u="1"/>
        <n v="52.5" u="1"/>
        <n v="198" u="1"/>
        <n v="2222.3200000000002" u="1"/>
        <n v="65.22" u="1"/>
        <n v="7615.8" u="1"/>
        <n v="2002.8" u="1"/>
        <n v="111.35" u="1"/>
        <n v="790.95" u="1"/>
        <n v="1147.5" u="1"/>
        <n v="2025.9999999999998" u="1"/>
        <n v="549" u="1"/>
        <n v="705.05" u="1"/>
        <n v="6695.75" u="1"/>
        <n v="4934.3999999999996" u="1"/>
        <n v="98" u="1"/>
        <n v="2492.8818181818178" u="1"/>
        <n v="7137" u="1"/>
        <n v="14150" u="1"/>
        <n v="233.37" u="1"/>
        <n v="4860" u="1"/>
        <n v="13630" u="1"/>
        <n v="598.25" u="1"/>
        <n v="1050.9999999999998" u="1"/>
        <n v="8958.01" u="1"/>
        <n v="3038.8" u="1"/>
        <n v="890.69" u="1"/>
        <n v="3958" u="1"/>
        <n v="508.98" u="1"/>
        <n v="49.88" u="1"/>
        <n v="214.49999999999997" u="1"/>
        <n v="875" u="1"/>
        <n v="5207.2299999999996" u="1"/>
        <n v="810" u="1"/>
        <n v="5810.59" u="1"/>
        <n v="745" u="1"/>
        <n v="680" u="1"/>
        <n v="608.45454545454538" u="1"/>
        <n v="2663.7000000000003" u="1"/>
        <n v="550" u="1"/>
        <n v="1084.5" u="1"/>
        <n v="4025" u="1"/>
        <n v="15820.5" u="1"/>
        <n v="6335.2" u="1"/>
        <n v="340.65" u="1"/>
        <n v="10558.46" u="1"/>
        <n v="244.09090909090907" u="1"/>
        <n v="2502.1999999999998" u="1"/>
        <n v="5866.32" u="1"/>
        <n v="2984.9999999999995" u="1"/>
        <n v="401" u="1"/>
        <n v="2106.5" u="1"/>
        <n v="3115" u="1"/>
        <n v="1365.22" u="1"/>
        <n v="2090.4272727272723" u="1"/>
        <n v="90" u="1"/>
        <n v="222.3" u="1"/>
        <n v="3032.0454545454545" u="1"/>
        <n v="1248" u="1"/>
        <n v="206.05" u="1"/>
        <n v="13614.5" u="1"/>
        <n v="1128.42" u="1"/>
        <n v="973.5" u="1"/>
        <n v="1931.5" u="1"/>
        <n v="14486.82" u="1"/>
        <n v="869.61" u="1"/>
        <n v="1801.5" u="1"/>
        <n v="34935" u="1"/>
        <n v="50.52" u="1"/>
        <n v="6790.5" u="1"/>
        <n v="7799" u="1"/>
        <n v="166" u="1"/>
        <n v="16423.5" u="1"/>
        <n v="551" u="1"/>
        <n v="5583.3" u="1"/>
        <n v="1900" u="1"/>
        <n v="357.4" u="1"/>
        <n v="3134.75" u="1"/>
        <n v="1705" u="1"/>
        <n v="13725" u="1"/>
        <n v="2859" u="1"/>
        <n v="1380" u="1"/>
        <n v="2729" u="1"/>
        <n v="22" u="1"/>
        <n v="303.99999999999994" u="1"/>
        <n v="1315" u="1"/>
        <n v="265.7" u="1"/>
        <n v="1185" u="1"/>
        <n v="7777.2" u="1"/>
        <n v="682.06" u="1"/>
        <n v="247.49999999999997" u="1"/>
        <n v="271.5" u="1"/>
        <n v="1055" u="1"/>
        <n v="2521.1" u="1"/>
        <n v="214.99999999999997" u="1"/>
        <n v="3576" u="1"/>
        <n v="658.8" u="1"/>
        <n v="215" u="1"/>
        <n v="2307.5" u="1"/>
        <n v="2177.5" u="1"/>
        <n v="198.75" u="1"/>
        <n v="541.58000000000004" u="1"/>
        <n v="1501.7" u="1"/>
        <n v="2406" u="1"/>
        <n v="14635.6" u="1"/>
        <n v="150" u="1"/>
        <n v="203.96" u="1"/>
        <n v="19137.21" u="1"/>
        <n v="461.2" u="1"/>
        <n v="1886.86" u="1"/>
        <n v="9855.7999999999993" u="1"/>
        <n v="2634.5" u="1"/>
        <n v="1975.2272727272725" u="1"/>
        <n v="1202.75" u="1"/>
        <n v="177.26" u="1"/>
        <n v="402" u="1"/>
        <n v="2624.45" u="1"/>
        <n v="1382" u="1"/>
        <n v="913.41" u="1"/>
        <n v="1390.06" u="1"/>
        <n v="20" u="1"/>
        <n v="1187" u="1"/>
        <n v="4282.6000000000004" u="1"/>
        <n v="11141" u="1"/>
        <n v="74" u="1"/>
        <n v="1057" u="1"/>
        <n v="147.07" u="1"/>
        <n v="3840" u="1"/>
        <n v="13095" u="1"/>
        <n v="943" u="1"/>
        <n v="14072" u="1"/>
        <n v="1150.9000000000001" u="1"/>
        <n v="3320" u="1"/>
        <n v="199" u="1"/>
        <n v="3060" u="1"/>
        <n v="15830.40909090909" u="1"/>
        <n v="18693.5" u="1"/>
        <n v="1415.5" u="1"/>
        <n v="2800" u="1"/>
        <n v="1074.8699999999999" u="1"/>
        <n v="4622.3" u="1"/>
        <n v="4177.4399999999996" u="1"/>
        <n v="5579.7272727272721" u="1"/>
        <n v="134" u="1"/>
        <n v="6462.66" u="1"/>
        <n v="500" u="1"/>
        <n v="3543.8272727272724" u="1"/>
        <n v="435" u="1"/>
        <n v="402.5" u="1"/>
        <n v="764.75" u="1"/>
        <n v="370" u="1"/>
        <n v="337.5" u="1"/>
        <n v="1342.2" u="1"/>
        <n v="288.75" u="1"/>
        <n v="613.85" u="1"/>
        <n v="1059" u="1"/>
        <n v="66" u="1"/>
        <n v="2092.6999999999998" u="1"/>
        <n v="248" u="1"/>
        <n v="6113.25" u="1"/>
        <n v="1872.5" u="1"/>
        <n v="1677.4999999999998" u="1"/>
        <n v="879" u="1"/>
        <n v="2107.23" u="1"/>
        <n v="846.5" u="1"/>
        <n v="2595.73" u="1"/>
        <n v="651.5" u="1"/>
        <n v="553.99999999999989" u="1"/>
        <n v="9781.64" u="1"/>
        <n v="1378.55" u="1"/>
        <n v="2154" u="1"/>
        <n v="521.5" u="1"/>
        <n v="1905.9999999999998" u="1"/>
        <n v="2036" u="1"/>
        <n v="123" u="1"/>
        <n v="5214.181818181818" u="1"/>
        <n v="7500" u="1"/>
        <n v="468" u="1"/>
        <n v="6922.57" u="1"/>
        <n v="2512.5" u="1"/>
        <n v="1646" u="1"/>
        <n v="3567.4" u="1"/>
        <n v="2085.91" u="1"/>
        <n v="14750" u="1"/>
        <n v="338" u="1"/>
        <n v="1190.9999999999998" u="1"/>
        <n v="6136.9999999999991" u="1"/>
        <n v="2221" u="1"/>
        <n v="977.49999999999989" u="1"/>
        <n v="1344.69" u="1"/>
        <n v="8400.7099999999991" u="1"/>
        <n v="945" u="1"/>
        <n v="232" u="1"/>
        <n v="478.39" u="1"/>
        <n v="880" u="1"/>
        <n v="9550" u="1"/>
        <n v="717.49999999999989" u="1"/>
        <n v="16058" u="1"/>
        <n v="750" u="1"/>
        <n v="810.9818181818182" u="1"/>
        <n v="1838.4" u="1"/>
        <n v="4161.2" u="1"/>
        <n v="620" u="1"/>
        <n v="3296.5" u="1"/>
        <n v="2589.6799999999998" u="1"/>
        <n v="1455.97" u="1"/>
        <n v="3608.6" u="1"/>
        <n v="501" u="1"/>
        <n v="114.99999999999999" u="1"/>
        <n v="445.86" u="1"/>
        <n v="852.65" u="1"/>
        <n v="4482.5" u="1"/>
        <n v="532.91999999999996" u="1"/>
        <n v="115" u="1"/>
        <n v="436" u="1"/>
        <n v="403.5" u="1"/>
        <n v="495.76" u="1"/>
        <n v="626.33000000000004" u="1"/>
        <n v="2745" u="1"/>
        <n v="993.01" u="1"/>
        <n v="3322.8" u="1"/>
        <n v="306" u="1"/>
        <n v="16200" u="1"/>
        <n v="7029.2" u="1"/>
        <n v="1876.5" u="1"/>
        <n v="15" u="1"/>
        <n v="232.25" u="1"/>
        <n v="57" u="1"/>
        <n v="216" u="1"/>
        <n v="1834.7" u="1"/>
        <n v="4585" u="1"/>
        <n v="375.59" u="1"/>
        <n v="5713.45" u="1"/>
        <n v="5480.6" u="1"/>
        <n v="5302" u="1"/>
        <n v="5410.55" u="1"/>
        <n v="7319" u="1"/>
        <n v="4450.04" u="1"/>
        <n v="621" u="1"/>
        <n v="5675.64" u="1"/>
        <n v="1161.5" u="1"/>
        <n v="2039.9999999999998" u="1"/>
        <n v="5937.6" u="1"/>
        <n v="17637.599999999999" u="1"/>
        <n v="134.75" u="1"/>
        <n v="1975" u="1"/>
        <n v="2910.5" u="1"/>
        <n v="4978.9999999999991" u="1"/>
        <n v="469" u="1"/>
        <n v="1340.75" u="1"/>
        <n v="1649.9999999999998" u="1"/>
        <n v="1780" u="1"/>
        <n v="19062.900000000001" u="1"/>
        <n v="403.99999999999994" u="1"/>
        <n v="6080.3" u="1"/>
        <n v="1585" u="1"/>
        <n v="1520" u="1"/>
        <n v="1728.27" u="1"/>
        <n v="518.23" u="1"/>
        <n v="1455" u="1"/>
        <n v="1390" u="1"/>
        <n v="23265" u="1"/>
        <n v="339" u="1"/>
        <n v="1325" u="1"/>
        <n v="1195" u="1"/>
        <n v="274" u="1"/>
        <n v="1065" u="1"/>
        <n v="2847.4999999999995" u="1"/>
        <n v="4053.85" u="1"/>
        <n v="1145.6300000000001" u="1"/>
        <n v="2847.5" u="1"/>
        <n v="3181.05" u="1"/>
        <n v="1244.25" u="1"/>
        <n v="14" u="1"/>
        <n v="5477.2" u="1"/>
        <n v="200" u="1"/>
        <n v="5862.24" u="1"/>
        <n v="545.4" u="1"/>
        <n v="5554.25" u="1"/>
        <n v="1033.4999999999998" u="1"/>
        <n v="2296" u="1"/>
        <n v="4270" u="1"/>
        <n v="6287" u="1"/>
        <n v="12450" u="1"/>
        <n v="135" u="1"/>
        <n v="709.02" u="1"/>
        <n v="12418.5" u="1"/>
        <n v="1912" u="1"/>
        <n v="9144.4" u="1"/>
        <n v="931.25" u="1"/>
        <n v="453.25" u="1"/>
        <n v="1782" u="1"/>
        <n v="9850" u="1"/>
        <n v="99" u="1"/>
        <n v="403.91" u="1"/>
        <n v="162.26" u="1"/>
        <n v="2883" u="1"/>
        <n v="274.49999999999994" u="1"/>
        <n v="307" u="1"/>
        <n v="7809.45" u="1"/>
        <n v="13695" u="1"/>
        <n v="249" u="1"/>
        <n v="1945.5" u="1"/>
        <n v="737.37" u="1"/>
        <n v="8892.4" u="1"/>
        <n v="3600" u="1"/>
        <n v="2461.5" u="1"/>
        <n v="1537.51" u="1"/>
        <n v="49" u="1"/>
        <n v="62.49" u="1"/>
        <n v="720.5" u="1"/>
        <n v="1207.3" u="1"/>
        <n v="1347.72" u="1"/>
        <n v="1080.1500000000001" u="1"/>
        <n v="4766.5" u="1"/>
        <n v="6523.5" u="1"/>
        <n v="405" u="1"/>
        <n v="979.2" u="1"/>
        <n v="1524" u="1"/>
        <n v="1378.86" u="1"/>
        <n v="340" u="1"/>
        <n v="74.75" u="1"/>
        <n v="2237" u="1"/>
        <n v="275" u="1"/>
        <n v="4152" u="1"/>
        <n v="647.65454545454531" u="1"/>
        <n v="25943.62" u="1"/>
        <n v="252.15" u="1"/>
        <n v="4130.6090909090908" u="1"/>
        <n v="7553.1" u="1"/>
        <n v="355.63" u="1"/>
        <n v="1391.52" u="1"/>
        <n v="1622.5" u="1"/>
        <n v="3214" u="1"/>
        <n v="1976.4" u="1"/>
        <n v="44.999999999999993" u="1"/>
        <n v="12" u="1"/>
        <n v="5586" u="1"/>
        <n v="45" u="1"/>
        <n v="1362.5" u="1"/>
        <n v="168" u="1"/>
        <n v="1297.5" u="1"/>
        <n v="624" u="1"/>
        <n v="4410.3" u="1"/>
        <n v="112.6" u="1"/>
        <n v="559" u="1"/>
        <n v="2174" u="1"/>
        <n v="13761.9" u="1"/>
        <n v="114.05" u="1"/>
        <n v="1721" u="1"/>
        <n v="2402.5" u="1"/>
        <n v="3587.3999999999996" u="1"/>
        <n v="7997" u="1"/>
        <n v="1330.9999999999998" u="1"/>
        <n v="1266" u="1"/>
        <n v="8517.7800000000007" u="1"/>
        <n v="508.77" u="1"/>
        <n v="2110.9999999999995" u="1"/>
        <n v="275.5" u="1"/>
        <n v="727.77" u="1"/>
        <n v="1015" u="1"/>
        <n v="687.7" u="1"/>
        <n v="950" u="1"/>
        <n v="217" u="1"/>
        <n v="634.29999999999995" u="1"/>
        <n v="701.82727272727266" u="1"/>
        <n v="570.48" u="1"/>
        <n v="3088" u="1"/>
        <n v="755" u="1"/>
        <n v="249.78" u="1"/>
        <n v="690" u="1"/>
        <n v="484.09090909090907" u="1"/>
        <n v="8099.5" u="1"/>
        <n v="41" u="1"/>
        <n v="625" u="1"/>
        <n v="11760.9" u="1"/>
        <n v="389.86363636363637" u="1"/>
        <n v="1764.8" u="1"/>
        <n v="1213.54" u="1"/>
        <n v="1788" u="1"/>
        <n v="1528" u="1"/>
        <n v="3295.7545454545452" u="1"/>
        <n v="942.15454545454531" u="1"/>
        <n v="2427.363636363636" u="1"/>
        <n v="3887.75" u="1"/>
        <n v="75" u="1"/>
        <n v="2255.42" u="1"/>
        <n v="222.18" u="1"/>
        <n v="1626.5" u="1"/>
        <n v="201" u="1"/>
        <n v="2962" u="1"/>
        <n v="8325.9" u="1"/>
        <n v="3580.5" u="1"/>
        <n v="10" u="1"/>
        <n v="3149.8" u="1"/>
        <n v="37" u="1"/>
        <n v="417.54" u="1"/>
        <n v="935.25" u="1"/>
        <n v="1790" u="1"/>
        <n v="80.349999999999994" u="1"/>
        <n v="1660" u="1"/>
        <n v="1868.27" u="1"/>
        <n v="1595" u="1"/>
        <n v="6256" u="1"/>
        <n v="670.04" u="1"/>
        <n v="11533.6" u="1"/>
        <n v="1205" u="1"/>
        <n v="2201.9899999999998" u="1"/>
        <n v="2119" u="1"/>
        <n v="512.75" u="1"/>
        <n v="2265.12" u="1"/>
        <n v="5195.2545454545452" u="1"/>
        <n v="10950.6" u="1"/>
        <n v="250" u="1"/>
        <n v="266.05" u="1"/>
        <n v="12199" u="1"/>
        <n v="592.20000000000005" u="1"/>
        <n v="395.43" u="1"/>
        <n v="184.99999999999997" u="1"/>
        <n v="10141.799999999999" u="1"/>
        <n v="185" u="1"/>
        <n v="806.31" u="1"/>
        <n v="8559" u="1"/>
        <n v="222.71" u="1"/>
        <n v="5578.5" u="1"/>
        <n v="13050" u="1"/>
        <n v="669.92" u="1"/>
        <n v="2930.0909090909086" u="1"/>
        <n v="9" u="1"/>
        <n v="2056" u="1"/>
        <n v="33" u="1"/>
        <n v="15214.84" u="1"/>
        <n v="439.49999999999994" u="1"/>
        <n v="718.05" u="1"/>
        <n v="2284.4999999999995" u="1"/>
        <n v="806.25" u="1"/>
        <n v="2435.34" u="1"/>
        <n v="1467" u="1"/>
        <n v="104.99" u="1"/>
        <n v="340.82" u="1"/>
        <n v="4372.04" u="1"/>
        <n v="309.5" u="1"/>
        <n v="1854.52" u="1"/>
        <n v="6062.17" u="1"/>
        <n v="1018" u="1"/>
        <n v="4814.51" u="1"/>
        <n v="5068.2" u="1"/>
        <n v="19234" u="1"/>
        <n v="2658.51" u="1"/>
        <n v="234" u="1"/>
        <n v="822.99999999999989" u="1"/>
        <n v="3625.7" u="1"/>
        <n v="1126.25" u="1"/>
        <n v="706.09090909090912" u="1"/>
        <n v="7895" u="1"/>
        <n v="1588.7" u="1"/>
        <n v="1290.3599999999999" u="1"/>
        <n v="3854.2" u="1"/>
        <n v="563" u="1"/>
        <n v="2190" u="1"/>
        <n v="3946.9999999999995" u="1"/>
        <n v="5597.9" u="1"/>
        <n v="2060" u="1"/>
        <n v="7599.15" u="1"/>
        <n v="8" u="1"/>
        <n v="3312.75" u="1"/>
        <n v="1859" u="1"/>
        <n v="7979.1" u="1"/>
        <n v="116" u="1"/>
        <n v="436.72727272727269" u="1"/>
        <n v="440" u="1"/>
        <n v="2922.75" u="1"/>
        <n v="4775" u="1"/>
        <n v="374.99999999999994" u="1"/>
        <n v="13754.2" u="1"/>
        <n v="3676.95" u="1"/>
        <n v="375" u="1"/>
        <n v="2272.75" u="1"/>
        <n v="10177.200000000001" u="1"/>
        <n v="29.12" u="1"/>
        <n v="4234.8999999999996" u="1"/>
        <n v="123.97" u="1"/>
        <n v="310" u="1"/>
        <n v="9300" u="1"/>
        <n v="579.75" u="1"/>
        <n v="3094.8" u="1"/>
        <n v="1019" u="1"/>
        <n v="921.5" u="1"/>
        <n v="319.83" u="1"/>
        <n v="1263.46" u="1"/>
        <n v="824" u="1"/>
        <n v="2818.44" u="1"/>
        <n v="157.93" u="1"/>
        <n v="1242.5" u="1"/>
        <n v="153" u="1"/>
        <n v="596.5" u="1"/>
        <n v="320.98" u="1"/>
        <n v="7257.48" u="1"/>
        <n v="7991.45" u="1"/>
        <n v="505.5" u="1"/>
        <n v="4346.863636363636" u="1"/>
        <n v="473" u="1"/>
        <n v="1861" u="1"/>
        <n v="131.22999999999999" u="1"/>
        <n v="2141.66" u="1"/>
        <n v="478.8" u="1"/>
        <n v="108" u="1"/>
        <n v="545.95000000000005" u="1"/>
        <n v="391.75" u="1"/>
        <n v="3041" u="1"/>
        <n v="1471" u="1"/>
        <n v="1406" u="1"/>
        <n v="1341" u="1"/>
        <n v="1845.25" u="1"/>
        <n v="2844.13" u="1"/>
        <n v="106.69" u="1"/>
        <n v="13350" u="1"/>
        <n v="1725.67" u="1"/>
        <n v="3139.5" u="1"/>
        <n v="1020" u="1"/>
        <n v="890" u="1"/>
        <n v="1328.1" u="1"/>
        <n v="1109.9000000000001" u="1"/>
        <n v="3368" u="1"/>
        <n v="825" u="1"/>
        <n v="202" u="1"/>
        <n v="760" u="1"/>
        <n v="2848" u="1"/>
        <n v="1597.91" u="1"/>
        <n v="630" u="1"/>
        <n v="565" u="1"/>
        <n v="2198" u="1"/>
        <n v="4334" u="1"/>
        <n v="473.5" u="1"/>
        <n v="1733" u="1"/>
        <n v="3174.9999999999995" u="1"/>
        <n v="1537.9999999999998" u="1"/>
        <n v="408.5" u="1"/>
        <n v="32724" u="1"/>
        <n v="100" u="1"/>
        <n v="3045" u="1"/>
        <n v="376" u="1"/>
        <n v="8657.9" u="1"/>
        <n v="1343" u="1"/>
        <n v="2229.02" u="1"/>
        <n v="5996.5" u="1"/>
        <n v="7140.7" u="1"/>
        <n v="1785.1" u="1"/>
        <n v="333.05" u="1"/>
        <n v="1148" u="1"/>
        <n v="1215.8499999999999" u="1"/>
        <n v="6885.79" u="1"/>
        <n v="251" u="1"/>
        <n v="338.26" u="1"/>
        <n v="1961.5" u="1"/>
        <n v="3762" u="1"/>
        <n v="7554.8" u="1"/>
        <n v="2233.5" u="1"/>
        <n v="49.5" u="1"/>
        <n v="403.23" u="1"/>
        <n v="277.88" u="1"/>
        <n v="727.32" u="1"/>
        <n v="1795.4" u="1"/>
        <n v="3028.4" u="1"/>
        <n v="5040.6000000000004" u="1"/>
        <n v="5106.25" u="1"/>
        <n v="1535.4" u="1"/>
        <n v="2909.7999999999997" u="1"/>
        <n v="6349.56" u="1"/>
        <n v="2118.4" u="1"/>
        <n v="5007.88" u="1"/>
        <n v="612.95000000000005" u="1"/>
        <n v="854.35" u="1"/>
        <n v="2176.1999999999998" u="1"/>
        <n v="376.5" u="1"/>
        <n v="1475" u="1"/>
        <n v="92" u="1"/>
        <n v="1410" u="1"/>
        <n v="1049.02" u="1"/>
        <n v="1769.11" u="1"/>
        <n v="46.81" u="1"/>
        <n v="2529" u="1"/>
        <n v="4150.3500000000004" u="1"/>
        <n v="1150" u="1"/>
        <n v="1303.2" u="1"/>
        <n v="2028.4999999999998" u="1"/>
        <n v="279" u="1"/>
        <n v="5891.6" u="1"/>
        <n v="234.99999999999997" u="1"/>
        <n v="1963.5" u="1"/>
        <n v="11759" u="1"/>
        <n v="827" u="1"/>
        <n v="1791.7" u="1"/>
        <n v="654.08000000000004" u="1"/>
        <n v="652.9" u="1"/>
        <n v="659.29" u="1"/>
        <n v="2725.9999999999995" u="1"/>
        <n v="1313.4999999999998" u="1"/>
        <n v="2351.75" u="1"/>
        <n v="2726" u="1"/>
        <n v="170" u="1"/>
        <n v="1471.91" u="1"/>
        <n v="567" u="1"/>
        <n v="6502.7" u="1"/>
        <n v="7891.15" u="1"/>
        <n v="9390.2000000000007" u="1"/>
        <n v="2694.4999999999995" u="1"/>
        <n v="11050" u="1"/>
        <n v="328.36363636363632" u="1"/>
        <n v="703.33" u="1"/>
        <n v="7823.06" u="1"/>
        <n v="376.99999999999994" u="1"/>
        <n v="4287" u="1"/>
        <n v="6304" u="1"/>
        <n v="377" u="1"/>
        <n v="1412" u="1"/>
        <n v="2793" u="1"/>
        <n v="681.25" u="1"/>
        <n v="84" u="1"/>
        <n v="1282" u="1"/>
        <n v="1786.25" u="1"/>
        <n v="78.48" u="1"/>
        <n v="3380" u="1"/>
        <n v="40.049999999999997" u="1"/>
        <n v="828" u="1"/>
        <n v="3250" u="1"/>
        <n v="697.99999999999989" u="1"/>
        <n v="2990" u="1"/>
        <n v="186.5" u="1"/>
        <n v="457.6" u="1"/>
        <n v="1104.8699999999999" u="1"/>
        <n v="38.67" u="1"/>
        <n v="2600" u="1"/>
        <n v="6553.5999999999995" u="1"/>
        <n v="154" u="1"/>
        <n v="392.6" u="1"/>
        <n v="1999" u="1"/>
        <n v="81.72727272727272" u="1"/>
        <n v="44.76" u="1"/>
        <n v="877.25" u="1"/>
        <n v="108.5" u="1"/>
        <n v="1674" u="1"/>
        <n v="410" u="1"/>
        <n v="7727.6" u="1"/>
        <n v="1414" u="1"/>
        <n v="345" u="1"/>
        <n v="328.75" u="1"/>
        <n v="11161.02" u="1"/>
        <n v="76" u="1"/>
        <n v="584.75" u="1"/>
        <n v="280" u="1"/>
        <n v="1268.25" u="1"/>
        <n v="203" u="1"/>
        <n v="796.5" u="1"/>
        <n v="5037.45" u="1"/>
        <n v="2604" u="1"/>
        <n v="2474" u="1"/>
        <n v="3758.62" u="1"/>
        <n v="601.5" u="1"/>
        <n v="9629.1200000000008" u="1"/>
        <n v="9623.5499999999993" u="1"/>
        <n v="22598.9" u="1"/>
        <n v="2832.5" u="1"/>
        <n v="1806" u="1"/>
        <n v="301.39999999999998" u="1"/>
        <n v="371.61" u="1"/>
        <n v="2739.46" u="1"/>
        <n v="378" u="1"/>
        <n v="2931" u="1"/>
        <n v="361.75" u="1"/>
        <n v="1504.2" u="1"/>
        <n v="18952.37" u="1"/>
        <n v="1286" u="1"/>
        <n v="6871.02" u="1"/>
        <n v="313" u="1"/>
        <n v="871.8" u="1"/>
        <n v="350.12" u="1"/>
        <n v="1091" u="1"/>
        <n v="1244.2" u="1"/>
        <n v="4240" u="1"/>
        <n v="68" u="1"/>
        <n v="1026" u="1"/>
        <n v="4251.3999999999996" u="1"/>
        <n v="10226.64" u="1"/>
        <n v="197.45" u="1"/>
        <n v="252" u="1"/>
        <n v="3643.5909090909086" u="1"/>
        <n v="960" u="1"/>
        <n v="895" u="1"/>
        <n v="970.42" u="1"/>
        <n v="24420.1" u="1"/>
        <n v="830" u="1"/>
        <n v="1075.25" u="1"/>
        <n v="3128" u="1"/>
        <n v="765" u="1"/>
        <n v="187" u="1"/>
        <n v="2363.75" u="1"/>
        <n v="700" u="1"/>
        <n v="635" u="1"/>
        <n v="19928.830000000002" u="1"/>
        <n v="65.38" u="1"/>
        <n v="5352.22" u="1"/>
        <n v="329.78" u="1"/>
        <n v="2088" u="1"/>
        <n v="125" u="1"/>
        <n v="1298.54" u="1"/>
        <n v="476" u="1"/>
        <n v="2488.79" u="1"/>
        <n v="13409.2" u="1"/>
        <n v="1743" u="1"/>
        <n v="2316.5" u="1"/>
        <n v="11740.6" u="1"/>
        <n v="2301.7181818181816" u="1"/>
        <n v="2805" u="1"/>
        <n v="3377.1" u="1"/>
        <n v="586.75" u="1"/>
        <n v="663.35" u="1"/>
        <n v="1080.22" u="1"/>
        <n v="1093" u="1"/>
        <n v="2036.5" u="1"/>
        <n v="8022" u="1"/>
        <n v="993.5" u="1"/>
        <n v="270.55" u="1"/>
        <n v="961" u="1"/>
        <n v="863.5" u="1"/>
        <n v="3490.5" u="1"/>
        <n v="5037.7" u="1"/>
        <n v="7667.5" u="1"/>
        <n v="308.23" u="1"/>
        <n v="2887.51" u="1"/>
        <n v="2341.9499999999998" u="1"/>
        <n v="117" u="1"/>
        <n v="1155.4000000000001" u="1"/>
        <n v="1419.9999999999998" u="1"/>
        <n v="1550" u="1"/>
        <n v="1968.9" u="1"/>
        <n v="83.05" u="1"/>
        <n v="1485" u="1"/>
        <n v="4807.5" u="1"/>
        <n v="13525" u="1"/>
        <n v="308.2" u="1"/>
        <n v="314" u="1"/>
        <n v="1225" u="1"/>
        <n v="5947.35" u="1"/>
        <n v="405.08" u="1"/>
        <n v="68.25" u="1"/>
        <n v="4046" u="1"/>
        <n v="22981.7" u="1"/>
        <n v="427.13" u="1"/>
        <n v="1118.2" u="1"/>
        <n v="433.52" u="1"/>
        <n v="1404.25" u="1"/>
        <n v="929.5" u="1"/>
        <n v="1843.5" u="1"/>
        <n v="5721.4999999999991" u="1"/>
        <n v="58" u="1"/>
        <n v="897" u="1"/>
        <n v="220" u="1"/>
        <n v="4713" u="1"/>
        <n v="3266" u="1"/>
        <n v="4453" u="1"/>
        <n v="767" u="1"/>
        <n v="2856.14" u="1"/>
        <n v="702" u="1"/>
        <n v="1448.78" u="1"/>
        <n v="1258.5" u="1"/>
        <n v="155" u="1"/>
        <n v="3510.62" u="1"/>
        <n v="8353.1" u="1"/>
        <n v="477" u="1"/>
        <n v="9987.76" u="1"/>
        <n v="2454.5" u="1"/>
        <n v="73.599999999999994" u="1"/>
        <n v="2568.75" u="1"/>
        <n v="1422" u="1"/>
        <n v="3062.95" u="1"/>
        <n v="160.49" u="1"/>
        <n v="14985.18" u="1"/>
        <n v="340.58" u="1"/>
        <n v="865.49999999999989" u="1"/>
        <n v="1991.13" u="1"/>
        <n v="3400" u="1"/>
        <n v="4721" u="1"/>
        <n v="54" u="1"/>
        <n v="768" u="1"/>
        <n v="2750" u="1"/>
        <n v="6446.5" u="1"/>
        <n v="171.5" u="1"/>
        <n v="3934.9" u="1"/>
        <n v="572.99999999999989" u="1"/>
        <n v="139" u="1"/>
        <n v="1619.4545454545455" u="1"/>
        <n v="2100" u="1"/>
        <n v="6155" u="1"/>
        <n v="19.28" u="1"/>
        <n v="510" u="1"/>
        <n v="4762.2" u="1"/>
        <n v="444.99999999999994" u="1"/>
        <n v="10626" u="1"/>
        <n v="1309.75" u="1"/>
        <n v="1094.4000000000001" u="1"/>
        <n v="7848.9999999999991" u="1"/>
        <n v="396.25" u="1"/>
        <n v="380" u="1"/>
        <n v="5094.8999999999996" u="1"/>
        <n v="2556.9999999999995" u="1"/>
        <n v="315" u="1"/>
        <n v="2427" u="1"/>
        <n v="1164" u="1"/>
        <n v="3045.5" u="1"/>
        <n v="2562.09" u="1"/>
        <n v="1221.31" u="1"/>
        <n v="50" u="1"/>
        <n v="9791" u="1"/>
        <n v="188" u="1"/>
        <n v="639" u="1"/>
        <n v="715.6" u="1"/>
        <n v="2234" u="1"/>
        <n v="4406" u="1"/>
        <n v="20.29" u="1"/>
        <n v="2011" u="1"/>
        <n v="948.25" u="1"/>
        <n v="2858.2" u="1"/>
        <n v="3164.6" u="1"/>
        <n v="843.18" u="1"/>
        <n v="4125.8999999999996" u="1"/>
        <n v="2332.5" u="1"/>
        <n v="3148.5272727272727" u="1"/>
        <n v="4343" u="1"/>
        <n v="155.19" u="1"/>
        <n v="1426" u="1"/>
        <n v="348" u="1"/>
        <n v="2935.25" u="1"/>
        <n v="1101" u="1"/>
        <n v="2171" u="1"/>
        <n v="1036" u="1"/>
        <n v="8054" u="1"/>
        <n v="741.59" u="1"/>
        <n v="965" u="1"/>
        <n v="612.77" u="1"/>
        <n v="932.5" u="1"/>
        <n v="20532" u="1"/>
        <n v="900" u="1"/>
        <n v="2514.36" u="1"/>
        <n v="867.5" u="1"/>
        <n v="835" u="1"/>
        <n v="770" u="1"/>
        <n v="705" u="1"/>
        <n v="1394.5" u="1"/>
        <n v="15826.5" u="1"/>
        <n v="444.85" u="1"/>
        <n v="640" u="1"/>
        <n v="1683.4" u="1"/>
        <n v="3205.8" u="1"/>
        <n v="575" u="1"/>
        <n v="1948" u="1"/>
        <n v="1602.16" u="1"/>
        <n v="3605" u="1"/>
        <n v="4746.7" u="1"/>
        <n v="6368" u="1"/>
        <n v="1427.9999999999998" u="1"/>
        <n v="18319.2" u="1"/>
        <n v="754.25" u="1"/>
        <n v="2825" u="1"/>
        <n v="85" u="1"/>
        <n v="6076.5" u="1"/>
        <n v="16000" u="1"/>
        <n v="101.39" u="1"/>
        <n v="5552.15" u="1"/>
        <n v="830.79" u="1"/>
        <n v="933.5" u="1"/>
        <n v="2829.48" u="1"/>
        <n v="23443.93" u="1"/>
        <n v="5026.5090909090904" u="1"/>
        <n v="4110.1400000000003" u="1"/>
        <n v="3864.2090909090907" u="1"/>
        <n v="2892" u="1"/>
        <n v="5202" u="1"/>
        <n v="42" u="1"/>
        <n v="5690.5" u="1"/>
        <n v="576" u="1"/>
        <n v="2112" u="1"/>
        <n v="495.25" u="1"/>
        <n v="1445.75" u="1"/>
        <n v="1656.38" u="1"/>
        <n v="1950" u="1"/>
        <n v="2860.5" u="1"/>
        <n v="267.77999999999997" u="1"/>
        <n v="2081.11" u="1"/>
        <n v="1253.5999999999999" u="1"/>
        <n v="414" u="1"/>
        <n v="452.3" u="1"/>
        <n v="14645" u="1"/>
        <n v="101.08" u="1"/>
        <n v="237.22" u="1"/>
        <n v="1355.07" u="1"/>
        <n v="8336.7000000000007" u="1"/>
        <n v="625.25" u="1"/>
        <n v="7889.49" u="1"/>
        <n v="284" u="1"/>
        <n v="955.4" u="1"/>
        <n v="1105" u="1"/>
        <n v="3671.89" u="1"/>
        <n v="1040" u="1"/>
        <n v="8070" u="1"/>
        <n v="9965" u="1"/>
        <n v="967" u="1"/>
        <n v="10747.7" u="1"/>
        <n v="2537.5" u="1"/>
        <n v="837" u="1"/>
        <n v="2106.8000000000002" u="1"/>
        <n v="205" u="1"/>
        <n v="5745.75" u="1"/>
        <n v="2896" u="1"/>
        <n v="2766" u="1"/>
        <n v="13810" u="1"/>
        <n v="38" u="1"/>
        <n v="1138.5" u="1"/>
        <n v="140" u="1"/>
        <n v="512" u="1"/>
        <n v="3873" u="1"/>
        <n v="2807.7272727272725" u="1"/>
        <n v="3919.4" u="1"/>
        <n v="738.26" u="1"/>
        <n v="101.5" u="1"/>
        <n v="2656.6" u="1"/>
        <n v="7132.5" u="1"/>
        <n v="349.49999999999994" u="1"/>
        <n v="5168.58" u="1"/>
        <n v="12348.15" u="1"/>
        <n v="69" u="1"/>
        <n v="13214.9" u="1"/>
        <n v="3249.3" u="1"/>
        <n v="56.27" u="1"/>
        <n v="1224.0999999999999" u="1"/>
        <n v="773" u="1"/>
        <n v="189" u="1"/>
        <n v="15137.4" u="1"/>
        <n v="675.5" u="1"/>
        <n v="1205.5" u="1"/>
        <n v="6715" u="1"/>
        <n v="578" u="1"/>
        <n v="480" u="1"/>
        <n v="6112.38" u="1"/>
        <n v="2431.4899999999998" u="1"/>
        <n v="637.73" u="1"/>
        <n v="5519.2" u="1"/>
        <n v="1834.7545454545452" u="1"/>
        <n v="26393.58" u="1"/>
        <n v="3975.5" u="1"/>
        <n v="18492.3" u="1"/>
        <n v="6620.5" u="1"/>
        <n v="350" u="1"/>
        <n v="2707" u="1"/>
        <n v="26122.01" u="1"/>
        <n v="5580.5" u="1"/>
        <n v="285" u="1"/>
        <n v="1191.99" u="1"/>
        <n v="6600.4" u="1"/>
        <n v="6037.4999999999991" u="1"/>
        <n v="6110.68" u="1"/>
        <n v="181.18181818181819" u="1"/>
        <n v="238" u="1"/>
        <n v="794.9" u="1"/>
        <n v="904" u="1"/>
        <n v="1062.48" u="1"/>
        <n v="4038.39" u="1"/>
        <n v="248.73" u="1"/>
        <n v="1374.09" u="1"/>
        <n v="333.13" u="1"/>
        <n v="2971.85" u="1"/>
        <n v="5241.75" u="1"/>
        <n v="6125.95" u="1"/>
        <n v="173" u="1"/>
        <n v="2446.15" u="1"/>
        <n v="644" u="1"/>
        <n v="579" u="1"/>
        <n v="1142.5" u="1"/>
        <n v="3262.5" u="1"/>
        <n v="480.49999999999994" u="1"/>
        <n v="6035.8" u="1"/>
        <n v="118" u="1"/>
        <n v="1607.8" u="1"/>
        <n v="2612.5" u="1"/>
        <n v="5163" u="1"/>
        <n v="16058.7" u="1"/>
        <n v="7571.35" u="1"/>
        <n v="1501" u="1"/>
        <n v="3304.55" u="1"/>
        <n v="2580.9999999999995" u="1"/>
        <n v="4611.5" u="1"/>
        <n v="1241" u="1"/>
        <n v="2034.15" u="1"/>
        <n v="6841.25" u="1"/>
        <n v="137.57" u="1"/>
        <n v="904.99999999999989" u="1"/>
        <n v="3735.01" u="1"/>
        <n v="7682.55" u="1"/>
        <n v="58.5" u="1"/>
        <n v="905" u="1"/>
        <n v="16856.22" u="1"/>
        <n v="3428" u="1"/>
        <n v="8903.74" u="1"/>
        <n v="840" u="1"/>
        <n v="1376.09" u="1"/>
        <n v="1664.5" u="1"/>
        <n v="992.02" u="1"/>
        <n v="94.92" u="1"/>
        <n v="775" u="1"/>
        <n v="5016.8999999999996" u="1"/>
        <n v="710" u="1"/>
        <n v="18813.18" u="1"/>
        <n v="157" u="1"/>
        <n v="1713.75" u="1"/>
        <n v="156.41" u="1"/>
        <n v="140.75" u="1"/>
        <n v="515" u="1"/>
        <n v="1893" u="1"/>
        <n v="595.63" u="1"/>
        <n v="2616.5" u="1"/>
        <n v="3454.3" u="1"/>
        <n v="29" u="1"/>
        <n v="110" u="1"/>
        <n v="235.32" u="1"/>
        <n v="3812.7999999999997" u="1"/>
        <n v="183.67" u="1"/>
        <n v="1503" u="1"/>
        <n v="436.87" u="1"/>
        <n v="586.33000000000004" u="1"/>
        <n v="14483.2" u="1"/>
        <n v="2585" u="1"/>
        <n v="5944.21" u="1"/>
        <n v="8346.4" u="1"/>
        <n v="1396.2" u="1"/>
        <n v="1048" u="1"/>
        <n v="10948.57" u="1"/>
        <n v="7572.56" u="1"/>
        <n v="906" u="1"/>
        <n v="4446.7299999999996" u="1"/>
        <n v="841" u="1"/>
        <n v="206" u="1"/>
        <n v="846.21" u="1"/>
        <n v="2782" u="1"/>
        <n v="1133.72" u="1"/>
        <n v="2392" u="1"/>
        <n v="548.5" u="1"/>
        <n v="2704.1" u="1"/>
        <n v="48264" u="1"/>
        <n v="516" u="1"/>
        <n v="1960" u="1"/>
        <n v="372.4" u="1"/>
        <n v="1044.9100000000001" u="1"/>
        <n v="1830" u="1"/>
        <n v="1634.9999999999998" u="1"/>
        <n v="4039.8636363636365" u="1"/>
        <n v="1635" u="1"/>
        <n v="6904.4999999999991" u="1"/>
        <n v="1570" u="1"/>
        <n v="4274.7" u="1"/>
        <n v="384" u="1"/>
        <n v="6904.5" u="1"/>
        <n v="1440" u="1"/>
        <n v="2287.3200000000002" u="1"/>
        <n v="1375" u="1"/>
        <n v="1500.1363636363635" u="1"/>
        <n v="254.99999999999997" u="1"/>
        <n v="774.7" u="1"/>
        <n v="6353" u="1"/>
        <n v="255" u="1"/>
        <n v="977.21" u="1"/>
        <n v="5053" u="1"/>
        <n v="5665.8" u="1"/>
        <n v="1733.5" u="1"/>
        <n v="83.13" u="1"/>
        <n v="190" u="1"/>
        <n v="635.4" u="1"/>
        <n v="712" u="1"/>
        <n v="2786" u="1"/>
        <n v="5250" u="1"/>
        <n v="647" u="1"/>
        <n v="1632.4" u="1"/>
      </sharedItems>
    </cacheField>
    <cacheField name="HSF_x000a_SOFTELEC" numFmtId="2">
      <sharedItems containsNonDate="0" containsString="0" containsBlank="1"/>
    </cacheField>
    <cacheField name="N°Facture" numFmtId="0">
      <sharedItems containsBlank="1" containsMixedTypes="1" containsNumber="1" minValue="608.92999999999995" maxValue="35479" count="13">
        <s v="601-067"/>
        <s v="601-068"/>
        <s v="601-083"/>
        <s v="602-244"/>
        <s v="603-063"/>
        <s v="602-239"/>
        <s v="602-072"/>
        <s v="602-073"/>
        <m/>
        <n v="609.19500000000005" u="1"/>
        <n v="35479" u="1"/>
        <n v="608.92999999999995" u="1"/>
        <n v="975" u="1"/>
      </sharedItems>
    </cacheField>
    <cacheField name="CA HT Facturé" numFmtId="2">
      <sharedItems containsString="0" containsBlank="1" containsNumber="1" minValue="0" maxValue="81010" count="1713">
        <n v="1057.5"/>
        <n v="103.5"/>
        <n v="45"/>
        <n v="175"/>
        <n v="2361.21"/>
        <n v="8263.5"/>
        <n v="3780.5"/>
        <m/>
        <n v="0" u="1"/>
        <n v="582" u="1"/>
        <n v="7262.65" u="1"/>
        <n v="2510.25" u="1"/>
        <n v="4320.51" u="1"/>
        <n v="127.95" u="1"/>
        <n v="2323.8000000000002" u="1"/>
        <n v="1197.75" u="1"/>
        <n v="1132.75" u="1"/>
        <n v="1637" u="1"/>
        <n v="754.86" u="1"/>
        <n v="25" u="1"/>
        <n v="761.25" u="1"/>
        <n v="1507" u="1"/>
        <n v="2572.16" u="1"/>
        <n v="1442" u="1"/>
        <n v="1943.89" u="1"/>
        <n v="2156.6" u="1"/>
        <n v="2333" u="1"/>
        <n v="6029.04" u="1"/>
        <n v="1117" u="1"/>
        <n v="2219.12" u="1"/>
        <n v="973" u="1"/>
        <n v="115.46" u="1"/>
        <n v="165.3" u="1"/>
        <n v="1010.71" u="1"/>
        <n v="187.35" u="1"/>
        <n v="3543.83" u="1"/>
        <n v="9415" u="1"/>
        <n v="12137.6" u="1"/>
        <n v="174" u="1"/>
        <n v="648" u="1"/>
        <n v="25189.9" u="1"/>
        <n v="6890.7" u="1"/>
        <n v="583" u="1"/>
        <n v="767.52" u="1"/>
        <n v="2270" u="1"/>
        <n v="1085.5" u="1"/>
        <n v="7379.2" u="1"/>
        <n v="482.5" u="1"/>
        <n v="498.16" u="1"/>
        <n v="5919.53" u="1"/>
        <n v="5959.25" u="1"/>
        <n v="450" u="1"/>
        <n v="209.09" u="1"/>
        <n v="417.5" u="1"/>
        <n v="8706" u="1"/>
        <n v="18601.23" u="1"/>
        <n v="1379" u="1"/>
        <n v="4120.37" u="1"/>
        <n v="86" u="1"/>
        <n v="320" u="1"/>
        <n v="1249" u="1"/>
        <n v="9100" u="1"/>
        <n v="2207" u="1"/>
        <n v="3085.5" u="1"/>
        <n v="2384.38" u="1"/>
        <n v="844" u="1"/>
        <n v="1053.8800000000001" u="1"/>
        <n v="42.5" u="1"/>
        <n v="649" u="1"/>
        <n v="616.5" u="1"/>
        <n v="584" u="1"/>
        <n v="5098.8" u="1"/>
        <n v="1659.6" u="1"/>
        <n v="1744.95" u="1"/>
        <n v="740.05" u="1"/>
        <n v="2372.5" u="1"/>
        <n v="509.08" u="1"/>
        <n v="353" u="1"/>
        <n v="1381" u="1"/>
        <n v="78" u="1"/>
        <n v="288" u="1"/>
        <n v="1121" u="1"/>
        <n v="3968" u="1"/>
        <n v="975" u="1"/>
        <n v="691.8" u="1"/>
        <n v="282.17" u="1"/>
        <n v="747.5" u="1"/>
        <n v="4670.6400000000003" u="1"/>
        <n v="715" u="1"/>
        <n v="791.6" u="1"/>
        <n v="2798" u="1"/>
        <n v="4262.37" u="1"/>
        <n v="20631.5" u="1"/>
        <n v="650" u="1"/>
        <n v="2278" u="1"/>
        <n v="3660.75" u="1"/>
        <n v="520" u="1"/>
        <n v="785.15" u="1"/>
        <n v="5195.25" u="1"/>
        <n v="418.5" u="1"/>
        <n v="826.89" u="1"/>
        <n v="184.92" u="1"/>
        <n v="386" u="1"/>
        <n v="2569.02" u="1"/>
        <n v="2865" u="1"/>
        <n v="5159.3999999999996" u="1"/>
        <n v="2345" u="1"/>
        <n v="19" u="1"/>
        <n v="569.25" u="1"/>
        <n v="70" u="1"/>
        <n v="256" u="1"/>
        <n v="976" u="1"/>
        <n v="2004.35" u="1"/>
        <n v="1523.3" u="1"/>
        <n v="846" u="1"/>
        <n v="1107.25" u="1"/>
        <n v="33.049999999999997" u="1"/>
        <n v="716" u="1"/>
        <n v="1416.5" u="1"/>
        <n v="2802" u="1"/>
        <n v="401.6" u="1"/>
        <n v="3290.5" u="1"/>
        <n v="948.65" u="1"/>
        <n v="521" u="1"/>
        <n v="2157.6999999999998" u="1"/>
        <n v="1024.1400000000001" u="1"/>
        <n v="4730.5" u="1"/>
        <n v="484" u="1"/>
        <n v="748.44" u="1"/>
        <n v="1627.01" u="1"/>
        <n v="3519" u="1"/>
        <n v="1710" u="1"/>
        <n v="419" u="1"/>
        <n v="2079.8000000000002" u="1"/>
        <n v="16084.9" u="1"/>
        <n v="1515" u="1"/>
        <n v="215.64" u="1"/>
        <n v="732.75" u="1"/>
        <n v="1450" u="1"/>
        <n v="2698.3" u="1"/>
        <n v="16470.080000000002" u="1"/>
        <n v="1190" u="1"/>
        <n v="2349" u="1"/>
        <n v="1060" u="1"/>
        <n v="8150" u="1"/>
        <n v="1785.3" u="1"/>
        <n v="240" u="1"/>
        <n v="13439.13" u="1"/>
        <n v="2827.45" u="1"/>
        <n v="7567" u="1"/>
        <n v="684.5" u="1"/>
        <n v="3684.5" u="1"/>
        <n v="42786" u="1"/>
        <n v="619.5" u="1"/>
        <n v="840.55" u="1"/>
        <n v="3164.5" u="1"/>
        <n v="4250" u="1"/>
        <n v="119" u="1"/>
        <n v="1842" u="1"/>
        <n v="3653" u="1"/>
        <n v="120.45" u="1"/>
        <n v="8552.9" u="1"/>
        <n v="419.5" u="1"/>
        <n v="1142.75" u="1"/>
        <n v="1452" u="1"/>
        <n v="322" u="1"/>
        <n v="7128.66" u="1"/>
        <n v="1010.5" u="1"/>
        <n v="978" u="1"/>
        <n v="5019.6000000000004" u="1"/>
        <n v="59" u="1"/>
        <n v="4321" u="1"/>
        <n v="870.02" u="1"/>
        <n v="653" u="1"/>
        <n v="159" u="1"/>
        <n v="588" u="1"/>
        <n v="555.5" u="1"/>
        <n v="3917" u="1"/>
        <n v="485" u="1"/>
        <n v="111" u="1"/>
        <n v="420" u="1"/>
        <n v="112.45" u="1"/>
        <n v="387.5" u="1"/>
        <n v="355" u="1"/>
        <n v="669.75" u="1"/>
        <n v="8203" u="1"/>
        <n v="1194" u="1"/>
        <n v="290" u="1"/>
        <n v="1064" u="1"/>
        <n v="5369" u="1"/>
        <n v="914" u="1"/>
        <n v="1747.5" u="1"/>
        <n v="55" u="1"/>
        <n v="593.09" u="1"/>
        <n v="2195.5" u="1"/>
        <n v="1152.08" u="1"/>
        <n v="589" u="1"/>
        <n v="2041" u="1"/>
        <n v="778.73" u="1"/>
        <n v="436.75" u="1"/>
        <n v="3718.8" u="1"/>
        <n v="7063.26" u="1"/>
        <n v="1339.27" u="1"/>
        <n v="4140" u="1"/>
        <n v="23366.53" u="1"/>
        <n v="258" u="1"/>
        <n v="980" u="1"/>
        <n v="240.75" u="1"/>
        <n v="915" u="1"/>
        <n v="189.1" u="1"/>
        <n v="631.79999999999995" u="1"/>
        <n v="785" u="1"/>
        <n v="4689.8" u="1"/>
        <n v="192" u="1"/>
        <n v="5214.8900000000003" u="1"/>
        <n v="720" u="1"/>
        <n v="5926.8" u="1"/>
        <n v="655" u="1"/>
        <n v="36927" u="1"/>
        <n v="622.5" u="1"/>
        <n v="1164.5" u="1"/>
        <n v="1889.8" u="1"/>
        <n v="525" u="1"/>
        <n v="555.14" u="1"/>
        <n v="9921" u="1"/>
        <n v="1258.4000000000001" u="1"/>
        <n v="6422.35" u="1"/>
        <n v="437.25" u="1"/>
        <n v="421" u="1"/>
        <n v="1083.75" u="1"/>
        <n v="95" u="1"/>
        <n v="1458" u="1"/>
        <n v="5448" u="1"/>
        <n v="671.75" u="1"/>
        <n v="5188" u="1"/>
        <n v="4928" u="1"/>
        <n v="254.35" u="1"/>
        <n v="8203.5" u="1"/>
        <n v="574.25" u="1"/>
        <n v="74.540000000000006" u="1"/>
        <n v="1068" u="1"/>
        <n v="15200" u="1"/>
        <n v="241" u="1"/>
        <n v="2879.43" u="1"/>
        <n v="176" u="1"/>
        <n v="1296.5" u="1"/>
        <n v="1650.4" u="1"/>
        <n v="8714.5300000000007" u="1"/>
        <n v="8797.89" u="1"/>
        <n v="1850" u="1"/>
        <n v="4890.45" u="1"/>
        <n v="2400.5" u="1"/>
        <n v="5840.3" u="1"/>
        <n v="1525" u="1"/>
        <n v="1312.01" u="1"/>
        <n v="87" u="1"/>
        <n v="1834.25" u="1"/>
        <n v="5835.95" u="1"/>
        <n v="1265" u="1"/>
        <n v="361.71" u="1"/>
        <n v="1200" u="1"/>
        <n v="1135" u="1"/>
        <n v="1070" u="1"/>
        <n v="3253.2" u="1"/>
        <n v="8963.65" u="1"/>
        <n v="259" u="1"/>
        <n v="541.57000000000005" u="1"/>
        <n v="936.72" u="1"/>
        <n v="949.5" u="1"/>
        <n v="1462.24" u="1"/>
        <n v="1096.05" u="1"/>
        <n v="81.48" u="1"/>
        <n v="225" u="1"/>
        <n v="356.47" u="1"/>
        <n v="3351.7" u="1"/>
        <n v="181.18" u="1"/>
        <n v="1574.13" u="1"/>
        <n v="43" u="1"/>
        <n v="657" u="1"/>
        <n v="160" u="1"/>
        <n v="592" u="1"/>
        <n v="571.1" u="1"/>
        <n v="487" u="1"/>
        <n v="8850" u="1"/>
        <n v="1945.9" u="1"/>
        <n v="79" u="1"/>
        <n v="292" u="1"/>
        <n v="259.5" u="1"/>
        <n v="132.99" u="1"/>
        <n v="3740" u="1"/>
        <n v="4549.04" u="1"/>
        <n v="590.70000000000005" u="1"/>
        <n v="209" u="1"/>
        <n v="2044.4" u="1"/>
        <n v="3220" u="1"/>
        <n v="3090" u="1"/>
        <n v="3100.42" u="1"/>
        <n v="22744.83" u="1"/>
        <n v="1365.5" u="1"/>
        <n v="39" u="1"/>
        <n v="4298" u="1"/>
        <n v="2050" u="1"/>
        <n v="487.5" u="1"/>
        <n v="455" u="1"/>
        <n v="6690.6" u="1"/>
        <n v="1794.21" u="1"/>
        <n v="3625.27" u="1"/>
        <n v="2278.5" u="1"/>
        <n v="3287" u="1"/>
        <n v="1508.65" u="1"/>
        <n v="390" u="1"/>
        <n v="2897" u="1"/>
        <n v="2767" u="1"/>
        <n v="325" u="1"/>
        <n v="308.75" u="1"/>
        <n v="28255.45" u="1"/>
        <n v="260" u="1"/>
        <n v="2163.4" u="1"/>
        <n v="4291.95" u="1"/>
        <n v="919" u="1"/>
        <n v="854" u="1"/>
        <n v="7053.1" u="1"/>
        <n v="1349.51" u="1"/>
        <n v="1497.5" u="1"/>
        <n v="176.75" u="1"/>
        <n v="5272.82" u="1"/>
        <n v="7238.7" u="1"/>
        <n v="4826" u="1"/>
        <n v="2314" u="1"/>
        <n v="9.5" u="1"/>
        <n v="35" u="1"/>
        <n v="2932.5" u="1"/>
        <n v="982.7" u="1"/>
        <n v="4758.6499999999996" u="1"/>
        <n v="3405.25" u="1"/>
        <n v="2183.7600000000002" u="1"/>
        <n v="577.07000000000005" u="1"/>
        <n v="1017.5" u="1"/>
        <n v="985" u="1"/>
        <n v="4327.1000000000004" u="1"/>
        <n v="9755.7999999999993" u="1"/>
        <n v="8482.9500000000007" u="1"/>
        <n v="855" u="1"/>
        <n v="790" u="1"/>
        <n v="6094.28" u="1"/>
        <n v="2968" u="1"/>
        <n v="1720.55" u="1"/>
        <n v="177" u="1"/>
        <n v="762.71" u="1"/>
        <n v="11.51" u="1"/>
        <n v="660" u="1"/>
        <n v="3586.5" u="1"/>
        <n v="160.75" u="1"/>
        <n v="627.5" u="1"/>
        <n v="595" u="1"/>
        <n v="637.91999999999996" u="1"/>
        <n v="4075" u="1"/>
        <n v="155.22999999999999" u="1"/>
        <n v="745.84" u="1"/>
        <n v="31.5" u="1"/>
        <n v="3378.6" u="1"/>
        <n v="120" u="1"/>
        <n v="8208.15" u="1"/>
        <n v="84.6" u="1"/>
        <n v="2469.21" u="1"/>
        <n v="391" u="1"/>
        <n v="1533" u="1"/>
        <n v="1910.1" u="1"/>
        <n v="2645" u="1"/>
        <n v="7380.7" u="1"/>
        <n v="2743.5" u="1"/>
        <n v="921" u="1"/>
        <n v="226" u="1"/>
        <n v="3908.54" u="1"/>
        <n v="1260.0999999999999" u="1"/>
        <n v="4645" u="1"/>
        <n v="791" u="1"/>
        <n v="10600" u="1"/>
        <n v="500.04" u="1"/>
        <n v="563.5" u="1"/>
        <n v="489" u="1"/>
        <n v="494.8" u="1"/>
        <n v="112" u="1"/>
        <n v="1665" u="1"/>
        <n v="1535" u="1"/>
        <n v="3611.1" u="1"/>
        <n v="1275" u="1"/>
        <n v="2519" u="1"/>
        <n v="332.3" u="1"/>
        <n v="1145" u="1"/>
        <n v="8902.86" u="1"/>
        <n v="1688.57" u="1"/>
        <n v="210" u="1"/>
        <n v="37.799999999999997" u="1"/>
        <n v="792" u="1"/>
        <n v="2742.17" u="1"/>
        <n v="106.62" u="1"/>
        <n v="8343.35" u="1"/>
        <n v="662" u="1"/>
        <n v="8350.4" u="1"/>
        <n v="145" u="1"/>
        <n v="5338.5" u="1"/>
        <n v="225.94" u="1"/>
        <n v="16084" u="1"/>
        <n v="489.5" u="1"/>
        <n v="2050.25" u="1"/>
        <n v="424.5" u="1"/>
        <n v="4886.1099999999997" u="1"/>
        <n v="104" u="1"/>
        <n v="2913" u="1"/>
        <n v="359.5" u="1"/>
        <n v="2653" u="1"/>
        <n v="278.25" u="1"/>
        <n v="293.91000000000003" u="1"/>
        <n v="5302.17" u="1"/>
        <n v="1970.92" u="1"/>
        <n v="11246.5" u="1"/>
        <n v="525.49" u="1"/>
        <n v="1110.9000000000001" u="1"/>
        <n v="1700.5" u="1"/>
        <n v="5068.1000000000004" u="1"/>
        <n v="760.5" u="1"/>
        <n v="300.27" u="1"/>
        <n v="630.5" u="1"/>
        <n v="2035.8" u="1"/>
        <n v="5265.1" u="1"/>
        <n v="1115.5" u="1"/>
        <n v="5086.5" u="1"/>
        <n v="129" u="1"/>
        <n v="1994" u="1"/>
        <n v="490" u="1"/>
        <n v="33027" u="1"/>
        <n v="35044" u="1"/>
        <n v="4791.87" u="1"/>
        <n v="332.74" u="1"/>
        <n v="425" u="1"/>
        <n v="701.83" u="1"/>
        <n v="2298.5" u="1"/>
        <n v="1757.2" u="1"/>
        <n v="376.25" u="1"/>
        <n v="1474" u="1"/>
        <n v="360" u="1"/>
        <n v="2787" u="1"/>
        <n v="5252" u="1"/>
        <n v="295" u="1"/>
        <n v="5984.75" u="1"/>
        <n v="41.41" u="1"/>
        <n v="4024" u="1"/>
        <n v="46264" u="1"/>
        <n v="924" u="1"/>
        <n v="359.97" u="1"/>
        <n v="326.88" u="1"/>
        <n v="794" u="1"/>
        <n v="5039.51" u="1"/>
        <n v="8837.92" u="1"/>
        <n v="11625" u="1"/>
        <n v="599" u="1"/>
        <n v="413.9" u="1"/>
        <n v="1005.75" u="1"/>
        <n v="1361.75" u="1"/>
        <n v="393" u="1"/>
        <n v="1850.25" u="1"/>
        <n v="328" u="1"/>
        <n v="4740" u="1"/>
        <n v="583.25" u="1"/>
        <n v="7272.65" u="1"/>
        <n v="3149.5" u="1"/>
        <n v="12350" u="1"/>
        <n v="3019.5" u="1"/>
        <n v="180.87" u="1"/>
        <n v="246.15" u="1"/>
        <n v="860" u="1"/>
        <n v="3378" u="1"/>
        <n v="795" u="1"/>
        <n v="2109.5" u="1"/>
        <n v="762.5" u="1"/>
        <n v="730" u="1"/>
        <n v="1379.5" u="1"/>
        <n v="517.01" u="1"/>
        <n v="665" u="1"/>
        <n v="2029.38" u="1"/>
        <n v="1909.8" u="1"/>
        <n v="238.01" u="1"/>
        <n v="535" u="1"/>
        <n v="2078" u="1"/>
        <n v="16345.97" u="1"/>
        <n v="194.78" u="1"/>
        <n v="474.75" u="1"/>
        <n v="1803" u="1"/>
        <n v="112.5" u="1"/>
        <n v="3751.4" u="1"/>
        <n v="7805" u="1"/>
        <n v="226.97" u="1"/>
        <n v="1413" u="1"/>
        <n v="2795" u="1"/>
        <n v="10932" u="1"/>
        <n v="1348" u="1"/>
        <n v="80" u="1"/>
        <n v="221.45" u="1"/>
        <n v="584.25" u="1"/>
        <n v="2275" u="1"/>
        <n v="2145" u="1"/>
        <n v="6245" u="1"/>
        <n v="2061.4" u="1"/>
        <n v="3418.59" u="1"/>
        <n v="784.4" u="1"/>
        <n v="1769.14" u="1"/>
        <n v="2373.5" u="1"/>
        <n v="211" u="1"/>
        <n v="1072.25" u="1"/>
        <n v="1511.5" u="1"/>
        <n v="4098.13" u="1"/>
        <n v="731" u="1"/>
        <n v="1815.54" u="1"/>
        <n v="77.38" u="1"/>
        <n v="5402" u="1"/>
        <n v="666" u="1"/>
        <n v="1823.6" u="1"/>
        <n v="2279.85" u="1"/>
        <n v="2082" u="1"/>
        <n v="4695.92" u="1"/>
        <n v="7616" u="1"/>
        <n v="1870" u="1"/>
        <n v="3709" u="1"/>
        <n v="459" u="1"/>
        <n v="1740" u="1"/>
        <n v="426.5" u="1"/>
        <n v="1675" u="1"/>
        <n v="1545" u="1"/>
        <n v="1480" u="1"/>
        <n v="1350" u="1"/>
        <n v="329" u="1"/>
        <n v="1285" u="1"/>
        <n v="1220" u="1"/>
        <n v="2549.42" u="1"/>
        <n v="5260.25" u="1"/>
        <n v="296.5" u="1"/>
        <n v="1155" u="1"/>
        <n v="72" u="1"/>
        <n v="25212.21" u="1"/>
        <n v="264" u="1"/>
        <n v="2071.71" u="1"/>
        <n v="39792.94" u="1"/>
        <n v="959.5" u="1"/>
        <n v="227.5" u="1"/>
        <n v="797" u="1"/>
        <n v="1578.5" u="1"/>
        <n v="6325.7" u="1"/>
        <n v="195" u="1"/>
        <n v="2798.15" u="1"/>
        <n v="286.02" u="1"/>
        <n v="162.5" u="1"/>
        <n v="410.19" u="1"/>
        <n v="634.5" u="1"/>
        <n v="4630" u="1"/>
        <n v="130" u="1"/>
        <n v="1482" u="1"/>
        <n v="362" u="1"/>
        <n v="1715.83" u="1"/>
        <n v="6183.95" u="1"/>
        <n v="860.7" u="1"/>
        <n v="1859.1" u="1"/>
        <n v="3551.5" u="1"/>
        <n v="64" u="1"/>
        <n v="1604.31" u="1"/>
        <n v="1619.45" u="1"/>
        <n v="208.6" u="1"/>
        <n v="928" u="1"/>
        <n v="4099.6000000000004" u="1"/>
        <n v="6922.53" u="1"/>
        <n v="3130" u="1"/>
        <n v="24296" u="1"/>
        <n v="733" u="1"/>
        <n v="1520.71" u="1"/>
        <n v="8864.16" u="1"/>
        <n v="4149.5" u="1"/>
        <n v="448.4" u="1"/>
        <n v="1190.5" u="1"/>
        <n v="2350" u="1"/>
        <n v="965.65" u="1"/>
        <n v="538" u="1"/>
        <n v="2765.93" u="1"/>
        <n v="460" u="1"/>
        <n v="3514.43" u="1"/>
        <n v="629.04999999999995" u="1"/>
        <n v="4372.43" u="1"/>
        <n v="395" u="1"/>
        <n v="1549" u="1"/>
        <n v="362.5" u="1"/>
        <n v="8497.2999999999993" u="1"/>
        <n v="330" u="1"/>
        <n v="8427.25" u="1"/>
        <n v="1224" u="1"/>
        <n v="265" u="1"/>
        <n v="808.3" u="1"/>
        <n v="60" u="1"/>
        <n v="2489.94" u="1"/>
        <n v="864" u="1"/>
        <n v="3669.51" u="1"/>
        <n v="669" u="1"/>
        <n v="163" u="1"/>
        <n v="604" u="1"/>
        <n v="2359.6999999999998" u="1"/>
        <n v="539" u="1"/>
        <n v="5970.71" u="1"/>
        <n v="8160" u="1"/>
        <n v="3278.9" u="1"/>
        <n v="1351.4" u="1"/>
        <n v="2920.77" u="1"/>
        <n v="460.5" u="1"/>
        <n v="113" u="1"/>
        <n v="1255.02" u="1"/>
        <n v="2062.5" u="1"/>
        <n v="3643.1" u="1"/>
        <n v="15332.9" u="1"/>
        <n v="363" u="1"/>
        <n v="1273.01" u="1"/>
        <n v="1421" u="1"/>
        <n v="1704.69" u="1"/>
        <n v="80.5" u="1"/>
        <n v="4130.6099999999997" u="1"/>
        <n v="5621.3" u="1"/>
        <n v="995" u="1"/>
        <n v="962.5" u="1"/>
        <n v="1633.87" u="1"/>
        <n v="73.53" u="1"/>
        <n v="712.98" u="1"/>
        <n v="4228.5" u="1"/>
        <n v="56" u="1"/>
        <n v="865" u="1"/>
        <n v="800" u="1"/>
        <n v="735" u="1"/>
        <n v="179.5" u="1"/>
        <n v="3756.5" u="1"/>
        <n v="670" u="1"/>
        <n v="3830.05" u="1"/>
        <n v="1194.5" u="1"/>
        <n v="1768.96" u="1"/>
        <n v="147" u="1"/>
        <n v="540" u="1"/>
        <n v="1878" u="1"/>
        <n v="461" u="1"/>
        <n v="1813" u="1"/>
        <n v="1243.75" u="1"/>
        <n v="105" u="1"/>
        <n v="87.3" u="1"/>
        <n v="10492" u="1"/>
        <n v="130.44" u="1"/>
        <n v="331" u="1"/>
        <n v="984.4" u="1"/>
        <n v="4304.59" u="1"/>
        <n v="358.26" u="1"/>
        <n v="866" u="1"/>
        <n v="5433.78" u="1"/>
        <n v="196" u="1"/>
        <n v="2752" u="1"/>
        <n v="3760.5" u="1"/>
        <n v="1196.5" u="1"/>
        <n v="2362" u="1"/>
        <n v="12714" u="1"/>
        <n v="18044.189999999999" u="1"/>
        <n v="2435.5500000000002" u="1"/>
        <n v="10177" u="1"/>
        <n v="131" u="1"/>
        <n v="315.27999999999997" u="1"/>
        <n v="7916" u="1"/>
        <n v="1867.22" u="1"/>
        <n v="947.75" u="1"/>
        <n v="9105.5" u="1"/>
        <n v="3848.95" u="1"/>
        <n v="1555" u="1"/>
        <n v="2246.9" u="1"/>
        <n v="7988.7" u="1"/>
        <n v="1427.85" u="1"/>
        <n v="685.39" u="1"/>
        <n v="80.75" u="1"/>
        <n v="231.37" u="1"/>
        <n v="622.75" u="1"/>
        <n v="1230" u="1"/>
        <n v="1734.25" u="1"/>
        <n v="299" u="1"/>
        <n v="1100" u="1"/>
        <n v="266.5" u="1"/>
        <n v="9925" u="1"/>
        <n v="245" u="1"/>
        <n v="10621.9" u="1"/>
        <n v="2107.2199999999998" u="1"/>
        <n v="2335.35" u="1"/>
        <n v="802" u="1"/>
        <n v="2807.73" u="1"/>
        <n v="3146" u="1"/>
        <n v="180" u="1"/>
        <n v="73.92" u="1"/>
        <n v="607" u="1"/>
        <n v="2236" u="1"/>
        <n v="131.25" u="1"/>
        <n v="1817" u="1"/>
        <n v="429.5" u="1"/>
        <n v="1687" u="1"/>
        <n v="358.7" u="1"/>
        <n v="69.849999999999994" u="1"/>
        <n v="1102" u="1"/>
        <n v="3295.75" u="1"/>
        <n v="229" u="1"/>
        <n v="5012.3999999999996" u="1"/>
        <n v="3280" u="1"/>
        <n v="877.24" u="1"/>
        <n v="3898.5" u="1"/>
        <n v="5458" u="1"/>
        <n v="44" u="1"/>
        <n v="1330.5" u="1"/>
        <n v="1834.75" u="1"/>
        <n v="5562.2" u="1"/>
        <n v="543" u="1"/>
        <n v="2014" u="1"/>
        <n v="495" u="1"/>
        <n v="3643.59" u="1"/>
        <n v="770.44" u="1"/>
        <n v="446.25" u="1"/>
        <n v="430" u="1"/>
        <n v="3259.29" u="1"/>
        <n v="1624" u="1"/>
        <n v="365" u="1"/>
        <n v="300" u="1"/>
        <n v="527.25" u="1"/>
        <n v="3055.5" u="1"/>
        <n v="8313.64" u="1"/>
        <n v="1062.2" u="1"/>
        <n v="1920.35" u="1"/>
        <n v="2790.78" u="1"/>
        <n v="2275.5" u="1"/>
        <n v="835.32" u="1"/>
        <n v="5237.5" u="1"/>
        <n v="623.51" u="1"/>
        <n v="9582.4" u="1"/>
        <n v="6214.5" u="1"/>
        <n v="3512.5" u="1"/>
        <n v="609" u="1"/>
        <n v="148" u="1"/>
        <n v="2244" u="1"/>
        <n v="15.99" u="1"/>
        <n v="982.07" u="1"/>
        <n v="1821" u="1"/>
        <n v="6151.5" u="1"/>
        <n v="1691" u="1"/>
        <n v="398" u="1"/>
        <n v="1561" u="1"/>
        <n v="89.25" u="1"/>
        <n v="333" u="1"/>
        <n v="1301" u="1"/>
        <n v="2187.31" u="1"/>
        <n v="1675.25" u="1"/>
        <n v="2311" u="1"/>
        <n v="770.2" u="1"/>
        <n v="922.22" u="1"/>
        <n v="1000" u="1"/>
        <n v="8700.15" u="1"/>
        <n v="1011.6" u="1"/>
        <n v="870" u="1"/>
        <n v="1659.5" u="1"/>
        <n v="7018.25" u="1"/>
        <n v="805" u="1"/>
        <n v="197" u="1"/>
        <n v="8119.55" u="1"/>
        <n v="539.79" u="1"/>
        <n v="148.25" u="1"/>
        <n v="9775.2999999999993" u="1"/>
        <n v="132" u="1"/>
        <n v="512.5" u="1"/>
        <n v="7289.17" u="1"/>
        <n v="951.75" u="1"/>
        <n v="4111" u="1"/>
        <n v="97.5" u="1"/>
        <n v="366" u="1"/>
        <n v="317.25" u="1"/>
        <n v="594.25" u="1"/>
        <n v="1612.25" u="1"/>
        <n v="2185" u="1"/>
        <n v="65" u="1"/>
        <n v="936" u="1"/>
        <n v="2543.5" u="1"/>
        <n v="1661.5" u="1"/>
        <n v="3292" u="1"/>
        <n v="741" u="1"/>
        <n v="484.9" u="1"/>
        <n v="2559.0100000000002" u="1"/>
        <n v="611" u="1"/>
        <n v="148.5" u="1"/>
        <n v="578.5" u="1"/>
        <n v="546" u="1"/>
        <n v="4520.2700000000004" u="1"/>
        <n v="32" u="1"/>
        <n v="496.5" u="1"/>
        <n v="122" u="1"/>
        <n v="1890" u="1"/>
        <n v="1825" u="1"/>
        <n v="399" u="1"/>
        <n v="1565" u="1"/>
        <n v="382.16" u="1"/>
        <n v="5844.5" u="1"/>
        <n v="1175" u="1"/>
        <n v="269" u="1"/>
        <n v="4327.3999999999996" u="1"/>
        <n v="1419.25" u="1"/>
        <n v="230" u="1"/>
        <n v="872" u="1"/>
        <n v="13555.11" u="1"/>
        <n v="162.1" u="1"/>
        <n v="742" u="1"/>
        <n v="5750" u="1"/>
        <n v="165" u="1"/>
        <n v="829.02" u="1"/>
        <n v="612" u="1"/>
        <n v="84.12" u="1"/>
        <n v="547" u="1"/>
        <n v="1078.5" u="1"/>
        <n v="514.5" u="1"/>
        <n v="11250" u="1"/>
        <n v="7048.3" u="1"/>
        <n v="30" u="1"/>
        <n v="114" u="1"/>
        <n v="432" u="1"/>
        <n v="1107.4000000000001" u="1"/>
        <n v="823.75" u="1"/>
        <n v="9697.0499999999993" u="1"/>
        <n v="9355.6" u="1"/>
        <n v="124.73" u="1"/>
        <n v="942.09" u="1"/>
        <n v="81.5" u="1"/>
        <n v="302" u="1"/>
        <n v="269.5" u="1"/>
        <n v="1990.5" u="1"/>
        <n v="892.72" u="1"/>
        <n v="2925.75" u="1"/>
        <n v="28713" u="1"/>
        <n v="840.5" u="1"/>
        <n v="3300" u="1"/>
        <n v="678" u="1"/>
        <n v="1270.78" u="1"/>
        <n v="1145.5" u="1"/>
        <n v="1737.95" u="1"/>
        <n v="1793.02" u="1"/>
        <n v="465" u="1"/>
        <n v="883.36" u="1"/>
        <n v="28" u="1"/>
        <n v="2862.75" u="1"/>
        <n v="106" u="1"/>
        <n v="400" u="1"/>
        <n v="1350.8" u="1"/>
        <n v="3340.83" u="1"/>
        <n v="2977" u="1"/>
        <n v="5387.75" u="1"/>
        <n v="335" u="1"/>
        <n v="6869" u="1"/>
        <n v="1179" u="1"/>
        <n v="4332" u="1"/>
        <n v="270" u="1"/>
        <n v="17631.14" u="1"/>
        <n v="939" u="1"/>
        <n v="1077.4100000000001" u="1"/>
        <n v="655.8" u="1"/>
        <n v="52.5" u="1"/>
        <n v="198" u="1"/>
        <n v="4342.92" u="1"/>
        <n v="65.22" u="1"/>
        <n v="7615.8" u="1"/>
        <n v="111.35" u="1"/>
        <n v="1147.5" u="1"/>
        <n v="549" u="1"/>
        <n v="2026" u="1"/>
        <n v="6098.7" u="1"/>
        <n v="498" u="1"/>
        <n v="705.05" u="1"/>
        <n v="6695.75" u="1"/>
        <n v="98" u="1"/>
        <n v="1019.51" u="1"/>
        <n v="7137" u="1"/>
        <n v="14150" u="1"/>
        <n v="4860" u="1"/>
        <n v="13630" u="1"/>
        <n v="3038.8" u="1"/>
        <n v="890.69" u="1"/>
        <n v="1051" u="1"/>
        <n v="3958" u="1"/>
        <n v="508.98" u="1"/>
        <n v="49.88" u="1"/>
        <n v="875" u="1"/>
        <n v="5207.2299999999996" u="1"/>
        <n v="214.5" u="1"/>
        <n v="810" u="1"/>
        <n v="5810.59" u="1"/>
        <n v="745" u="1"/>
        <n v="182" u="1"/>
        <n v="680" u="1"/>
        <n v="550" u="1"/>
        <n v="1084.5" u="1"/>
        <n v="15820.5" u="1"/>
        <n v="6335.2" u="1"/>
        <n v="340.65" u="1"/>
        <n v="10558.46" u="1"/>
        <n v="401" u="1"/>
        <n v="2106.5" u="1"/>
        <n v="3115" u="1"/>
        <n v="2985" u="1"/>
        <n v="1365.22" u="1"/>
        <n v="90" u="1"/>
        <n v="222.3" u="1"/>
        <n v="1248" u="1"/>
        <n v="206.05" u="1"/>
        <n v="13614.5" u="1"/>
        <n v="1128.42" u="1"/>
        <n v="717.59" u="1"/>
        <n v="973.5" u="1"/>
        <n v="14486.82" u="1"/>
        <n v="1801.5" u="1"/>
        <n v="50.52" u="1"/>
        <n v="7799" u="1"/>
        <n v="16423.5" u="1"/>
        <n v="551" u="1"/>
        <n v="5583.3" u="1"/>
        <n v="1900" u="1"/>
        <n v="1705" u="1"/>
        <n v="13725" u="1"/>
        <n v="2859" u="1"/>
        <n v="22" u="1"/>
        <n v="1315" u="1"/>
        <n v="265.7" u="1"/>
        <n v="304" u="1"/>
        <n v="1185" u="1"/>
        <n v="7777.2" u="1"/>
        <n v="682.06" u="1"/>
        <n v="271.5" u="1"/>
        <n v="2521.1" u="1"/>
        <n v="247.5" u="1"/>
        <n v="17580.78" u="1"/>
        <n v="2261.1" u="1"/>
        <n v="3576" u="1"/>
        <n v="215" u="1"/>
        <n v="2307.5" u="1"/>
        <n v="198.75" u="1"/>
        <n v="11976" u="1"/>
        <n v="20794.150000000001" u="1"/>
        <n v="1501.7" u="1"/>
        <n v="2406" u="1"/>
        <n v="14635.6" u="1"/>
        <n v="150" u="1"/>
        <n v="3377.91" u="1"/>
        <n v="461.2" u="1"/>
        <n v="1886.86" u="1"/>
        <n v="9855.7999999999993" u="1"/>
        <n v="1202.75" u="1"/>
        <n v="402" u="1"/>
        <n v="2624.45" u="1"/>
        <n v="2910.01" u="1"/>
        <n v="1382" u="1"/>
        <n v="913.41" u="1"/>
        <n v="1390.06" u="1"/>
        <n v="1187" u="1"/>
        <n v="4282.6000000000004" u="1"/>
        <n v="11141" u="1"/>
        <n v="74" u="1"/>
        <n v="1057" u="1"/>
        <n v="4104" u="1"/>
        <n v="3840" u="1"/>
        <n v="943" u="1"/>
        <n v="14072" u="1"/>
        <n v="1150.9000000000001" u="1"/>
        <n v="3111.73" u="1"/>
        <n v="199" u="1"/>
        <n v="4622.3" u="1"/>
        <n v="4177.4399999999996" u="1"/>
        <n v="5506.5" u="1"/>
        <n v="134" u="1"/>
        <n v="6462.66" u="1"/>
        <n v="500" u="1"/>
        <n v="4554.21" u="1"/>
        <n v="435" u="1"/>
        <n v="1644" u="1"/>
        <n v="402.5" u="1"/>
        <n v="370" u="1"/>
        <n v="337.5" u="1"/>
        <n v="288.75" u="1"/>
        <n v="66" u="1"/>
        <n v="248" u="1"/>
        <n v="6113.25" u="1"/>
        <n v="1872.5" u="1"/>
        <n v="879" u="1"/>
        <n v="1677.5" u="1"/>
        <n v="2595.73" u="1"/>
        <n v="4646.05" u="1"/>
        <n v="651.5" u="1"/>
        <n v="554" u="1"/>
        <n v="2154" u="1"/>
        <n v="521.5" u="1"/>
        <n v="2036" u="1"/>
        <n v="1906" u="1"/>
        <n v="2512.5" u="1"/>
        <n v="3567.4" u="1"/>
        <n v="2085.91" u="1"/>
        <n v="14750" u="1"/>
        <n v="338" u="1"/>
        <n v="1191" u="1"/>
        <n v="1344.69" u="1"/>
        <n v="977.5" u="1"/>
        <n v="8400.7099999999991" u="1"/>
        <n v="232" u="1"/>
        <n v="478.39" u="1"/>
        <n v="880" u="1"/>
        <n v="9550" u="1"/>
        <n v="815" u="1"/>
        <n v="16058" u="1"/>
        <n v="1838.4" u="1"/>
        <n v="4161.2" u="1"/>
        <n v="620" u="1"/>
        <n v="3296.5" u="1"/>
        <n v="2589.6799999999998" u="1"/>
        <n v="445.86" u="1"/>
        <n v="852.65" u="1"/>
        <n v="3785" u="1"/>
        <n v="4482.5" u="1"/>
        <n v="532.91999999999996" u="1"/>
        <n v="115" u="1"/>
        <n v="436" u="1"/>
        <n v="2537.34" u="1"/>
        <n v="403.5" u="1"/>
        <n v="626.33000000000004" u="1"/>
        <n v="2745" u="1"/>
        <n v="993.01" u="1"/>
        <n v="3322.8" u="1"/>
        <n v="306" u="1"/>
        <n v="16200" u="1"/>
        <n v="1876.5" u="1"/>
        <n v="15" u="1"/>
        <n v="232.25" u="1"/>
        <n v="4585" u="1"/>
        <n v="375.59" u="1"/>
        <n v="5713.45" u="1"/>
        <n v="5480.6" u="1"/>
        <n v="5302" u="1"/>
        <n v="7319" u="1"/>
        <n v="4450.04" u="1"/>
        <n v="621" u="1"/>
        <n v="5675.64" u="1"/>
        <n v="1161.5" u="1"/>
        <n v="5937.6" u="1"/>
        <n v="134.75" u="1"/>
        <n v="2040" u="1"/>
        <n v="1975" u="1"/>
        <n v="2910.5" u="1"/>
        <n v="469" u="1"/>
        <n v="1340.75" u="1"/>
        <n v="1780" u="1"/>
        <n v="4979" u="1"/>
        <n v="1650" u="1"/>
        <n v="6080.3" u="1"/>
        <n v="404" u="1"/>
        <n v="1585" u="1"/>
        <n v="1520" u="1"/>
        <n v="1728.27" u="1"/>
        <n v="518.23" u="1"/>
        <n v="843.17" u="1"/>
        <n v="1455" u="1"/>
        <n v="339" u="1"/>
        <n v="1325" u="1"/>
        <n v="1195" u="1"/>
        <n v="274" u="1"/>
        <n v="5026.51" u="1"/>
        <n v="4053.85" u="1"/>
        <n v="1145.6300000000001" u="1"/>
        <n v="2847.5" u="1"/>
        <n v="3181.05" u="1"/>
        <n v="14" u="1"/>
        <n v="4593" u="1"/>
        <n v="200" u="1"/>
        <n v="545.4" u="1"/>
        <n v="7978.35" u="1"/>
        <n v="4270" u="1"/>
        <n v="135" u="1"/>
        <n v="709.02" u="1"/>
        <n v="1033.5" u="1"/>
        <n v="12418.5" u="1"/>
        <n v="931.25" u="1"/>
        <n v="453.25" u="1"/>
        <n v="9850" u="1"/>
        <n v="99" u="1"/>
        <n v="403.91" u="1"/>
        <n v="3013" u="1"/>
        <n v="162.26" u="1"/>
        <n v="307" u="1"/>
        <n v="13695" u="1"/>
        <n v="249" u="1"/>
        <n v="737.37" u="1"/>
        <n v="8892.4" u="1"/>
        <n v="3600" u="1"/>
        <n v="2461.5" u="1"/>
        <n v="1537.51" u="1"/>
        <n v="49" u="1"/>
        <n v="720.5" u="1"/>
        <n v="1207.3" u="1"/>
        <n v="1347.72" u="1"/>
        <n v="48049.99" u="1"/>
        <n v="6523.5" u="1"/>
        <n v="405" u="1"/>
        <n v="979.2" u="1"/>
        <n v="1524" u="1"/>
        <n v="1378.86" u="1"/>
        <n v="340" u="1"/>
        <n v="74.75" u="1"/>
        <n v="2237" u="1"/>
        <n v="275" u="1"/>
        <n v="4152" u="1"/>
        <n v="252.15" u="1"/>
        <n v="659.41" u="1"/>
        <n v="7553.1" u="1"/>
        <n v="1391.52" u="1"/>
        <n v="3214" u="1"/>
        <n v="12" u="1"/>
        <n v="5586" u="1"/>
        <n v="1362.5" u="1"/>
        <n v="168" u="1"/>
        <n v="1297.5" u="1"/>
        <n v="624" u="1"/>
        <n v="2174" u="1"/>
        <n v="4270.25" u="1"/>
        <n v="2402.5" u="1"/>
        <n v="2272.5" u="1"/>
        <n v="7997" u="1"/>
        <n v="1331" u="1"/>
        <n v="1266" u="1"/>
        <n v="8517.7800000000007" u="1"/>
        <n v="508.77" u="1"/>
        <n v="275.5" u="1"/>
        <n v="2111" u="1"/>
        <n v="687.7" u="1"/>
        <n v="950" u="1"/>
        <n v="885" u="1"/>
        <n v="217" u="1"/>
        <n v="820" u="1"/>
        <n v="570.48" u="1"/>
        <n v="690" u="1"/>
        <n v="8099.5" u="1"/>
        <n v="41" u="1"/>
        <n v="625" u="1"/>
        <n v="7959.45" u="1"/>
        <n v="11760.9" u="1"/>
        <n v="1213.54" u="1"/>
        <n v="1788" u="1"/>
        <n v="1528" u="1"/>
        <n v="241.05" u="1"/>
        <n v="3887.75" u="1"/>
        <n v="75" u="1"/>
        <n v="2255.42" u="1"/>
        <n v="2016.5" u="1"/>
        <n v="222.18" u="1"/>
        <n v="1626.5" u="1"/>
        <n v="201" u="1"/>
        <n v="2962" u="1"/>
        <n v="8325.9" u="1"/>
        <n v="3580.5" u="1"/>
        <n v="10" u="1"/>
        <n v="37" u="1"/>
        <n v="3019.8" u="1"/>
        <n v="935.25" u="1"/>
        <n v="1790" u="1"/>
        <n v="80.349999999999994" u="1"/>
        <n v="1660" u="1"/>
        <n v="1868.27" u="1"/>
        <n v="6256" u="1"/>
        <n v="670.04" u="1"/>
        <n v="1465" u="1"/>
        <n v="11533.6" u="1"/>
        <n v="1205" u="1"/>
        <n v="2119" u="1"/>
        <n v="512.75" u="1"/>
        <n v="2265.12" u="1"/>
        <n v="10950.6" u="1"/>
        <n v="250" u="1"/>
        <n v="12199" u="1"/>
        <n v="592.20000000000005" u="1"/>
        <n v="395.43" u="1"/>
        <n v="10141.799999999999" u="1"/>
        <n v="185" u="1"/>
        <n v="1220.51" u="1"/>
        <n v="8559" u="1"/>
        <n v="5578.5" u="1"/>
        <n v="669.92" u="1"/>
        <n v="9" u="1"/>
        <n v="2056" u="1"/>
        <n v="33" u="1"/>
        <n v="15214.84" u="1"/>
        <n v="718.05" u="1"/>
        <n v="3553" u="1"/>
        <n v="806.25" u="1"/>
        <n v="2435.34" u="1"/>
        <n v="1467" u="1"/>
        <n v="104.99" u="1"/>
        <n v="4372.04" u="1"/>
        <n v="309.5" u="1"/>
        <n v="6062.17" u="1"/>
        <n v="1018" u="1"/>
        <n v="234" u="1"/>
        <n v="823" u="1"/>
        <n v="1126.25" u="1"/>
        <n v="1588.7" u="1"/>
        <n v="1290.3599999999999" u="1"/>
        <n v="3854.2" u="1"/>
        <n v="563" u="1"/>
        <n v="5597.9" u="1"/>
        <n v="2060" u="1"/>
        <n v="3312.75" u="1"/>
        <n v="1859" u="1"/>
        <n v="116" u="1"/>
        <n v="440" u="1"/>
        <n v="2922.75" u="1"/>
        <n v="4255" u="1"/>
        <n v="13754.2" u="1"/>
        <n v="2334.9" u="1"/>
        <n v="3676.95" u="1"/>
        <n v="375" u="1"/>
        <n v="1404" u="1"/>
        <n v="29.12" u="1"/>
        <n v="123.97" u="1"/>
        <n v="310" u="1"/>
        <n v="9300" u="1"/>
        <n v="579.75" u="1"/>
        <n v="3094.8" u="1"/>
        <n v="1019" u="1"/>
        <n v="735.8" u="1"/>
        <n v="921.5" u="1"/>
        <n v="3032.04" u="1"/>
        <n v="319.83" u="1"/>
        <n v="1263.46" u="1"/>
        <n v="824" u="1"/>
        <n v="2818.44" u="1"/>
        <n v="1500.14" u="1"/>
        <n v="1242.5" u="1"/>
        <n v="153" u="1"/>
        <n v="596.5" u="1"/>
        <n v="320.98" u="1"/>
        <n v="7257.48" u="1"/>
        <n v="7991.45" u="1"/>
        <n v="505.5" u="1"/>
        <n v="473" u="1"/>
        <n v="1861" u="1"/>
        <n v="131.22999999999999" u="1"/>
        <n v="2141.66" u="1"/>
        <n v="108" u="1"/>
        <n v="391.75" u="1"/>
        <n v="3041" u="1"/>
        <n v="1471" u="1"/>
        <n v="1406" u="1"/>
        <n v="1341" u="1"/>
        <n v="1845.25" u="1"/>
        <n v="2844.13" u="1"/>
        <n v="106.69" u="1"/>
        <n v="13350" u="1"/>
        <n v="1725.67" u="1"/>
        <n v="3139.5" u="1"/>
        <n v="1020" u="1"/>
        <n v="890" u="1"/>
        <n v="3368" u="1"/>
        <n v="825" u="1"/>
        <n v="202" u="1"/>
        <n v="2848" u="1"/>
        <n v="630" u="1"/>
        <n v="565" u="1"/>
        <n v="2198" u="1"/>
        <n v="4334" u="1"/>
        <n v="473.5" u="1"/>
        <n v="1733" u="1"/>
        <n v="408.5" u="1"/>
        <n v="3175" u="1"/>
        <n v="32724" u="1"/>
        <n v="100" u="1"/>
        <n v="1538" u="1"/>
        <n v="3045" u="1"/>
        <n v="376" u="1"/>
        <n v="333.05" u="1"/>
        <n v="1215.8499999999999" u="1"/>
        <n v="251" u="1"/>
        <n v="338.26" u="1"/>
        <n v="846.9" u="1"/>
        <n v="3762" u="1"/>
        <n v="2233.5" u="1"/>
        <n v="49.5" u="1"/>
        <n v="3028.4" u="1"/>
        <n v="5040.6000000000004" u="1"/>
        <n v="2301.7199999999998" u="1"/>
        <n v="1535.4" u="1"/>
        <n v="6349.56" u="1"/>
        <n v="4966.2" u="1"/>
        <n v="1930" u="1"/>
        <n v="2118.4" u="1"/>
        <n v="612.95000000000005" u="1"/>
        <n v="81010" u="1"/>
        <n v="854.35" u="1"/>
        <n v="2176.1999999999998" u="1"/>
        <n v="376.5" u="1"/>
        <n v="1475" u="1"/>
        <n v="92" u="1"/>
        <n v="1410" u="1"/>
        <n v="344" u="1"/>
        <n v="1049.02" u="1"/>
        <n v="1769.11" u="1"/>
        <n v="46.81" u="1"/>
        <n v="1280" u="1"/>
        <n v="4150.3500000000004" u="1"/>
        <n v="1150" u="1"/>
        <n v="1303.2" u="1"/>
        <n v="279" u="1"/>
        <n v="2028.5" u="1"/>
        <n v="235" u="1"/>
        <n v="11759" u="1"/>
        <n v="5177.25" u="1"/>
        <n v="827" u="1"/>
        <n v="1791.7" u="1"/>
        <n v="654.08000000000004" u="1"/>
        <n v="652.9" u="1"/>
        <n v="659.29" u="1"/>
        <n v="2351.75" u="1"/>
        <n v="2726" u="1"/>
        <n v="170" u="1"/>
        <n v="1313.5" u="1"/>
        <n v="1471.91" u="1"/>
        <n v="567" u="1"/>
        <n v="6502.7" u="1"/>
        <n v="7891.15" u="1"/>
        <n v="9390.2000000000007" u="1"/>
        <n v="11050" u="1"/>
        <n v="2694.5" u="1"/>
        <n v="1232.75" u="1"/>
        <n v="703.33" u="1"/>
        <n v="7823.06" u="1"/>
        <n v="377" u="1"/>
        <n v="1412" u="1"/>
        <n v="2793" u="1"/>
        <n v="681.25" u="1"/>
        <n v="84" u="1"/>
        <n v="1282" u="1"/>
        <n v="78.48" u="1"/>
        <n v="219" u="1"/>
        <n v="860.5" u="1"/>
        <n v="40.049999999999997" u="1"/>
        <n v="828" u="1"/>
        <n v="436.73" u="1"/>
        <n v="5579.73" u="1"/>
        <n v="2485.75" u="1"/>
        <n v="186.5" u="1"/>
        <n v="1104.8699999999999" u="1"/>
        <n v="6553.6" u="1"/>
        <n v="154" u="1"/>
        <n v="392.6" u="1"/>
        <n v="2064.25" u="1"/>
        <n v="108.5" u="1"/>
        <n v="7727.6" u="1"/>
        <n v="1414" u="1"/>
        <n v="9427.25" u="1"/>
        <n v="345" u="1"/>
        <n v="328.75" u="1"/>
        <n v="7029" u="1"/>
        <n v="5944.19" u="1"/>
        <n v="11161.02" u="1"/>
        <n v="76" u="1"/>
        <n v="584.75" u="1"/>
        <n v="280" u="1"/>
        <n v="2313.96" u="1"/>
        <n v="1268.25" u="1"/>
        <n v="203" u="1"/>
        <n v="2604" u="1"/>
        <n v="2474" u="1"/>
        <n v="9629.1200000000008" u="1"/>
        <n v="9623.5499999999993" u="1"/>
        <n v="22598.9" u="1"/>
        <n v="2832.5" u="1"/>
        <n v="2427.36" u="1"/>
        <n v="378" u="1"/>
        <n v="2931" u="1"/>
        <n v="361.75" u="1"/>
        <n v="1504.2" u="1"/>
        <n v="18952.37" u="1"/>
        <n v="2541" u="1"/>
        <n v="6871.02" u="1"/>
        <n v="313" u="1"/>
        <n v="1091" u="1"/>
        <n v="4240" u="1"/>
        <n v="68" u="1"/>
        <n v="1026" u="1"/>
        <n v="197.45" u="1"/>
        <n v="252" u="1"/>
        <n v="960" u="1"/>
        <n v="895" u="1"/>
        <n v="970.42" u="1"/>
        <n v="830" u="1"/>
        <n v="1075.25" u="1"/>
        <n v="3128" u="1"/>
        <n v="765" u="1"/>
        <n v="2363.75" u="1"/>
        <n v="8415.6" u="1"/>
        <n v="700" u="1"/>
        <n v="635" u="1"/>
        <n v="19928.830000000002" u="1"/>
        <n v="5352.22" u="1"/>
        <n v="329.78" u="1"/>
        <n v="2088" u="1"/>
        <n v="125" u="1"/>
        <n v="1298.54" u="1"/>
        <n v="476" u="1"/>
        <n v="2488.79" u="1"/>
        <n v="13409.2" u="1"/>
        <n v="2316.5" u="1"/>
        <n v="1418" u="1"/>
        <n v="3377.1" u="1"/>
        <n v="663.35" u="1"/>
        <n v="1080.22" u="1"/>
        <n v="2036.5" u="1"/>
        <n v="8022" u="1"/>
        <n v="993.5" u="1"/>
        <n v="270.55" u="1"/>
        <n v="863.5" u="1"/>
        <n v="1516.5" u="1"/>
        <n v="3490.5" u="1"/>
        <n v="7667.5" u="1"/>
        <n v="308.23" u="1"/>
        <n v="2887.51" u="1"/>
        <n v="2341.9499999999998" u="1"/>
        <n v="117" u="1"/>
        <n v="1968.9" u="1"/>
        <n v="83.05" u="1"/>
        <n v="1485" u="1"/>
        <n v="4807.5" u="1"/>
        <n v="13525" u="1"/>
        <n v="1420" u="1"/>
        <n v="314" u="1"/>
        <n v="1225" u="1"/>
        <n v="5947.35" u="1"/>
        <n v="405.08" u="1"/>
        <n v="68.25" u="1"/>
        <n v="4046" u="1"/>
        <n v="427.13" u="1"/>
        <n v="846.51" u="1"/>
        <n v="1118.2" u="1"/>
        <n v="433.52" u="1"/>
        <n v="706.09" u="1"/>
        <n v="1404.25" u="1"/>
        <n v="929.5" u="1"/>
        <n v="1843.5" u="1"/>
        <n v="58" u="1"/>
        <n v="897" u="1"/>
        <n v="220" u="1"/>
        <n v="4713" u="1"/>
        <n v="5721.5" u="1"/>
        <n v="3266" u="1"/>
        <n v="767" u="1"/>
        <n v="2856.14" u="1"/>
        <n v="5653.41" u="1"/>
        <n v="702" u="1"/>
        <n v="1448.78" u="1"/>
        <n v="1258.5" u="1"/>
        <n v="1466.77" u="1"/>
        <n v="155" u="1"/>
        <n v="477" u="1"/>
        <n v="9987.76" u="1"/>
        <n v="2454.5" u="1"/>
        <n v="2568.75" u="1"/>
        <n v="1422" u="1"/>
        <n v="653.75" u="1"/>
        <n v="3062.95" u="1"/>
        <n v="160.49" u="1"/>
        <n v="2090.4299999999998" u="1"/>
        <n v="810.98" u="1"/>
        <n v="14985.18" u="1"/>
        <n v="340.58" u="1"/>
        <n v="1991.13" u="1"/>
        <n v="865.5" u="1"/>
        <n v="4721" u="1"/>
        <n v="54" u="1"/>
        <n v="768" u="1"/>
        <n v="3820.65" u="1"/>
        <n v="2750" u="1"/>
        <n v="171.5" u="1"/>
        <n v="573" u="1"/>
        <n v="139" u="1"/>
        <n v="19.28" u="1"/>
        <n v="510" u="1"/>
        <n v="1309.75" u="1"/>
        <n v="445" u="1"/>
        <n v="389.86" u="1"/>
        <n v="1094.4000000000001" u="1"/>
        <n v="396.25" u="1"/>
        <n v="380" u="1"/>
        <n v="5094.8999999999996" u="1"/>
        <n v="2557" u="1"/>
        <n v="315" u="1"/>
        <n v="2427" u="1"/>
        <n v="1164" u="1"/>
        <n v="3045.5" u="1"/>
        <n v="3404" u="1"/>
        <n v="1221.31" u="1"/>
        <n v="50" u="1"/>
        <n v="9791" u="1"/>
        <n v="188" u="1"/>
        <n v="639" u="1"/>
        <n v="715.6" u="1"/>
        <n v="2234" u="1"/>
        <n v="4599.13" u="1"/>
        <n v="440.29" u="1"/>
        <n v="2011" u="1"/>
        <n v="4125.8999999999996" u="1"/>
        <n v="2742.73" u="1"/>
        <n v="1410.86" u="1"/>
        <n v="348" u="1"/>
        <n v="2935.25" u="1"/>
        <n v="283" u="1"/>
        <n v="1101" u="1"/>
        <n v="1036" u="1"/>
        <n v="741.59" u="1"/>
        <n v="888.4" u="1"/>
        <n v="965" u="1"/>
        <n v="612.77" u="1"/>
        <n v="20532" u="1"/>
        <n v="900" u="1"/>
        <n v="2514.36" u="1"/>
        <n v="867.5" u="1"/>
        <n v="835" u="1"/>
        <n v="770" u="1"/>
        <n v="705" u="1"/>
        <n v="1394.5" u="1"/>
        <n v="15826.5" u="1"/>
        <n v="444.85" u="1"/>
        <n v="640" u="1"/>
        <n v="1683.4" u="1"/>
        <n v="3205.8" u="1"/>
        <n v="575" u="1"/>
        <n v="1948" u="1"/>
        <n v="1446.6" u="1"/>
        <n v="1602.16" u="1"/>
        <n v="3605" u="1"/>
        <n v="5239.55" u="1"/>
        <n v="4746.7" u="1"/>
        <n v="6368" u="1"/>
        <n v="754.25" u="1"/>
        <n v="1428" u="1"/>
        <n v="2825" u="1"/>
        <n v="85" u="1"/>
        <n v="6076.5" u="1"/>
        <n v="743.77" u="1"/>
        <n v="101.39" u="1"/>
        <n v="5552.15" u="1"/>
        <n v="830.79" u="1"/>
        <n v="933.5" u="1"/>
        <n v="23443.93" u="1"/>
        <n v="4110.1400000000003" u="1"/>
        <n v="7132.51" u="1"/>
        <n v="5202" u="1"/>
        <n v="42" u="1"/>
        <n v="5690.5" u="1"/>
        <n v="174.56" u="1"/>
        <n v="2112" u="1"/>
        <n v="495.25" u="1"/>
        <n v="1445.75" u="1"/>
        <n v="1656.38" u="1"/>
        <n v="1950" u="1"/>
        <n v="2081.11" u="1"/>
        <n v="1253.5999999999999" u="1"/>
        <n v="414" u="1"/>
        <n v="452.3" u="1"/>
        <n v="14645" u="1"/>
        <n v="101.08" u="1"/>
        <n v="1355.07" u="1"/>
        <n v="8336.7000000000007" u="1"/>
        <n v="625.25" u="1"/>
        <n v="7889.49" u="1"/>
        <n v="77" u="1"/>
        <n v="284" u="1"/>
        <n v="955.4" u="1"/>
        <n v="1105" u="1"/>
        <n v="3671.89" u="1"/>
        <n v="1040" u="1"/>
        <n v="9965" u="1"/>
        <n v="709.91" u="1"/>
        <n v="10747.7" u="1"/>
        <n v="2537.5" u="1"/>
        <n v="837" u="1"/>
        <n v="2106.8000000000002" u="1"/>
        <n v="205" u="1"/>
        <n v="254.03" u="1"/>
        <n v="13810" u="1"/>
        <n v="38" u="1"/>
        <n v="1138.5" u="1"/>
        <n v="140" u="1"/>
        <n v="512" u="1"/>
        <n v="3873" u="1"/>
        <n v="738.26" u="1"/>
        <n v="101.5" u="1"/>
        <n v="349.5" u="1"/>
        <n v="12348.15" u="1"/>
        <n v="69" u="1"/>
        <n v="484.09" u="1"/>
        <n v="13214.9" u="1"/>
        <n v="56.27" u="1"/>
        <n v="1224.0999999999999" u="1"/>
        <n v="773" u="1"/>
        <n v="189" u="1"/>
        <n v="15137.4" u="1"/>
        <n v="6715" u="1"/>
        <n v="578" u="1"/>
        <n v="480" u="1"/>
        <n v="2431.4899999999998" u="1"/>
        <n v="637.73" u="1"/>
        <n v="5519.2" u="1"/>
        <n v="26393.58" u="1"/>
        <n v="3975.5" u="1"/>
        <n v="18492.3" u="1"/>
        <n v="6620.5" u="1"/>
        <n v="350" u="1"/>
        <n v="5580.5" u="1"/>
        <n v="285" u="1"/>
        <n v="1191.99" u="1"/>
        <n v="6600.4" u="1"/>
        <n v="6110.68" u="1"/>
        <n v="794.9" u="1"/>
        <n v="1062.48" u="1"/>
        <n v="4038.39" u="1"/>
        <n v="6037.5" u="1"/>
        <n v="248.73" u="1"/>
        <n v="2971.85" u="1"/>
        <n v="5241.75" u="1"/>
        <n v="644" u="1"/>
        <n v="7410.94" u="1"/>
        <n v="579" u="1"/>
        <n v="3262.5" u="1"/>
        <n v="480.5" u="1"/>
        <n v="1743.01" u="1"/>
        <n v="118" u="1"/>
        <n v="5163" u="1"/>
        <n v="16058.7" u="1"/>
        <n v="3304.55" u="1"/>
        <n v="366.75" u="1"/>
        <n v="1371" u="1"/>
        <n v="2581" u="1"/>
        <n v="2034.15" u="1"/>
        <n v="6841.25" u="1"/>
        <n v="3735.01" u="1"/>
        <n v="7682.55" u="1"/>
        <n v="58.5" u="1"/>
        <n v="905" u="1"/>
        <n v="16856.22" u="1"/>
        <n v="3428" u="1"/>
        <n v="8903.74" u="1"/>
        <n v="840" u="1"/>
        <n v="1376.09" u="1"/>
        <n v="1664.5" u="1"/>
        <n v="992.02" u="1"/>
        <n v="775" u="1"/>
        <n v="5016.8999999999996" u="1"/>
        <n v="18813.18" u="1"/>
        <n v="157" u="1"/>
        <n v="1713.75" u="1"/>
        <n v="156.41" u="1"/>
        <n v="140.75" u="1"/>
        <n v="515" u="1"/>
        <n v="1893" u="1"/>
        <n v="595.63" u="1"/>
        <n v="2616.5" u="1"/>
        <n v="3454.3" u="1"/>
        <n v="29" u="1"/>
        <n v="110" u="1"/>
        <n v="235.32" u="1"/>
        <n v="183.67" u="1"/>
        <n v="1284.8" u="1"/>
        <n v="1503" u="1"/>
        <n v="3812.8" u="1"/>
        <n v="328.36" u="1"/>
        <n v="4061.77" u="1"/>
        <n v="14483.2" u="1"/>
        <n v="2585" u="1"/>
        <n v="8346.4" u="1"/>
        <n v="1396.2" u="1"/>
        <n v="1048" u="1"/>
        <n v="10948.57" u="1"/>
        <n v="7572.56" u="1"/>
        <n v="906" u="1"/>
        <n v="4446.7299999999996" u="1"/>
        <n v="841" u="1"/>
        <n v="206" u="1"/>
        <n v="846.21" u="1"/>
        <n v="10276.64" u="1"/>
        <n v="2782" u="1"/>
        <n v="2392" u="1"/>
        <n v="548.5" u="1"/>
        <n v="1960" u="1"/>
        <n v="372.4" u="1"/>
        <n v="1635" u="1"/>
        <n v="3239" u="1"/>
        <n v="1570" u="1"/>
        <n v="4274.7" u="1"/>
        <n v="384" u="1"/>
        <n v="6904.5" u="1"/>
        <n v="2287.3200000000002" u="1"/>
        <n v="1375" u="1"/>
        <n v="774.7" u="1"/>
        <n v="255" u="1"/>
        <n v="977.21" u="1"/>
        <n v="5053" u="1"/>
        <n v="5665.8" u="1"/>
        <n v="5937.2" u="1"/>
        <n v="83.13" u="1"/>
        <n v="190" u="1"/>
        <n v="712" u="1"/>
        <n v="2786" u="1"/>
        <n v="5250" u="1"/>
        <n v="647" u="1"/>
        <n v="1632.4" u="1"/>
      </sharedItems>
    </cacheField>
    <cacheField name="Intervenant" numFmtId="0">
      <sharedItems containsNonDate="0" containsBlank="1" count="33">
        <m/>
        <s v="SUBOTICKI" u="1"/>
        <s v="AFONSO" u="1"/>
        <s v="ADAM-C" u="1"/>
        <s v="DUCROCQ" u="1"/>
        <s v="MOUHOUS" u="1"/>
        <s v="DEMANZE" u="1"/>
        <s v="CREPIN" u="1"/>
        <s v="PEREIRA" u="1"/>
        <s v="ADAM" u="1"/>
        <s v="MP" u="1"/>
        <s v="BRICOUT" u="1"/>
        <s v="PERREUL" u="1"/>
        <s v="LECOQ L" u="1"/>
        <s v="DA ROCHA" u="1"/>
        <s v="LEVEILLE" u="1"/>
        <s v="ZANONI" u="1"/>
        <s v="FARCY" u="1"/>
        <s v="MARINI" u="1"/>
        <s v="NKUENKU" u="1"/>
        <s v="?" u="1"/>
        <s v="Idem 34014" u="1"/>
        <s v="ZANNONI" u="1"/>
        <s v="LECOQ" u="1"/>
        <s v="LEVEILLE + SOARES" u="1"/>
        <s v="VARY" u="1"/>
        <s v="SOARES" u="1"/>
        <s v="OLIVIER" u="1"/>
        <s v="ALVES" u="1"/>
        <s v="MAUBERT" u="1"/>
        <s v="BOUCHONNET" u="1"/>
        <s v="MILON" u="1"/>
        <s v="DEPORTE" u="1"/>
      </sharedItems>
    </cacheField>
    <cacheField name="Date de réception Diag" numFmtId="164">
      <sharedItems containsNonDate="0" containsDate="1" containsString="0" containsBlank="1" minDate="2014-09-01T00:00:00" maxDate="2016-11-12T00:00:00" count="120">
        <d v="2016-05-15T00:00:00"/>
        <d v="2016-09-17T00:00:00"/>
        <d v="2016-10-01T00:00:00"/>
        <d v="2016-10-08T00:00:00"/>
        <m/>
        <d v="2016-05-31T00:00:00" u="1"/>
        <d v="2016-07-22T00:00:00" u="1"/>
        <d v="2016-09-13T00:00:00" u="1"/>
        <d v="2016-08-01T00:00:00" u="1"/>
        <d v="2016-05-24T00:00:00" u="1"/>
        <d v="2016-09-06T00:00:00" u="1"/>
        <d v="2016-10-11T00:00:00" u="1"/>
        <d v="2016-04-12T00:00:00" u="1"/>
        <d v="2016-06-03T00:00:00" u="1"/>
        <d v="2016-06-22T00:00:00" u="1"/>
        <d v="2016-10-04T00:00:00" u="1"/>
        <d v="2016-07-27T00:00:00" u="1"/>
        <d v="2016-05-10T00:00:00" u="1"/>
        <d v="2016-07-01T00:00:00" u="1"/>
        <d v="2016-04-24T00:00:00" u="1"/>
        <d v="2016-06-15T00:00:00" u="1"/>
        <d v="2016-07-20T00:00:00" u="1"/>
        <d v="2016-05-03T00:00:00" u="1"/>
        <d v="2016-06-08T00:00:00" u="1"/>
        <d v="2016-09-30T00:00:00" u="1"/>
        <d v="2016-07-13T00:00:00" u="1"/>
        <d v="2016-06-27T00:00:00" u="1"/>
        <d v="2016-04-29T00:00:00" u="1"/>
        <d v="2016-06-20T00:00:00" u="1"/>
        <d v="2016-08-11T00:00:00" u="1"/>
        <d v="2016-10-02T00:00:00" u="1"/>
        <d v="2016-02-12T00:00:00" u="1"/>
        <d v="2016-07-25T00:00:00" u="1"/>
        <d v="2016-09-16T00:00:00" u="1"/>
        <d v="2016-08-30T00:00:00" u="1"/>
        <d v="2016-04-22T00:00:00" u="1"/>
        <d v="2016-08-04T00:00:00" u="1"/>
        <d v="2016-02-05T00:00:00" u="1"/>
        <d v="2016-07-18T00:00:00" u="1"/>
        <d v="2016-09-09T00:00:00" u="1"/>
        <d v="2016-08-23T00:00:00" u="1"/>
        <d v="2016-04-15T00:00:00" u="1"/>
        <d v="2016-06-06T00:00:00" u="1"/>
        <d v="2016-09-28T00:00:00" u="1"/>
        <d v="2016-07-11T00:00:00" u="1"/>
        <d v="2016-09-02T00:00:00" u="1"/>
        <d v="2016-08-16T00:00:00" u="1"/>
        <d v="2016-10-07T00:00:00" u="1"/>
        <d v="2016-04-08T00:00:00" u="1"/>
        <d v="2016-09-21T00:00:00" u="1"/>
        <d v="2016-05-13T00:00:00" u="1"/>
        <d v="2016-07-04T00:00:00" u="1"/>
        <d v="2016-04-27T00:00:00" u="1"/>
        <d v="2016-08-09T00:00:00" u="1"/>
        <d v="2016-09-14T00:00:00" u="1"/>
        <d v="2016-05-06T00:00:00" u="1"/>
        <d v="2016-02-29T00:00:00" u="1"/>
        <d v="2016-04-20T00:00:00" u="1"/>
        <d v="2016-05-25T00:00:00" u="1"/>
        <d v="2016-09-07T00:00:00" u="1"/>
        <d v="2016-06-30T00:00:00" u="1"/>
        <d v="2016-10-12T00:00:00" u="1"/>
        <d v="2016-04-13T00:00:00" u="1"/>
        <d v="2016-09-26T00:00:00" u="1"/>
        <d v="2016-05-18T00:00:00" u="1"/>
        <d v="2016-10-05T00:00:00" u="1"/>
        <d v="2016-09-19T00:00:00" u="1"/>
        <d v="2016-11-10T00:00:00" u="1"/>
        <d v="2016-05-11T00:00:00" u="1"/>
        <d v="2016-04-25T00:00:00" u="1"/>
        <d v="2016-06-16T00:00:00" u="1"/>
        <d v="2016-05-30T00:00:00" u="1"/>
        <d v="2016-05-04T00:00:00" u="1"/>
        <d v="2016-08-26T00:00:00" u="1"/>
        <d v="2016-04-18T00:00:00" u="1"/>
        <d v="2016-05-23T00:00:00" u="1"/>
        <d v="2016-09-05T00:00:00" u="1"/>
        <d v="2016-06-28T00:00:00" u="1"/>
        <d v="2016-10-10T00:00:00" u="1"/>
        <d v="2016-06-02T00:00:00" u="1"/>
        <d v="2016-05-16T00:00:00" u="1"/>
        <d v="2016-01-08T00:00:00" u="1"/>
        <d v="2016-04-30T00:00:00" u="1"/>
        <d v="2016-06-21T00:00:00" u="1"/>
        <d v="2016-08-12T00:00:00" u="1"/>
        <d v="2016-10-03T00:00:00" u="1"/>
        <d v="2016-03-18T00:00:00" u="1"/>
        <d v="2016-05-09T00:00:00" u="1"/>
        <d v="2016-08-31T00:00:00" u="1"/>
        <d v="2016-06-14T00:00:00" u="1"/>
        <d v="2016-08-05T00:00:00" u="1"/>
        <d v="2016-07-19T00:00:00" u="1"/>
        <d v="2016-05-02T00:00:00" u="1"/>
        <d v="2016-08-24T00:00:00" u="1"/>
        <d v="2016-06-07T00:00:00" u="1"/>
        <d v="2016-09-29T00:00:00" u="1"/>
        <d v="2016-07-12T00:00:00" u="1"/>
        <d v="2016-09-22T00:00:00" u="1"/>
        <d v="2016-05-14T00:00:00" u="1"/>
        <d v="2016-07-05T00:00:00" u="1"/>
        <d v="2016-04-28T00:00:00" u="1"/>
        <d v="2016-09-15T00:00:00" u="1"/>
        <d v="2016-05-07T00:00:00" u="1"/>
        <d v="2016-08-29T00:00:00" u="1"/>
        <d v="2016-04-21T00:00:00" u="1"/>
        <d v="2016-08-03T00:00:00" u="1"/>
        <d v="2016-05-26T00:00:00" u="1"/>
        <d v="2016-09-08T00:00:00" u="1"/>
        <d v="2014-09-01T00:00:00" u="1"/>
        <d v="2016-09-27T00:00:00" u="1"/>
        <d v="2016-05-19T00:00:00" u="1"/>
        <d v="2016-09-01T00:00:00" u="1"/>
        <d v="2016-10-06T00:00:00" u="1"/>
        <d v="2016-07-29T00:00:00" u="1"/>
        <d v="2016-09-20T00:00:00" u="1"/>
        <d v="2016-11-11T00:00:00" u="1"/>
        <d v="2016-05-12T00:00:00" u="1"/>
        <d v="2016-04-26T00:00:00" u="1"/>
        <d v="2016-06-17T00:00:00" u="1"/>
        <d v="2016-08-08T00:00:00" u="1"/>
      </sharedItems>
    </cacheField>
    <cacheField name="nb Jours ouvrés contractuels" numFmtId="0">
      <sharedItems containsString="0" containsBlank="1" containsNumber="1" containsInteger="1" minValue="0" maxValue="30" count="12">
        <n v="5"/>
        <n v="3"/>
        <n v="7"/>
        <n v="8"/>
        <n v="20"/>
        <m/>
        <n v="0" u="1"/>
        <n v="13" u="1"/>
        <n v="15" u="1"/>
        <n v="10" u="1"/>
        <n v="30" u="1"/>
        <n v="4" u="1"/>
      </sharedItems>
    </cacheField>
    <cacheField name="Montant TS" numFmtId="0">
      <sharedItems containsString="0" containsBlank="1" containsNumber="1" minValue="135" maxValue="6732" count="73">
        <m/>
        <n v="729"/>
        <n v="154"/>
        <n v="135" u="1"/>
        <n v="616.5" u="1"/>
        <n v="2258.5" u="1"/>
        <n v="160.75" u="1"/>
        <n v="1444.5" u="1"/>
        <n v="742" u="1"/>
        <n v="1241" u="1"/>
        <n v="401" u="1"/>
        <n v="596.5" u="1"/>
        <n v="654.5" u="1"/>
        <n v="3238.36" u="1"/>
        <n v="375" u="1"/>
        <n v="823.75" u="1"/>
        <n v="3231.62" u="1"/>
        <n v="6732" u="1"/>
        <n v="217" u="1"/>
        <n v="594.25" u="1"/>
        <n v="1549" u="1"/>
        <n v="265" u="1"/>
        <n v="915" u="1"/>
        <n v="2954.25" u="1"/>
        <n v="487.5" u="1"/>
        <n v="4547.8" u="1"/>
        <n v="2998.5" u="1"/>
        <n v="2859" u="1"/>
        <n v="400" u="1"/>
        <n v="625.25" u="1"/>
        <n v="678.5" u="1"/>
        <n v="1036" u="1"/>
        <n v="1692.75" u="1"/>
        <n v="520" u="1"/>
        <n v="296.5" u="1"/>
        <n v="1410" u="1"/>
        <n v="1107.4000000000001" u="1"/>
        <n v="2088" u="1"/>
        <n v="2035.8" u="1"/>
        <n v="139" u="1"/>
        <n v="797" u="1"/>
        <n v="651.5" u="1"/>
        <n v="993.5" u="1"/>
        <n v="1105" u="1"/>
        <n v="1309.75" u="1"/>
        <n v="473.5" u="1"/>
        <n v="2491" u="1"/>
        <n v="3556" u="1"/>
        <n v="418.5" u="1"/>
        <n v="2600" u="1"/>
        <n v="525" u="1"/>
        <n v="2512.5" u="1"/>
        <n v="512" u="1"/>
        <n v="681.25" u="1"/>
        <n v="934.5" u="1"/>
        <n v="2766" u="1"/>
        <n v="3140" u="1"/>
        <n v="331" u="1"/>
        <n v="5564" u="1"/>
        <n v="950" u="1"/>
        <n v="476" u="1"/>
        <n v="653" u="1"/>
        <n v="795" u="1"/>
        <n v="2707.5" u="1"/>
        <n v="578.5" u="1"/>
        <n v="969" u="1"/>
        <n v="211" u="1"/>
        <n v="583.25" u="1"/>
        <n v="259.5" u="1"/>
        <n v="3600" u="1"/>
        <n v="775" u="1"/>
        <n v="2786" u="1"/>
        <n v="248" u="1"/>
      </sharedItems>
    </cacheField>
    <cacheField name="nb JO après TS" numFmtId="0">
      <sharedItems containsBlank="1" containsMixedTypes="1" containsNumber="1" containsInteger="1" minValue="8" maxValue="20"/>
    </cacheField>
    <cacheField name="Date de fin théorique" numFmtId="164">
      <sharedItems containsDate="1" containsBlank="1" containsMixedTypes="1" minDate="2014-09-11T00:00:00" maxDate="2016-11-24T00:00:00" count="127">
        <d v="2016-05-20T00:00:00"/>
        <d v="2016-09-21T00:00:00"/>
        <d v="2016-10-09T00:00:00"/>
        <d v="2016-10-16T00:00:00"/>
        <s v=""/>
        <d v="2016-11-04T00:00:00" u="1"/>
        <m u="1"/>
        <d v="2016-05-05T00:00:00" u="1"/>
        <d v="2016-10-18T00:00:00" u="1"/>
        <d v="2016-06-10T00:00:00" u="1"/>
        <d v="2016-08-01T00:00:00" u="1"/>
        <d v="2016-11-23T00:00:00" u="1"/>
        <d v="2016-05-24T00:00:00" u="1"/>
        <d v="2016-07-15T00:00:00" u="1"/>
        <d v="2016-09-06T00:00:00" u="1"/>
        <d v="2016-03-07T00:00:00" u="1"/>
        <d v="2016-06-29T00:00:00" u="1"/>
        <d v="2016-06-03T00:00:00" u="1"/>
        <d v="2016-11-16T00:00:00" u="1"/>
        <d v="2016-06-22T00:00:00" u="1"/>
        <d v="2016-10-04T00:00:00" u="1"/>
        <d v="2016-11-09T00:00:00" u="1"/>
        <d v="2014-09-11T00:00:00" u="1"/>
        <d v="2016-05-10T00:00:00" u="1"/>
        <d v="2016-07-01T00:00:00" u="1"/>
        <d v="2016-06-15T00:00:00" u="1"/>
        <d v="2016-07-20T00:00:00" u="1"/>
        <d v="2016-11-02T00:00:00" u="1"/>
        <d v="2016-05-03T00:00:00" u="1"/>
        <d v="2016-08-25T00:00:00" u="1"/>
        <d v="2016-09-30T00:00:00" u="1"/>
        <d v="2016-07-13T00:00:00" u="1"/>
        <e v="#VALUE!" u="1"/>
        <d v="2016-06-27T00:00:00" u="1"/>
        <d v="2016-08-18T00:00:00" u="1"/>
        <d v="2016-06-01T00:00:00" u="1"/>
        <d v="2016-09-23T00:00:00" u="1"/>
        <d v="2016-07-06T00:00:00" u="1"/>
        <d v="2016-10-28T00:00:00" u="1"/>
        <d v="2016-06-20T00:00:00" u="1"/>
        <d v="2016-07-25T00:00:00" u="1"/>
        <d v="2016-09-16T00:00:00" u="1"/>
        <d v="2016-08-30T00:00:00" u="1"/>
        <d v="2016-10-21T00:00:00" u="1"/>
        <d v="2016-06-13T00:00:00" u="1"/>
        <d v="2016-02-05T00:00:00" u="1"/>
        <d v="2016-07-18T00:00:00" u="1"/>
        <d v="2016-09-09T00:00:00" u="1"/>
        <d v="2016-08-23T00:00:00" u="1"/>
        <d v="2016-10-14T00:00:00" u="1"/>
        <d v="2016-04-15T00:00:00" u="1"/>
        <d v="2016-06-06T00:00:00" u="1"/>
        <d v="2016-09-28T00:00:00" u="1"/>
        <d v="2016-07-11T00:00:00" u="1"/>
        <d v="2016-09-02T00:00:00" u="1"/>
        <d v="2016-08-16T00:00:00" u="1"/>
        <d v="2016-05-13T00:00:00" u="1"/>
        <d v="2016-07-04T00:00:00" u="1"/>
        <d v="2016-10-26T00:00:00" u="1"/>
        <d v="2016-04-27T00:00:00" u="1"/>
        <d v="2016-08-09T00:00:00" u="1"/>
        <d v="2016-09-14T00:00:00" u="1"/>
        <d v="2016-05-06T00:00:00" u="1"/>
        <d v="2016-10-19T00:00:00" u="1"/>
        <d v="2016-08-02T00:00:00" u="1"/>
        <d v="2016-05-25T00:00:00" u="1"/>
        <d v="2016-09-07T00:00:00" u="1"/>
        <d v="2016-06-30T00:00:00" u="1"/>
        <d v="2016-10-12T00:00:00" u="1"/>
        <d v="2016-09-26T00:00:00" u="1"/>
        <d v="2016-05-18T00:00:00" u="1"/>
        <d v="2016-10-31T00:00:00" u="1"/>
        <d v="2016-08-14T00:00:00" u="1"/>
        <d v="2016-07-28T00:00:00" u="1"/>
        <d v="2016-09-19T00:00:00" u="1"/>
        <d v="2016-05-11T00:00:00" u="1"/>
        <d v="2016-06-16T00:00:00" u="1"/>
        <d v="2016-05-30T00:00:00" u="1"/>
        <d v="2016-09-12T00:00:00" u="1"/>
        <d v="2016-11-03T00:00:00" u="1"/>
        <d v="2016-05-04T00:00:00" u="1"/>
        <d v="2016-08-26T00:00:00" u="1"/>
        <d v="2016-10-17T00:00:00" u="1"/>
        <d v="2016-06-09T00:00:00" u="1"/>
        <d v="2016-11-22T00:00:00" u="1"/>
        <d v="2016-05-23T00:00:00" u="1"/>
        <d v="2016-09-05T00:00:00" u="1"/>
        <d v="2016-06-28T00:00:00" u="1"/>
        <d v="2016-08-19T00:00:00" u="1"/>
        <d v="2016-10-10T00:00:00" u="1"/>
        <d v="2016-05-16T00:00:00" u="1"/>
        <d v="2016-06-21T00:00:00" u="1"/>
        <d v="2016-10-03T00:00:00" u="1"/>
        <d v="2016-11-08T00:00:00" u="1"/>
        <d v="2016-05-09T00:00:00" u="1"/>
        <d v="2016-08-31T00:00:00" u="1"/>
        <d v="2016-06-14T00:00:00" u="1"/>
        <d v="2016-11-01T00:00:00" u="1"/>
        <d v="2016-03-11T00:00:00" u="1"/>
        <d v="2016-06-07T00:00:00" u="1"/>
        <d v="2016-09-29T00:00:00" u="1"/>
        <d v="2016-03-30T00:00:00" u="1"/>
        <d v="2016-03-04T00:00:00" u="1"/>
        <d v="2016-08-17T00:00:00" u="1"/>
        <d v="2016-09-22T00:00:00" u="1"/>
        <d v="2016-07-05T00:00:00" u="1"/>
        <d v="2016-04-28T00:00:00" u="1"/>
        <d v="2016-08-10T00:00:00" u="1"/>
        <d v="2016-08-29T00:00:00" u="1"/>
        <d v="2016-10-20T00:00:00" u="1"/>
        <d v="2016-08-03T00:00:00" u="1"/>
        <d v="2016-05-26T00:00:00" u="1"/>
        <d v="2016-09-08T00:00:00" u="1"/>
        <d v="2016-08-22T00:00:00" u="1"/>
        <d v="2016-10-13T00:00:00" u="1"/>
        <d v="2016-09-27T00:00:00" u="1"/>
        <d v="2016-05-19T00:00:00" u="1"/>
        <d v="2016-09-01T00:00:00" u="1"/>
        <d v="2016-06-24T00:00:00" u="1"/>
        <d v="2016-08-15T00:00:00" u="1"/>
        <d v="2016-10-06T00:00:00" u="1"/>
        <d v="2016-07-29T00:00:00" u="1"/>
        <d v="2016-09-20T00:00:00" u="1"/>
        <d v="2016-05-12T00:00:00" u="1"/>
        <d v="2016-10-25T00:00:00" u="1"/>
        <d v="2016-06-17T00:00:00" u="1"/>
        <d v="2016-08-08T00:00:00" u="1"/>
      </sharedItems>
    </cacheField>
    <cacheField name="date de démarrage" numFmtId="164">
      <sharedItems containsNonDate="0" containsDate="1" containsString="0" containsBlank="1" minDate="1900-01-11T00:00:00" maxDate="2016-10-18T00:00:00" count="59">
        <m/>
        <d v="2016-09-13T00:00:00" u="1"/>
        <d v="2016-05-05T00:00:00" u="1"/>
        <d v="2016-05-24T00:00:00" u="1"/>
        <d v="2016-03-07T00:00:00" u="1"/>
        <d v="2016-10-11T00:00:00" u="1"/>
        <d v="2016-09-25T00:00:00" u="1"/>
        <d v="2016-05-17T00:00:00" u="1"/>
        <d v="2016-10-04T00:00:00" u="1"/>
        <d v="2016-05-10T00:00:00" u="1"/>
        <d v="2016-04-24T00:00:00" u="1"/>
        <d v="2016-05-03T00:00:00" u="1"/>
        <d v="2016-04-10T00:00:00" u="1"/>
        <d v="2016-05-15T00:00:00" u="1"/>
        <d v="2016-04-29T00:00:00" u="1"/>
        <d v="2016-04-22T00:00:00" u="1"/>
        <d v="2016-05-27T00:00:00" u="1"/>
        <d v="2016-10-14T00:00:00" u="1"/>
        <d v="2016-04-15T00:00:00" u="1"/>
        <d v="2016-05-20T00:00:00" u="1"/>
        <d v="2016-10-07T00:00:00" u="1"/>
        <d v="2016-05-13T00:00:00" u="1"/>
        <d v="2016-04-27T00:00:00" u="1"/>
        <d v="2016-09-14T00:00:00" u="1"/>
        <d v="2016-05-06T00:00:00" u="1"/>
        <d v="2016-05-25T00:00:00" u="1"/>
        <d v="2016-09-07T00:00:00" u="1"/>
        <d v="2016-10-12T00:00:00" u="1"/>
        <d v="2016-04-13T00:00:00" u="1"/>
        <d v="2016-05-18T00:00:00" u="1"/>
        <d v="2016-03-01T00:00:00" u="1"/>
        <d v="2016-10-05T00:00:00" u="1"/>
        <d v="2016-04-06T00:00:00" u="1"/>
        <d v="2016-05-11T00:00:00" u="1"/>
        <d v="2016-04-25T00:00:00" u="1"/>
        <d v="2016-05-30T00:00:00" u="1"/>
        <d v="2016-09-12T00:00:00" u="1"/>
        <d v="2016-05-04T00:00:00" u="1"/>
        <d v="2016-10-17T00:00:00" u="1"/>
        <d v="2016-10-10T00:00:00" u="1"/>
        <d v="2016-05-16T00:00:00" u="1"/>
        <d v="2016-04-30T00:00:00" u="1"/>
        <d v="2016-10-03T00:00:00" u="1"/>
        <d v="2016-04-04T00:00:00" u="1"/>
        <d v="2016-05-09T00:00:00" u="1"/>
        <d v="1900-01-11T00:00:00" u="1"/>
        <d v="2016-05-02T00:00:00" u="1"/>
        <d v="2016-04-16T00:00:00" u="1"/>
        <d v="2016-04-28T00:00:00" u="1"/>
        <d v="2016-10-01T00:00:00" u="1"/>
        <d v="2016-09-15T00:00:00" u="1"/>
        <d v="2016-05-07T00:00:00" u="1"/>
        <d v="2016-04-21T00:00:00" u="1"/>
        <d v="2016-05-26T00:00:00" u="1"/>
        <d v="2016-10-13T00:00:00" u="1"/>
        <d v="2016-04-14T00:00:00" u="1"/>
        <d v="2016-05-19T00:00:00" u="1"/>
        <d v="2016-10-06T00:00:00" u="1"/>
        <d v="2016-05-12T00:00:00" u="1"/>
      </sharedItems>
    </cacheField>
    <cacheField name="A Elec" numFmtId="9">
      <sharedItems containsNonDate="0" containsString="0" containsBlank="1" containsNumber="1" minValue="0" maxValue="1" count="18">
        <m/>
        <n v="0" u="1"/>
        <n v="0.2" u="1"/>
        <n v="0.55000000000000004" u="1"/>
        <n v="0.7" u="1"/>
        <n v="0.33" u="1"/>
        <n v="0.1" u="1"/>
        <n v="0.3" u="1"/>
        <n v="0.8" u="1"/>
        <n v="0.85" u="1"/>
        <n v="0.9" u="1"/>
        <n v="0.95" u="1"/>
        <n v="1" u="1"/>
        <n v="0.94" u="1"/>
        <n v="0.15" u="1"/>
        <n v="0.51" u="1"/>
        <n v="0.5" u="1"/>
        <n v="0.98" u="1"/>
      </sharedItems>
    </cacheField>
    <cacheField name="A Plomb" numFmtId="9">
      <sharedItems containsNonDate="0" containsString="0" containsBlank="1" containsNumber="1" minValue="0" maxValue="1" count="18">
        <m/>
        <n v="0" u="1"/>
        <n v="0.47" u="1"/>
        <n v="0.2" u="1"/>
        <n v="0.6" u="1"/>
        <n v="0.7" u="1"/>
        <n v="0.75" u="1"/>
        <n v="0.91" u="1"/>
        <n v="0.1" u="1"/>
        <n v="0.3" u="1"/>
        <n v="0.85" u="1"/>
        <n v="0.9" u="1"/>
        <n v="0.95" u="1"/>
        <n v="1" u="1"/>
        <n v="0.15" u="1"/>
        <n v="0.4" u="1"/>
        <n v="0.28999999999999998" u="1"/>
        <n v="0.5" u="1"/>
      </sharedItems>
    </cacheField>
    <cacheField name="A Peint" numFmtId="9">
      <sharedItems containsNonDate="0" containsString="0" containsBlank="1" containsNumber="1" minValue="0" maxValue="1" count="21">
        <m/>
        <n v="0" u="1"/>
        <n v="0.2" u="1"/>
        <n v="0.65" u="1"/>
        <n v="0.97" u="1"/>
        <n v="0.7" u="1"/>
        <n v="0.25" u="1"/>
        <n v="0.96" u="1"/>
        <n v="0.1" u="1"/>
        <n v="0.3" u="1"/>
        <n v="0.8" u="1"/>
        <n v="0.85" u="1"/>
        <n v="0.9" u="1"/>
        <n v="0.95" u="1"/>
        <n v="1" u="1"/>
        <n v="0.89" u="1"/>
        <n v="0.94" u="1"/>
        <n v="0.45" u="1"/>
        <n v="0.19" u="1"/>
        <n v="0.51" u="1"/>
        <n v="0.5" u="1"/>
      </sharedItems>
    </cacheField>
    <cacheField name="A Sols" numFmtId="9">
      <sharedItems containsNonDate="0" containsString="0" containsBlank="1" containsNumber="1" minValue="0" maxValue="1" count="19">
        <m/>
        <n v="0" u="1"/>
        <n v="0.2" u="1"/>
        <n v="0.55000000000000004" u="1"/>
        <n v="0.76" u="1"/>
        <n v="0.96" u="1"/>
        <n v="0.1" u="1"/>
        <n v="0.3" u="1"/>
        <n v="0.8" u="1"/>
        <n v="0.9" u="1"/>
        <n v="0.35" u="1"/>
        <n v="0.52" u="1"/>
        <n v="0.95" u="1"/>
        <n v="1" u="1"/>
        <n v="0.51" u="1"/>
        <n v="0.99" u="1"/>
        <n v="0.5" u="1"/>
        <n v="0.98" u="1"/>
        <n v="0.71" u="1"/>
      </sharedItems>
    </cacheField>
    <cacheField name="A Maçon" numFmtId="9">
      <sharedItems containsNonDate="0" containsString="0" containsBlank="1" containsNumber="1" minValue="0" maxValue="1" count="16">
        <m/>
        <n v="0" u="1"/>
        <n v="0.2" u="1"/>
        <n v="0.92" u="1"/>
        <n v="0.65" u="1"/>
        <n v="0.49" u="1"/>
        <n v="0.21" u="1"/>
        <n v="0.59" u="1"/>
        <n v="0.64" u="1"/>
        <n v="0.3" u="1"/>
        <n v="0.9" u="1"/>
        <n v="0.95" u="1"/>
        <n v="1" u="1"/>
        <n v="0.15" u="1"/>
        <n v="0.4" u="1"/>
        <n v="0.5" u="1"/>
      </sharedItems>
    </cacheField>
    <cacheField name="A Menuis" numFmtId="9">
      <sharedItems containsNonDate="0" containsString="0" containsBlank="1" containsNumber="1" minValue="0" maxValue="1" count="15">
        <m/>
        <n v="0" u="1"/>
        <n v="0.2" u="1"/>
        <n v="0.7" u="1"/>
        <n v="0.1" u="1"/>
        <n v="0.3" u="1"/>
        <n v="0.8" u="1"/>
        <n v="0.9" u="1"/>
        <n v="0.95" u="1"/>
        <n v="1" u="1"/>
        <n v="0.84" u="1"/>
        <n v="0.94" u="1"/>
        <n v="0.15" u="1"/>
        <n v="0.28999999999999998" u="1"/>
        <n v="0.5" u="1"/>
      </sharedItems>
    </cacheField>
    <cacheField name="Date de fin Réelle" numFmtId="0">
      <sharedItems containsNonDate="0" containsDate="1" containsString="0" containsBlank="1" minDate="2016-01-25T00:00:00" maxDate="2016-10-19T00:00:00" count="83">
        <d v="2016-05-19T00:00:00"/>
        <d v="2016-09-22T00:00:00"/>
        <m/>
        <d v="2016-10-18T00:00:00"/>
        <d v="2016-05-31T00:00:00" u="1"/>
        <d v="2016-05-05T00:00:00" u="1"/>
        <d v="2016-06-10T00:00:00" u="1"/>
        <d v="2016-05-24T00:00:00" u="1"/>
        <d v="2016-07-15T00:00:00" u="1"/>
        <d v="2016-10-11T00:00:00" u="1"/>
        <d v="2016-06-03T00:00:00" u="1"/>
        <d v="2016-05-17T00:00:00" u="1"/>
        <d v="2016-10-04T00:00:00" u="1"/>
        <d v="2016-05-10T00:00:00" u="1"/>
        <d v="2016-07-01T00:00:00" u="1"/>
        <d v="2016-06-15T00:00:00" u="1"/>
        <d v="2016-07-13T00:00:00" u="1"/>
        <d v="2016-08-18T00:00:00" u="1"/>
        <d v="2016-04-10T00:00:00" u="1"/>
        <d v="2016-09-23T00:00:00" u="1"/>
        <d v="2016-05-15T00:00:00" u="1"/>
        <d v="2016-06-20T00:00:00" u="1"/>
        <d v="2016-08-11T00:00:00" u="1"/>
        <d v="2016-09-16T00:00:00" u="1"/>
        <d v="2016-05-08T00:00:00" u="1"/>
        <d v="2016-08-30T00:00:00" u="1"/>
        <d v="2016-05-27T00:00:00" u="1"/>
        <d v="2016-07-18T00:00:00" u="1"/>
        <d v="2016-09-09T00:00:00" u="1"/>
        <d v="2016-08-23T00:00:00" u="1"/>
        <d v="2016-10-14T00:00:00" u="1"/>
        <d v="2016-04-15T00:00:00" u="1"/>
        <d v="2016-09-28T00:00:00" u="1"/>
        <d v="2016-05-20T00:00:00" u="1"/>
        <d v="2016-09-02T00:00:00" u="1"/>
        <d v="2016-08-16T00:00:00" u="1"/>
        <d v="2016-10-07T00:00:00" u="1"/>
        <d v="2016-05-13T00:00:00" u="1"/>
        <d v="2016-09-14T00:00:00" u="1"/>
        <d v="2016-05-06T00:00:00" u="1"/>
        <d v="2016-08-28T00:00:00" u="1"/>
        <d v="2016-05-25T00:00:00" u="1"/>
        <d v="2016-07-16T00:00:00" u="1"/>
        <d v="2016-09-07T00:00:00" u="1"/>
        <d v="2016-06-30T00:00:00" u="1"/>
        <d v="2016-05-18T00:00:00" u="1"/>
        <d v="2016-07-28T00:00:00" u="1"/>
        <d v="2016-05-11T00:00:00" u="1"/>
        <d v="2016-04-25T00:00:00" u="1"/>
        <d v="2016-06-16T00:00:00" u="1"/>
        <d v="2016-05-30T00:00:00" u="1"/>
        <d v="2016-07-21T00:00:00" u="1"/>
        <d v="2016-05-04T00:00:00" u="1"/>
        <d v="2016-06-09T00:00:00" u="1"/>
        <d v="2016-09-05T00:00:00" u="1"/>
        <d v="2016-10-10T00:00:00" u="1"/>
        <d v="2016-05-16T00:00:00" u="1"/>
        <d v="2016-07-07T00:00:00" u="1"/>
        <d v="2016-08-12T00:00:00" u="1"/>
        <d v="2016-10-03T00:00:00" u="1"/>
        <d v="2016-04-04T00:00:00" u="1"/>
        <d v="2016-07-26T00:00:00" u="1"/>
        <d v="2016-05-09T00:00:00" u="1"/>
        <d v="2016-08-31T00:00:00" u="1"/>
        <d v="2016-06-14T00:00:00" u="1"/>
        <d v="2016-08-05T00:00:00" u="1"/>
        <d v="2016-08-24T00:00:00" u="1"/>
        <d v="2016-04-16T00:00:00" u="1"/>
        <d v="2016-06-07T00:00:00" u="1"/>
        <d v="2016-09-29T00:00:00" u="1"/>
        <d v="2016-07-12T00:00:00" u="1"/>
        <d v="2016-08-10T00:00:00" u="1"/>
        <d v="2016-09-15T00:00:00" u="1"/>
        <d v="2016-01-25T00:00:00" u="1"/>
        <d v="2016-08-03T00:00:00" u="1"/>
        <d v="2016-05-26T00:00:00" u="1"/>
        <d v="2016-08-22T00:00:00" u="1"/>
        <d v="2016-04-14T00:00:00" u="1"/>
        <d v="2016-09-27T00:00:00" u="1"/>
        <d v="2016-09-01T00:00:00" u="1"/>
        <d v="2016-10-06T00:00:00" u="1"/>
        <d v="2016-07-29T00:00:00" u="1"/>
        <d v="2016-05-12T00:00:00" u="1"/>
      </sharedItems>
    </cacheField>
    <cacheField name="Attestation ou Diag" numFmtId="164">
      <sharedItems containsDate="1" containsBlank="1" containsMixedTypes="1" minDate="2016-01-08T00:00:00" maxDate="2016-10-19T00:00:00" count="192">
        <s v=""/>
        <m/>
        <d v="2016-01-08T00:00:00"/>
        <d v="2016-02-09T00:00:00" u="1"/>
        <d v="2016-05-31T00:00:00" u="1"/>
        <d v="2016-07-22T00:00:00" u="1"/>
        <s v="TS 33558" u="1"/>
        <d v="2016-03-14T00:00:00" u="1"/>
        <d v="2016-05-05T00:00:00" u="1"/>
        <d v="2016-10-18T00:00:00" u="1"/>
        <d v="2016-04-19T00:00:00" u="1"/>
        <d v="2016-06-10T00:00:00" u="1"/>
        <d v="2016-08-01T00:00:00" u="1"/>
        <d v="2016-02-02T00:00:00" u="1"/>
        <d v="2016-05-24T00:00:00" u="1"/>
        <d v="2016-07-15T00:00:00" u="1"/>
        <d v="2016-09-06T00:00:00" u="1"/>
        <d v="2016-03-07T00:00:00" u="1"/>
        <d v="2016-06-29T00:00:00" u="1"/>
        <d v="2016-10-11T00:00:00" u="1"/>
        <d v="2016-04-12T00:00:00" u="1"/>
        <d v="2016-06-03T00:00:00" u="1"/>
        <d v="2016-05-17T00:00:00" u="1"/>
        <d v="2016-07-08T00:00:00" u="1"/>
        <d v="2016-06-22T00:00:00" u="1"/>
        <d v="2016-10-04T00:00:00" u="1"/>
        <d v="2016-04-05T00:00:00" u="1"/>
        <d v="2016-07-27T00:00:00" u="1"/>
        <d v="2016-01-28T00:00:00" u="1"/>
        <d v="2016-07-01T00:00:00" u="1"/>
        <d v="2016-06-15T00:00:00" u="1"/>
        <d v="2016-07-20T00:00:00" u="1"/>
        <d v="2016-01-21T00:00:00" u="1"/>
        <d v="2016-05-03T00:00:00" u="1"/>
        <d v="2016-08-25T00:00:00" u="1"/>
        <d v="2016-02-26T00:00:00" u="1"/>
        <d v="2016-06-08T00:00:00" u="1"/>
        <d v="2016-07-13T00:00:00" u="1"/>
        <s v="TS 33557" u="1"/>
        <d v="2016-01-14T00:00:00" u="1"/>
        <d v="2016-06-27T00:00:00" u="1"/>
        <d v="2016-02-19T00:00:00" u="1"/>
        <d v="2016-06-01T00:00:00" u="1"/>
        <d v="2016-09-23T00:00:00" u="1"/>
        <d v="2016-07-06T00:00:00" u="1"/>
        <d v="2016-04-29T00:00:00" u="1"/>
        <d v="2016-06-20T00:00:00" u="1"/>
        <d v="2016-08-11T00:00:00" u="1"/>
        <s v="SO" u="1"/>
        <d v="2016-02-12T00:00:00" u="1"/>
        <d v="2016-07-25T00:00:00" u="1"/>
        <d v="2016-01-26T00:00:00" u="1"/>
        <d v="2016-03-17T00:00:00" u="1"/>
        <d v="2016-08-30T00:00:00" u="1"/>
        <d v="2016-04-22T00:00:00" u="1"/>
        <d v="2016-06-13T00:00:00" u="1"/>
        <d v="2016-08-04T00:00:00" u="1"/>
        <d v="2016-02-05T00:00:00" u="1"/>
        <d v="2016-05-27T00:00:00" u="1"/>
        <d v="2016-07-18T00:00:00" u="1"/>
        <d v="2016-09-09T00:00:00" u="1"/>
        <d v="2016-01-19T00:00:00" u="1"/>
        <d v="2016-03-10T00:00:00" u="1"/>
        <d v="2016-08-23T00:00:00" u="1"/>
        <d v="2016-10-14T00:00:00" u="1"/>
        <d v="2016-02-24T00:00:00" u="1"/>
        <d v="2016-04-15T00:00:00" u="1"/>
        <d v="2016-06-06T00:00:00" u="1"/>
        <d v="2016-09-28T00:00:00" u="1"/>
        <d v="2016-03-29T00:00:00" u="1"/>
        <d v="2016-05-20T00:00:00" u="1"/>
        <d v="2016-07-11T00:00:00" u="1"/>
        <d v="2016-09-02T00:00:00" u="1"/>
        <d v="2016-01-12T00:00:00" u="1"/>
        <d v="2016-03-03T00:00:00" u="1"/>
        <d v="2016-08-16T00:00:00" u="1"/>
        <d v="2016-10-07T00:00:00" u="1"/>
        <d v="2016-02-17T00:00:00" u="1"/>
        <d v="2016-04-08T00:00:00" u="1"/>
        <d v="2016-09-21T00:00:00" u="1"/>
        <d v="2016-03-22T00:00:00" u="1"/>
        <d v="2016-05-13T00:00:00" u="1"/>
        <d v="2016-07-04T00:00:00" u="1"/>
        <d v="2016-04-27T00:00:00" u="1"/>
        <d v="2016-02-10T00:00:00" u="1"/>
        <d v="2016-04-01T00:00:00" u="1"/>
        <d v="2016-09-14T00:00:00" u="1"/>
        <d v="2016-03-15T00:00:00" u="1"/>
        <d v="2016-05-06T00:00:00" u="1"/>
        <d v="2016-02-29T00:00:00" u="1"/>
        <d v="2016-04-20T00:00:00" u="1"/>
        <d v="2016-08-02T00:00:00" u="1"/>
        <d v="2016-02-03T00:00:00" u="1"/>
        <d v="2016-05-25T00:00:00" u="1"/>
        <d v="2016-09-07T00:00:00" u="1"/>
        <d v="2016-03-08T00:00:00" u="1"/>
        <d v="2016-06-30T00:00:00" u="1"/>
        <d v="2016-10-12T00:00:00" u="1"/>
        <d v="2016-02-22T00:00:00" u="1"/>
        <d v="2016-04-13T00:00:00" u="1"/>
        <d v="2016-09-26T00:00:00" u="1"/>
        <d v="2016-05-18T00:00:00" u="1"/>
        <d v="2016-03-01T00:00:00" u="1"/>
        <d v="2016-06-23T00:00:00" u="1"/>
        <d v="2016-10-05T00:00:00" u="1"/>
        <d v="2016-02-15T00:00:00" u="1"/>
        <d v="2016-04-06T00:00:00" u="1"/>
        <d v="2016-07-28T00:00:00" u="1"/>
        <d v="2016-09-19T00:00:00" u="1"/>
        <d v="2016-01-29T00:00:00" u="1"/>
        <d v="2016-05-11T00:00:00" u="1"/>
        <d v="2016-04-25T00:00:00" u="1"/>
        <d v="2016-02-08T00:00:00" u="1"/>
        <d v="2016-05-30T00:00:00" u="1"/>
        <d v="2016-09-12T00:00:00" u="1"/>
        <d v="2016-01-22T00:00:00" u="1"/>
        <d v="2016-05-04T00:00:00" u="1"/>
        <d v="2016-08-26T00:00:00" u="1"/>
        <d v="2016-10-17T00:00:00" u="1"/>
        <d v="2016-04-18T00:00:00" u="1"/>
        <d v="2016-06-09T00:00:00" u="1"/>
        <d v="2016-02-01T00:00:00" u="1"/>
        <d v="2016-05-23T00:00:00" u="1"/>
        <d v="2016-07-14T00:00:00" u="1"/>
        <d v="2016-09-05T00:00:00" u="1"/>
        <d v="2016-01-15T00:00:00" u="1"/>
        <d v="2016-06-28T00:00:00" u="1"/>
        <d v="2016-10-10T00:00:00" u="1"/>
        <d v="2016-04-11T00:00:00" u="1"/>
        <d v="2016-06-02T00:00:00" u="1"/>
        <d v="2016-03-25T00:00:00" u="1"/>
        <d v="2016-05-16T00:00:00" u="1"/>
        <d v="2016-07-07T00:00:00" u="1"/>
        <d v="2016-06-21T00:00:00" u="1"/>
        <d v="2016-08-12T00:00:00" u="1"/>
        <d v="2016-10-03T00:00:00" u="1"/>
        <d v="2016-04-04T00:00:00" u="1"/>
        <d v="2016-07-26T00:00:00" u="1"/>
        <d v="2016-01-27T00:00:00" u="1"/>
        <d v="2016-03-18T00:00:00" u="1"/>
        <d v="2016-05-09T00:00:00" u="1"/>
        <d v="2016-08-31T00:00:00" u="1"/>
        <d v="2016-06-14T00:00:00" u="1"/>
        <d v="2016-08-05T00:00:00" u="1"/>
        <d v="2016-03-11T00:00:00" u="1"/>
        <d v="2016-05-02T00:00:00" u="1"/>
        <d v="2016-08-24T00:00:00" u="1"/>
        <d v="2016-02-25T00:00:00" u="1"/>
        <d v="2016-06-07T00:00:00" u="1"/>
        <d v="2016-03-30T00:00:00" u="1"/>
        <d v="2016-07-12T00:00:00" u="1"/>
        <d v="2016-01-13T00:00:00" u="1"/>
        <d v="2016-03-04T00:00:00" u="1"/>
        <d v="2016-08-17T00:00:00" u="1"/>
        <d v="2016-02-18T00:00:00" u="1"/>
        <d v="2016-09-22T00:00:00" u="1"/>
        <d v="2016-03-23T00:00:00" u="1"/>
        <d v="2016-07-05T00:00:00" u="1"/>
        <d v="2016-04-28T00:00:00" u="1"/>
        <d v="2016-08-10T00:00:00" u="1"/>
        <d v="2016-02-11T00:00:00" u="1"/>
        <d v="2016-01-25T00:00:00" u="1"/>
        <d v="2016-03-16T00:00:00" u="1"/>
        <d v="2016-08-29T00:00:00" u="1"/>
        <d v="2016-04-21T00:00:00" u="1"/>
        <d v="2016-08-03T00:00:00" u="1"/>
        <d v="2016-02-04T00:00:00" u="1"/>
        <d v="2016-05-26T00:00:00" u="1"/>
        <d v="2016-09-08T00:00:00" u="1"/>
        <d v="2016-01-18T00:00:00" u="1"/>
        <d v="2016-03-09T00:00:00" u="1"/>
        <d v="2016-08-22T00:00:00" u="1"/>
        <d v="2016-10-13T00:00:00" u="1"/>
        <d v="2016-02-23T00:00:00" u="1"/>
        <d v="2016-04-14T00:00:00" u="1"/>
        <d v="2016-09-27T00:00:00" u="1"/>
        <d v="2016-03-28T00:00:00" u="1"/>
        <d v="2016-05-19T00:00:00" u="1"/>
        <d v="2016-09-01T00:00:00" u="1"/>
        <d v="2016-01-11T00:00:00" u="1"/>
        <d v="2016-03-02T00:00:00" u="1"/>
        <d v="2016-06-24T00:00:00" u="1"/>
        <d v="2016-08-15T00:00:00" u="1"/>
        <d v="2016-10-06T00:00:00" u="1"/>
        <d v="2016-02-16T00:00:00" u="1"/>
        <d v="2016-07-29T00:00:00" u="1"/>
        <d v="2016-09-20T00:00:00" u="1"/>
        <d v="2016-03-21T00:00:00" u="1"/>
        <d v="2016-05-12T00:00:00" u="1"/>
        <d v="2016-04-26T00:00:00" u="1"/>
        <d v="2016-06-17T00:00:00" u="1"/>
        <d v="2016-08-08T00:00:00" u="1"/>
      </sharedItems>
    </cacheField>
    <cacheField name="Date d'envoi" numFmtId="0">
      <sharedItems containsNonDate="0" containsDate="1" containsString="0" containsBlank="1" minDate="2016-02-22T00:00:00" maxDate="2016-10-12T00:00:00" count="72">
        <m/>
        <d v="2016-05-31T00:00:00" u="1"/>
        <d v="2016-09-13T00:00:00" u="1"/>
        <d v="2016-05-05T00:00:00" u="1"/>
        <d v="2016-10-11T00:00:00" u="1"/>
        <d v="2016-04-12T00:00:00" u="1"/>
        <d v="2016-05-17T00:00:00" u="1"/>
        <d v="2016-07-08T00:00:00" u="1"/>
        <d v="2016-06-22T00:00:00" u="1"/>
        <d v="2016-05-10T00:00:00" u="1"/>
        <d v="2016-05-03T00:00:00" u="1"/>
        <d v="2016-04-17T00:00:00" u="1"/>
        <d v="2016-06-08T00:00:00" u="1"/>
        <d v="2016-06-01T00:00:00" u="1"/>
        <d v="2016-06-20T00:00:00" u="1"/>
        <d v="2016-08-11T00:00:00" u="1"/>
        <d v="2016-04-03T00:00:00" u="1"/>
        <d v="2016-07-25T00:00:00" u="1"/>
        <d v="2016-09-16T00:00:00" u="1"/>
        <d v="2016-04-22T00:00:00" u="1"/>
        <d v="2016-08-04T00:00:00" u="1"/>
        <d v="2016-09-09T00:00:00" u="1"/>
        <d v="2016-06-06T00:00:00" u="1"/>
        <d v="2016-09-28T00:00:00" u="1"/>
        <d v="2016-05-20T00:00:00" u="1"/>
        <d v="2016-09-02T00:00:00" u="1"/>
        <d v="2016-10-07T00:00:00" u="1"/>
        <d v="2016-05-13T00:00:00" u="1"/>
        <d v="2016-07-04T00:00:00" u="1"/>
        <d v="2016-04-27T00:00:00" u="1"/>
        <d v="2016-08-09T00:00:00" u="1"/>
        <d v="2016-04-01T00:00:00" u="1"/>
        <d v="2016-09-14T00:00:00" u="1"/>
        <d v="2016-04-20T00:00:00" u="1"/>
        <d v="2016-05-25T00:00:00" u="1"/>
        <d v="2016-09-07T00:00:00" u="1"/>
        <d v="2016-02-22T00:00:00" u="1"/>
        <d v="2016-10-05T00:00:00" u="1"/>
        <d v="2016-04-06T00:00:00" u="1"/>
        <d v="2016-07-28T00:00:00" u="1"/>
        <d v="2016-05-11T00:00:00" u="1"/>
        <d v="2016-07-21T00:00:00" u="1"/>
        <d v="2016-05-04T00:00:00" u="1"/>
        <d v="2016-06-09T00:00:00" u="1"/>
        <d v="2016-06-21T00:00:00" u="1"/>
        <d v="2016-08-12T00:00:00" u="1"/>
        <d v="2016-10-03T00:00:00" u="1"/>
        <d v="2016-05-09T00:00:00" u="1"/>
        <d v="2016-04-23T00:00:00" u="1"/>
        <d v="2016-07-19T00:00:00" u="1"/>
        <d v="2016-03-11T00:00:00" u="1"/>
        <d v="2016-05-02T00:00:00" u="1"/>
        <d v="2016-08-24T00:00:00" u="1"/>
        <d v="2016-06-07T00:00:00" u="1"/>
        <d v="2016-03-30T00:00:00" u="1"/>
        <d v="2016-08-17T00:00:00" u="1"/>
        <d v="2016-07-05T00:00:00" u="1"/>
        <d v="2016-04-28T00:00:00" u="1"/>
        <d v="2016-04-02T00:00:00" u="1"/>
        <d v="2016-09-15T00:00:00" u="1"/>
        <d v="2016-08-29T00:00:00" u="1"/>
        <d v="2016-04-21T00:00:00" u="1"/>
        <d v="2016-09-08T00:00:00" u="1"/>
        <d v="2016-08-22T00:00:00" u="1"/>
        <d v="2016-05-19T00:00:00" u="1"/>
        <d v="2016-09-01T00:00:00" u="1"/>
        <d v="2016-06-24T00:00:00" u="1"/>
        <d v="2016-10-06T00:00:00" u="1"/>
        <d v="2016-09-20T00:00:00" u="1"/>
        <d v="2016-05-12T00:00:00" u="1"/>
        <d v="2016-06-17T00:00:00" u="1"/>
        <d v="2016-08-08T00:00:00" u="1"/>
      </sharedItems>
    </cacheField>
    <cacheField name="Pointage" numFmtId="0">
      <sharedItems containsNonDate="0" containsString="0" containsBlank="1" containsNumber="1" containsInteger="1" minValue="50" maxValue="50" count="2">
        <m/>
        <n v="5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69">
  <r>
    <x v="0"/>
    <x v="0"/>
    <n v="1"/>
    <x v="0"/>
    <n v="2"/>
    <x v="0"/>
    <x v="0"/>
    <x v="0"/>
    <x v="0"/>
    <x v="0"/>
    <x v="0"/>
    <x v="0"/>
    <x v="0"/>
    <m/>
    <x v="0"/>
    <x v="0"/>
    <x v="0"/>
    <x v="0"/>
    <x v="0"/>
    <x v="0"/>
    <s v=""/>
    <x v="0"/>
    <x v="0"/>
    <x v="0"/>
    <x v="0"/>
    <x v="0"/>
    <x v="0"/>
    <x v="0"/>
    <x v="0"/>
    <x v="0"/>
    <x v="0"/>
    <x v="0"/>
    <x v="0"/>
  </r>
  <r>
    <x v="1"/>
    <x v="0"/>
    <n v="1"/>
    <x v="0"/>
    <n v="2"/>
    <x v="0"/>
    <x v="0"/>
    <x v="1"/>
    <x v="0"/>
    <x v="0"/>
    <x v="1"/>
    <x v="1"/>
    <x v="1"/>
    <m/>
    <x v="1"/>
    <x v="1"/>
    <x v="0"/>
    <x v="1"/>
    <x v="1"/>
    <x v="0"/>
    <s v=""/>
    <x v="1"/>
    <x v="0"/>
    <x v="0"/>
    <x v="0"/>
    <x v="0"/>
    <x v="0"/>
    <x v="0"/>
    <x v="0"/>
    <x v="1"/>
    <x v="0"/>
    <x v="0"/>
    <x v="0"/>
  </r>
  <r>
    <x v="2"/>
    <x v="0"/>
    <n v="1"/>
    <x v="0"/>
    <n v="2"/>
    <x v="0"/>
    <x v="1"/>
    <x v="2"/>
    <x v="0"/>
    <x v="0"/>
    <x v="2"/>
    <x v="2"/>
    <x v="2"/>
    <m/>
    <x v="2"/>
    <x v="2"/>
    <x v="0"/>
    <x v="2"/>
    <x v="2"/>
    <x v="0"/>
    <s v=""/>
    <x v="2"/>
    <x v="0"/>
    <x v="0"/>
    <x v="0"/>
    <x v="0"/>
    <x v="0"/>
    <x v="0"/>
    <x v="0"/>
    <x v="2"/>
    <x v="0"/>
    <x v="0"/>
    <x v="0"/>
  </r>
  <r>
    <x v="3"/>
    <x v="0"/>
    <n v="1"/>
    <x v="0"/>
    <n v="2"/>
    <x v="0"/>
    <x v="1"/>
    <x v="3"/>
    <x v="0"/>
    <x v="0"/>
    <x v="3"/>
    <x v="3"/>
    <x v="3"/>
    <m/>
    <x v="3"/>
    <x v="3"/>
    <x v="0"/>
    <x v="3"/>
    <x v="2"/>
    <x v="0"/>
    <s v=""/>
    <x v="3"/>
    <x v="0"/>
    <x v="0"/>
    <x v="0"/>
    <x v="0"/>
    <x v="0"/>
    <x v="0"/>
    <x v="0"/>
    <x v="2"/>
    <x v="0"/>
    <x v="0"/>
    <x v="0"/>
  </r>
  <r>
    <x v="4"/>
    <x v="0"/>
    <n v="1"/>
    <x v="0"/>
    <n v="2"/>
    <x v="0"/>
    <x v="1"/>
    <x v="4"/>
    <x v="0"/>
    <x v="0"/>
    <x v="4"/>
    <x v="3"/>
    <x v="3"/>
    <m/>
    <x v="4"/>
    <x v="3"/>
    <x v="0"/>
    <x v="3"/>
    <x v="2"/>
    <x v="0"/>
    <s v=""/>
    <x v="3"/>
    <x v="0"/>
    <x v="0"/>
    <x v="0"/>
    <x v="0"/>
    <x v="0"/>
    <x v="0"/>
    <x v="0"/>
    <x v="3"/>
    <x v="0"/>
    <x v="0"/>
    <x v="0"/>
  </r>
  <r>
    <x v="5"/>
    <x v="0"/>
    <n v="1"/>
    <x v="0"/>
    <n v="2"/>
    <x v="0"/>
    <x v="2"/>
    <x v="5"/>
    <x v="0"/>
    <x v="0"/>
    <x v="5"/>
    <x v="4"/>
    <x v="4"/>
    <m/>
    <x v="5"/>
    <x v="4"/>
    <x v="0"/>
    <x v="4"/>
    <x v="3"/>
    <x v="0"/>
    <s v=""/>
    <x v="4"/>
    <x v="0"/>
    <x v="0"/>
    <x v="0"/>
    <x v="0"/>
    <x v="0"/>
    <x v="0"/>
    <x v="0"/>
    <x v="2"/>
    <x v="1"/>
    <x v="0"/>
    <x v="0"/>
  </r>
  <r>
    <x v="6"/>
    <x v="0"/>
    <n v="1"/>
    <x v="0"/>
    <n v="2"/>
    <x v="1"/>
    <x v="3"/>
    <x v="6"/>
    <x v="0"/>
    <x v="0"/>
    <x v="6"/>
    <x v="5"/>
    <x v="5"/>
    <m/>
    <x v="6"/>
    <x v="5"/>
    <x v="0"/>
    <x v="4"/>
    <x v="4"/>
    <x v="1"/>
    <n v="20"/>
    <x v="4"/>
    <x v="0"/>
    <x v="0"/>
    <x v="0"/>
    <x v="0"/>
    <x v="0"/>
    <x v="0"/>
    <x v="0"/>
    <x v="2"/>
    <x v="2"/>
    <x v="0"/>
    <x v="0"/>
  </r>
  <r>
    <x v="7"/>
    <x v="0"/>
    <n v="1"/>
    <x v="0"/>
    <n v="2"/>
    <x v="1"/>
    <x v="3"/>
    <x v="7"/>
    <x v="0"/>
    <x v="0"/>
    <x v="7"/>
    <x v="6"/>
    <x v="6"/>
    <m/>
    <x v="7"/>
    <x v="6"/>
    <x v="0"/>
    <x v="4"/>
    <x v="3"/>
    <x v="2"/>
    <n v="8"/>
    <x v="4"/>
    <x v="0"/>
    <x v="0"/>
    <x v="0"/>
    <x v="0"/>
    <x v="0"/>
    <x v="0"/>
    <x v="0"/>
    <x v="2"/>
    <x v="2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88" applyNumberFormats="0" applyBorderFormats="0" applyFontFormats="0" applyPatternFormats="0" applyAlignmentFormats="0" applyWidthHeightFormats="1" dataCaption="Données" missingCaption="         " updatedVersion="5" minRefreshableVersion="3" showDrill="0" showMemberPropertyTips="0" useAutoFormatting="1" itemPrintTitles="1" createdVersion="5" indent="0" compact="0" compactData="0" gridDropZones="1">
  <location ref="A3:AE14" firstHeaderRow="1" firstDataRow="2" firstDataCol="27" rowPageCount="1" colPageCount="1"/>
  <pivotFields count="33">
    <pivotField axis="axisRow" dataField="1" compact="0" outline="0" subtotalTop="0" showAll="0" includeNewItemsInFilter="1" defaultSubtotal="0">
      <items count="3170">
        <item x="0"/>
        <item x="1"/>
        <item x="2"/>
        <item x="3"/>
        <item x="4"/>
        <item x="5"/>
        <item x="6"/>
        <item x="7"/>
        <item m="1" x="1439"/>
        <item m="1" x="1490"/>
        <item m="1" x="1541"/>
        <item m="1" x="1592"/>
        <item m="1" x="1643"/>
        <item m="1" x="1694"/>
        <item m="1" x="1745"/>
        <item m="1" x="1796"/>
        <item m="1" x="1847"/>
        <item m="1" x="1898"/>
        <item m="1" x="1948"/>
        <item m="1" x="1998"/>
        <item m="1" x="2048"/>
        <item m="1" x="2098"/>
        <item m="1" x="2148"/>
        <item m="1" x="2198"/>
        <item m="1" x="2248"/>
        <item m="1" x="2298"/>
        <item m="1" x="2348"/>
        <item m="1" x="2398"/>
        <item m="1" x="2448"/>
        <item m="1" x="2498"/>
        <item m="1" x="2548"/>
        <item m="1" x="2598"/>
        <item m="1" x="2648"/>
        <item m="1" x="2698"/>
        <item m="1" x="2748"/>
        <item m="1" x="2798"/>
        <item m="1" x="2848"/>
        <item m="1" x="2898"/>
        <item m="1" x="2948"/>
        <item m="1" x="2998"/>
        <item m="1" x="3048"/>
        <item m="1" x="3098"/>
        <item m="1" x="3148"/>
        <item m="1" x="37"/>
        <item m="1" x="87"/>
        <item m="1" x="137"/>
        <item m="1" x="187"/>
        <item m="1" x="237"/>
        <item m="1" x="287"/>
        <item m="1" x="337"/>
        <item m="1" x="387"/>
        <item m="1" x="437"/>
        <item m="1" x="487"/>
        <item m="1" x="537"/>
        <item m="1" x="587"/>
        <item m="1" x="637"/>
        <item m="1" x="687"/>
        <item m="1" x="737"/>
        <item m="1" x="787"/>
        <item m="1" x="837"/>
        <item m="1" x="887"/>
        <item m="1" x="937"/>
        <item m="1" x="987"/>
        <item m="1" x="1037"/>
        <item m="1" x="1087"/>
        <item m="1" x="1137"/>
        <item m="1" x="1187"/>
        <item m="1" x="1237"/>
        <item m="1" x="1287"/>
        <item m="1" x="1337"/>
        <item m="1" x="1387"/>
        <item m="1" x="1437"/>
        <item m="1" x="1488"/>
        <item m="1" x="1539"/>
        <item m="1" x="1590"/>
        <item m="1" x="1641"/>
        <item m="1" x="1692"/>
        <item m="1" x="1743"/>
        <item m="1" x="1794"/>
        <item m="1" x="1845"/>
        <item m="1" x="1896"/>
        <item m="1" x="1946"/>
        <item m="1" x="1996"/>
        <item m="1" x="2046"/>
        <item m="1" x="2096"/>
        <item m="1" x="2146"/>
        <item m="1" x="2196"/>
        <item m="1" x="2246"/>
        <item m="1" x="2296"/>
        <item m="1" x="2346"/>
        <item m="1" x="2396"/>
        <item m="1" x="2446"/>
        <item m="1" x="2496"/>
        <item m="1" x="2546"/>
        <item m="1" x="2596"/>
        <item m="1" x="2646"/>
        <item m="1" x="2696"/>
        <item m="1" x="2746"/>
        <item m="1" x="2796"/>
        <item m="1" x="2846"/>
        <item m="1" x="2896"/>
        <item m="1" x="2946"/>
        <item m="1" x="2996"/>
        <item m="1" x="3046"/>
        <item m="1" x="3096"/>
        <item m="1" x="3146"/>
        <item m="1" x="35"/>
        <item m="1" x="85"/>
        <item m="1" x="135"/>
        <item m="1" x="185"/>
        <item m="1" x="235"/>
        <item m="1" x="285"/>
        <item m="1" x="335"/>
        <item m="1" x="385"/>
        <item m="1" x="435"/>
        <item m="1" x="485"/>
        <item m="1" x="535"/>
        <item m="1" x="585"/>
        <item m="1" x="635"/>
        <item m="1" x="685"/>
        <item m="1" x="735"/>
        <item m="1" x="785"/>
        <item m="1" x="835"/>
        <item m="1" x="885"/>
        <item m="1" x="935"/>
        <item m="1" x="985"/>
        <item m="1" x="1035"/>
        <item m="1" x="1085"/>
        <item m="1" x="1135"/>
        <item m="1" x="1185"/>
        <item m="1" x="1235"/>
        <item m="1" x="1285"/>
        <item m="1" x="1335"/>
        <item m="1" x="1385"/>
        <item m="1" x="1435"/>
        <item m="1" x="1486"/>
        <item m="1" x="1537"/>
        <item m="1" x="1588"/>
        <item m="1" x="1639"/>
        <item m="1" x="1690"/>
        <item m="1" x="1741"/>
        <item m="1" x="1792"/>
        <item m="1" x="1843"/>
        <item m="1" x="1894"/>
        <item m="1" x="1944"/>
        <item m="1" x="1994"/>
        <item m="1" x="2044"/>
        <item m="1" x="2094"/>
        <item m="1" x="2144"/>
        <item m="1" x="2194"/>
        <item m="1" x="2244"/>
        <item m="1" x="2294"/>
        <item m="1" x="2344"/>
        <item m="1" x="2394"/>
        <item m="1" x="2444"/>
        <item m="1" x="2494"/>
        <item m="1" x="2544"/>
        <item m="1" x="2594"/>
        <item m="1" x="2644"/>
        <item m="1" x="2694"/>
        <item m="1" x="2744"/>
        <item m="1" x="2794"/>
        <item m="1" x="2844"/>
        <item m="1" x="2894"/>
        <item m="1" x="2944"/>
        <item m="1" x="2994"/>
        <item m="1" x="3044"/>
        <item m="1" x="3094"/>
        <item m="1" x="3144"/>
        <item m="1" x="33"/>
        <item m="1" x="83"/>
        <item m="1" x="133"/>
        <item m="1" x="183"/>
        <item m="1" x="233"/>
        <item m="1" x="283"/>
        <item m="1" x="333"/>
        <item m="1" x="383"/>
        <item m="1" x="433"/>
        <item m="1" x="483"/>
        <item m="1" x="533"/>
        <item m="1" x="583"/>
        <item m="1" x="633"/>
        <item m="1" x="683"/>
        <item m="1" x="733"/>
        <item m="1" x="783"/>
        <item m="1" x="833"/>
        <item m="1" x="883"/>
        <item m="1" x="933"/>
        <item m="1" x="983"/>
        <item m="1" x="1033"/>
        <item m="1" x="1083"/>
        <item m="1" x="1133"/>
        <item m="1" x="1183"/>
        <item m="1" x="1233"/>
        <item m="1" x="1283"/>
        <item m="1" x="1333"/>
        <item m="1" x="1383"/>
        <item m="1" x="1433"/>
        <item m="1" x="1484"/>
        <item m="1" x="1535"/>
        <item m="1" x="1586"/>
        <item m="1" x="1637"/>
        <item m="1" x="1688"/>
        <item m="1" x="1739"/>
        <item m="1" x="1790"/>
        <item m="1" x="1841"/>
        <item m="1" x="1892"/>
        <item m="1" x="1942"/>
        <item m="1" x="1992"/>
        <item m="1" x="2042"/>
        <item m="1" x="2092"/>
        <item m="1" x="2142"/>
        <item m="1" x="2192"/>
        <item m="1" x="2242"/>
        <item m="1" x="2292"/>
        <item m="1" x="2342"/>
        <item m="1" x="2392"/>
        <item m="1" x="2442"/>
        <item m="1" x="2492"/>
        <item m="1" x="2542"/>
        <item m="1" x="2592"/>
        <item m="1" x="2642"/>
        <item m="1" x="2692"/>
        <item m="1" x="2742"/>
        <item m="1" x="2792"/>
        <item m="1" x="2842"/>
        <item m="1" x="2892"/>
        <item m="1" x="2942"/>
        <item m="1" x="2992"/>
        <item m="1" x="3042"/>
        <item m="1" x="3092"/>
        <item m="1" x="3142"/>
        <item m="1" x="31"/>
        <item m="1" x="81"/>
        <item m="1" x="131"/>
        <item m="1" x="181"/>
        <item m="1" x="231"/>
        <item m="1" x="281"/>
        <item m="1" x="331"/>
        <item m="1" x="381"/>
        <item m="1" x="431"/>
        <item m="1" x="481"/>
        <item m="1" x="531"/>
        <item m="1" x="581"/>
        <item m="1" x="631"/>
        <item m="1" x="681"/>
        <item m="1" x="731"/>
        <item m="1" x="781"/>
        <item m="1" x="831"/>
        <item m="1" x="881"/>
        <item m="1" x="931"/>
        <item m="1" x="981"/>
        <item m="1" x="1031"/>
        <item m="1" x="1081"/>
        <item m="1" x="1131"/>
        <item m="1" x="1181"/>
        <item m="1" x="1231"/>
        <item m="1" x="1281"/>
        <item m="1" x="1331"/>
        <item m="1" x="1381"/>
        <item m="1" x="1431"/>
        <item m="1" x="1482"/>
        <item m="1" x="1533"/>
        <item m="1" x="1584"/>
        <item m="1" x="1635"/>
        <item m="1" x="1686"/>
        <item m="1" x="1737"/>
        <item m="1" x="1788"/>
        <item m="1" x="1839"/>
        <item m="1" x="1890"/>
        <item m="1" x="1940"/>
        <item m="1" x="1990"/>
        <item m="1" x="2040"/>
        <item m="1" x="2090"/>
        <item m="1" x="2140"/>
        <item m="1" x="2190"/>
        <item m="1" x="2240"/>
        <item m="1" x="2290"/>
        <item m="1" x="2340"/>
        <item m="1" x="2390"/>
        <item m="1" x="2440"/>
        <item m="1" x="2490"/>
        <item m="1" x="2540"/>
        <item m="1" x="2590"/>
        <item m="1" x="2640"/>
        <item m="1" x="2690"/>
        <item m="1" x="2740"/>
        <item m="1" x="2790"/>
        <item m="1" x="2840"/>
        <item m="1" x="2890"/>
        <item m="1" x="2940"/>
        <item m="1" x="2990"/>
        <item m="1" x="3040"/>
        <item m="1" x="3090"/>
        <item m="1" x="3140"/>
        <item m="1" x="29"/>
        <item m="1" x="79"/>
        <item m="1" x="129"/>
        <item m="1" x="179"/>
        <item m="1" x="229"/>
        <item m="1" x="279"/>
        <item m="1" x="329"/>
        <item m="1" x="379"/>
        <item m="1" x="429"/>
        <item m="1" x="479"/>
        <item m="1" x="529"/>
        <item m="1" x="579"/>
        <item m="1" x="629"/>
        <item m="1" x="679"/>
        <item m="1" x="729"/>
        <item m="1" x="779"/>
        <item m="1" x="829"/>
        <item m="1" x="879"/>
        <item m="1" x="929"/>
        <item m="1" x="979"/>
        <item m="1" x="1029"/>
        <item m="1" x="1079"/>
        <item m="1" x="1129"/>
        <item m="1" x="1179"/>
        <item m="1" x="1229"/>
        <item m="1" x="1279"/>
        <item m="1" x="1329"/>
        <item m="1" x="1379"/>
        <item m="1" x="1429"/>
        <item m="1" x="1480"/>
        <item m="1" x="1531"/>
        <item m="1" x="1582"/>
        <item m="1" x="1633"/>
        <item m="1" x="1684"/>
        <item m="1" x="1735"/>
        <item m="1" x="1786"/>
        <item m="1" x="1837"/>
        <item m="1" x="1888"/>
        <item m="1" x="1938"/>
        <item m="1" x="1988"/>
        <item m="1" x="2038"/>
        <item m="1" x="2088"/>
        <item m="1" x="2138"/>
        <item m="1" x="2188"/>
        <item m="1" x="2238"/>
        <item m="1" x="2288"/>
        <item m="1" x="2338"/>
        <item m="1" x="2388"/>
        <item m="1" x="2438"/>
        <item m="1" x="2488"/>
        <item m="1" x="2538"/>
        <item m="1" x="2588"/>
        <item m="1" x="2638"/>
        <item m="1" x="2688"/>
        <item m="1" x="2738"/>
        <item m="1" x="2788"/>
        <item m="1" x="2838"/>
        <item m="1" x="2888"/>
        <item m="1" x="2938"/>
        <item m="1" x="2988"/>
        <item m="1" x="3038"/>
        <item m="1" x="3088"/>
        <item m="1" x="3138"/>
        <item m="1" x="27"/>
        <item m="1" x="77"/>
        <item m="1" x="127"/>
        <item m="1" x="177"/>
        <item m="1" x="227"/>
        <item m="1" x="277"/>
        <item m="1" x="327"/>
        <item m="1" x="377"/>
        <item m="1" x="427"/>
        <item m="1" x="477"/>
        <item m="1" x="527"/>
        <item m="1" x="577"/>
        <item m="1" x="627"/>
        <item m="1" x="677"/>
        <item m="1" x="727"/>
        <item m="1" x="777"/>
        <item m="1" x="827"/>
        <item m="1" x="877"/>
        <item m="1" x="927"/>
        <item m="1" x="977"/>
        <item m="1" x="1027"/>
        <item m="1" x="1077"/>
        <item m="1" x="1127"/>
        <item m="1" x="1177"/>
        <item m="1" x="1227"/>
        <item m="1" x="1277"/>
        <item m="1" x="1327"/>
        <item m="1" x="1377"/>
        <item m="1" x="1427"/>
        <item m="1" x="1478"/>
        <item m="1" x="1529"/>
        <item m="1" x="1580"/>
        <item m="1" x="1631"/>
        <item m="1" x="1682"/>
        <item m="1" x="1733"/>
        <item m="1" x="1784"/>
        <item m="1" x="1835"/>
        <item m="1" x="1886"/>
        <item m="1" x="1936"/>
        <item m="1" x="1986"/>
        <item m="1" x="2036"/>
        <item m="1" x="2086"/>
        <item m="1" x="2136"/>
        <item m="1" x="2186"/>
        <item m="1" x="2236"/>
        <item m="1" x="2286"/>
        <item m="1" x="2336"/>
        <item m="1" x="2386"/>
        <item m="1" x="2436"/>
        <item m="1" x="2486"/>
        <item m="1" x="2536"/>
        <item m="1" x="2586"/>
        <item m="1" x="2636"/>
        <item m="1" x="2686"/>
        <item m="1" x="2736"/>
        <item m="1" x="2786"/>
        <item m="1" x="2836"/>
        <item m="1" x="2886"/>
        <item m="1" x="2936"/>
        <item m="1" x="2986"/>
        <item m="1" x="3036"/>
        <item m="1" x="3086"/>
        <item m="1" x="3136"/>
        <item m="1" x="25"/>
        <item m="1" x="75"/>
        <item m="1" x="125"/>
        <item m="1" x="175"/>
        <item m="1" x="225"/>
        <item m="1" x="275"/>
        <item m="1" x="325"/>
        <item m="1" x="375"/>
        <item m="1" x="425"/>
        <item m="1" x="475"/>
        <item m="1" x="525"/>
        <item m="1" x="575"/>
        <item m="1" x="625"/>
        <item m="1" x="675"/>
        <item m="1" x="725"/>
        <item m="1" x="775"/>
        <item m="1" x="825"/>
        <item m="1" x="875"/>
        <item m="1" x="925"/>
        <item m="1" x="975"/>
        <item m="1" x="1025"/>
        <item m="1" x="1075"/>
        <item m="1" x="1125"/>
        <item m="1" x="1175"/>
        <item m="1" x="1225"/>
        <item m="1" x="1275"/>
        <item m="1" x="1325"/>
        <item m="1" x="1375"/>
        <item m="1" x="1425"/>
        <item m="1" x="1476"/>
        <item m="1" x="1527"/>
        <item m="1" x="1578"/>
        <item m="1" x="1629"/>
        <item m="1" x="1680"/>
        <item m="1" x="1731"/>
        <item m="1" x="1782"/>
        <item m="1" x="1833"/>
        <item m="1" x="1884"/>
        <item m="1" x="1934"/>
        <item m="1" x="1984"/>
        <item m="1" x="2034"/>
        <item m="1" x="2084"/>
        <item m="1" x="2134"/>
        <item m="1" x="2184"/>
        <item m="1" x="2234"/>
        <item m="1" x="2284"/>
        <item m="1" x="2334"/>
        <item m="1" x="2384"/>
        <item m="1" x="2434"/>
        <item m="1" x="2484"/>
        <item m="1" x="2534"/>
        <item m="1" x="2584"/>
        <item m="1" x="2634"/>
        <item m="1" x="2684"/>
        <item m="1" x="2734"/>
        <item m="1" x="2784"/>
        <item m="1" x="2834"/>
        <item m="1" x="2884"/>
        <item m="1" x="2934"/>
        <item m="1" x="2984"/>
        <item m="1" x="3034"/>
        <item m="1" x="3084"/>
        <item m="1" x="3134"/>
        <item m="1" x="23"/>
        <item m="1" x="73"/>
        <item m="1" x="123"/>
        <item m="1" x="173"/>
        <item m="1" x="223"/>
        <item m="1" x="273"/>
        <item m="1" x="323"/>
        <item m="1" x="373"/>
        <item m="1" x="423"/>
        <item m="1" x="473"/>
        <item m="1" x="523"/>
        <item m="1" x="573"/>
        <item m="1" x="623"/>
        <item m="1" x="673"/>
        <item m="1" x="723"/>
        <item m="1" x="773"/>
        <item m="1" x="823"/>
        <item m="1" x="873"/>
        <item m="1" x="923"/>
        <item m="1" x="973"/>
        <item m="1" x="1023"/>
        <item m="1" x="1073"/>
        <item m="1" x="1123"/>
        <item m="1" x="1173"/>
        <item m="1" x="1223"/>
        <item m="1" x="1273"/>
        <item m="1" x="1323"/>
        <item m="1" x="1373"/>
        <item m="1" x="1423"/>
        <item m="1" x="1474"/>
        <item m="1" x="1525"/>
        <item m="1" x="1576"/>
        <item m="1" x="1627"/>
        <item m="1" x="1678"/>
        <item m="1" x="1729"/>
        <item m="1" x="1780"/>
        <item m="1" x="1831"/>
        <item m="1" x="1882"/>
        <item m="1" x="1932"/>
        <item m="1" x="1982"/>
        <item m="1" x="2032"/>
        <item m="1" x="2082"/>
        <item m="1" x="2132"/>
        <item m="1" x="2182"/>
        <item m="1" x="2232"/>
        <item m="1" x="2282"/>
        <item m="1" x="2332"/>
        <item m="1" x="2382"/>
        <item m="1" x="2432"/>
        <item m="1" x="2482"/>
        <item m="1" x="2532"/>
        <item m="1" x="2582"/>
        <item m="1" x="2632"/>
        <item m="1" x="2682"/>
        <item m="1" x="2732"/>
        <item m="1" x="2782"/>
        <item m="1" x="2832"/>
        <item m="1" x="2882"/>
        <item m="1" x="2932"/>
        <item m="1" x="2982"/>
        <item m="1" x="3032"/>
        <item m="1" x="3082"/>
        <item m="1" x="3132"/>
        <item m="1" x="21"/>
        <item m="1" x="71"/>
        <item m="1" x="121"/>
        <item m="1" x="171"/>
        <item m="1" x="221"/>
        <item m="1" x="271"/>
        <item m="1" x="321"/>
        <item m="1" x="371"/>
        <item m="1" x="421"/>
        <item m="1" x="471"/>
        <item m="1" x="521"/>
        <item m="1" x="571"/>
        <item m="1" x="621"/>
        <item m="1" x="671"/>
        <item m="1" x="721"/>
        <item m="1" x="771"/>
        <item m="1" x="821"/>
        <item m="1" x="871"/>
        <item m="1" x="921"/>
        <item m="1" x="971"/>
        <item m="1" x="1021"/>
        <item m="1" x="1071"/>
        <item m="1" x="1121"/>
        <item m="1" x="1171"/>
        <item m="1" x="1221"/>
        <item m="1" x="1271"/>
        <item m="1" x="1321"/>
        <item m="1" x="1371"/>
        <item m="1" x="1421"/>
        <item m="1" x="1472"/>
        <item m="1" x="1523"/>
        <item m="1" x="1574"/>
        <item m="1" x="1625"/>
        <item m="1" x="1676"/>
        <item m="1" x="1727"/>
        <item m="1" x="1778"/>
        <item m="1" x="1829"/>
        <item m="1" x="1880"/>
        <item m="1" x="1930"/>
        <item m="1" x="1980"/>
        <item m="1" x="2030"/>
        <item m="1" x="2080"/>
        <item m="1" x="2130"/>
        <item m="1" x="2180"/>
        <item m="1" x="2230"/>
        <item m="1" x="2280"/>
        <item m="1" x="2330"/>
        <item m="1" x="2380"/>
        <item m="1" x="2430"/>
        <item m="1" x="2480"/>
        <item m="1" x="2530"/>
        <item m="1" x="2580"/>
        <item m="1" x="2630"/>
        <item m="1" x="2680"/>
        <item m="1" x="2730"/>
        <item m="1" x="2780"/>
        <item m="1" x="2830"/>
        <item m="1" x="2880"/>
        <item m="1" x="2930"/>
        <item m="1" x="2980"/>
        <item m="1" x="3030"/>
        <item m="1" x="3080"/>
        <item m="1" x="3130"/>
        <item m="1" x="19"/>
        <item m="1" x="69"/>
        <item m="1" x="119"/>
        <item m="1" x="169"/>
        <item m="1" x="219"/>
        <item m="1" x="269"/>
        <item m="1" x="319"/>
        <item m="1" x="369"/>
        <item m="1" x="419"/>
        <item m="1" x="469"/>
        <item m="1" x="519"/>
        <item m="1" x="569"/>
        <item m="1" x="619"/>
        <item m="1" x="669"/>
        <item m="1" x="719"/>
        <item m="1" x="769"/>
        <item m="1" x="819"/>
        <item m="1" x="869"/>
        <item m="1" x="919"/>
        <item m="1" x="969"/>
        <item m="1" x="1019"/>
        <item m="1" x="1069"/>
        <item m="1" x="1119"/>
        <item m="1" x="1169"/>
        <item m="1" x="1219"/>
        <item m="1" x="1269"/>
        <item m="1" x="1319"/>
        <item m="1" x="1369"/>
        <item m="1" x="1419"/>
        <item m="1" x="1470"/>
        <item m="1" x="1521"/>
        <item m="1" x="1572"/>
        <item m="1" x="1623"/>
        <item m="1" x="1674"/>
        <item m="1" x="1725"/>
        <item m="1" x="1776"/>
        <item m="1" x="1827"/>
        <item m="1" x="1878"/>
        <item m="1" x="1928"/>
        <item m="1" x="1978"/>
        <item m="1" x="2028"/>
        <item m="1" x="2078"/>
        <item m="1" x="2128"/>
        <item m="1" x="2178"/>
        <item m="1" x="2228"/>
        <item m="1" x="2278"/>
        <item m="1" x="2328"/>
        <item m="1" x="2378"/>
        <item m="1" x="2428"/>
        <item m="1" x="2478"/>
        <item m="1" x="2528"/>
        <item m="1" x="2578"/>
        <item m="1" x="2628"/>
        <item m="1" x="2678"/>
        <item m="1" x="2728"/>
        <item m="1" x="2778"/>
        <item m="1" x="2828"/>
        <item m="1" x="2878"/>
        <item m="1" x="2928"/>
        <item m="1" x="2978"/>
        <item m="1" x="3028"/>
        <item m="1" x="3078"/>
        <item m="1" x="3128"/>
        <item m="1" x="17"/>
        <item m="1" x="67"/>
        <item m="1" x="117"/>
        <item m="1" x="167"/>
        <item m="1" x="217"/>
        <item m="1" x="267"/>
        <item m="1" x="317"/>
        <item m="1" x="367"/>
        <item m="1" x="417"/>
        <item m="1" x="467"/>
        <item m="1" x="517"/>
        <item m="1" x="567"/>
        <item m="1" x="617"/>
        <item m="1" x="667"/>
        <item m="1" x="717"/>
        <item m="1" x="767"/>
        <item m="1" x="817"/>
        <item m="1" x="867"/>
        <item m="1" x="917"/>
        <item m="1" x="967"/>
        <item m="1" x="1017"/>
        <item m="1" x="1067"/>
        <item m="1" x="1117"/>
        <item m="1" x="1167"/>
        <item m="1" x="1217"/>
        <item m="1" x="1267"/>
        <item m="1" x="1317"/>
        <item m="1" x="1367"/>
        <item m="1" x="1417"/>
        <item m="1" x="1468"/>
        <item m="1" x="1519"/>
        <item m="1" x="1570"/>
        <item m="1" x="1621"/>
        <item m="1" x="1672"/>
        <item m="1" x="1723"/>
        <item m="1" x="1774"/>
        <item m="1" x="1825"/>
        <item m="1" x="1876"/>
        <item m="1" x="1926"/>
        <item m="1" x="1976"/>
        <item m="1" x="2026"/>
        <item m="1" x="2076"/>
        <item m="1" x="2126"/>
        <item m="1" x="2176"/>
        <item m="1" x="2226"/>
        <item m="1" x="2276"/>
        <item m="1" x="2326"/>
        <item m="1" x="2376"/>
        <item m="1" x="2426"/>
        <item m="1" x="2476"/>
        <item m="1" x="2526"/>
        <item m="1" x="2576"/>
        <item m="1" x="2626"/>
        <item m="1" x="2676"/>
        <item m="1" x="2726"/>
        <item m="1" x="2776"/>
        <item m="1" x="2826"/>
        <item m="1" x="2876"/>
        <item m="1" x="2926"/>
        <item m="1" x="2976"/>
        <item m="1" x="3026"/>
        <item m="1" x="3076"/>
        <item m="1" x="3126"/>
        <item m="1" x="15"/>
        <item m="1" x="65"/>
        <item m="1" x="115"/>
        <item m="1" x="165"/>
        <item m="1" x="215"/>
        <item m="1" x="265"/>
        <item m="1" x="315"/>
        <item m="1" x="365"/>
        <item m="1" x="415"/>
        <item m="1" x="465"/>
        <item m="1" x="515"/>
        <item m="1" x="565"/>
        <item m="1" x="615"/>
        <item m="1" x="665"/>
        <item m="1" x="715"/>
        <item m="1" x="765"/>
        <item m="1" x="815"/>
        <item m="1" x="865"/>
        <item m="1" x="915"/>
        <item m="1" x="965"/>
        <item m="1" x="1015"/>
        <item m="1" x="1065"/>
        <item m="1" x="1115"/>
        <item m="1" x="1165"/>
        <item m="1" x="1215"/>
        <item m="1" x="1265"/>
        <item m="1" x="1315"/>
        <item m="1" x="1365"/>
        <item m="1" x="1415"/>
        <item m="1" x="1466"/>
        <item m="1" x="1517"/>
        <item m="1" x="1568"/>
        <item m="1" x="1619"/>
        <item m="1" x="1670"/>
        <item m="1" x="1721"/>
        <item m="1" x="1772"/>
        <item m="1" x="1823"/>
        <item m="1" x="1874"/>
        <item m="1" x="1924"/>
        <item m="1" x="1974"/>
        <item m="1" x="2024"/>
        <item m="1" x="2074"/>
        <item m="1" x="2124"/>
        <item m="1" x="2174"/>
        <item m="1" x="2224"/>
        <item m="1" x="2274"/>
        <item m="1" x="2324"/>
        <item m="1" x="2374"/>
        <item m="1" x="2424"/>
        <item m="1" x="2474"/>
        <item m="1" x="2524"/>
        <item m="1" x="2574"/>
        <item m="1" x="2624"/>
        <item m="1" x="2674"/>
        <item m="1" x="2724"/>
        <item m="1" x="2774"/>
        <item m="1" x="2824"/>
        <item m="1" x="2874"/>
        <item m="1" x="2924"/>
        <item m="1" x="2974"/>
        <item m="1" x="3024"/>
        <item m="1" x="3074"/>
        <item m="1" x="3124"/>
        <item m="1" x="13"/>
        <item m="1" x="63"/>
        <item m="1" x="113"/>
        <item m="1" x="163"/>
        <item m="1" x="213"/>
        <item m="1" x="263"/>
        <item m="1" x="313"/>
        <item m="1" x="363"/>
        <item m="1" x="413"/>
        <item m="1" x="463"/>
        <item m="1" x="513"/>
        <item m="1" x="563"/>
        <item m="1" x="613"/>
        <item m="1" x="663"/>
        <item m="1" x="713"/>
        <item m="1" x="763"/>
        <item m="1" x="813"/>
        <item m="1" x="863"/>
        <item m="1" x="913"/>
        <item m="1" x="963"/>
        <item m="1" x="1013"/>
        <item m="1" x="1063"/>
        <item m="1" x="1113"/>
        <item m="1" x="1163"/>
        <item m="1" x="1213"/>
        <item m="1" x="1263"/>
        <item m="1" x="1313"/>
        <item m="1" x="1363"/>
        <item m="1" x="1413"/>
        <item m="1" x="1464"/>
        <item m="1" x="1515"/>
        <item m="1" x="1566"/>
        <item m="1" x="1617"/>
        <item m="1" x="1668"/>
        <item m="1" x="1719"/>
        <item m="1" x="1770"/>
        <item m="1" x="1821"/>
        <item m="1" x="1872"/>
        <item m="1" x="1922"/>
        <item m="1" x="1972"/>
        <item m="1" x="2022"/>
        <item m="1" x="2072"/>
        <item m="1" x="2122"/>
        <item m="1" x="2172"/>
        <item m="1" x="2222"/>
        <item m="1" x="2272"/>
        <item m="1" x="2322"/>
        <item m="1" x="2372"/>
        <item m="1" x="2422"/>
        <item m="1" x="2472"/>
        <item m="1" x="2522"/>
        <item m="1" x="2572"/>
        <item m="1" x="2622"/>
        <item m="1" x="2672"/>
        <item m="1" x="2722"/>
        <item m="1" x="2772"/>
        <item m="1" x="2822"/>
        <item m="1" x="2872"/>
        <item m="1" x="2922"/>
        <item m="1" x="2972"/>
        <item m="1" x="3022"/>
        <item m="1" x="3072"/>
        <item m="1" x="3122"/>
        <item m="1" x="11"/>
        <item m="1" x="61"/>
        <item m="1" x="111"/>
        <item m="1" x="161"/>
        <item m="1" x="211"/>
        <item m="1" x="261"/>
        <item m="1" x="311"/>
        <item m="1" x="361"/>
        <item m="1" x="411"/>
        <item m="1" x="461"/>
        <item m="1" x="511"/>
        <item m="1" x="561"/>
        <item m="1" x="611"/>
        <item m="1" x="661"/>
        <item m="1" x="711"/>
        <item m="1" x="761"/>
        <item m="1" x="811"/>
        <item m="1" x="861"/>
        <item m="1" x="911"/>
        <item m="1" x="961"/>
        <item m="1" x="1011"/>
        <item m="1" x="1061"/>
        <item m="1" x="1111"/>
        <item m="1" x="1161"/>
        <item m="1" x="1211"/>
        <item m="1" x="1261"/>
        <item m="1" x="1311"/>
        <item m="1" x="1361"/>
        <item m="1" x="1411"/>
        <item m="1" x="1462"/>
        <item m="1" x="1513"/>
        <item m="1" x="1564"/>
        <item m="1" x="1615"/>
        <item m="1" x="1666"/>
        <item m="1" x="1717"/>
        <item m="1" x="1768"/>
        <item m="1" x="1819"/>
        <item m="1" x="1870"/>
        <item m="1" x="1920"/>
        <item m="1" x="1970"/>
        <item m="1" x="2020"/>
        <item m="1" x="2070"/>
        <item m="1" x="2120"/>
        <item m="1" x="2170"/>
        <item m="1" x="2220"/>
        <item m="1" x="2270"/>
        <item m="1" x="2320"/>
        <item m="1" x="2370"/>
        <item m="1" x="2420"/>
        <item m="1" x="2470"/>
        <item m="1" x="2520"/>
        <item m="1" x="2570"/>
        <item m="1" x="2620"/>
        <item m="1" x="2670"/>
        <item m="1" x="2720"/>
        <item m="1" x="2770"/>
        <item m="1" x="2820"/>
        <item m="1" x="2870"/>
        <item m="1" x="2920"/>
        <item m="1" x="2970"/>
        <item m="1" x="3020"/>
        <item m="1" x="3070"/>
        <item m="1" x="3120"/>
        <item m="1" x="9"/>
        <item m="1" x="59"/>
        <item m="1" x="109"/>
        <item m="1" x="159"/>
        <item m="1" x="209"/>
        <item m="1" x="259"/>
        <item m="1" x="309"/>
        <item m="1" x="359"/>
        <item m="1" x="409"/>
        <item m="1" x="459"/>
        <item m="1" x="509"/>
        <item m="1" x="559"/>
        <item m="1" x="609"/>
        <item m="1" x="659"/>
        <item m="1" x="709"/>
        <item m="1" x="759"/>
        <item m="1" x="809"/>
        <item m="1" x="859"/>
        <item m="1" x="909"/>
        <item m="1" x="959"/>
        <item m="1" x="1009"/>
        <item m="1" x="1059"/>
        <item m="1" x="1109"/>
        <item m="1" x="1159"/>
        <item m="1" x="1209"/>
        <item m="1" x="1259"/>
        <item m="1" x="1309"/>
        <item m="1" x="1359"/>
        <item m="1" x="1409"/>
        <item m="1" x="1460"/>
        <item m="1" x="1511"/>
        <item m="1" x="1562"/>
        <item m="1" x="1613"/>
        <item m="1" x="1664"/>
        <item m="1" x="1715"/>
        <item m="1" x="1766"/>
        <item m="1" x="1817"/>
        <item m="1" x="1868"/>
        <item m="1" x="1918"/>
        <item m="1" x="1968"/>
        <item m="1" x="2018"/>
        <item m="1" x="2068"/>
        <item m="1" x="2118"/>
        <item m="1" x="2168"/>
        <item m="1" x="2218"/>
        <item m="1" x="2268"/>
        <item m="1" x="2318"/>
        <item m="1" x="2368"/>
        <item m="1" x="2418"/>
        <item m="1" x="2468"/>
        <item m="1" x="2518"/>
        <item m="1" x="2568"/>
        <item m="1" x="2618"/>
        <item m="1" x="2668"/>
        <item m="1" x="2718"/>
        <item m="1" x="2768"/>
        <item m="1" x="2818"/>
        <item m="1" x="2868"/>
        <item m="1" x="2918"/>
        <item m="1" x="2968"/>
        <item m="1" x="3018"/>
        <item m="1" x="3068"/>
        <item m="1" x="3118"/>
        <item m="1" x="3168"/>
        <item m="1" x="57"/>
        <item m="1" x="107"/>
        <item m="1" x="157"/>
        <item m="1" x="207"/>
        <item m="1" x="257"/>
        <item m="1" x="307"/>
        <item m="1" x="357"/>
        <item m="1" x="407"/>
        <item m="1" x="457"/>
        <item m="1" x="507"/>
        <item m="1" x="557"/>
        <item m="1" x="607"/>
        <item m="1" x="657"/>
        <item m="1" x="707"/>
        <item m="1" x="757"/>
        <item m="1" x="807"/>
        <item m="1" x="857"/>
        <item m="1" x="907"/>
        <item m="1" x="957"/>
        <item m="1" x="1007"/>
        <item m="1" x="1057"/>
        <item m="1" x="1107"/>
        <item m="1" x="1157"/>
        <item m="1" x="1207"/>
        <item m="1" x="1257"/>
        <item m="1" x="1307"/>
        <item m="1" x="1357"/>
        <item m="1" x="1407"/>
        <item m="1" x="1458"/>
        <item m="1" x="1509"/>
        <item m="1" x="1560"/>
        <item m="1" x="1611"/>
        <item m="1" x="1662"/>
        <item m="1" x="1713"/>
        <item m="1" x="1764"/>
        <item m="1" x="1815"/>
        <item m="1" x="1866"/>
        <item m="1" x="1916"/>
        <item m="1" x="1966"/>
        <item m="1" x="2016"/>
        <item m="1" x="2066"/>
        <item m="1" x="2116"/>
        <item m="1" x="2166"/>
        <item m="1" x="2216"/>
        <item m="1" x="2266"/>
        <item m="1" x="2316"/>
        <item m="1" x="2366"/>
        <item m="1" x="2416"/>
        <item m="1" x="2466"/>
        <item m="1" x="2516"/>
        <item m="1" x="2566"/>
        <item m="1" x="2616"/>
        <item m="1" x="2666"/>
        <item m="1" x="2716"/>
        <item m="1" x="2766"/>
        <item m="1" x="2816"/>
        <item m="1" x="2866"/>
        <item m="1" x="2916"/>
        <item m="1" x="2966"/>
        <item m="1" x="3016"/>
        <item m="1" x="3066"/>
        <item m="1" x="3116"/>
        <item m="1" x="3166"/>
        <item m="1" x="55"/>
        <item m="1" x="105"/>
        <item m="1" x="155"/>
        <item m="1" x="205"/>
        <item m="1" x="255"/>
        <item m="1" x="305"/>
        <item m="1" x="355"/>
        <item m="1" x="405"/>
        <item m="1" x="455"/>
        <item m="1" x="505"/>
        <item m="1" x="555"/>
        <item m="1" x="605"/>
        <item m="1" x="655"/>
        <item m="1" x="705"/>
        <item m="1" x="755"/>
        <item m="1" x="805"/>
        <item m="1" x="855"/>
        <item m="1" x="905"/>
        <item m="1" x="955"/>
        <item m="1" x="1005"/>
        <item m="1" x="1055"/>
        <item m="1" x="1105"/>
        <item m="1" x="1155"/>
        <item m="1" x="1205"/>
        <item m="1" x="1255"/>
        <item m="1" x="1305"/>
        <item m="1" x="1355"/>
        <item m="1" x="1405"/>
        <item m="1" x="1456"/>
        <item m="1" x="1507"/>
        <item m="1" x="1558"/>
        <item m="1" x="1609"/>
        <item m="1" x="1660"/>
        <item m="1" x="1711"/>
        <item m="1" x="1762"/>
        <item m="1" x="1813"/>
        <item m="1" x="1864"/>
        <item m="1" x="1914"/>
        <item m="1" x="1964"/>
        <item m="1" x="2014"/>
        <item m="1" x="2064"/>
        <item m="1" x="2114"/>
        <item m="1" x="2164"/>
        <item m="1" x="2214"/>
        <item m="1" x="2264"/>
        <item m="1" x="2314"/>
        <item m="1" x="2364"/>
        <item m="1" x="2414"/>
        <item m="1" x="2464"/>
        <item m="1" x="2514"/>
        <item m="1" x="2564"/>
        <item m="1" x="2614"/>
        <item m="1" x="2664"/>
        <item m="1" x="2714"/>
        <item m="1" x="2764"/>
        <item m="1" x="2814"/>
        <item m="1" x="2864"/>
        <item m="1" x="2914"/>
        <item m="1" x="2964"/>
        <item m="1" x="3014"/>
        <item m="1" x="3064"/>
        <item m="1" x="3114"/>
        <item m="1" x="3164"/>
        <item m="1" x="53"/>
        <item m="1" x="103"/>
        <item m="1" x="153"/>
        <item m="1" x="203"/>
        <item m="1" x="253"/>
        <item m="1" x="303"/>
        <item m="1" x="353"/>
        <item m="1" x="403"/>
        <item m="1" x="453"/>
        <item m="1" x="503"/>
        <item m="1" x="553"/>
        <item m="1" x="603"/>
        <item m="1" x="653"/>
        <item m="1" x="703"/>
        <item m="1" x="753"/>
        <item m="1" x="803"/>
        <item m="1" x="853"/>
        <item m="1" x="903"/>
        <item m="1" x="953"/>
        <item m="1" x="1003"/>
        <item m="1" x="1053"/>
        <item m="1" x="1103"/>
        <item m="1" x="1153"/>
        <item m="1" x="1203"/>
        <item m="1" x="1253"/>
        <item m="1" x="1303"/>
        <item m="1" x="1353"/>
        <item m="1" x="1403"/>
        <item m="1" x="1454"/>
        <item m="1" x="1505"/>
        <item m="1" x="1556"/>
        <item m="1" x="1607"/>
        <item m="1" x="1658"/>
        <item m="1" x="1709"/>
        <item m="1" x="1760"/>
        <item m="1" x="1811"/>
        <item m="1" x="1862"/>
        <item m="1" x="1913"/>
        <item m="1" x="1963"/>
        <item m="1" x="2013"/>
        <item m="1" x="2063"/>
        <item m="1" x="2113"/>
        <item m="1" x="2163"/>
        <item m="1" x="2213"/>
        <item m="1" x="2263"/>
        <item m="1" x="2313"/>
        <item m="1" x="2363"/>
        <item m="1" x="2413"/>
        <item m="1" x="2463"/>
        <item m="1" x="2513"/>
        <item m="1" x="2563"/>
        <item m="1" x="2613"/>
        <item m="1" x="2663"/>
        <item m="1" x="2713"/>
        <item m="1" x="2763"/>
        <item m="1" x="2813"/>
        <item m="1" x="2863"/>
        <item m="1" x="2913"/>
        <item m="1" x="2963"/>
        <item m="1" x="3013"/>
        <item m="1" x="3063"/>
        <item m="1" x="3113"/>
        <item m="1" x="3163"/>
        <item m="1" x="52"/>
        <item m="1" x="102"/>
        <item m="1" x="152"/>
        <item m="1" x="202"/>
        <item m="1" x="252"/>
        <item m="1" x="302"/>
        <item m="1" x="352"/>
        <item m="1" x="402"/>
        <item m="1" x="452"/>
        <item m="1" x="502"/>
        <item m="1" x="552"/>
        <item m="1" x="602"/>
        <item m="1" x="652"/>
        <item m="1" x="702"/>
        <item m="1" x="752"/>
        <item m="1" x="802"/>
        <item m="1" x="852"/>
        <item m="1" x="902"/>
        <item m="1" x="952"/>
        <item m="1" x="1002"/>
        <item m="1" x="1052"/>
        <item m="1" x="1102"/>
        <item m="1" x="1152"/>
        <item m="1" x="1202"/>
        <item m="1" x="1252"/>
        <item m="1" x="1302"/>
        <item m="1" x="1352"/>
        <item m="1" x="1402"/>
        <item m="1" x="1453"/>
        <item m="1" x="1504"/>
        <item m="1" x="1555"/>
        <item m="1" x="1606"/>
        <item m="1" x="1657"/>
        <item m="1" x="1708"/>
        <item m="1" x="1759"/>
        <item m="1" x="1810"/>
        <item m="1" x="1861"/>
        <item m="1" x="1912"/>
        <item m="1" x="1962"/>
        <item m="1" x="2012"/>
        <item m="1" x="2062"/>
        <item m="1" x="2112"/>
        <item m="1" x="2162"/>
        <item m="1" x="2212"/>
        <item m="1" x="2262"/>
        <item m="1" x="2312"/>
        <item m="1" x="2362"/>
        <item m="1" x="2412"/>
        <item m="1" x="2462"/>
        <item m="1" x="2512"/>
        <item m="1" x="2562"/>
        <item m="1" x="2612"/>
        <item m="1" x="2662"/>
        <item m="1" x="2712"/>
        <item m="1" x="2762"/>
        <item m="1" x="2812"/>
        <item m="1" x="2862"/>
        <item m="1" x="2912"/>
        <item m="1" x="2962"/>
        <item m="1" x="3012"/>
        <item m="1" x="3062"/>
        <item m="1" x="3112"/>
        <item m="1" x="3162"/>
        <item m="1" x="51"/>
        <item m="1" x="101"/>
        <item m="1" x="151"/>
        <item m="1" x="201"/>
        <item m="1" x="251"/>
        <item m="1" x="301"/>
        <item m="1" x="351"/>
        <item m="1" x="401"/>
        <item m="1" x="451"/>
        <item m="1" x="501"/>
        <item m="1" x="551"/>
        <item m="1" x="601"/>
        <item m="1" x="651"/>
        <item m="1" x="701"/>
        <item m="1" x="751"/>
        <item m="1" x="801"/>
        <item m="1" x="851"/>
        <item m="1" x="901"/>
        <item m="1" x="951"/>
        <item m="1" x="1001"/>
        <item m="1" x="1051"/>
        <item m="1" x="1101"/>
        <item m="1" x="1151"/>
        <item m="1" x="1201"/>
        <item m="1" x="1251"/>
        <item m="1" x="1301"/>
        <item m="1" x="1351"/>
        <item m="1" x="1401"/>
        <item m="1" x="1452"/>
        <item m="1" x="1503"/>
        <item m="1" x="1554"/>
        <item m="1" x="1605"/>
        <item m="1" x="1656"/>
        <item m="1" x="1707"/>
        <item m="1" x="1758"/>
        <item m="1" x="1809"/>
        <item m="1" x="1860"/>
        <item m="1" x="1911"/>
        <item m="1" x="1961"/>
        <item m="1" x="2011"/>
        <item m="1" x="2061"/>
        <item m="1" x="2111"/>
        <item m="1" x="2161"/>
        <item m="1" x="2211"/>
        <item m="1" x="2261"/>
        <item m="1" x="2311"/>
        <item m="1" x="2361"/>
        <item m="1" x="2411"/>
        <item m="1" x="2461"/>
        <item m="1" x="2511"/>
        <item m="1" x="2561"/>
        <item m="1" x="2611"/>
        <item m="1" x="2661"/>
        <item m="1" x="2711"/>
        <item m="1" x="2761"/>
        <item m="1" x="2811"/>
        <item m="1" x="2861"/>
        <item m="1" x="2911"/>
        <item m="1" x="2961"/>
        <item m="1" x="3011"/>
        <item m="1" x="3061"/>
        <item m="1" x="3111"/>
        <item m="1" x="3161"/>
        <item m="1" x="50"/>
        <item m="1" x="100"/>
        <item m="1" x="150"/>
        <item m="1" x="200"/>
        <item m="1" x="250"/>
        <item m="1" x="300"/>
        <item m="1" x="350"/>
        <item m="1" x="400"/>
        <item m="1" x="450"/>
        <item m="1" x="500"/>
        <item m="1" x="550"/>
        <item m="1" x="600"/>
        <item m="1" x="650"/>
        <item m="1" x="700"/>
        <item m="1" x="750"/>
        <item m="1" x="800"/>
        <item m="1" x="850"/>
        <item m="1" x="900"/>
        <item m="1" x="950"/>
        <item m="1" x="1000"/>
        <item m="1" x="1050"/>
        <item m="1" x="1100"/>
        <item m="1" x="1150"/>
        <item m="1" x="1200"/>
        <item m="1" x="1250"/>
        <item m="1" x="1300"/>
        <item m="1" x="1350"/>
        <item m="1" x="1400"/>
        <item m="1" x="1451"/>
        <item m="1" x="1502"/>
        <item m="1" x="1553"/>
        <item m="1" x="1604"/>
        <item m="1" x="1655"/>
        <item m="1" x="1706"/>
        <item m="1" x="1757"/>
        <item m="1" x="1808"/>
        <item m="1" x="1859"/>
        <item m="1" x="1910"/>
        <item m="1" x="1960"/>
        <item m="1" x="2010"/>
        <item m="1" x="2060"/>
        <item m="1" x="2110"/>
        <item m="1" x="2160"/>
        <item m="1" x="2210"/>
        <item m="1" x="2260"/>
        <item m="1" x="2310"/>
        <item m="1" x="2360"/>
        <item m="1" x="2410"/>
        <item m="1" x="2460"/>
        <item m="1" x="2510"/>
        <item m="1" x="2560"/>
        <item m="1" x="2610"/>
        <item m="1" x="2660"/>
        <item m="1" x="2710"/>
        <item m="1" x="2760"/>
        <item m="1" x="2810"/>
        <item m="1" x="2860"/>
        <item m="1" x="2910"/>
        <item m="1" x="2960"/>
        <item m="1" x="3010"/>
        <item m="1" x="3060"/>
        <item m="1" x="3110"/>
        <item m="1" x="3160"/>
        <item m="1" x="49"/>
        <item m="1" x="99"/>
        <item m="1" x="149"/>
        <item m="1" x="199"/>
        <item m="1" x="249"/>
        <item m="1" x="299"/>
        <item m="1" x="349"/>
        <item m="1" x="399"/>
        <item m="1" x="449"/>
        <item m="1" x="499"/>
        <item m="1" x="549"/>
        <item m="1" x="599"/>
        <item m="1" x="649"/>
        <item m="1" x="699"/>
        <item m="1" x="749"/>
        <item m="1" x="799"/>
        <item m="1" x="849"/>
        <item m="1" x="899"/>
        <item m="1" x="949"/>
        <item m="1" x="999"/>
        <item m="1" x="1049"/>
        <item m="1" x="1099"/>
        <item m="1" x="1149"/>
        <item m="1" x="1199"/>
        <item m="1" x="1249"/>
        <item m="1" x="1299"/>
        <item m="1" x="1349"/>
        <item m="1" x="1399"/>
        <item m="1" x="1450"/>
        <item m="1" x="1501"/>
        <item m="1" x="1552"/>
        <item m="1" x="1603"/>
        <item m="1" x="1654"/>
        <item m="1" x="1705"/>
        <item m="1" x="1756"/>
        <item m="1" x="1807"/>
        <item m="1" x="1858"/>
        <item m="1" x="1909"/>
        <item m="1" x="1959"/>
        <item m="1" x="2009"/>
        <item m="1" x="2059"/>
        <item m="1" x="2109"/>
        <item m="1" x="2159"/>
        <item m="1" x="2209"/>
        <item m="1" x="2259"/>
        <item m="1" x="2309"/>
        <item m="1" x="2359"/>
        <item m="1" x="2409"/>
        <item m="1" x="2459"/>
        <item m="1" x="2509"/>
        <item m="1" x="2559"/>
        <item m="1" x="2609"/>
        <item m="1" x="2659"/>
        <item m="1" x="2709"/>
        <item m="1" x="2759"/>
        <item m="1" x="2809"/>
        <item m="1" x="2859"/>
        <item m="1" x="2909"/>
        <item m="1" x="2959"/>
        <item m="1" x="3009"/>
        <item m="1" x="3059"/>
        <item m="1" x="3109"/>
        <item m="1" x="3159"/>
        <item m="1" x="48"/>
        <item m="1" x="98"/>
        <item m="1" x="148"/>
        <item m="1" x="198"/>
        <item m="1" x="248"/>
        <item m="1" x="298"/>
        <item m="1" x="348"/>
        <item m="1" x="398"/>
        <item m="1" x="448"/>
        <item m="1" x="498"/>
        <item m="1" x="548"/>
        <item m="1" x="598"/>
        <item m="1" x="648"/>
        <item m="1" x="698"/>
        <item m="1" x="748"/>
        <item m="1" x="798"/>
        <item m="1" x="848"/>
        <item m="1" x="898"/>
        <item m="1" x="948"/>
        <item m="1" x="998"/>
        <item m="1" x="1048"/>
        <item m="1" x="1098"/>
        <item m="1" x="1148"/>
        <item m="1" x="1198"/>
        <item m="1" x="1248"/>
        <item m="1" x="1298"/>
        <item m="1" x="1348"/>
        <item m="1" x="1398"/>
        <item m="1" x="1449"/>
        <item m="1" x="1500"/>
        <item m="1" x="1551"/>
        <item m="1" x="1602"/>
        <item m="1" x="1653"/>
        <item m="1" x="1704"/>
        <item m="1" x="1755"/>
        <item m="1" x="1806"/>
        <item m="1" x="1857"/>
        <item m="1" x="1908"/>
        <item m="1" x="1958"/>
        <item m="1" x="2008"/>
        <item m="1" x="2058"/>
        <item m="1" x="2108"/>
        <item m="1" x="2158"/>
        <item m="1" x="2208"/>
        <item m="1" x="2258"/>
        <item m="1" x="2308"/>
        <item m="1" x="2358"/>
        <item m="1" x="2408"/>
        <item m="1" x="2458"/>
        <item m="1" x="2508"/>
        <item m="1" x="2558"/>
        <item m="1" x="2608"/>
        <item m="1" x="2658"/>
        <item m="1" x="2708"/>
        <item m="1" x="2758"/>
        <item m="1" x="2808"/>
        <item m="1" x="2858"/>
        <item m="1" x="2908"/>
        <item m="1" x="2958"/>
        <item m="1" x="3008"/>
        <item m="1" x="3058"/>
        <item m="1" x="3108"/>
        <item m="1" x="3158"/>
        <item m="1" x="47"/>
        <item m="1" x="97"/>
        <item m="1" x="147"/>
        <item m="1" x="197"/>
        <item m="1" x="247"/>
        <item m="1" x="297"/>
        <item m="1" x="347"/>
        <item m="1" x="397"/>
        <item m="1" x="447"/>
        <item m="1" x="497"/>
        <item m="1" x="547"/>
        <item m="1" x="597"/>
        <item m="1" x="647"/>
        <item m="1" x="697"/>
        <item m="1" x="747"/>
        <item m="1" x="797"/>
        <item m="1" x="847"/>
        <item m="1" x="897"/>
        <item m="1" x="947"/>
        <item m="1" x="997"/>
        <item m="1" x="1047"/>
        <item m="1" x="1097"/>
        <item m="1" x="1147"/>
        <item m="1" x="1197"/>
        <item m="1" x="1247"/>
        <item m="1" x="1297"/>
        <item m="1" x="1347"/>
        <item m="1" x="1397"/>
        <item m="1" x="1448"/>
        <item m="1" x="1499"/>
        <item m="1" x="1550"/>
        <item m="1" x="1601"/>
        <item m="1" x="1652"/>
        <item m="1" x="1703"/>
        <item m="1" x="1754"/>
        <item m="1" x="1805"/>
        <item m="1" x="1856"/>
        <item m="1" x="1907"/>
        <item m="1" x="1957"/>
        <item m="1" x="2007"/>
        <item m="1" x="2057"/>
        <item m="1" x="2107"/>
        <item m="1" x="2157"/>
        <item m="1" x="2207"/>
        <item m="1" x="2257"/>
        <item m="1" x="2307"/>
        <item m="1" x="2357"/>
        <item m="1" x="2407"/>
        <item m="1" x="2457"/>
        <item m="1" x="2507"/>
        <item m="1" x="2557"/>
        <item m="1" x="2607"/>
        <item m="1" x="2657"/>
        <item m="1" x="2707"/>
        <item m="1" x="2757"/>
        <item m="1" x="2807"/>
        <item m="1" x="2857"/>
        <item m="1" x="2907"/>
        <item m="1" x="2957"/>
        <item m="1" x="3007"/>
        <item m="1" x="3057"/>
        <item m="1" x="3107"/>
        <item m="1" x="3157"/>
        <item m="1" x="46"/>
        <item m="1" x="96"/>
        <item m="1" x="146"/>
        <item m="1" x="196"/>
        <item m="1" x="246"/>
        <item m="1" x="296"/>
        <item m="1" x="346"/>
        <item m="1" x="396"/>
        <item m="1" x="446"/>
        <item m="1" x="496"/>
        <item m="1" x="546"/>
        <item m="1" x="596"/>
        <item m="1" x="646"/>
        <item m="1" x="696"/>
        <item m="1" x="746"/>
        <item m="1" x="796"/>
        <item m="1" x="846"/>
        <item m="1" x="896"/>
        <item m="1" x="946"/>
        <item m="1" x="996"/>
        <item m="1" x="1046"/>
        <item m="1" x="1096"/>
        <item m="1" x="1146"/>
        <item m="1" x="1196"/>
        <item m="1" x="1246"/>
        <item m="1" x="1296"/>
        <item m="1" x="1346"/>
        <item m="1" x="1396"/>
        <item m="1" x="1447"/>
        <item m="1" x="1498"/>
        <item m="1" x="1549"/>
        <item m="1" x="1600"/>
        <item m="1" x="1651"/>
        <item m="1" x="1702"/>
        <item m="1" x="1753"/>
        <item m="1" x="1804"/>
        <item m="1" x="1855"/>
        <item m="1" x="1906"/>
        <item m="1" x="1956"/>
        <item m="1" x="2006"/>
        <item m="1" x="2056"/>
        <item m="1" x="2106"/>
        <item m="1" x="2156"/>
        <item m="1" x="2206"/>
        <item m="1" x="2256"/>
        <item m="1" x="2306"/>
        <item m="1" x="2356"/>
        <item m="1" x="2406"/>
        <item m="1" x="2456"/>
        <item m="1" x="2506"/>
        <item m="1" x="2556"/>
        <item m="1" x="2606"/>
        <item m="1" x="2656"/>
        <item m="1" x="2706"/>
        <item m="1" x="2756"/>
        <item m="1" x="2806"/>
        <item m="1" x="2856"/>
        <item m="1" x="2906"/>
        <item m="1" x="2956"/>
        <item m="1" x="3006"/>
        <item m="1" x="3056"/>
        <item m="1" x="3106"/>
        <item m="1" x="3156"/>
        <item m="1" x="45"/>
        <item m="1" x="95"/>
        <item m="1" x="145"/>
        <item m="1" x="195"/>
        <item m="1" x="245"/>
        <item m="1" x="295"/>
        <item m="1" x="345"/>
        <item m="1" x="395"/>
        <item m="1" x="445"/>
        <item m="1" x="495"/>
        <item m="1" x="545"/>
        <item m="1" x="595"/>
        <item m="1" x="645"/>
        <item m="1" x="695"/>
        <item m="1" x="745"/>
        <item m="1" x="795"/>
        <item m="1" x="845"/>
        <item m="1" x="895"/>
        <item m="1" x="945"/>
        <item m="1" x="995"/>
        <item m="1" x="1045"/>
        <item m="1" x="1095"/>
        <item m="1" x="1145"/>
        <item m="1" x="1195"/>
        <item m="1" x="1245"/>
        <item m="1" x="1295"/>
        <item m="1" x="1345"/>
        <item m="1" x="1395"/>
        <item m="1" x="1446"/>
        <item m="1" x="1497"/>
        <item m="1" x="1548"/>
        <item m="1" x="1599"/>
        <item m="1" x="1650"/>
        <item m="1" x="1701"/>
        <item m="1" x="1752"/>
        <item m="1" x="1803"/>
        <item m="1" x="1854"/>
        <item m="1" x="1905"/>
        <item m="1" x="1955"/>
        <item m="1" x="2005"/>
        <item m="1" x="2055"/>
        <item m="1" x="2105"/>
        <item m="1" x="2155"/>
        <item m="1" x="2205"/>
        <item m="1" x="2255"/>
        <item m="1" x="2305"/>
        <item m="1" x="2355"/>
        <item m="1" x="2405"/>
        <item m="1" x="2455"/>
        <item m="1" x="2505"/>
        <item m="1" x="2555"/>
        <item m="1" x="2605"/>
        <item m="1" x="2655"/>
        <item m="1" x="2705"/>
        <item m="1" x="2755"/>
        <item m="1" x="2805"/>
        <item m="1" x="2855"/>
        <item m="1" x="2905"/>
        <item m="1" x="2955"/>
        <item m="1" x="3005"/>
        <item m="1" x="3055"/>
        <item m="1" x="3105"/>
        <item m="1" x="3155"/>
        <item m="1" x="44"/>
        <item m="1" x="94"/>
        <item m="1" x="144"/>
        <item m="1" x="194"/>
        <item m="1" x="244"/>
        <item m="1" x="294"/>
        <item m="1" x="344"/>
        <item m="1" x="394"/>
        <item m="1" x="444"/>
        <item m="1" x="494"/>
        <item m="1" x="544"/>
        <item m="1" x="594"/>
        <item m="1" x="644"/>
        <item m="1" x="694"/>
        <item m="1" x="744"/>
        <item m="1" x="794"/>
        <item m="1" x="844"/>
        <item m="1" x="894"/>
        <item m="1" x="944"/>
        <item m="1" x="994"/>
        <item m="1" x="1044"/>
        <item m="1" x="1094"/>
        <item m="1" x="1144"/>
        <item m="1" x="1194"/>
        <item m="1" x="1244"/>
        <item m="1" x="1294"/>
        <item m="1" x="1344"/>
        <item m="1" x="1394"/>
        <item m="1" x="1445"/>
        <item m="1" x="1496"/>
        <item m="1" x="1547"/>
        <item m="1" x="1598"/>
        <item m="1" x="1649"/>
        <item m="1" x="1700"/>
        <item m="1" x="1751"/>
        <item m="1" x="1802"/>
        <item m="1" x="1853"/>
        <item m="1" x="1904"/>
        <item m="1" x="1954"/>
        <item m="1" x="2004"/>
        <item m="1" x="2054"/>
        <item m="1" x="2104"/>
        <item m="1" x="2154"/>
        <item m="1" x="2204"/>
        <item m="1" x="2254"/>
        <item m="1" x="2304"/>
        <item m="1" x="2354"/>
        <item m="1" x="2404"/>
        <item m="1" x="2454"/>
        <item m="1" x="2504"/>
        <item m="1" x="2554"/>
        <item m="1" x="2604"/>
        <item m="1" x="2654"/>
        <item m="1" x="2704"/>
        <item m="1" x="2754"/>
        <item m="1" x="2804"/>
        <item m="1" x="2854"/>
        <item m="1" x="2904"/>
        <item m="1" x="2954"/>
        <item m="1" x="3004"/>
        <item m="1" x="3054"/>
        <item m="1" x="3104"/>
        <item m="1" x="3154"/>
        <item m="1" x="43"/>
        <item m="1" x="93"/>
        <item m="1" x="143"/>
        <item m="1" x="193"/>
        <item m="1" x="243"/>
        <item m="1" x="293"/>
        <item m="1" x="343"/>
        <item m="1" x="393"/>
        <item m="1" x="443"/>
        <item m="1" x="493"/>
        <item m="1" x="543"/>
        <item m="1" x="593"/>
        <item m="1" x="643"/>
        <item m="1" x="693"/>
        <item m="1" x="743"/>
        <item m="1" x="793"/>
        <item m="1" x="843"/>
        <item m="1" x="893"/>
        <item m="1" x="943"/>
        <item m="1" x="993"/>
        <item m="1" x="1043"/>
        <item m="1" x="1093"/>
        <item m="1" x="1143"/>
        <item m="1" x="1193"/>
        <item m="1" x="1243"/>
        <item m="1" x="1293"/>
        <item m="1" x="1343"/>
        <item m="1" x="1393"/>
        <item m="1" x="1444"/>
        <item m="1" x="1495"/>
        <item m="1" x="1546"/>
        <item m="1" x="1597"/>
        <item m="1" x="1648"/>
        <item m="1" x="1699"/>
        <item m="1" x="1750"/>
        <item m="1" x="1801"/>
        <item m="1" x="1852"/>
        <item m="1" x="1903"/>
        <item m="1" x="1953"/>
        <item m="1" x="2003"/>
        <item m="1" x="2053"/>
        <item m="1" x="2103"/>
        <item m="1" x="2153"/>
        <item m="1" x="2203"/>
        <item m="1" x="2253"/>
        <item m="1" x="2303"/>
        <item m="1" x="2353"/>
        <item m="1" x="2403"/>
        <item m="1" x="2453"/>
        <item m="1" x="2503"/>
        <item m="1" x="2553"/>
        <item m="1" x="2603"/>
        <item m="1" x="2653"/>
        <item m="1" x="2703"/>
        <item m="1" x="2753"/>
        <item m="1" x="2803"/>
        <item m="1" x="2853"/>
        <item m="1" x="2903"/>
        <item m="1" x="2953"/>
        <item m="1" x="3003"/>
        <item m="1" x="3053"/>
        <item m="1" x="3103"/>
        <item m="1" x="3153"/>
        <item m="1" x="42"/>
        <item m="1" x="92"/>
        <item m="1" x="142"/>
        <item m="1" x="192"/>
        <item m="1" x="242"/>
        <item m="1" x="292"/>
        <item m="1" x="342"/>
        <item m="1" x="392"/>
        <item m="1" x="442"/>
        <item m="1" x="492"/>
        <item m="1" x="542"/>
        <item m="1" x="592"/>
        <item m="1" x="642"/>
        <item m="1" x="692"/>
        <item m="1" x="742"/>
        <item m="1" x="792"/>
        <item m="1" x="842"/>
        <item m="1" x="892"/>
        <item m="1" x="942"/>
        <item m="1" x="992"/>
        <item m="1" x="1042"/>
        <item m="1" x="1092"/>
        <item m="1" x="1142"/>
        <item m="1" x="1192"/>
        <item m="1" x="1242"/>
        <item m="1" x="1292"/>
        <item m="1" x="1342"/>
        <item m="1" x="1392"/>
        <item m="1" x="1443"/>
        <item m="1" x="1494"/>
        <item m="1" x="1545"/>
        <item m="1" x="1596"/>
        <item m="1" x="1647"/>
        <item m="1" x="1698"/>
        <item m="1" x="1749"/>
        <item m="1" x="1800"/>
        <item m="1" x="1851"/>
        <item m="1" x="1902"/>
        <item m="1" x="1952"/>
        <item m="1" x="2002"/>
        <item m="1" x="2052"/>
        <item m="1" x="2102"/>
        <item m="1" x="2152"/>
        <item m="1" x="2202"/>
        <item m="1" x="2252"/>
        <item m="1" x="2302"/>
        <item m="1" x="2352"/>
        <item m="1" x="2402"/>
        <item m="1" x="2452"/>
        <item m="1" x="2502"/>
        <item m="1" x="2552"/>
        <item m="1" x="2602"/>
        <item m="1" x="2652"/>
        <item m="1" x="2702"/>
        <item m="1" x="2752"/>
        <item m="1" x="2802"/>
        <item m="1" x="2852"/>
        <item m="1" x="2902"/>
        <item m="1" x="2952"/>
        <item m="1" x="3002"/>
        <item m="1" x="3052"/>
        <item m="1" x="3102"/>
        <item m="1" x="3152"/>
        <item m="1" x="41"/>
        <item m="1" x="91"/>
        <item m="1" x="141"/>
        <item m="1" x="191"/>
        <item m="1" x="241"/>
        <item m="1" x="291"/>
        <item m="1" x="341"/>
        <item m="1" x="391"/>
        <item m="1" x="441"/>
        <item m="1" x="491"/>
        <item m="1" x="541"/>
        <item m="1" x="591"/>
        <item m="1" x="641"/>
        <item m="1" x="691"/>
        <item m="1" x="741"/>
        <item m="1" x="791"/>
        <item m="1" x="841"/>
        <item m="1" x="891"/>
        <item m="1" x="941"/>
        <item m="1" x="991"/>
        <item m="1" x="1041"/>
        <item m="1" x="1091"/>
        <item m="1" x="1141"/>
        <item m="1" x="1191"/>
        <item m="1" x="1241"/>
        <item m="1" x="1291"/>
        <item m="1" x="1341"/>
        <item m="1" x="1391"/>
        <item m="1" x="1442"/>
        <item m="1" x="1493"/>
        <item m="1" x="1544"/>
        <item m="1" x="1595"/>
        <item m="1" x="1646"/>
        <item m="1" x="1697"/>
        <item m="1" x="1748"/>
        <item m="1" x="1799"/>
        <item m="1" x="1850"/>
        <item m="1" x="1901"/>
        <item m="1" x="1951"/>
        <item m="1" x="2001"/>
        <item m="1" x="2051"/>
        <item m="1" x="2101"/>
        <item m="1" x="2151"/>
        <item m="1" x="2201"/>
        <item m="1" x="2251"/>
        <item m="1" x="2301"/>
        <item m="1" x="2351"/>
        <item m="1" x="2401"/>
        <item m="1" x="2451"/>
        <item m="1" x="2501"/>
        <item m="1" x="2551"/>
        <item m="1" x="2601"/>
        <item m="1" x="2651"/>
        <item m="1" x="2701"/>
        <item m="1" x="2751"/>
        <item m="1" x="2801"/>
        <item m="1" x="2851"/>
        <item m="1" x="2901"/>
        <item m="1" x="2951"/>
        <item m="1" x="3001"/>
        <item m="1" x="3051"/>
        <item m="1" x="3101"/>
        <item m="1" x="3151"/>
        <item m="1" x="40"/>
        <item m="1" x="90"/>
        <item m="1" x="140"/>
        <item m="1" x="190"/>
        <item m="1" x="240"/>
        <item m="1" x="290"/>
        <item m="1" x="340"/>
        <item m="1" x="390"/>
        <item m="1" x="440"/>
        <item m="1" x="490"/>
        <item m="1" x="540"/>
        <item m="1" x="590"/>
        <item m="1" x="640"/>
        <item m="1" x="690"/>
        <item m="1" x="740"/>
        <item m="1" x="790"/>
        <item m="1" x="840"/>
        <item m="1" x="890"/>
        <item m="1" x="940"/>
        <item m="1" x="990"/>
        <item m="1" x="1040"/>
        <item m="1" x="1090"/>
        <item m="1" x="1140"/>
        <item m="1" x="1190"/>
        <item m="1" x="1240"/>
        <item m="1" x="1290"/>
        <item m="1" x="1340"/>
        <item m="1" x="1390"/>
        <item m="1" x="1441"/>
        <item m="1" x="1492"/>
        <item m="1" x="1543"/>
        <item m="1" x="1594"/>
        <item m="1" x="1645"/>
        <item m="1" x="1696"/>
        <item m="1" x="1747"/>
        <item m="1" x="1798"/>
        <item m="1" x="1849"/>
        <item m="1" x="1900"/>
        <item m="1" x="1950"/>
        <item m="1" x="2000"/>
        <item m="1" x="2050"/>
        <item m="1" x="2100"/>
        <item m="1" x="2150"/>
        <item m="1" x="2200"/>
        <item m="1" x="2250"/>
        <item m="1" x="2300"/>
        <item m="1" x="2350"/>
        <item m="1" x="2400"/>
        <item m="1" x="2450"/>
        <item m="1" x="2500"/>
        <item m="1" x="2550"/>
        <item m="1" x="2600"/>
        <item m="1" x="2650"/>
        <item m="1" x="2700"/>
        <item m="1" x="2750"/>
        <item m="1" x="2800"/>
        <item m="1" x="2850"/>
        <item m="1" x="2900"/>
        <item m="1" x="2950"/>
        <item m="1" x="3000"/>
        <item m="1" x="3050"/>
        <item m="1" x="3100"/>
        <item m="1" x="3150"/>
        <item m="1" x="39"/>
        <item m="1" x="89"/>
        <item m="1" x="139"/>
        <item m="1" x="189"/>
        <item m="1" x="239"/>
        <item m="1" x="289"/>
        <item m="1" x="339"/>
        <item m="1" x="389"/>
        <item m="1" x="439"/>
        <item m="1" x="489"/>
        <item m="1" x="539"/>
        <item m="1" x="589"/>
        <item m="1" x="639"/>
        <item m="1" x="689"/>
        <item m="1" x="739"/>
        <item m="1" x="789"/>
        <item m="1" x="839"/>
        <item m="1" x="889"/>
        <item m="1" x="939"/>
        <item m="1" x="989"/>
        <item m="1" x="1039"/>
        <item m="1" x="1089"/>
        <item m="1" x="1139"/>
        <item m="1" x="1189"/>
        <item m="1" x="1239"/>
        <item m="1" x="1289"/>
        <item m="1" x="1339"/>
        <item m="1" x="1389"/>
        <item m="1" x="1440"/>
        <item m="1" x="1491"/>
        <item m="1" x="1542"/>
        <item m="1" x="1593"/>
        <item m="1" x="1644"/>
        <item m="1" x="1695"/>
        <item m="1" x="1746"/>
        <item m="1" x="1797"/>
        <item m="1" x="1848"/>
        <item m="1" x="1899"/>
        <item m="1" x="1949"/>
        <item m="1" x="1999"/>
        <item m="1" x="2049"/>
        <item m="1" x="2099"/>
        <item m="1" x="2149"/>
        <item m="1" x="2199"/>
        <item m="1" x="2249"/>
        <item m="1" x="2299"/>
        <item m="1" x="2349"/>
        <item m="1" x="2399"/>
        <item m="1" x="2449"/>
        <item m="1" x="2499"/>
        <item m="1" x="2549"/>
        <item m="1" x="2599"/>
        <item m="1" x="2649"/>
        <item m="1" x="2699"/>
        <item m="1" x="2749"/>
        <item m="1" x="2799"/>
        <item m="1" x="2849"/>
        <item m="1" x="2899"/>
        <item m="1" x="2949"/>
        <item m="1" x="2999"/>
        <item m="1" x="3049"/>
        <item m="1" x="3099"/>
        <item m="1" x="3149"/>
        <item m="1" x="38"/>
        <item m="1" x="88"/>
        <item m="1" x="138"/>
        <item m="1" x="188"/>
        <item m="1" x="238"/>
        <item m="1" x="288"/>
        <item m="1" x="338"/>
        <item m="1" x="388"/>
        <item m="1" x="438"/>
        <item m="1" x="488"/>
        <item m="1" x="538"/>
        <item m="1" x="588"/>
        <item m="1" x="638"/>
        <item m="1" x="688"/>
        <item m="1" x="738"/>
        <item m="1" x="788"/>
        <item m="1" x="838"/>
        <item m="1" x="888"/>
        <item m="1" x="938"/>
        <item m="1" x="988"/>
        <item m="1" x="1038"/>
        <item m="1" x="1088"/>
        <item m="1" x="1138"/>
        <item m="1" x="1188"/>
        <item m="1" x="1238"/>
        <item m="1" x="1288"/>
        <item m="1" x="1338"/>
        <item m="1" x="1388"/>
        <item m="1" x="1438"/>
        <item m="1" x="1489"/>
        <item m="1" x="1540"/>
        <item m="1" x="1591"/>
        <item m="1" x="1642"/>
        <item m="1" x="1693"/>
        <item m="1" x="1744"/>
        <item m="1" x="1795"/>
        <item m="1" x="1846"/>
        <item m="1" x="1897"/>
        <item m="1" x="1947"/>
        <item m="1" x="1997"/>
        <item m="1" x="2047"/>
        <item m="1" x="2097"/>
        <item m="1" x="2147"/>
        <item m="1" x="2197"/>
        <item m="1" x="2247"/>
        <item m="1" x="2297"/>
        <item m="1" x="2347"/>
        <item m="1" x="2397"/>
        <item m="1" x="2447"/>
        <item m="1" x="2497"/>
        <item m="1" x="2547"/>
        <item m="1" x="2597"/>
        <item m="1" x="2647"/>
        <item m="1" x="2697"/>
        <item m="1" x="2747"/>
        <item m="1" x="2797"/>
        <item m="1" x="2847"/>
        <item x="8"/>
        <item m="1" x="2897"/>
        <item m="1" x="2947"/>
        <item m="1" x="2997"/>
        <item m="1" x="3047"/>
        <item m="1" x="3097"/>
        <item m="1" x="3147"/>
        <item m="1" x="36"/>
        <item m="1" x="86"/>
        <item m="1" x="136"/>
        <item m="1" x="186"/>
        <item m="1" x="236"/>
        <item m="1" x="286"/>
        <item m="1" x="336"/>
        <item m="1" x="386"/>
        <item m="1" x="436"/>
        <item m="1" x="486"/>
        <item m="1" x="536"/>
        <item m="1" x="586"/>
        <item m="1" x="636"/>
        <item m="1" x="686"/>
        <item m="1" x="736"/>
        <item m="1" x="786"/>
        <item m="1" x="836"/>
        <item m="1" x="886"/>
        <item m="1" x="936"/>
        <item m="1" x="986"/>
        <item m="1" x="1036"/>
        <item m="1" x="1086"/>
        <item m="1" x="1136"/>
        <item m="1" x="1186"/>
        <item m="1" x="1236"/>
        <item m="1" x="1286"/>
        <item m="1" x="1336"/>
        <item m="1" x="1386"/>
        <item m="1" x="1436"/>
        <item m="1" x="1487"/>
        <item m="1" x="1538"/>
        <item m="1" x="1589"/>
        <item m="1" x="1640"/>
        <item m="1" x="1691"/>
        <item m="1" x="1742"/>
        <item m="1" x="1793"/>
        <item m="1" x="1844"/>
        <item m="1" x="1895"/>
        <item m="1" x="1945"/>
        <item m="1" x="1995"/>
        <item m="1" x="2045"/>
        <item m="1" x="2095"/>
        <item m="1" x="2145"/>
        <item m="1" x="2195"/>
        <item m="1" x="2245"/>
        <item m="1" x="2295"/>
        <item m="1" x="2345"/>
        <item m="1" x="2395"/>
        <item m="1" x="2445"/>
        <item m="1" x="2495"/>
        <item m="1" x="2545"/>
        <item m="1" x="2595"/>
        <item m="1" x="2645"/>
        <item m="1" x="2695"/>
        <item m="1" x="2745"/>
        <item m="1" x="2795"/>
        <item m="1" x="2845"/>
        <item m="1" x="2895"/>
        <item m="1" x="2945"/>
        <item m="1" x="2995"/>
        <item m="1" x="3045"/>
        <item m="1" x="3095"/>
        <item m="1" x="3145"/>
        <item m="1" x="34"/>
        <item m="1" x="84"/>
        <item m="1" x="134"/>
        <item m="1" x="184"/>
        <item m="1" x="234"/>
        <item m="1" x="284"/>
        <item m="1" x="334"/>
        <item m="1" x="384"/>
        <item m="1" x="434"/>
        <item m="1" x="484"/>
        <item m="1" x="534"/>
        <item m="1" x="584"/>
        <item m="1" x="634"/>
        <item m="1" x="684"/>
        <item m="1" x="734"/>
        <item m="1" x="784"/>
        <item m="1" x="834"/>
        <item m="1" x="884"/>
        <item m="1" x="934"/>
        <item m="1" x="984"/>
        <item m="1" x="1034"/>
        <item m="1" x="1084"/>
        <item m="1" x="1134"/>
        <item m="1" x="1184"/>
        <item m="1" x="1234"/>
        <item m="1" x="1284"/>
        <item m="1" x="1334"/>
        <item m="1" x="1384"/>
        <item m="1" x="1434"/>
        <item m="1" x="1485"/>
        <item m="1" x="1536"/>
        <item m="1" x="1587"/>
        <item m="1" x="1638"/>
        <item m="1" x="1689"/>
        <item m="1" x="1740"/>
        <item m="1" x="1791"/>
        <item m="1" x="1842"/>
        <item m="1" x="1893"/>
        <item m="1" x="1943"/>
        <item m="1" x="1993"/>
        <item m="1" x="2043"/>
        <item m="1" x="2093"/>
        <item m="1" x="2143"/>
        <item m="1" x="2193"/>
        <item m="1" x="2243"/>
        <item m="1" x="2293"/>
        <item m="1" x="2343"/>
        <item m="1" x="2393"/>
        <item m="1" x="2443"/>
        <item m="1" x="2493"/>
        <item m="1" x="2543"/>
        <item m="1" x="2593"/>
        <item m="1" x="2643"/>
        <item m="1" x="2693"/>
        <item m="1" x="2743"/>
        <item m="1" x="2793"/>
        <item m="1" x="2843"/>
        <item m="1" x="2893"/>
        <item m="1" x="2943"/>
        <item m="1" x="2993"/>
        <item m="1" x="3043"/>
        <item m="1" x="3093"/>
        <item m="1" x="3143"/>
        <item m="1" x="32"/>
        <item m="1" x="82"/>
        <item m="1" x="132"/>
        <item m="1" x="182"/>
        <item m="1" x="232"/>
        <item m="1" x="282"/>
        <item m="1" x="332"/>
        <item m="1" x="382"/>
        <item m="1" x="432"/>
        <item m="1" x="482"/>
        <item m="1" x="532"/>
        <item m="1" x="582"/>
        <item m="1" x="632"/>
        <item m="1" x="682"/>
        <item m="1" x="732"/>
        <item m="1" x="782"/>
        <item m="1" x="832"/>
        <item m="1" x="882"/>
        <item m="1" x="932"/>
        <item m="1" x="982"/>
        <item m="1" x="1032"/>
        <item m="1" x="1082"/>
        <item m="1" x="1132"/>
        <item m="1" x="1182"/>
        <item m="1" x="1232"/>
        <item m="1" x="1282"/>
        <item m="1" x="1332"/>
        <item m="1" x="1382"/>
        <item m="1" x="1432"/>
        <item m="1" x="1483"/>
        <item m="1" x="1534"/>
        <item m="1" x="1585"/>
        <item m="1" x="1636"/>
        <item m="1" x="1687"/>
        <item m="1" x="1738"/>
        <item m="1" x="1789"/>
        <item m="1" x="1840"/>
        <item m="1" x="1891"/>
        <item m="1" x="1941"/>
        <item m="1" x="1991"/>
        <item m="1" x="2041"/>
        <item m="1" x="2091"/>
        <item m="1" x="2141"/>
        <item m="1" x="2191"/>
        <item m="1" x="2241"/>
        <item m="1" x="2291"/>
        <item m="1" x="2341"/>
        <item m="1" x="2391"/>
        <item m="1" x="2441"/>
        <item m="1" x="2491"/>
        <item m="1" x="2541"/>
        <item m="1" x="2591"/>
        <item m="1" x="2641"/>
        <item m="1" x="2691"/>
        <item m="1" x="2741"/>
        <item m="1" x="2791"/>
        <item m="1" x="2841"/>
        <item m="1" x="2891"/>
        <item m="1" x="2941"/>
        <item m="1" x="2991"/>
        <item m="1" x="3041"/>
        <item m="1" x="3091"/>
        <item m="1" x="3141"/>
        <item m="1" x="30"/>
        <item m="1" x="80"/>
        <item m="1" x="130"/>
        <item m="1" x="180"/>
        <item m="1" x="230"/>
        <item m="1" x="280"/>
        <item m="1" x="330"/>
        <item m="1" x="380"/>
        <item m="1" x="430"/>
        <item m="1" x="480"/>
        <item m="1" x="530"/>
        <item m="1" x="580"/>
        <item m="1" x="630"/>
        <item m="1" x="680"/>
        <item m="1" x="730"/>
        <item m="1" x="780"/>
        <item m="1" x="830"/>
        <item m="1" x="880"/>
        <item m="1" x="930"/>
        <item m="1" x="980"/>
        <item m="1" x="1030"/>
        <item m="1" x="1080"/>
        <item m="1" x="1130"/>
        <item m="1" x="1180"/>
        <item m="1" x="1230"/>
        <item m="1" x="1280"/>
        <item m="1" x="1330"/>
        <item m="1" x="1380"/>
        <item m="1" x="1430"/>
        <item m="1" x="1481"/>
        <item m="1" x="1532"/>
        <item m="1" x="1583"/>
        <item m="1" x="1634"/>
        <item m="1" x="1685"/>
        <item m="1" x="1736"/>
        <item m="1" x="1787"/>
        <item m="1" x="1838"/>
        <item m="1" x="1889"/>
        <item m="1" x="1939"/>
        <item m="1" x="1989"/>
        <item m="1" x="2039"/>
        <item m="1" x="2089"/>
        <item m="1" x="2139"/>
        <item m="1" x="2189"/>
        <item m="1" x="2239"/>
        <item m="1" x="2289"/>
        <item m="1" x="2339"/>
        <item m="1" x="2389"/>
        <item m="1" x="2439"/>
        <item m="1" x="2489"/>
        <item m="1" x="2539"/>
        <item m="1" x="2589"/>
        <item m="1" x="2639"/>
        <item m="1" x="2689"/>
        <item m="1" x="2739"/>
        <item m="1" x="2789"/>
        <item m="1" x="2839"/>
        <item m="1" x="2889"/>
        <item m="1" x="2939"/>
        <item m="1" x="2989"/>
        <item m="1" x="3039"/>
        <item m="1" x="3089"/>
        <item m="1" x="3139"/>
        <item m="1" x="28"/>
        <item m="1" x="78"/>
        <item m="1" x="128"/>
        <item m="1" x="178"/>
        <item m="1" x="228"/>
        <item m="1" x="278"/>
        <item m="1" x="328"/>
        <item m="1" x="378"/>
        <item m="1" x="428"/>
        <item m="1" x="478"/>
        <item m="1" x="528"/>
        <item m="1" x="578"/>
        <item m="1" x="628"/>
        <item m="1" x="678"/>
        <item m="1" x="728"/>
        <item m="1" x="778"/>
        <item m="1" x="828"/>
        <item m="1" x="878"/>
        <item m="1" x="928"/>
        <item m="1" x="978"/>
        <item m="1" x="1028"/>
        <item m="1" x="1078"/>
        <item m="1" x="1128"/>
        <item m="1" x="1178"/>
        <item m="1" x="1228"/>
        <item m="1" x="1278"/>
        <item m="1" x="1328"/>
        <item m="1" x="1378"/>
        <item m="1" x="1428"/>
        <item m="1" x="1479"/>
        <item m="1" x="1530"/>
        <item m="1" x="1581"/>
        <item m="1" x="1632"/>
        <item m="1" x="1683"/>
        <item m="1" x="1734"/>
        <item m="1" x="1785"/>
        <item m="1" x="1836"/>
        <item m="1" x="1887"/>
        <item m="1" x="1937"/>
        <item m="1" x="1987"/>
        <item m="1" x="2037"/>
        <item m="1" x="2087"/>
        <item m="1" x="2137"/>
        <item m="1" x="2187"/>
        <item m="1" x="2237"/>
        <item m="1" x="2287"/>
        <item m="1" x="2337"/>
        <item m="1" x="2387"/>
        <item m="1" x="2437"/>
        <item m="1" x="2487"/>
        <item m="1" x="2537"/>
        <item m="1" x="2587"/>
        <item m="1" x="2637"/>
        <item m="1" x="2687"/>
        <item m="1" x="2737"/>
        <item m="1" x="2787"/>
        <item m="1" x="2837"/>
        <item m="1" x="2887"/>
        <item m="1" x="2937"/>
        <item m="1" x="2987"/>
        <item m="1" x="3037"/>
        <item m="1" x="3087"/>
        <item m="1" x="3137"/>
        <item m="1" x="26"/>
        <item m="1" x="76"/>
        <item m="1" x="126"/>
        <item m="1" x="176"/>
        <item m="1" x="226"/>
        <item m="1" x="276"/>
        <item m="1" x="326"/>
        <item m="1" x="376"/>
        <item m="1" x="426"/>
        <item m="1" x="476"/>
        <item m="1" x="526"/>
        <item m="1" x="576"/>
        <item m="1" x="626"/>
        <item m="1" x="676"/>
        <item m="1" x="726"/>
        <item m="1" x="776"/>
        <item m="1" x="826"/>
        <item m="1" x="876"/>
        <item m="1" x="926"/>
        <item m="1" x="976"/>
        <item m="1" x="1026"/>
        <item m="1" x="1076"/>
        <item m="1" x="1126"/>
        <item m="1" x="1176"/>
        <item m="1" x="1226"/>
        <item m="1" x="1276"/>
        <item m="1" x="1326"/>
        <item m="1" x="1376"/>
        <item m="1" x="1426"/>
        <item m="1" x="1477"/>
        <item m="1" x="1528"/>
        <item m="1" x="1579"/>
        <item m="1" x="1630"/>
        <item m="1" x="1681"/>
        <item m="1" x="1732"/>
        <item m="1" x="1783"/>
        <item m="1" x="1834"/>
        <item m="1" x="1885"/>
        <item m="1" x="1935"/>
        <item m="1" x="1985"/>
        <item m="1" x="2035"/>
        <item m="1" x="2085"/>
        <item m="1" x="2135"/>
        <item m="1" x="2185"/>
        <item m="1" x="2235"/>
        <item m="1" x="2285"/>
        <item m="1" x="2335"/>
        <item m="1" x="2385"/>
        <item m="1" x="2435"/>
        <item m="1" x="2485"/>
        <item m="1" x="2535"/>
        <item m="1" x="2585"/>
        <item m="1" x="2635"/>
        <item m="1" x="2685"/>
        <item m="1" x="2735"/>
        <item m="1" x="2785"/>
        <item m="1" x="2835"/>
        <item m="1" x="2885"/>
        <item m="1" x="2935"/>
        <item m="1" x="2985"/>
        <item m="1" x="3035"/>
        <item m="1" x="3085"/>
        <item m="1" x="3135"/>
        <item m="1" x="24"/>
        <item m="1" x="74"/>
        <item m="1" x="124"/>
        <item m="1" x="174"/>
        <item m="1" x="224"/>
        <item m="1" x="274"/>
        <item m="1" x="324"/>
        <item m="1" x="374"/>
        <item m="1" x="424"/>
        <item m="1" x="474"/>
        <item m="1" x="524"/>
        <item m="1" x="574"/>
        <item m="1" x="624"/>
        <item m="1" x="674"/>
        <item m="1" x="724"/>
        <item m="1" x="774"/>
        <item m="1" x="824"/>
        <item m="1" x="874"/>
        <item m="1" x="924"/>
        <item m="1" x="974"/>
        <item m="1" x="1024"/>
        <item m="1" x="1074"/>
        <item m="1" x="1124"/>
        <item m="1" x="1174"/>
        <item m="1" x="1224"/>
        <item m="1" x="1274"/>
        <item m="1" x="1324"/>
        <item m="1" x="1374"/>
        <item m="1" x="1424"/>
        <item m="1" x="1475"/>
        <item m="1" x="1526"/>
        <item m="1" x="1577"/>
        <item m="1" x="1628"/>
        <item m="1" x="1679"/>
        <item m="1" x="1730"/>
        <item m="1" x="1781"/>
        <item m="1" x="1832"/>
        <item m="1" x="1883"/>
        <item m="1" x="1933"/>
        <item m="1" x="1983"/>
        <item m="1" x="2033"/>
        <item m="1" x="2083"/>
        <item m="1" x="2133"/>
        <item m="1" x="2183"/>
        <item m="1" x="2233"/>
        <item m="1" x="2283"/>
        <item m="1" x="2333"/>
        <item m="1" x="2383"/>
        <item m="1" x="2433"/>
        <item m="1" x="2483"/>
        <item m="1" x="2533"/>
        <item m="1" x="2583"/>
        <item m="1" x="2633"/>
        <item m="1" x="2683"/>
        <item m="1" x="2733"/>
        <item m="1" x="2783"/>
        <item m="1" x="2833"/>
        <item m="1" x="2883"/>
        <item m="1" x="2933"/>
        <item m="1" x="2983"/>
        <item m="1" x="3033"/>
        <item m="1" x="3083"/>
        <item m="1" x="3133"/>
        <item m="1" x="22"/>
        <item m="1" x="72"/>
        <item m="1" x="122"/>
        <item m="1" x="172"/>
        <item m="1" x="222"/>
        <item m="1" x="272"/>
        <item m="1" x="322"/>
        <item m="1" x="372"/>
        <item m="1" x="422"/>
        <item m="1" x="472"/>
        <item m="1" x="522"/>
        <item m="1" x="572"/>
        <item m="1" x="622"/>
        <item m="1" x="672"/>
        <item m="1" x="722"/>
        <item m="1" x="772"/>
        <item m="1" x="822"/>
        <item m="1" x="872"/>
        <item m="1" x="922"/>
        <item m="1" x="972"/>
        <item m="1" x="1022"/>
        <item m="1" x="1072"/>
        <item m="1" x="1122"/>
        <item m="1" x="1172"/>
        <item m="1" x="1222"/>
        <item m="1" x="1272"/>
        <item m="1" x="1322"/>
        <item m="1" x="1372"/>
        <item m="1" x="1422"/>
        <item m="1" x="1473"/>
        <item m="1" x="1524"/>
        <item m="1" x="1575"/>
        <item m="1" x="1626"/>
        <item m="1" x="1677"/>
        <item m="1" x="1728"/>
        <item m="1" x="1779"/>
        <item m="1" x="1830"/>
        <item m="1" x="1881"/>
        <item m="1" x="1931"/>
        <item m="1" x="1981"/>
        <item m="1" x="2031"/>
        <item m="1" x="2081"/>
        <item m="1" x="2131"/>
        <item m="1" x="2181"/>
        <item m="1" x="2231"/>
        <item m="1" x="2281"/>
        <item m="1" x="2331"/>
        <item m="1" x="2381"/>
        <item m="1" x="2431"/>
        <item m="1" x="2481"/>
        <item m="1" x="2531"/>
        <item m="1" x="2581"/>
        <item m="1" x="2631"/>
        <item m="1" x="2681"/>
        <item m="1" x="2731"/>
        <item m="1" x="2781"/>
        <item m="1" x="2831"/>
        <item m="1" x="2881"/>
        <item m="1" x="2931"/>
        <item m="1" x="2981"/>
        <item m="1" x="3031"/>
        <item m="1" x="3081"/>
        <item m="1" x="3131"/>
        <item m="1" x="20"/>
        <item m="1" x="70"/>
        <item m="1" x="120"/>
        <item m="1" x="170"/>
        <item m="1" x="220"/>
        <item m="1" x="270"/>
        <item m="1" x="320"/>
        <item m="1" x="370"/>
        <item m="1" x="420"/>
        <item m="1" x="470"/>
        <item m="1" x="520"/>
        <item m="1" x="570"/>
        <item m="1" x="620"/>
        <item m="1" x="670"/>
        <item m="1" x="720"/>
        <item m="1" x="770"/>
        <item m="1" x="820"/>
        <item m="1" x="870"/>
        <item m="1" x="920"/>
        <item m="1" x="970"/>
        <item m="1" x="1020"/>
        <item m="1" x="1070"/>
        <item m="1" x="1120"/>
        <item m="1" x="1170"/>
        <item m="1" x="1220"/>
        <item m="1" x="1270"/>
        <item m="1" x="1320"/>
        <item m="1" x="1370"/>
        <item m="1" x="1420"/>
        <item m="1" x="1471"/>
        <item m="1" x="1522"/>
        <item m="1" x="1573"/>
        <item m="1" x="1624"/>
        <item m="1" x="1675"/>
        <item m="1" x="1726"/>
        <item m="1" x="1777"/>
        <item m="1" x="1828"/>
        <item m="1" x="1879"/>
        <item m="1" x="1929"/>
        <item m="1" x="1979"/>
        <item m="1" x="2029"/>
        <item m="1" x="2079"/>
        <item m="1" x="2129"/>
        <item m="1" x="2179"/>
        <item m="1" x="2229"/>
        <item m="1" x="2279"/>
        <item m="1" x="2329"/>
        <item m="1" x="2379"/>
        <item m="1" x="2429"/>
        <item m="1" x="2479"/>
        <item m="1" x="2529"/>
        <item m="1" x="2579"/>
        <item m="1" x="2629"/>
        <item m="1" x="2679"/>
        <item m="1" x="2729"/>
        <item m="1" x="2779"/>
        <item m="1" x="2829"/>
        <item m="1" x="2879"/>
        <item m="1" x="2929"/>
        <item m="1" x="2979"/>
        <item m="1" x="3029"/>
        <item m="1" x="3079"/>
        <item m="1" x="3129"/>
        <item m="1" x="18"/>
        <item m="1" x="68"/>
        <item m="1" x="118"/>
        <item m="1" x="168"/>
        <item m="1" x="218"/>
        <item m="1" x="268"/>
        <item m="1" x="318"/>
        <item m="1" x="368"/>
        <item m="1" x="418"/>
        <item m="1" x="468"/>
        <item m="1" x="518"/>
        <item m="1" x="568"/>
        <item m="1" x="618"/>
        <item m="1" x="668"/>
        <item m="1" x="718"/>
        <item m="1" x="768"/>
        <item m="1" x="818"/>
        <item m="1" x="868"/>
        <item m="1" x="918"/>
        <item m="1" x="968"/>
        <item m="1" x="1018"/>
        <item m="1" x="1068"/>
        <item m="1" x="1118"/>
        <item m="1" x="1168"/>
        <item m="1" x="1218"/>
        <item m="1" x="1268"/>
        <item m="1" x="1318"/>
        <item m="1" x="1368"/>
        <item m="1" x="1418"/>
        <item m="1" x="1469"/>
        <item m="1" x="1520"/>
        <item m="1" x="1571"/>
        <item m="1" x="1622"/>
        <item m="1" x="1673"/>
        <item m="1" x="1724"/>
        <item m="1" x="1775"/>
        <item m="1" x="1826"/>
        <item m="1" x="1877"/>
        <item m="1" x="1927"/>
        <item m="1" x="1977"/>
        <item m="1" x="2027"/>
        <item m="1" x="2077"/>
        <item m="1" x="2127"/>
        <item m="1" x="2177"/>
        <item m="1" x="2227"/>
        <item m="1" x="2277"/>
        <item m="1" x="2327"/>
        <item m="1" x="2377"/>
        <item m="1" x="2427"/>
        <item m="1" x="2477"/>
        <item m="1" x="2527"/>
        <item m="1" x="2577"/>
        <item m="1" x="2627"/>
        <item m="1" x="2677"/>
        <item m="1" x="2727"/>
        <item m="1" x="2777"/>
        <item m="1" x="2827"/>
        <item m="1" x="2877"/>
        <item m="1" x="2927"/>
        <item m="1" x="2977"/>
        <item m="1" x="3027"/>
        <item m="1" x="3077"/>
        <item m="1" x="3127"/>
        <item m="1" x="16"/>
        <item m="1" x="66"/>
        <item m="1" x="116"/>
        <item m="1" x="166"/>
        <item m="1" x="216"/>
        <item m="1" x="266"/>
        <item m="1" x="316"/>
        <item m="1" x="366"/>
        <item m="1" x="416"/>
        <item m="1" x="466"/>
        <item m="1" x="516"/>
        <item m="1" x="566"/>
        <item m="1" x="616"/>
        <item m="1" x="666"/>
        <item m="1" x="716"/>
        <item m="1" x="766"/>
        <item m="1" x="816"/>
        <item m="1" x="866"/>
        <item m="1" x="916"/>
        <item m="1" x="966"/>
        <item m="1" x="1016"/>
        <item m="1" x="1066"/>
        <item m="1" x="1116"/>
        <item m="1" x="1166"/>
        <item m="1" x="1216"/>
        <item m="1" x="1266"/>
        <item m="1" x="1316"/>
        <item m="1" x="1366"/>
        <item m="1" x="1416"/>
        <item m="1" x="1467"/>
        <item m="1" x="1518"/>
        <item m="1" x="1569"/>
        <item m="1" x="1620"/>
        <item m="1" x="1671"/>
        <item m="1" x="1722"/>
        <item m="1" x="1773"/>
        <item m="1" x="1824"/>
        <item m="1" x="1875"/>
        <item m="1" x="1925"/>
        <item m="1" x="1975"/>
        <item m="1" x="2025"/>
        <item m="1" x="2075"/>
        <item m="1" x="2125"/>
        <item m="1" x="2175"/>
        <item m="1" x="2225"/>
        <item m="1" x="2275"/>
        <item m="1" x="2325"/>
        <item m="1" x="2375"/>
        <item m="1" x="2425"/>
        <item m="1" x="2475"/>
        <item m="1" x="2525"/>
        <item m="1" x="2575"/>
        <item m="1" x="2625"/>
        <item m="1" x="2675"/>
        <item m="1" x="2725"/>
        <item m="1" x="2775"/>
        <item m="1" x="2825"/>
        <item m="1" x="2875"/>
        <item m="1" x="2925"/>
        <item m="1" x="2975"/>
        <item m="1" x="3025"/>
        <item m="1" x="3075"/>
        <item m="1" x="3125"/>
        <item m="1" x="14"/>
        <item m="1" x="64"/>
        <item m="1" x="114"/>
        <item m="1" x="164"/>
        <item m="1" x="214"/>
        <item m="1" x="264"/>
        <item m="1" x="314"/>
        <item m="1" x="364"/>
        <item m="1" x="414"/>
        <item m="1" x="464"/>
        <item m="1" x="514"/>
        <item m="1" x="564"/>
        <item m="1" x="614"/>
        <item m="1" x="664"/>
        <item m="1" x="714"/>
        <item m="1" x="764"/>
        <item m="1" x="814"/>
        <item m="1" x="864"/>
        <item m="1" x="914"/>
        <item m="1" x="964"/>
        <item m="1" x="1014"/>
        <item m="1" x="1064"/>
        <item m="1" x="1114"/>
        <item m="1" x="1164"/>
        <item m="1" x="1214"/>
        <item m="1" x="1264"/>
        <item m="1" x="1314"/>
        <item m="1" x="1364"/>
        <item m="1" x="1414"/>
        <item m="1" x="1465"/>
        <item m="1" x="1516"/>
        <item m="1" x="1567"/>
        <item m="1" x="1618"/>
        <item m="1" x="1669"/>
        <item m="1" x="1720"/>
        <item m="1" x="1771"/>
        <item m="1" x="1822"/>
        <item m="1" x="1873"/>
        <item m="1" x="1923"/>
        <item m="1" x="1973"/>
        <item m="1" x="2023"/>
        <item m="1" x="2073"/>
        <item m="1" x="2123"/>
        <item m="1" x="2173"/>
        <item m="1" x="2223"/>
        <item m="1" x="2273"/>
        <item m="1" x="2323"/>
        <item m="1" x="2373"/>
        <item m="1" x="2423"/>
        <item m="1" x="2473"/>
        <item m="1" x="2523"/>
        <item m="1" x="2573"/>
        <item m="1" x="2623"/>
        <item m="1" x="2673"/>
        <item m="1" x="2723"/>
        <item m="1" x="2773"/>
        <item m="1" x="2823"/>
        <item m="1" x="2873"/>
        <item m="1" x="2923"/>
        <item m="1" x="2973"/>
        <item m="1" x="3023"/>
        <item m="1" x="3073"/>
        <item m="1" x="3123"/>
        <item m="1" x="12"/>
        <item m="1" x="62"/>
        <item m="1" x="112"/>
        <item m="1" x="162"/>
        <item m="1" x="212"/>
        <item m="1" x="262"/>
        <item m="1" x="312"/>
        <item m="1" x="362"/>
        <item m="1" x="412"/>
        <item m="1" x="462"/>
        <item m="1" x="512"/>
        <item m="1" x="562"/>
        <item m="1" x="612"/>
        <item m="1" x="662"/>
        <item m="1" x="712"/>
        <item m="1" x="762"/>
        <item m="1" x="812"/>
        <item m="1" x="862"/>
        <item m="1" x="912"/>
        <item m="1" x="962"/>
        <item m="1" x="1012"/>
        <item m="1" x="1062"/>
        <item m="1" x="1112"/>
        <item m="1" x="1162"/>
        <item m="1" x="1212"/>
        <item m="1" x="1262"/>
        <item m="1" x="1312"/>
        <item m="1" x="1362"/>
        <item m="1" x="1412"/>
        <item m="1" x="1463"/>
        <item m="1" x="1514"/>
        <item m="1" x="1565"/>
        <item m="1" x="1616"/>
        <item m="1" x="1667"/>
        <item m="1" x="1718"/>
        <item m="1" x="1769"/>
        <item m="1" x="1820"/>
        <item m="1" x="1871"/>
        <item m="1" x="1921"/>
        <item m="1" x="1971"/>
        <item m="1" x="2021"/>
        <item m="1" x="2071"/>
        <item m="1" x="2121"/>
        <item m="1" x="2171"/>
        <item m="1" x="2221"/>
        <item m="1" x="2271"/>
        <item m="1" x="2321"/>
        <item m="1" x="2371"/>
        <item m="1" x="2421"/>
        <item m="1" x="2471"/>
        <item m="1" x="2521"/>
        <item m="1" x="2571"/>
        <item m="1" x="2621"/>
        <item m="1" x="2671"/>
        <item m="1" x="2721"/>
        <item m="1" x="2771"/>
        <item m="1" x="2821"/>
        <item m="1" x="2871"/>
        <item m="1" x="2921"/>
        <item m="1" x="2971"/>
        <item m="1" x="3021"/>
        <item m="1" x="3071"/>
        <item m="1" x="3121"/>
        <item m="1" x="10"/>
        <item m="1" x="60"/>
        <item m="1" x="110"/>
        <item m="1" x="160"/>
        <item m="1" x="210"/>
        <item m="1" x="260"/>
        <item m="1" x="310"/>
        <item m="1" x="360"/>
        <item m="1" x="410"/>
        <item m="1" x="460"/>
        <item m="1" x="510"/>
        <item m="1" x="560"/>
        <item m="1" x="610"/>
        <item m="1" x="660"/>
        <item m="1" x="710"/>
        <item m="1" x="760"/>
        <item m="1" x="810"/>
        <item m="1" x="860"/>
        <item m="1" x="910"/>
        <item m="1" x="960"/>
        <item m="1" x="1010"/>
        <item m="1" x="1060"/>
        <item m="1" x="1110"/>
        <item m="1" x="1160"/>
        <item m="1" x="1210"/>
        <item m="1" x="1260"/>
        <item m="1" x="1310"/>
        <item m="1" x="1360"/>
        <item m="1" x="1410"/>
        <item m="1" x="1461"/>
        <item m="1" x="1512"/>
        <item m="1" x="1563"/>
        <item m="1" x="1614"/>
        <item m="1" x="1665"/>
        <item m="1" x="1716"/>
        <item m="1" x="1767"/>
        <item m="1" x="1818"/>
        <item m="1" x="1869"/>
        <item m="1" x="1919"/>
        <item m="1" x="1969"/>
        <item m="1" x="2019"/>
        <item m="1" x="2069"/>
        <item m="1" x="2119"/>
        <item m="1" x="2169"/>
        <item m="1" x="2219"/>
        <item m="1" x="2269"/>
        <item m="1" x="2319"/>
        <item m="1" x="2369"/>
        <item m="1" x="2419"/>
        <item m="1" x="2469"/>
        <item m="1" x="2519"/>
        <item m="1" x="2569"/>
        <item m="1" x="2619"/>
        <item m="1" x="2669"/>
        <item m="1" x="2719"/>
        <item m="1" x="2769"/>
        <item m="1" x="2819"/>
        <item m="1" x="2869"/>
        <item m="1" x="2919"/>
        <item m="1" x="2969"/>
        <item m="1" x="3019"/>
        <item m="1" x="3069"/>
        <item m="1" x="3119"/>
        <item m="1" x="3169"/>
        <item m="1" x="58"/>
        <item m="1" x="108"/>
        <item m="1" x="158"/>
        <item m="1" x="208"/>
        <item m="1" x="258"/>
        <item m="1" x="308"/>
        <item m="1" x="358"/>
        <item m="1" x="408"/>
        <item m="1" x="458"/>
        <item m="1" x="508"/>
        <item m="1" x="558"/>
        <item m="1" x="608"/>
        <item m="1" x="658"/>
        <item m="1" x="708"/>
        <item m="1" x="758"/>
        <item m="1" x="808"/>
        <item m="1" x="858"/>
        <item m="1" x="908"/>
        <item m="1" x="958"/>
        <item m="1" x="1008"/>
        <item m="1" x="1058"/>
        <item m="1" x="1108"/>
        <item m="1" x="1158"/>
        <item m="1" x="1208"/>
        <item m="1" x="1258"/>
        <item m="1" x="1308"/>
        <item m="1" x="1358"/>
        <item m="1" x="1408"/>
        <item m="1" x="1459"/>
        <item m="1" x="1510"/>
        <item m="1" x="1561"/>
        <item m="1" x="1612"/>
        <item m="1" x="1663"/>
        <item m="1" x="1714"/>
        <item m="1" x="1765"/>
        <item m="1" x="1816"/>
        <item m="1" x="1867"/>
        <item m="1" x="1917"/>
        <item m="1" x="1967"/>
        <item m="1" x="2017"/>
        <item m="1" x="2067"/>
        <item m="1" x="2117"/>
        <item m="1" x="2167"/>
        <item m="1" x="2217"/>
        <item m="1" x="2267"/>
        <item m="1" x="2317"/>
        <item m="1" x="2367"/>
        <item m="1" x="2417"/>
        <item m="1" x="2467"/>
        <item m="1" x="2517"/>
        <item m="1" x="2567"/>
        <item m="1" x="2617"/>
        <item m="1" x="2667"/>
        <item m="1" x="2717"/>
        <item m="1" x="2767"/>
        <item m="1" x="2817"/>
        <item m="1" x="2867"/>
        <item m="1" x="2917"/>
        <item m="1" x="2967"/>
        <item m="1" x="3017"/>
        <item m="1" x="3067"/>
        <item m="1" x="3117"/>
        <item m="1" x="3167"/>
        <item m="1" x="56"/>
        <item m="1" x="106"/>
        <item m="1" x="156"/>
        <item m="1" x="206"/>
        <item m="1" x="256"/>
        <item m="1" x="306"/>
        <item m="1" x="356"/>
        <item m="1" x="406"/>
        <item m="1" x="456"/>
        <item m="1" x="506"/>
        <item m="1" x="556"/>
        <item m="1" x="606"/>
        <item m="1" x="656"/>
        <item m="1" x="706"/>
        <item m="1" x="756"/>
        <item m="1" x="806"/>
        <item m="1" x="856"/>
        <item m="1" x="906"/>
        <item m="1" x="956"/>
        <item m="1" x="1006"/>
        <item m="1" x="1056"/>
        <item m="1" x="1106"/>
        <item m="1" x="1156"/>
        <item m="1" x="1206"/>
        <item m="1" x="1256"/>
        <item m="1" x="1306"/>
        <item m="1" x="1356"/>
        <item m="1" x="1406"/>
        <item m="1" x="1457"/>
        <item m="1" x="1508"/>
        <item m="1" x="1559"/>
        <item m="1" x="1610"/>
        <item m="1" x="1661"/>
        <item m="1" x="1712"/>
        <item m="1" x="1763"/>
        <item m="1" x="1814"/>
        <item m="1" x="1865"/>
        <item m="1" x="1915"/>
        <item m="1" x="1965"/>
        <item m="1" x="2015"/>
        <item m="1" x="2065"/>
        <item m="1" x="2115"/>
        <item m="1" x="2165"/>
        <item m="1" x="2215"/>
        <item m="1" x="2265"/>
        <item m="1" x="2315"/>
        <item m="1" x="2365"/>
        <item m="1" x="2415"/>
        <item m="1" x="2465"/>
        <item m="1" x="2515"/>
        <item m="1" x="2565"/>
        <item m="1" x="2615"/>
        <item m="1" x="2665"/>
        <item m="1" x="2715"/>
        <item m="1" x="2765"/>
        <item m="1" x="2815"/>
        <item m="1" x="2865"/>
        <item m="1" x="2915"/>
        <item m="1" x="2965"/>
        <item m="1" x="3015"/>
        <item m="1" x="3065"/>
        <item m="1" x="3115"/>
        <item m="1" x="3165"/>
        <item m="1" x="54"/>
        <item m="1" x="104"/>
        <item m="1" x="154"/>
        <item m="1" x="204"/>
        <item m="1" x="254"/>
        <item m="1" x="304"/>
        <item m="1" x="354"/>
        <item m="1" x="404"/>
        <item m="1" x="454"/>
        <item m="1" x="504"/>
        <item m="1" x="554"/>
        <item m="1" x="604"/>
        <item m="1" x="654"/>
        <item m="1" x="704"/>
        <item m="1" x="754"/>
        <item m="1" x="804"/>
        <item m="1" x="854"/>
        <item m="1" x="904"/>
        <item m="1" x="954"/>
        <item m="1" x="1004"/>
        <item m="1" x="1054"/>
        <item m="1" x="1104"/>
        <item m="1" x="1154"/>
        <item m="1" x="1204"/>
        <item m="1" x="1254"/>
        <item m="1" x="1304"/>
        <item m="1" x="1354"/>
        <item m="1" x="1404"/>
        <item m="1" x="1455"/>
        <item m="1" x="1506"/>
        <item m="1" x="1557"/>
        <item m="1" x="1608"/>
        <item m="1" x="1659"/>
        <item m="1" x="1710"/>
        <item m="1" x="1761"/>
        <item m="1" x="1812"/>
        <item m="1" x="1863"/>
      </items>
    </pivotField>
    <pivotField axis="axisRow" compact="0" outline="0" showAll="0" defaultSubtotal="0">
      <items count="4">
        <item x="0"/>
        <item x="1"/>
        <item m="1" x="3"/>
        <item m="1" x="2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201">
        <item x="0"/>
        <item x="1"/>
        <item m="1" x="166"/>
        <item m="1" x="47"/>
        <item m="1" x="136"/>
        <item m="1" x="188"/>
        <item m="1" x="75"/>
        <item m="1" x="158"/>
        <item m="1" x="39"/>
        <item m="1" x="179"/>
        <item m="1" x="64"/>
        <item m="1" x="149"/>
        <item m="1" x="31"/>
        <item m="1" x="120"/>
        <item m="1" x="171"/>
        <item m="1" x="54"/>
        <item m="1" x="142"/>
        <item m="1" x="26"/>
        <item m="1" x="112"/>
        <item m="1" x="125"/>
        <item m="1" x="11"/>
        <item m="1" x="95"/>
        <item m="1" x="176"/>
        <item m="1" x="60"/>
        <item m="1" x="116"/>
        <item m="1" x="3"/>
        <item m="1" x="87"/>
        <item m="1" x="169"/>
        <item m="1" x="51"/>
        <item m="1" x="108"/>
        <item x="2"/>
        <item m="1" x="98"/>
        <item m="1" x="133"/>
        <item m="1" x="156"/>
        <item m="1" x="45"/>
        <item m="1" x="192"/>
        <item m="1" x="79"/>
        <item m="1" x="161"/>
        <item m="1" x="42"/>
        <item m="1" x="101"/>
        <item m="1" x="183"/>
        <item m="1" x="67"/>
        <item m="1" x="153"/>
        <item m="1" x="34"/>
        <item m="1" x="92"/>
        <item m="1" x="105"/>
        <item m="1" x="189"/>
        <item m="1" x="159"/>
        <item m="1" x="76"/>
        <item m="1" x="15"/>
        <item m="1" x="180"/>
        <item m="1" x="65"/>
        <item m="1" x="150"/>
        <item m="1" x="7"/>
        <item m="1" x="90"/>
        <item m="1" x="172"/>
        <item m="1" x="55"/>
        <item m="1" x="143"/>
        <item m="1" x="196"/>
        <item m="1" x="82"/>
        <item m="1" x="163"/>
        <item m="1" x="71"/>
        <item m="1" x="37"/>
        <item m="1" x="88"/>
        <item m="1" x="140"/>
        <item m="1" x="24"/>
        <item m="1" x="109"/>
        <item m="1" x="193"/>
        <item m="1" x="80"/>
        <item m="1" x="131"/>
        <item m="1" x="18"/>
        <item m="1" x="102"/>
        <item m="1" x="184"/>
        <item m="1" x="68"/>
        <item m="1" x="123"/>
        <item m="1" x="8"/>
        <item m="1" x="93"/>
        <item m="1" x="174"/>
        <item m="1" x="57"/>
        <item m="1" x="114"/>
        <item m="1" x="198"/>
        <item m="1" x="85"/>
        <item m="1" x="167"/>
        <item m="1" x="48"/>
        <item m="1" x="151"/>
        <item m="1" x="32"/>
        <item m="1" x="121"/>
        <item m="1" x="91"/>
        <item m="1" x="144"/>
        <item m="1" x="27"/>
        <item m="1" x="113"/>
        <item m="1" x="197"/>
        <item m="1" x="83"/>
        <item m="1" x="164"/>
        <item m="1" x="134"/>
        <item m="1" x="20"/>
        <item m="1" x="104"/>
        <item m="1" x="186"/>
        <item m="1" x="72"/>
        <item m="1" x="126"/>
        <item m="1" x="12"/>
        <item m="1" x="96"/>
        <item m="1" x="177"/>
        <item m="1" x="61"/>
        <item m="1" x="117"/>
        <item m="1" x="4"/>
        <item m="1" x="43"/>
        <item m="1" x="132"/>
        <item m="1" x="19"/>
        <item m="1" x="69"/>
        <item m="1" x="154"/>
        <item m="1" x="35"/>
        <item m="1" x="124"/>
        <item m="1" x="9"/>
        <item m="1" x="58"/>
        <item m="1" x="146"/>
        <item m="1" x="29"/>
        <item m="1" x="115"/>
        <item m="1" x="199"/>
        <item m="1" x="49"/>
        <item m="1" x="137"/>
        <item m="1" x="22"/>
        <item m="1" x="106"/>
        <item m="1" x="190"/>
        <item m="1" x="40"/>
        <item m="1" x="128"/>
        <item m="1" x="16"/>
        <item m="1" x="99"/>
        <item m="1" x="28"/>
        <item m="1" x="84"/>
        <item m="1" x="165"/>
        <item m="1" x="46"/>
        <item m="1" x="135"/>
        <item m="1" x="21"/>
        <item m="1" x="73"/>
        <item m="1" x="157"/>
        <item m="1" x="38"/>
        <item m="1" x="13"/>
        <item m="1" x="62"/>
        <item m="1" x="148"/>
        <item m="1" x="30"/>
        <item m="1" x="118"/>
        <item m="1" x="5"/>
        <item m="1" x="52"/>
        <item m="1" x="141"/>
        <item m="1" x="25"/>
        <item m="1" x="110"/>
        <item m="1" x="194"/>
        <item m="1" x="10"/>
        <item m="1" x="94"/>
        <item m="1" x="175"/>
        <item m="1" x="59"/>
        <item m="1" x="147"/>
        <item m="1" x="200"/>
        <item m="1" x="86"/>
        <item m="1" x="168"/>
        <item m="1" x="50"/>
        <item m="1" x="138"/>
        <item m="1" x="77"/>
        <item m="1" x="160"/>
        <item m="1" x="41"/>
        <item m="1" x="129"/>
        <item m="1" x="181"/>
        <item m="1" x="66"/>
        <item m="1" x="152"/>
        <item m="1" x="33"/>
        <item m="1" x="122"/>
        <item m="1" x="173"/>
        <item m="1" x="56"/>
        <item m="1" x="145"/>
        <item m="1" x="187"/>
        <item m="1" x="74"/>
        <item m="1" x="127"/>
        <item m="1" x="14"/>
        <item m="1" x="97"/>
        <item m="1" x="178"/>
        <item m="1" x="63"/>
        <item m="1" x="119"/>
        <item m="1" x="6"/>
        <item m="1" x="89"/>
        <item m="1" x="170"/>
        <item m="1" x="53"/>
        <item m="1" x="111"/>
        <item m="1" x="195"/>
        <item m="1" x="81"/>
        <item m="1" x="162"/>
        <item m="1" x="44"/>
        <item m="1" x="103"/>
        <item m="1" x="185"/>
        <item m="1" x="70"/>
        <item m="1" x="155"/>
        <item m="1" x="36"/>
        <item m="1" x="139"/>
        <item m="1" x="23"/>
        <item m="1" x="107"/>
        <item m="1" x="191"/>
        <item m="1" x="78"/>
        <item m="1" x="130"/>
        <item m="1" x="17"/>
        <item m="1" x="100"/>
        <item m="1" x="182"/>
      </items>
    </pivotField>
    <pivotField axis="axisPage" compact="0" outline="0" subtotalTop="0" showAll="0" includeNewItemsInFilter="1" defaultSubtotal="0">
      <items count="30">
        <item x="1"/>
        <item m="1" x="24"/>
        <item m="1" x="29"/>
        <item x="2"/>
        <item m="1" x="5"/>
        <item m="1" x="20"/>
        <item m="1" x="18"/>
        <item m="1" x="17"/>
        <item m="1" x="9"/>
        <item x="3"/>
        <item m="1" x="27"/>
        <item m="1" x="11"/>
        <item m="1" x="28"/>
        <item m="1" x="23"/>
        <item x="0"/>
        <item x="4"/>
        <item m="1" x="10"/>
        <item m="1" x="7"/>
        <item m="1" x="6"/>
        <item m="1" x="22"/>
        <item m="1" x="16"/>
        <item m="1" x="19"/>
        <item m="1" x="26"/>
        <item m="1" x="25"/>
        <item m="1" x="15"/>
        <item m="1" x="8"/>
        <item m="1" x="21"/>
        <item m="1" x="14"/>
        <item m="1" x="13"/>
        <item m="1" x="12"/>
      </items>
    </pivotField>
    <pivotField axis="axisRow" compact="0" outline="0" subtotalTop="0" showAll="0" includeNewItemsInFilter="1" defaultSubtotal="0">
      <items count="1300">
        <item m="1" x="847"/>
        <item m="1" x="1160"/>
        <item m="1" x="1016"/>
        <item m="1" x="1008"/>
        <item m="1" x="96"/>
        <item m="1" x="1086"/>
        <item m="1" x="55"/>
        <item m="1" x="1206"/>
        <item m="1" x="1044"/>
        <item m="1" x="483"/>
        <item m="1" x="713"/>
        <item m="1" x="1089"/>
        <item m="1" x="826"/>
        <item m="1" x="1025"/>
        <item m="1" x="1223"/>
        <item m="1" x="100"/>
        <item m="1" x="1024"/>
        <item m="1" x="796"/>
        <item m="1" x="1235"/>
        <item m="1" x="191"/>
        <item m="1" x="799"/>
        <item m="1" x="527"/>
        <item m="1" x="625"/>
        <item m="1" x="165"/>
        <item m="1" x="341"/>
        <item m="1" x="687"/>
        <item m="1" x="1261"/>
        <item m="1" x="983"/>
        <item m="1" x="589"/>
        <item m="1" x="863"/>
        <item m="1" x="388"/>
        <item m="1" x="210"/>
        <item m="1" x="161"/>
        <item m="1" x="771"/>
        <item m="1" x="1087"/>
        <item m="1" x="731"/>
        <item m="1" x="422"/>
        <item m="1" x="727"/>
        <item x="4"/>
        <item m="1" x="1277"/>
        <item m="1" x="1030"/>
        <item m="1" x="491"/>
        <item m="1" x="494"/>
        <item m="1" x="360"/>
        <item m="1" x="256"/>
        <item m="1" x="645"/>
        <item m="1" x="965"/>
        <item m="1" x="97"/>
        <item m="1" x="364"/>
        <item m="1" x="1295"/>
        <item m="1" x="1147"/>
        <item m="1" x="661"/>
        <item m="1" x="319"/>
        <item m="1" x="151"/>
        <item m="1" x="121"/>
        <item m="1" x="662"/>
        <item m="1" x="9"/>
        <item m="1" x="29"/>
        <item m="1" x="396"/>
        <item m="1" x="335"/>
        <item m="1" x="559"/>
        <item m="1" x="189"/>
        <item m="1" x="1000"/>
        <item m="1" x="993"/>
        <item m="1" x="560"/>
        <item m="1" x="252"/>
        <item m="1" x="73"/>
        <item m="1" x="999"/>
        <item m="1" x="650"/>
        <item m="1" x="116"/>
        <item m="1" x="694"/>
        <item x="5"/>
        <item m="1" x="701"/>
        <item m="1" x="461"/>
        <item m="1" x="891"/>
        <item m="1" x="308"/>
        <item m="1" x="951"/>
        <item m="1" x="897"/>
        <item m="1" x="1165"/>
        <item m="1" x="336"/>
        <item m="1" x="892"/>
        <item x="0"/>
        <item m="1" x="392"/>
        <item m="1" x="685"/>
        <item m="1" x="460"/>
        <item m="1" x="1021"/>
        <item m="1" x="275"/>
        <item m="1" x="1208"/>
        <item m="1" x="553"/>
        <item m="1" x="220"/>
        <item m="1" x="584"/>
        <item m="1" x="14"/>
        <item m="1" x="41"/>
        <item m="1" x="703"/>
        <item m="1" x="629"/>
        <item m="1" x="1184"/>
        <item m="1" x="273"/>
        <item m="1" x="638"/>
        <item m="1" x="291"/>
        <item m="1" x="1234"/>
        <item m="1" x="442"/>
        <item m="1" x="888"/>
        <item m="1" x="1102"/>
        <item m="1" x="674"/>
        <item m="1" x="960"/>
        <item m="1" x="1192"/>
        <item m="1" x="889"/>
        <item m="1" x="537"/>
        <item m="1" x="866"/>
        <item m="1" x="426"/>
        <item m="1" x="868"/>
        <item m="1" x="869"/>
        <item m="1" x="851"/>
        <item m="1" x="546"/>
        <item m="1" x="643"/>
        <item m="1" x="547"/>
        <item m="1" x="410"/>
        <item m="1" x="344"/>
        <item m="1" x="639"/>
        <item m="1" x="1009"/>
        <item m="1" x="1149"/>
        <item m="1" x="1136"/>
        <item m="1" x="811"/>
        <item m="1" x="1139"/>
        <item m="1" x="1141"/>
        <item m="1" x="318"/>
        <item m="1" x="1124"/>
        <item m="1" x="1017"/>
        <item m="1" x="1020"/>
        <item m="1" x="1173"/>
        <item m="1" x="1168"/>
        <item m="1" x="355"/>
        <item m="1" x="222"/>
        <item m="1" x="518"/>
        <item m="1" x="292"/>
        <item m="1" x="1199"/>
        <item m="1" x="939"/>
        <item m="1" x="236"/>
        <item m="1" x="378"/>
        <item m="1" x="1108"/>
        <item m="1" x="857"/>
        <item m="1" x="127"/>
        <item m="1" x="1095"/>
        <item m="1" x="1225"/>
        <item m="1" x="984"/>
        <item m="1" x="264"/>
        <item m="1" x="1032"/>
        <item x="1"/>
        <item m="1" x="910"/>
        <item m="1" x="351"/>
        <item x="3"/>
        <item m="1" x="885"/>
        <item m="1" x="977"/>
        <item m="1" x="184"/>
        <item m="1" x="574"/>
        <item m="1" x="219"/>
        <item m="1" x="12"/>
        <item m="1" x="844"/>
        <item m="1" x="724"/>
        <item m="1" x="365"/>
        <item m="1" x="28"/>
        <item m="1" x="864"/>
        <item m="1" x="705"/>
        <item m="1" x="197"/>
        <item m="1" x="77"/>
        <item m="1" x="1047"/>
        <item m="1" x="676"/>
        <item m="1" x="656"/>
        <item m="1" x="48"/>
        <item m="1" x="1135"/>
        <item m="1" x="1254"/>
        <item m="1" x="488"/>
        <item m="1" x="1126"/>
        <item m="1" x="879"/>
        <item m="1" x="1281"/>
        <item m="1" x="389"/>
        <item m="1" x="31"/>
        <item m="1" x="1112"/>
        <item m="1" x="619"/>
        <item m="1" x="466"/>
        <item m="1" x="912"/>
        <item m="1" x="913"/>
        <item m="1" x="918"/>
        <item m="1" x="920"/>
        <item m="1" x="405"/>
        <item m="1" x="1048"/>
        <item m="1" x="1074"/>
        <item m="1" x="1109"/>
        <item m="1" x="1154"/>
        <item m="1" x="1187"/>
        <item m="1" x="1228"/>
        <item m="1" x="1272"/>
        <item m="1" x="21"/>
        <item m="1" x="54"/>
        <item m="1" x="1076"/>
        <item m="1" x="1110"/>
        <item m="1" x="1157"/>
        <item m="1" x="1188"/>
        <item m="1" x="1230"/>
        <item m="1" x="1194"/>
        <item m="1" x="482"/>
        <item m="1" x="1133"/>
        <item m="1" x="805"/>
        <item m="1" x="612"/>
        <item m="1" x="614"/>
        <item m="1" x="543"/>
        <item m="1" x="268"/>
        <item m="1" x="955"/>
        <item m="1" x="1031"/>
        <item m="1" x="925"/>
        <item m="1" x="315"/>
        <item m="1" x="480"/>
        <item m="1" x="74"/>
        <item m="1" x="865"/>
        <item m="1" x="725"/>
        <item m="1" x="637"/>
        <item m="1" x="569"/>
        <item m="1" x="1033"/>
        <item m="1" x="279"/>
        <item m="1" x="433"/>
        <item m="1" x="875"/>
        <item m="1" x="381"/>
        <item m="1" x="470"/>
        <item m="1" x="825"/>
        <item m="1" x="680"/>
        <item m="1" x="363"/>
        <item m="1" x="294"/>
        <item m="1" x="1245"/>
        <item m="1" x="762"/>
        <item m="1" x="228"/>
        <item m="1" x="23"/>
        <item m="1" x="438"/>
        <item m="1" x="1088"/>
        <item m="1" x="1164"/>
        <item m="1" x="188"/>
        <item m="1" x="1177"/>
        <item m="1" x="371"/>
        <item m="1" x="1241"/>
        <item m="1" x="934"/>
        <item m="1" x="765"/>
        <item m="1" x="672"/>
        <item m="1" x="556"/>
        <item m="1" x="89"/>
        <item m="1" x="1215"/>
        <item m="1" x="1196"/>
        <item m="1" x="249"/>
        <item m="1" x="297"/>
        <item m="1" x="1093"/>
        <item m="1" x="209"/>
        <item m="1" x="434"/>
        <item m="1" x="776"/>
        <item m="1" x="706"/>
        <item m="1" x="338"/>
        <item m="1" x="552"/>
        <item m="1" x="1100"/>
        <item m="1" x="848"/>
        <item m="1" x="1274"/>
        <item m="1" x="368"/>
        <item m="1" x="539"/>
        <item m="1" x="833"/>
        <item m="1" x="159"/>
        <item m="1" x="1170"/>
        <item m="1" x="876"/>
        <item m="1" x="1002"/>
        <item m="1" x="1011"/>
        <item m="1" x="917"/>
        <item m="1" x="501"/>
        <item m="1" x="948"/>
        <item x="6"/>
        <item m="1" x="1023"/>
        <item m="1" x="1244"/>
        <item m="1" x="226"/>
        <item m="1" x="354"/>
        <item m="1" x="689"/>
        <item m="1" x="814"/>
        <item m="1" x="1055"/>
        <item m="1" x="45"/>
        <item m="1" x="622"/>
        <item m="1" x="327"/>
        <item m="1" x="59"/>
        <item m="1" x="436"/>
        <item m="1" x="677"/>
        <item m="1" x="367"/>
        <item m="1" x="1158"/>
        <item x="7"/>
        <item m="1" x="136"/>
        <item m="1" x="175"/>
        <item m="1" x="366"/>
        <item m="1" x="86"/>
        <item m="1" x="478"/>
        <item m="1" x="400"/>
        <item m="1" x="82"/>
        <item m="1" x="1233"/>
        <item m="1" x="1058"/>
        <item m="1" x="1279"/>
        <item m="1" x="846"/>
        <item m="1" x="1120"/>
        <item m="1" x="402"/>
        <item m="1" x="1155"/>
        <item m="1" x="1174"/>
        <item m="1" x="604"/>
        <item m="1" x="1018"/>
        <item m="1" x="1267"/>
        <item m="1" x="933"/>
        <item x="2"/>
        <item m="1" x="428"/>
        <item m="1" x="640"/>
        <item x="8"/>
        <item m="1" x="956"/>
        <item m="1" x="785"/>
        <item m="1" x="1185"/>
        <item m="1" x="1222"/>
        <item m="1" x="1249"/>
        <item m="1" x="479"/>
        <item m="1" x="1075"/>
        <item m="1" x="969"/>
        <item m="1" x="964"/>
        <item m="1" x="254"/>
        <item m="1" x="164"/>
        <item m="1" x="1280"/>
        <item m="1" x="1043"/>
        <item m="1" x="746"/>
        <item m="1" x="1101"/>
        <item m="1" x="1105"/>
        <item m="1" x="174"/>
        <item m="1" x="787"/>
        <item m="1" x="146"/>
        <item m="1" x="1061"/>
        <item m="1" x="1275"/>
        <item m="1" x="903"/>
        <item m="1" x="699"/>
        <item m="1" x="884"/>
        <item m="1" x="1259"/>
        <item m="1" x="743"/>
        <item m="1" x="281"/>
        <item m="1" x="517"/>
        <item m="1" x="594"/>
        <item m="1" x="257"/>
        <item m="1" x="278"/>
        <item m="1" x="60"/>
        <item m="1" x="937"/>
        <item m="1" x="223"/>
        <item m="1" x="780"/>
        <item m="1" x="922"/>
        <item m="1" x="726"/>
        <item m="1" x="287"/>
        <item m="1" x="710"/>
        <item m="1" x="1237"/>
        <item m="1" x="570"/>
        <item m="1" x="1084"/>
        <item m="1" x="655"/>
        <item m="1" x="313"/>
        <item m="1" x="528"/>
        <item m="1" x="385"/>
        <item m="1" x="942"/>
        <item m="1" x="1122"/>
        <item m="1" x="1014"/>
        <item m="1" x="418"/>
        <item m="1" x="944"/>
        <item m="1" x="763"/>
        <item m="1" x="40"/>
        <item m="1" x="1219"/>
        <item m="1" x="403"/>
        <item m="1" x="258"/>
        <item m="1" x="561"/>
        <item m="1" x="966"/>
        <item m="1" x="91"/>
        <item m="1" x="218"/>
        <item m="1" x="1004"/>
        <item m="1" x="243"/>
        <item m="1" x="1191"/>
        <item m="1" x="64"/>
        <item m="1" x="18"/>
        <item m="1" x="916"/>
        <item m="1" x="380"/>
        <item m="1" x="596"/>
        <item m="1" x="1042"/>
        <item m="1" x="430"/>
        <item m="1" x="654"/>
        <item m="1" x="992"/>
        <item m="1" x="448"/>
        <item m="1" x="914"/>
        <item m="1" x="167"/>
        <item m="1" x="792"/>
        <item m="1" x="134"/>
        <item m="1" x="741"/>
        <item m="1" x="419"/>
        <item m="1" x="457"/>
        <item m="1" x="1151"/>
        <item m="1" x="305"/>
        <item m="1" x="168"/>
        <item m="1" x="176"/>
        <item m="1" x="130"/>
        <item m="1" x="261"/>
        <item m="1" x="1209"/>
        <item m="1" x="204"/>
        <item m="1" x="169"/>
        <item m="1" x="34"/>
        <item m="1" x="766"/>
        <item m="1" x="1066"/>
        <item m="1" x="93"/>
        <item m="1" x="605"/>
        <item m="1" x="1150"/>
        <item m="1" x="1250"/>
        <item m="1" x="941"/>
        <item m="1" x="235"/>
        <item m="1" x="668"/>
        <item m="1" x="508"/>
        <item m="1" x="166"/>
        <item m="1" x="976"/>
        <item m="1" x="734"/>
        <item m="1" x="1070"/>
        <item m="1" x="375"/>
        <item m="1" x="112"/>
        <item m="1" x="736"/>
        <item m="1" x="718"/>
        <item m="1" x="571"/>
        <item m="1" x="602"/>
        <item m="1" x="1190"/>
        <item m="1" x="877"/>
        <item m="1" x="1029"/>
        <item m="1" x="280"/>
        <item m="1" x="1204"/>
        <item m="1" x="177"/>
        <item m="1" x="1080"/>
        <item m="1" x="444"/>
        <item m="1" x="954"/>
        <item m="1" x="1159"/>
        <item m="1" x="586"/>
        <item m="1" x="752"/>
        <item m="1" x="1129"/>
        <item m="1" x="303"/>
        <item m="1" x="867"/>
        <item m="1" x="1041"/>
        <item m="1" x="979"/>
        <item m="1" x="180"/>
        <item m="1" x="283"/>
        <item m="1" x="900"/>
        <item m="1" x="1140"/>
        <item m="1" x="1181"/>
        <item m="1" x="901"/>
        <item m="1" x="754"/>
        <item m="1" x="870"/>
        <item m="1" x="377"/>
        <item m="1" x="808"/>
        <item m="1" x="858"/>
        <item m="1" x="756"/>
        <item m="1" x="379"/>
        <item m="1" x="310"/>
        <item m="1" x="1293"/>
        <item m="1" x="435"/>
        <item m="1" x="115"/>
        <item m="1" x="79"/>
        <item m="1" x="698"/>
        <item m="1" x="1201"/>
        <item m="1" x="33"/>
        <item m="1" x="930"/>
        <item m="1" x="102"/>
        <item m="1" x="411"/>
        <item m="1" x="69"/>
        <item m="1" x="260"/>
        <item m="1" x="975"/>
        <item m="1" x="1037"/>
        <item m="1" x="322"/>
        <item m="1" x="215"/>
        <item m="1" x="58"/>
        <item m="1" x="1153"/>
        <item m="1" x="1034"/>
        <item m="1" x="106"/>
        <item m="1" x="591"/>
        <item m="1" x="980"/>
        <item m="1" x="186"/>
        <item m="1" x="173"/>
        <item m="1" x="1130"/>
        <item m="1" x="179"/>
        <item m="1" x="729"/>
        <item m="1" x="13"/>
        <item m="1" x="502"/>
        <item m="1" x="1001"/>
        <item m="1" x="348"/>
        <item m="1" x="246"/>
        <item m="1" x="545"/>
        <item m="1" x="1175"/>
        <item m="1" x="251"/>
        <item m="1" x="733"/>
        <item m="1" x="784"/>
        <item m="1" x="788"/>
        <item m="1" x="631"/>
        <item m="1" x="712"/>
        <item m="1" x="211"/>
        <item m="1" x="1291"/>
        <item m="1" x="667"/>
        <item m="1" x="719"/>
        <item m="1" x="1065"/>
        <item m="1" x="692"/>
        <item m="1" x="407"/>
        <item m="1" x="506"/>
        <item m="1" x="636"/>
        <item m="1" x="1198"/>
        <item m="1" x="1285"/>
        <item m="1" x="196"/>
        <item m="1" x="50"/>
        <item m="1" x="972"/>
        <item m="1" x="1003"/>
        <item m="1" x="456"/>
        <item m="1" x="138"/>
        <item m="1" x="782"/>
        <item m="1" x="600"/>
        <item m="1" x="449"/>
        <item m="1" x="391"/>
        <item m="1" x="940"/>
        <item m="1" x="753"/>
        <item m="1" x="1104"/>
        <item m="1" x="212"/>
        <item m="1" x="997"/>
        <item m="1" x="369"/>
        <item m="1" x="1050"/>
        <item m="1" x="860"/>
        <item m="1" x="786"/>
        <item m="1" x="886"/>
        <item m="1" x="1161"/>
        <item m="1" x="959"/>
        <item m="1" x="158"/>
        <item m="1" x="265"/>
        <item m="1" x="806"/>
        <item m="1" x="522"/>
        <item m="1" x="471"/>
        <item m="1" x="123"/>
        <item m="1" x="323"/>
        <item m="1" x="70"/>
        <item m="1" x="412"/>
        <item m="1" x="947"/>
        <item m="1" x="1265"/>
        <item m="1" x="420"/>
        <item m="1" x="852"/>
        <item m="1" x="751"/>
        <item m="1" x="926"/>
        <item m="1" x="512"/>
        <item m="1" x="445"/>
        <item m="1" x="1012"/>
        <item m="1" x="1036"/>
        <item m="1" x="1283"/>
        <item m="1" x="1103"/>
        <item m="1" x="623"/>
        <item m="1" x="1251"/>
        <item m="1" x="427"/>
        <item m="1" x="499"/>
        <item m="1" x="481"/>
        <item m="1" x="397"/>
        <item m="1" x="1273"/>
        <item m="1" x="514"/>
        <item m="1" x="383"/>
        <item m="1" x="263"/>
        <item m="1" x="1007"/>
        <item m="1" x="953"/>
        <item m="1" x="1257"/>
        <item m="1" x="663"/>
        <item m="1" x="163"/>
        <item m="1" x="1193"/>
        <item m="1" x="611"/>
        <item m="1" x="284"/>
        <item m="1" x="693"/>
        <item m="1" x="850"/>
        <item m="1" x="978"/>
        <item m="1" x="555"/>
        <item m="1" x="342"/>
        <item m="1" x="1232"/>
        <item m="1" x="61"/>
        <item m="1" x="1059"/>
        <item m="1" x="1119"/>
        <item m="1" x="57"/>
        <item m="1" x="803"/>
        <item m="1" x="293"/>
        <item m="1" x="78"/>
        <item m="1" x="1203"/>
        <item m="1" x="1125"/>
        <item m="1" x="671"/>
        <item m="1" x="678"/>
        <item m="1" x="679"/>
        <item m="1" x="708"/>
        <item m="1" x="99"/>
        <item m="1" x="172"/>
        <item m="1" x="590"/>
        <item m="1" x="1290"/>
        <item m="1" x="697"/>
        <item m="1" x="429"/>
        <item m="1" x="1131"/>
        <item m="1" x="247"/>
        <item m="1" x="810"/>
        <item m="1" x="607"/>
        <item m="1" x="1253"/>
        <item m="1" x="44"/>
        <item m="1" x="581"/>
        <item m="1" x="295"/>
        <item m="1" x="485"/>
        <item m="1" x="349"/>
        <item m="1" x="1082"/>
        <item m="1" x="837"/>
        <item m="1" x="208"/>
        <item m="1" x="856"/>
        <item m="1" x="1144"/>
        <item m="1" x="1134"/>
        <item m="1" x="128"/>
        <item m="1" x="424"/>
        <item m="1" x="749"/>
        <item m="1" x="453"/>
        <item m="1" x="467"/>
        <item m="1" x="1046"/>
        <item m="1" x="664"/>
        <item m="1" x="1212"/>
        <item m="1" x="1083"/>
        <item m="1" x="566"/>
        <item m="1" x="185"/>
        <item m="1" x="1040"/>
        <item m="1" x="135"/>
        <item m="1" x="72"/>
        <item m="1" x="126"/>
        <item m="1" x="816"/>
        <item m="1" x="1240"/>
        <item m="1" x="962"/>
        <item m="1" x="200"/>
        <item m="1" x="1098"/>
        <item m="1" x="994"/>
        <item m="1" x="595"/>
        <item m="1" x="659"/>
        <item m="1" x="384"/>
        <item m="1" x="723"/>
        <item m="1" x="358"/>
        <item m="1" x="549"/>
        <item m="1" x="1220"/>
        <item m="1" x="842"/>
        <item m="1" x="122"/>
        <item m="1" x="238"/>
        <item m="1" x="562"/>
        <item m="1" x="632"/>
        <item m="1" x="747"/>
        <item m="1" x="829"/>
        <item m="1" x="657"/>
        <item m="1" x="374"/>
        <item m="1" x="1096"/>
        <item m="1" x="932"/>
        <item m="1" x="1142"/>
        <item m="1" x="872"/>
        <item m="1" x="232"/>
        <item m="1" x="707"/>
        <item m="1" x="1051"/>
        <item m="1" x="843"/>
        <item m="1" x="359"/>
        <item m="1" x="242"/>
        <item m="1" x="688"/>
        <item m="1" x="907"/>
        <item m="1" x="241"/>
        <item m="1" x="415"/>
        <item m="1" x="288"/>
        <item m="1" x="1097"/>
        <item m="1" x="700"/>
        <item m="1" x="1099"/>
        <item m="1" x="1156"/>
        <item m="1" x="894"/>
        <item m="1" x="1167"/>
        <item m="1" x="998"/>
        <item m="1" x="1138"/>
        <item m="1" x="132"/>
        <item m="1" x="53"/>
        <item m="1" x="770"/>
        <item m="1" x="452"/>
        <item m="1" x="575"/>
        <item m="1" x="873"/>
        <item m="1" x="883"/>
        <item m="1" x="1063"/>
        <item m="1" x="906"/>
        <item m="1" x="325"/>
        <item m="1" x="250"/>
        <item m="1" x="462"/>
        <item m="1" x="296"/>
        <item m="1" x="343"/>
        <item m="1" x="1092"/>
        <item m="1" x="36"/>
        <item m="1" x="62"/>
        <item m="1" x="924"/>
        <item m="1" x="35"/>
        <item m="1" x="1183"/>
        <item m="1" x="81"/>
        <item m="1" x="187"/>
        <item m="1" x="145"/>
        <item m="1" x="486"/>
        <item m="1" x="665"/>
        <item m="1" x="84"/>
        <item m="1" x="624"/>
        <item m="1" x="373"/>
        <item m="1" x="1178"/>
        <item m="1" x="490"/>
        <item m="1" x="1200"/>
        <item m="1" x="909"/>
        <item m="1" x="968"/>
        <item m="1" x="681"/>
        <item m="1" x="1260"/>
        <item m="1" x="801"/>
        <item m="1" x="1069"/>
        <item m="1" x="832"/>
        <item m="1" x="781"/>
        <item m="1" x="68"/>
        <item m="1" x="30"/>
        <item m="1" x="199"/>
        <item m="1" x="328"/>
        <item m="1" x="505"/>
        <item m="1" x="356"/>
        <item m="1" x="836"/>
        <item m="1" x="1049"/>
        <item m="1" x="25"/>
        <item m="1" x="1106"/>
        <item m="1" x="376"/>
        <item m="1" x="1298"/>
        <item m="1" x="326"/>
        <item m="1" x="484"/>
        <item m="1" x="580"/>
        <item m="1" x="1263"/>
        <item m="1" x="272"/>
        <item m="1" x="1282"/>
        <item m="1" x="495"/>
        <item m="1" x="1294"/>
        <item m="1" x="544"/>
        <item m="1" x="1072"/>
        <item m="1" x="244"/>
        <item m="1" x="421"/>
        <item m="1" x="548"/>
        <item m="1" x="398"/>
        <item m="1" x="224"/>
        <item m="1" x="476"/>
        <item m="1" x="1296"/>
        <item m="1" x="509"/>
        <item m="1" x="573"/>
        <item m="1" x="633"/>
        <item m="1" x="1278"/>
        <item m="1" x="504"/>
        <item m="1" x="51"/>
        <item m="1" x="760"/>
        <item m="1" x="1035"/>
        <item m="1" x="1276"/>
        <item m="1" x="11"/>
        <item m="1" x="773"/>
        <item m="1" x="493"/>
        <item m="1" x="653"/>
        <item m="1" x="935"/>
        <item m="1" x="1292"/>
        <item m="1" x="1224"/>
        <item m="1" x="194"/>
        <item m="1" x="92"/>
        <item m="1" x="458"/>
        <item m="1" x="615"/>
        <item m="1" x="1127"/>
        <item m="1" x="946"/>
        <item m="1" x="362"/>
        <item m="1" x="399"/>
        <item m="1" x="1013"/>
        <item m="1" x="1286"/>
        <item m="1" x="312"/>
        <item m="1" x="63"/>
        <item m="1" x="1258"/>
        <item m="1" x="357"/>
        <item m="1" x="103"/>
        <item m="1" x="970"/>
        <item m="1" x="290"/>
        <item m="1" x="1227"/>
        <item m="1" x="76"/>
        <item m="1" x="510"/>
        <item m="1" x="630"/>
        <item m="1" x="800"/>
        <item m="1" x="564"/>
        <item m="1" x="42"/>
        <item m="1" x="459"/>
        <item m="1" x="716"/>
        <item m="1" x="1090"/>
        <item m="1" x="225"/>
        <item m="1" x="854"/>
        <item m="1" x="1062"/>
        <item m="1" x="22"/>
        <item m="1" x="331"/>
        <item m="1" x="682"/>
        <item m="1" x="859"/>
        <item m="1" x="533"/>
        <item m="1" x="923"/>
        <item m="1" x="628"/>
        <item m="1" x="105"/>
        <item m="1" x="794"/>
        <item m="1" x="568"/>
        <item m="1" x="171"/>
        <item m="1" x="216"/>
        <item m="1" x="1299"/>
        <item m="1" x="1114"/>
        <item m="1" x="666"/>
        <item m="1" x="113"/>
        <item m="1" x="757"/>
        <item m="1" x="240"/>
        <item m="1" x="276"/>
        <item m="1" x="95"/>
        <item m="1" x="981"/>
        <item m="1" x="812"/>
        <item m="1" x="446"/>
        <item m="1" x="441"/>
        <item m="1" x="394"/>
        <item m="1" x="245"/>
        <item m="1" x="961"/>
        <item m="1" x="660"/>
        <item m="1" x="642"/>
        <item m="1" x="431"/>
        <item m="1" x="525"/>
        <item m="1" x="139"/>
        <item m="1" x="1148"/>
        <item m="1" x="1078"/>
        <item m="1" x="425"/>
        <item m="1" x="1045"/>
        <item m="1" x="603"/>
        <item m="1" x="75"/>
        <item m="1" x="289"/>
        <item m="1" x="1052"/>
        <item m="1" x="911"/>
        <item m="1" x="820"/>
        <item m="1" x="626"/>
        <item m="1" x="822"/>
        <item m="1" x="140"/>
        <item m="1" x="214"/>
        <item m="1" x="779"/>
        <item m="1" x="908"/>
        <item m="1" x="10"/>
        <item m="1" x="929"/>
        <item m="1" x="1289"/>
        <item m="1" x="515"/>
        <item m="1" x="117"/>
        <item m="1" x="133"/>
        <item m="1" x="974"/>
        <item m="1" x="807"/>
        <item m="1" x="728"/>
        <item m="1" x="345"/>
        <item m="1" x="406"/>
        <item m="1" x="565"/>
        <item m="1" x="1015"/>
        <item m="1" x="1026"/>
        <item m="1" x="1146"/>
        <item m="1" x="1006"/>
        <item m="1" x="592"/>
        <item m="1" x="1162"/>
        <item m="1" x="819"/>
        <item m="1" x="764"/>
        <item m="1" x="1038"/>
        <item m="1" x="982"/>
        <item m="1" x="17"/>
        <item m="1" x="350"/>
        <item m="1" x="474"/>
        <item m="1" x="609"/>
        <item m="1" x="192"/>
        <item m="1" x="155"/>
        <item m="1" x="755"/>
        <item m="1" x="563"/>
        <item m="1" x="899"/>
        <item m="1" x="874"/>
        <item m="1" x="821"/>
        <item m="1" x="634"/>
        <item m="1" x="585"/>
        <item m="1" x="408"/>
        <item m="1" x="690"/>
        <item m="1" x="704"/>
        <item m="1" x="124"/>
        <item m="1" x="317"/>
        <item m="1" x="620"/>
        <item m="1" x="404"/>
        <item m="1" x="361"/>
        <item m="1" x="1091"/>
        <item m="1" x="558"/>
        <item m="1" x="437"/>
        <item m="1" x="1297"/>
        <item m="1" x="393"/>
        <item m="1" x="793"/>
        <item m="1" x="65"/>
        <item m="1" x="802"/>
        <item m="1" x="967"/>
        <item m="1" x="1010"/>
        <item m="1" x="267"/>
        <item m="1" x="880"/>
        <item m="1" x="20"/>
        <item m="1" x="551"/>
        <item m="1" x="304"/>
        <item m="1" x="1172"/>
        <item m="1" x="1262"/>
        <item m="1" x="464"/>
        <item m="1" x="370"/>
        <item m="1" x="995"/>
        <item m="1" x="142"/>
        <item m="1" x="927"/>
        <item m="1" x="1269"/>
        <item m="1" x="945"/>
        <item m="1" x="769"/>
        <item m="1" x="768"/>
        <item m="1" x="1179"/>
        <item m="1" x="936"/>
        <item m="1" x="309"/>
        <item m="1" x="468"/>
        <item m="1" x="1171"/>
        <item m="1" x="722"/>
        <item m="1" x="834"/>
        <item m="1" x="644"/>
        <item m="1" x="1166"/>
        <item m="1" x="1121"/>
        <item m="1" x="120"/>
        <item m="1" x="496"/>
        <item m="1" x="627"/>
        <item m="1" x="248"/>
        <item m="1" x="306"/>
        <item m="1" x="416"/>
        <item m="1" x="66"/>
        <item m="1" x="19"/>
        <item m="1" x="684"/>
        <item m="1" x="1211"/>
        <item m="1" x="118"/>
        <item m="1" x="321"/>
        <item m="1" x="233"/>
        <item m="1" x="1229"/>
        <item m="1" x="519"/>
        <item m="1" x="583"/>
        <item m="1" x="647"/>
        <item m="1" x="207"/>
        <item m="1" x="1264"/>
        <item m="1" x="202"/>
        <item m="1" x="783"/>
        <item m="1" x="809"/>
        <item m="1" x="1077"/>
        <item m="1" x="1064"/>
        <item m="1" x="409"/>
        <item m="1" x="658"/>
        <item m="1" x="85"/>
        <item m="1" x="153"/>
        <item m="1" x="973"/>
        <item m="1" x="1231"/>
        <item m="1" x="270"/>
        <item m="1" x="324"/>
        <item m="1" x="921"/>
        <item m="1" x="985"/>
        <item m="1" x="675"/>
        <item m="1" x="109"/>
        <item m="1" x="536"/>
        <item m="1" x="831"/>
        <item m="1" x="1239"/>
        <item m="1" x="1248"/>
        <item m="1" x="178"/>
        <item m="1" x="26"/>
        <item m="1" x="1252"/>
        <item m="1" x="598"/>
        <item m="1" x="1213"/>
        <item m="1" x="815"/>
        <item m="1" x="535"/>
        <item m="1" x="862"/>
        <item m="1" x="1268"/>
        <item m="1" x="451"/>
        <item m="1" x="390"/>
        <item m="1" x="996"/>
        <item m="1" x="830"/>
        <item m="1" x="253"/>
        <item m="1" x="83"/>
        <item m="1" x="285"/>
        <item m="1" x="761"/>
        <item m="1" x="987"/>
        <item m="1" x="890"/>
        <item m="1" x="148"/>
        <item m="1" x="111"/>
        <item m="1" x="717"/>
        <item m="1" x="683"/>
        <item m="1" x="904"/>
        <item m="1" x="131"/>
        <item m="1" x="107"/>
        <item m="1" x="616"/>
        <item m="1" x="329"/>
        <item m="1" x="417"/>
        <item m="1" x="1216"/>
        <item m="1" x="90"/>
        <item m="1" x="114"/>
        <item m="1" x="1182"/>
        <item m="1" x="738"/>
        <item m="1" x="300"/>
        <item m="1" x="1284"/>
        <item m="1" x="1107"/>
        <item m="1" x="1054"/>
        <item m="1" x="991"/>
        <item m="1" x="259"/>
        <item m="1" x="190"/>
        <item m="1" x="507"/>
        <item m="1" x="1005"/>
        <item m="1" x="898"/>
        <item m="1" x="221"/>
        <item m="1" x="1094"/>
        <item m="1" x="1116"/>
        <item m="1" x="157"/>
        <item m="1" x="67"/>
        <item m="1" x="1288"/>
        <item m="1" x="230"/>
        <item m="1" x="39"/>
        <item m="1" x="1246"/>
        <item m="1" x="928"/>
        <item m="1" x="154"/>
        <item m="1" x="538"/>
        <item m="1" x="49"/>
        <item m="1" x="286"/>
        <item m="1" x="1073"/>
        <item m="1" x="881"/>
        <item m="1" x="299"/>
        <item m="1" x="720"/>
        <item m="1" x="635"/>
        <item m="1" x="110"/>
        <item m="1" x="386"/>
        <item m="1" x="143"/>
        <item m="1" x="401"/>
        <item m="1" x="582"/>
        <item m="1" x="119"/>
        <item m="1" x="759"/>
        <item m="1" x="750"/>
        <item m="1" x="613"/>
        <item m="1" x="824"/>
        <item m="1" x="1242"/>
        <item m="1" x="203"/>
        <item m="1" x="593"/>
        <item m="1" x="195"/>
        <item m="1" x="618"/>
        <item m="1" x="791"/>
        <item m="1" x="748"/>
        <item m="1" x="217"/>
        <item m="1" x="893"/>
        <item m="1" x="1207"/>
        <item m="1" x="958"/>
        <item m="1" x="423"/>
        <item m="1" x="269"/>
        <item m="1" x="861"/>
        <item m="1" x="1028"/>
        <item m="1" x="943"/>
        <item m="1" x="521"/>
        <item m="1" x="695"/>
        <item m="1" x="686"/>
        <item m="1" x="896"/>
        <item m="1" x="346"/>
        <item m="1" x="1056"/>
        <item m="1" x="1111"/>
        <item m="1" x="439"/>
        <item m="1" x="472"/>
        <item m="1" x="198"/>
        <item m="1" x="651"/>
        <item m="1" x="938"/>
        <item m="1" x="372"/>
        <item m="1" x="98"/>
        <item m="1" x="500"/>
        <item m="1" x="610"/>
        <item m="1" x="550"/>
        <item m="1" x="1067"/>
        <item m="1" x="414"/>
        <item m="1" x="579"/>
        <item m="1" x="608"/>
        <item m="1" x="1079"/>
        <item m="1" x="841"/>
        <item m="1" x="988"/>
        <item m="1" x="767"/>
        <item m="1" x="274"/>
        <item m="1" x="1068"/>
        <item m="1" x="902"/>
        <item m="1" x="572"/>
        <item m="1" x="330"/>
        <item m="1" x="311"/>
        <item m="1" x="511"/>
        <item m="1" x="340"/>
        <item m="1" x="971"/>
        <item m="1" x="337"/>
        <item m="1" x="601"/>
        <item m="1" x="742"/>
        <item m="1" x="530"/>
        <item m="1" x="302"/>
        <item m="1" x="24"/>
        <item m="1" x="144"/>
        <item m="1" x="52"/>
        <item m="1" x="739"/>
        <item m="1" x="1113"/>
        <item m="1" x="1053"/>
        <item m="1" x="1243"/>
        <item m="1" x="227"/>
        <item m="1" x="333"/>
        <item m="1" x="963"/>
        <item m="1" x="498"/>
        <item m="1" x="1176"/>
        <item m="1" x="234"/>
        <item m="1" x="266"/>
        <item m="1" x="16"/>
        <item m="1" x="282"/>
        <item m="1" x="37"/>
        <item m="1" x="669"/>
        <item m="1" x="15"/>
        <item m="1" x="181"/>
        <item m="1" x="413"/>
        <item m="1" x="578"/>
        <item m="1" x="952"/>
        <item m="1" x="1287"/>
        <item m="1" x="691"/>
        <item m="1" x="395"/>
        <item m="1" x="149"/>
        <item m="1" x="1117"/>
        <item m="1" x="489"/>
        <item m="1" x="828"/>
        <item m="1" x="1270"/>
        <item m="1" x="1132"/>
        <item m="1" x="1205"/>
        <item m="1" x="516"/>
        <item m="1" x="915"/>
        <item m="1" x="1186"/>
        <item m="1" x="588"/>
        <item m="1" x="316"/>
        <item m="1" x="137"/>
        <item m="1" x="513"/>
        <item m="1" x="540"/>
        <item m="1" x="853"/>
        <item m="1" x="352"/>
        <item m="1" x="1137"/>
        <item m="1" x="463"/>
        <item m="1" x="1145"/>
        <item m="1" x="804"/>
        <item m="1" x="646"/>
        <item m="1" x="477"/>
        <item m="1" x="721"/>
        <item m="1" x="702"/>
        <item m="1" x="524"/>
        <item m="1" x="798"/>
        <item m="1" x="1195"/>
        <item m="1" x="320"/>
        <item m="1" x="1218"/>
        <item m="1" x="213"/>
        <item m="1" x="334"/>
        <item m="1" x="887"/>
        <item m="1" x="447"/>
        <item m="1" x="835"/>
        <item m="1" x="772"/>
        <item m="1" x="497"/>
        <item m="1" x="129"/>
        <item m="1" x="871"/>
        <item m="1" x="1221"/>
        <item m="1" x="711"/>
        <item m="1" x="71"/>
        <item m="1" x="271"/>
        <item m="1" x="745"/>
        <item m="1" x="162"/>
        <item m="1" x="454"/>
        <item m="1" x="740"/>
        <item m="1" x="606"/>
        <item m="1" x="696"/>
        <item m="1" x="1247"/>
        <item m="1" x="845"/>
        <item m="1" x="1115"/>
        <item m="1" x="1163"/>
        <item m="1" x="882"/>
        <item m="1" x="94"/>
        <item m="1" x="838"/>
        <item m="1" x="237"/>
        <item m="1" x="895"/>
        <item m="1" x="473"/>
        <item m="1" x="797"/>
        <item m="1" x="455"/>
        <item m="1" x="1255"/>
        <item m="1" x="778"/>
        <item m="1" x="160"/>
        <item m="1" x="827"/>
        <item m="1" x="32"/>
        <item m="1" x="277"/>
        <item m="1" x="1019"/>
        <item m="1" x="1226"/>
        <item m="1" x="1123"/>
        <item m="1" x="557"/>
        <item m="1" x="774"/>
        <item m="1" x="587"/>
        <item m="1" x="87"/>
        <item m="1" x="775"/>
        <item m="1" x="526"/>
        <item m="1" x="554"/>
        <item m="1" x="1217"/>
        <item m="1" x="823"/>
        <item m="1" x="567"/>
        <item m="1" x="182"/>
        <item m="1" x="262"/>
        <item m="1" x="541"/>
        <item m="1" x="1214"/>
        <item m="1" x="440"/>
        <item m="1" x="709"/>
        <item m="1" x="27"/>
        <item m="1" x="1027"/>
        <item m="1" x="125"/>
        <item m="1" x="239"/>
        <item m="1" x="347"/>
        <item m="1" x="1169"/>
        <item m="1" x="1238"/>
        <item m="1" x="878"/>
        <item m="1" x="839"/>
        <item m="1" x="790"/>
        <item m="1" x="108"/>
        <item m="1" x="989"/>
        <item m="1" x="492"/>
        <item m="1" x="503"/>
        <item m="1" x="1210"/>
        <item m="1" x="534"/>
        <item m="1" x="990"/>
        <item m="1" x="735"/>
        <item m="1" x="744"/>
        <item m="1" x="1271"/>
        <item m="1" x="532"/>
        <item m="1" x="487"/>
        <item m="1" x="231"/>
        <item m="1" x="353"/>
        <item m="1" x="599"/>
        <item m="1" x="307"/>
        <item m="1" x="986"/>
        <item m="1" x="1071"/>
        <item m="1" x="46"/>
        <item m="1" x="1236"/>
        <item m="1" x="621"/>
        <item m="1" x="1022"/>
        <item m="1" x="205"/>
        <item m="1" x="88"/>
        <item m="1" x="1060"/>
        <item m="1" x="43"/>
        <item m="1" x="147"/>
        <item m="1" x="840"/>
        <item m="1" x="1266"/>
        <item m="1" x="715"/>
        <item m="1" x="576"/>
        <item m="1" x="104"/>
        <item m="1" x="450"/>
        <item m="1" x="206"/>
        <item m="1" x="670"/>
        <item m="1" x="469"/>
        <item m="1" x="229"/>
        <item m="1" x="339"/>
        <item m="1" x="777"/>
        <item m="1" x="80"/>
        <item m="1" x="56"/>
        <item m="1" x="577"/>
        <item m="1" x="849"/>
        <item m="1" x="443"/>
        <item m="1" x="1256"/>
        <item m="1" x="818"/>
        <item m="1" x="141"/>
        <item m="1" x="652"/>
        <item m="1" x="648"/>
        <item m="1" x="817"/>
        <item m="1" x="714"/>
        <item m="1" x="795"/>
        <item m="1" x="156"/>
        <item m="1" x="1128"/>
        <item m="1" x="641"/>
        <item m="1" x="1143"/>
        <item m="1" x="617"/>
        <item m="1" x="1180"/>
        <item m="1" x="813"/>
        <item m="1" x="201"/>
        <item m="1" x="789"/>
        <item m="1" x="465"/>
        <item m="1" x="183"/>
        <item m="1" x="150"/>
        <item m="1" x="520"/>
        <item m="1" x="649"/>
        <item m="1" x="529"/>
        <item m="1" x="905"/>
        <item m="1" x="931"/>
        <item m="1" x="170"/>
        <item m="1" x="1189"/>
        <item m="1" x="531"/>
        <item m="1" x="382"/>
        <item m="1" x="301"/>
        <item m="1" x="1085"/>
        <item m="1" x="475"/>
        <item m="1" x="730"/>
        <item m="1" x="1081"/>
        <item m="1" x="597"/>
        <item m="1" x="1202"/>
        <item m="1" x="758"/>
        <item m="1" x="855"/>
        <item m="1" x="314"/>
        <item m="1" x="950"/>
        <item m="1" x="737"/>
        <item m="1" x="1039"/>
        <item m="1" x="387"/>
        <item m="1" x="1197"/>
        <item m="1" x="1118"/>
        <item m="1" x="432"/>
        <item m="1" x="1152"/>
        <item m="1" x="152"/>
        <item m="1" x="957"/>
        <item m="1" x="523"/>
        <item m="1" x="673"/>
        <item m="1" x="193"/>
        <item m="1" x="919"/>
        <item m="1" x="47"/>
        <item m="1" x="1057"/>
        <item m="1" x="542"/>
        <item m="1" x="332"/>
        <item m="1" x="101"/>
        <item m="1" x="38"/>
        <item m="1" x="298"/>
        <item m="1" x="732"/>
        <item m="1" x="255"/>
        <item m="1" x="949"/>
      </items>
    </pivotField>
    <pivotField axis="axisRow" compact="0" outline="0" subtotalTop="0" showAll="0" includeNewItemsInFilter="1" defaultSubtotal="0">
      <items count="163">
        <item x="0"/>
        <item m="1" x="102"/>
        <item m="1" x="31"/>
        <item m="1" x="53"/>
        <item m="1" x="125"/>
        <item m="1" x="8"/>
        <item m="1" x="14"/>
        <item m="1" x="23"/>
        <item m="1" x="28"/>
        <item m="1" x="142"/>
        <item m="1" x="157"/>
        <item m="1" x="81"/>
        <item m="1" x="130"/>
        <item m="1" x="33"/>
        <item m="1" x="98"/>
        <item m="1" x="74"/>
        <item m="1" x="57"/>
        <item m="1" x="92"/>
        <item m="1" x="85"/>
        <item m="1" x="133"/>
        <item m="1" x="91"/>
        <item m="1" x="121"/>
        <item m="1" x="20"/>
        <item m="1" x="155"/>
        <item m="1" x="100"/>
        <item m="1" x="83"/>
        <item m="1" x="116"/>
        <item m="1" x="119"/>
        <item m="1" x="137"/>
        <item m="1" x="11"/>
        <item m="1" x="144"/>
        <item m="1" x="15"/>
        <item m="1" x="51"/>
        <item m="1" x="143"/>
        <item m="1" x="44"/>
        <item m="1" x="156"/>
        <item m="1" x="18"/>
        <item m="1" x="122"/>
        <item m="1" x="128"/>
        <item m="1" x="55"/>
        <item m="1" x="69"/>
        <item m="1" x="27"/>
        <item m="1" x="117"/>
        <item m="1" x="147"/>
        <item m="1" x="87"/>
        <item m="1" x="61"/>
        <item m="1" x="145"/>
        <item m="1" x="16"/>
        <item m="1" x="149"/>
        <item m="1" x="54"/>
        <item m="1" x="26"/>
        <item m="1" x="131"/>
        <item m="1" x="65"/>
        <item m="1" x="42"/>
        <item m="1" x="64"/>
        <item m="1" x="151"/>
        <item m="1" x="56"/>
        <item m="1" x="120"/>
        <item m="1" x="123"/>
        <item m="1" x="46"/>
        <item m="1" x="29"/>
        <item m="1" x="139"/>
        <item m="1" x="47"/>
        <item m="1" x="62"/>
        <item m="1" x="146"/>
        <item m="1" x="154"/>
        <item m="1" x="19"/>
        <item m="1" x="7"/>
        <item m="1" x="45"/>
        <item m="1" x="94"/>
        <item m="1" x="148"/>
        <item m="1" x="152"/>
        <item m="1" x="24"/>
        <item m="1" x="150"/>
        <item m="1" x="41"/>
        <item m="1" x="10"/>
        <item m="1" x="134"/>
        <item m="1" x="110"/>
        <item m="1" x="132"/>
        <item m="1" x="114"/>
        <item m="1" x="159"/>
        <item m="1" x="68"/>
        <item m="1" x="73"/>
        <item m="1" x="115"/>
        <item m="1" x="140"/>
        <item m="1" x="38"/>
        <item m="1" x="93"/>
        <item m="1" x="52"/>
        <item m="1" x="97"/>
        <item m="1" x="63"/>
        <item m="1" x="50"/>
        <item m="1" x="111"/>
        <item m="1" x="106"/>
        <item m="1" x="58"/>
        <item m="1" x="71"/>
        <item m="1" x="78"/>
        <item m="1" x="3"/>
        <item m="1" x="104"/>
        <item m="1" x="72"/>
        <item m="1" x="79"/>
        <item m="1" x="113"/>
        <item m="1" x="60"/>
        <item m="1" x="89"/>
        <item m="1" x="40"/>
        <item m="1" x="141"/>
        <item m="1" x="75"/>
        <item m="1" x="101"/>
        <item m="1" x="59"/>
        <item m="1" x="67"/>
        <item m="1" x="136"/>
        <item m="1" x="1"/>
        <item m="1" x="135"/>
        <item m="1" x="9"/>
        <item m="1" x="35"/>
        <item m="1" x="107"/>
        <item m="1" x="37"/>
        <item m="1" x="112"/>
        <item m="1" x="88"/>
        <item m="1" x="162"/>
        <item m="1" x="76"/>
        <item m="1" x="96"/>
        <item m="1" x="86"/>
        <item m="1" x="129"/>
        <item m="1" x="39"/>
        <item m="1" x="25"/>
        <item m="1" x="138"/>
        <item m="1" x="66"/>
        <item m="1" x="43"/>
        <item m="1" x="127"/>
        <item m="1" x="49"/>
        <item m="1" x="103"/>
        <item m="1" x="32"/>
        <item m="1" x="12"/>
        <item m="1" x="84"/>
        <item m="1" x="99"/>
        <item m="1" x="82"/>
        <item m="1" x="109"/>
        <item m="1" x="13"/>
        <item m="1" x="80"/>
        <item m="1" x="105"/>
        <item m="1" x="124"/>
        <item m="1" x="77"/>
        <item m="1" x="118"/>
        <item m="1" x="70"/>
        <item m="1" x="153"/>
        <item m="1" x="158"/>
        <item m="1" x="22"/>
        <item m="1" x="161"/>
        <item m="1" x="108"/>
        <item m="1" x="160"/>
        <item m="1" x="30"/>
        <item m="1" x="90"/>
        <item m="1" x="2"/>
        <item m="1" x="48"/>
        <item m="1" x="4"/>
        <item m="1" x="126"/>
        <item m="1" x="5"/>
        <item m="1" x="95"/>
        <item m="1" x="6"/>
        <item m="1" x="17"/>
        <item m="1" x="36"/>
        <item m="1" x="21"/>
        <item m="1" x="34"/>
      </items>
    </pivotField>
    <pivotField axis="axisRow" compact="0" outline="0" subtotalTop="0" showAll="0" includeNewItemsInFilter="1" defaultSubtotal="0">
      <items count="1098">
        <item x="0"/>
        <item m="1" x="857"/>
        <item m="1" x="23"/>
        <item m="1" x="564"/>
        <item m="1" x="428"/>
        <item m="1" x="763"/>
        <item m="1" x="964"/>
        <item m="1" x="865"/>
        <item m="1" x="104"/>
        <item m="1" x="86"/>
        <item m="1" x="68"/>
        <item m="1" x="466"/>
        <item m="1" x="25"/>
        <item m="1" x="126"/>
        <item m="1" x="1030"/>
        <item m="1" x="793"/>
        <item m="1" x="533"/>
        <item m="1" x="20"/>
        <item m="1" x="818"/>
        <item m="1" x="313"/>
        <item m="1" x="999"/>
        <item m="1" x="306"/>
        <item m="1" x="918"/>
        <item m="1" x="94"/>
        <item m="1" x="789"/>
        <item m="1" x="811"/>
        <item m="1" x="611"/>
        <item m="1" x="103"/>
        <item m="1" x="653"/>
        <item m="1" x="536"/>
        <item m="1" x="462"/>
        <item m="1" x="370"/>
        <item m="1" x="655"/>
        <item m="1" x="152"/>
        <item m="1" x="736"/>
        <item m="1" x="988"/>
        <item m="1" x="301"/>
        <item m="1" x="393"/>
        <item m="1" x="396"/>
        <item m="1" x="989"/>
        <item m="1" x="799"/>
        <item m="1" x="591"/>
        <item m="1" x="594"/>
        <item m="1" x="731"/>
        <item m="1" x="26"/>
        <item m="1" x="969"/>
        <item m="1" x="362"/>
        <item m="1" x="329"/>
        <item m="1" x="32"/>
        <item m="1" x="481"/>
        <item m="1" x="1065"/>
        <item m="1" x="359"/>
        <item m="1" x="606"/>
        <item m="1" x="915"/>
        <item m="1" x="209"/>
        <item m="1" x="384"/>
        <item m="1" x="1037"/>
        <item m="1" x="672"/>
        <item m="1" x="952"/>
        <item m="1" x="880"/>
        <item m="1" x="938"/>
        <item m="1" x="771"/>
        <item m="1" x="612"/>
        <item m="1" x="314"/>
        <item m="1" x="600"/>
        <item m="1" x="997"/>
        <item m="1" x="236"/>
        <item m="1" x="537"/>
        <item m="1" x="724"/>
        <item m="1" x="250"/>
        <item m="1" x="660"/>
        <item m="1" x="791"/>
        <item m="1" x="905"/>
        <item m="1" x="555"/>
        <item m="1" x="295"/>
        <item m="1" x="725"/>
        <item m="1" x="520"/>
        <item m="1" x="637"/>
        <item m="1" x="941"/>
        <item m="1" x="172"/>
        <item m="1" x="920"/>
        <item m="1" x="877"/>
        <item m="1" x="919"/>
        <item m="1" x="324"/>
        <item m="1" x="1063"/>
        <item m="1" x="102"/>
        <item m="1" x="708"/>
        <item m="1" x="1088"/>
        <item m="1" x="585"/>
        <item m="1" x="582"/>
        <item m="1" x="159"/>
        <item m="1" x="334"/>
        <item m="1" x="338"/>
        <item m="1" x="687"/>
        <item m="1" x="518"/>
        <item m="1" x="100"/>
        <item m="1" x="1052"/>
        <item m="1" x="898"/>
        <item m="1" x="360"/>
        <item m="1" x="192"/>
        <item m="1" x="790"/>
        <item m="1" x="846"/>
        <item m="1" x="855"/>
        <item m="1" x="949"/>
        <item m="1" x="276"/>
        <item m="1" x="1019"/>
        <item m="1" x="754"/>
        <item m="1" x="1011"/>
        <item m="1" x="636"/>
        <item m="1" x="985"/>
        <item m="1" x="786"/>
        <item m="1" x="884"/>
        <item m="1" x="395"/>
        <item m="1" x="1005"/>
        <item m="1" x="31"/>
        <item m="1" x="666"/>
        <item m="1" x="437"/>
        <item m="1" x="1055"/>
        <item m="1" x="523"/>
        <item m="1" x="1014"/>
        <item m="1" x="906"/>
        <item m="1" x="451"/>
        <item m="1" x="458"/>
        <item m="1" x="738"/>
        <item m="1" x="767"/>
        <item m="1" x="503"/>
        <item m="1" x="407"/>
        <item m="1" x="565"/>
        <item m="1" x="291"/>
        <item m="1" x="58"/>
        <item m="1" x="83"/>
        <item m="1" x="101"/>
        <item m="1" x="273"/>
        <item m="1" x="201"/>
        <item m="1" x="202"/>
        <item m="1" x="562"/>
        <item m="1" x="510"/>
        <item m="1" x="828"/>
        <item m="1" x="670"/>
        <item m="1" x="184"/>
        <item m="1" x="515"/>
        <item m="1" x="623"/>
        <item m="1" x="66"/>
        <item m="1" x="979"/>
        <item m="1" x="804"/>
        <item m="1" x="1048"/>
        <item m="1" x="333"/>
        <item m="1" x="332"/>
        <item m="1" x="625"/>
        <item m="1" x="335"/>
        <item m="1" x="377"/>
        <item m="1" x="350"/>
        <item m="1" x="602"/>
        <item m="1" x="847"/>
        <item m="1" x="264"/>
        <item m="1" x="558"/>
        <item m="1" x="380"/>
        <item m="1" x="1093"/>
        <item m="1" x="1091"/>
        <item m="1" x="268"/>
        <item m="1" x="681"/>
        <item m="1" x="13"/>
        <item m="1" x="662"/>
        <item m="1" x="99"/>
        <item m="1" x="1060"/>
        <item m="1" x="279"/>
        <item m="1" x="1084"/>
        <item m="1" x="343"/>
        <item m="1" x="714"/>
        <item m="1" x="251"/>
        <item m="1" x="460"/>
        <item m="1" x="371"/>
        <item m="1" x="61"/>
        <item m="1" x="408"/>
        <item m="1" x="995"/>
        <item m="1" x="664"/>
        <item m="1" x="1026"/>
        <item m="1" x="701"/>
        <item m="1" x="1002"/>
        <item m="1" x="896"/>
        <item m="1" x="852"/>
        <item m="1" x="685"/>
        <item m="1" x="151"/>
        <item m="1" x="54"/>
        <item m="1" x="696"/>
        <item m="1" x="187"/>
        <item m="1" x="939"/>
        <item m="1" x="312"/>
        <item m="1" x="74"/>
        <item m="1" x="465"/>
        <item m="1" x="108"/>
        <item m="1" x="127"/>
        <item m="1" x="990"/>
        <item m="1" x="468"/>
        <item m="1" x="442"/>
        <item m="1" x="563"/>
        <item m="1" x="733"/>
        <item m="1" x="595"/>
        <item m="1" x="70"/>
        <item m="1" x="259"/>
        <item m="1" x="652"/>
        <item m="1" x="418"/>
        <item m="1" x="320"/>
        <item m="1" x="65"/>
        <item m="1" x="816"/>
        <item m="1" x="1001"/>
        <item m="1" x="936"/>
        <item m="1" x="775"/>
        <item m="1" x="271"/>
        <item m="1" x="866"/>
        <item m="1" x="447"/>
        <item m="1" x="795"/>
        <item m="1" x="542"/>
        <item m="1" x="463"/>
        <item m="1" x="134"/>
        <item m="1" x="577"/>
        <item m="1" x="755"/>
        <item m="1" x="618"/>
        <item m="1" x="1095"/>
        <item m="1" x="569"/>
        <item m="1" x="168"/>
        <item m="1" x="693"/>
        <item m="1" x="605"/>
        <item m="1" x="1009"/>
        <item m="1" x="758"/>
        <item m="1" x="43"/>
        <item m="1" x="346"/>
        <item m="1" x="956"/>
        <item m="1" x="337"/>
        <item m="1" x="40"/>
        <item m="1" x="908"/>
        <item m="1" x="838"/>
        <item m="1" x="7"/>
        <item m="1" x="766"/>
        <item m="1" x="992"/>
        <item m="1" x="254"/>
        <item m="1" x="694"/>
        <item m="1" x="715"/>
        <item m="1" x="978"/>
        <item m="1" x="819"/>
        <item m="1" x="353"/>
        <item m="1" x="646"/>
        <item m="1" x="597"/>
        <item m="1" x="814"/>
        <item m="1" x="712"/>
        <item m="1" x="44"/>
        <item m="1" x="822"/>
        <item m="1" x="836"/>
        <item m="1" x="421"/>
        <item m="1" x="1058"/>
        <item m="1" x="467"/>
        <item m="1" x="889"/>
        <item m="1" x="323"/>
        <item m="1" x="524"/>
        <item m="1" x="975"/>
        <item m="1" x="263"/>
        <item m="1" x="526"/>
        <item m="1" x="986"/>
        <item m="1" x="497"/>
        <item m="1" x="76"/>
        <item m="1" x="6"/>
        <item m="1" x="729"/>
        <item m="1" x="574"/>
        <item m="1" x="1080"/>
        <item m="1" x="92"/>
        <item m="1" x="683"/>
        <item m="1" x="267"/>
        <item m="1" x="622"/>
        <item m="1" x="689"/>
        <item m="1" x="135"/>
        <item m="1" x="299"/>
        <item m="1" x="737"/>
        <item m="1" x="419"/>
        <item m="1" x="912"/>
        <item m="1" x="489"/>
        <item m="1" x="1032"/>
        <item m="1" x="635"/>
        <item m="1" x="745"/>
        <item m="1" x="961"/>
        <item m="1" x="385"/>
        <item m="1" x="844"/>
        <item m="1" x="193"/>
        <item m="1" x="620"/>
        <item m="1" x="389"/>
        <item m="1" x="399"/>
        <item m="1" x="280"/>
        <item m="1" x="12"/>
        <item m="1" x="197"/>
        <item m="1" x="293"/>
        <item m="1" x="501"/>
        <item m="1" x="169"/>
        <item m="1" x="114"/>
        <item m="1" x="779"/>
        <item m="1" x="147"/>
        <item m="1" x="810"/>
        <item m="1" x="578"/>
        <item m="1" x="347"/>
        <item m="1" x="1072"/>
        <item m="1" x="1074"/>
        <item m="1" x="203"/>
        <item m="1" x="477"/>
        <item m="1" x="903"/>
        <item m="1" x="300"/>
        <item m="1" x="829"/>
        <item m="1" x="630"/>
        <item m="1" x="155"/>
        <item m="1" x="1025"/>
        <item m="1" x="228"/>
        <item m="1" x="826"/>
        <item m="1" x="675"/>
        <item m="1" x="470"/>
        <item m="1" x="668"/>
        <item m="1" x="882"/>
        <item m="1" x="1021"/>
        <item m="1" x="19"/>
        <item m="1" x="412"/>
        <item m="1" x="493"/>
        <item m="1" x="472"/>
        <item m="1" x="1049"/>
        <item m="1" x="944"/>
        <item m="1" x="1083"/>
        <item m="1" x="1031"/>
        <item m="1" x="330"/>
        <item m="1" x="222"/>
        <item m="1" x="926"/>
        <item m="1" x="195"/>
        <item m="1" x="645"/>
        <item m="1" x="244"/>
        <item m="1" x="50"/>
        <item m="1" x="305"/>
        <item m="1" x="308"/>
        <item m="1" x="690"/>
        <item m="1" x="710"/>
        <item m="1" x="258"/>
        <item m="1" x="186"/>
        <item m="1" x="960"/>
        <item m="1" x="131"/>
        <item m="1" x="403"/>
        <item m="1" x="49"/>
        <item m="1" x="722"/>
        <item m="1" x="41"/>
        <item m="1" x="485"/>
        <item m="1" x="945"/>
        <item m="1" x="1068"/>
        <item m="1" x="587"/>
        <item m="1" x="568"/>
        <item m="1" x="82"/>
        <item m="1" x="746"/>
        <item m="1" x="1029"/>
        <item m="1" x="387"/>
        <item m="1" x="188"/>
        <item m="1" x="835"/>
        <item m="1" x="238"/>
        <item m="1" x="494"/>
        <item m="1" x="583"/>
        <item m="1" x="303"/>
        <item m="1" x="546"/>
        <item m="1" x="28"/>
        <item m="1" x="991"/>
        <item m="1" x="753"/>
        <item m="1" x="613"/>
        <item m="1" x="659"/>
        <item m="1" x="444"/>
        <item m="1" x="890"/>
        <item m="1" x="697"/>
        <item m="1" x="302"/>
        <item m="1" x="223"/>
        <item m="1" x="235"/>
        <item m="1" x="614"/>
        <item m="1" x="760"/>
        <item m="1" x="149"/>
        <item m="1" x="1023"/>
        <item m="1" x="849"/>
        <item m="1" x="398"/>
        <item m="1" x="780"/>
        <item m="1" x="607"/>
        <item m="1" x="1028"/>
        <item m="1" x="878"/>
        <item m="1" x="815"/>
        <item m="1" x="10"/>
        <item m="1" x="166"/>
        <item m="1" x="671"/>
        <item m="1" x="557"/>
        <item m="1" x="128"/>
        <item m="1" x="482"/>
        <item m="1" x="93"/>
        <item m="1" x="805"/>
        <item m="1" x="770"/>
        <item m="1" x="164"/>
        <item m="1" x="840"/>
        <item m="1" x="935"/>
        <item m="1" x="899"/>
        <item m="1" x="823"/>
        <item m="1" x="471"/>
        <item m="1" x="262"/>
        <item m="1" x="820"/>
        <item m="1" x="15"/>
        <item m="1" x="864"/>
        <item m="1" x="441"/>
        <item m="1" x="175"/>
        <item m="1" x="735"/>
        <item m="1" x="965"/>
        <item m="1" x="870"/>
        <item m="1" x="825"/>
        <item m="1" x="317"/>
        <item m="1" x="626"/>
        <item m="1" x="1042"/>
        <item m="1" x="492"/>
        <item m="1" x="413"/>
        <item m="1" x="283"/>
        <item m="1" x="56"/>
        <item m="1" x="911"/>
        <item m="1" x="699"/>
        <item m="1" x="1066"/>
        <item m="1" x="142"/>
        <item m="1" x="431"/>
        <item m="1" x="943"/>
        <item m="1" x="478"/>
        <item m="1" x="806"/>
        <item m="1" x="830"/>
        <item m="1" x="894"/>
        <item m="1" x="821"/>
        <item m="1" x="713"/>
        <item m="1" x="615"/>
        <item m="1" x="345"/>
        <item m="1" x="120"/>
        <item m="1" x="445"/>
        <item m="1" x="548"/>
        <item m="1" x="972"/>
        <item m="1" x="517"/>
        <item m="1" x="239"/>
        <item m="1" x="954"/>
        <item m="1" x="511"/>
        <item m="1" x="304"/>
        <item m="1" x="850"/>
        <item m="1" x="702"/>
        <item m="1" x="610"/>
        <item m="1" x="783"/>
        <item m="1" x="559"/>
        <item m="1" x="246"/>
        <item m="1" x="678"/>
        <item m="1" x="892"/>
        <item m="1" x="987"/>
        <item m="1" x="528"/>
        <item m="1" x="117"/>
        <item m="1" x="934"/>
        <item m="1" x="105"/>
        <item m="1" x="907"/>
        <item m="1" x="522"/>
        <item m="1" x="895"/>
        <item m="1" x="450"/>
        <item m="1" x="475"/>
        <item m="1" x="248"/>
        <item m="1" x="1062"/>
        <item m="1" x="843"/>
        <item m="1" x="507"/>
        <item m="1" x="16"/>
        <item m="1" x="663"/>
        <item m="1" x="34"/>
        <item m="1" x="554"/>
        <item m="1" x="700"/>
        <item m="1" x="1056"/>
        <item m="1" x="940"/>
        <item m="1" x="3"/>
        <item m="1" x="996"/>
        <item m="1" x="237"/>
        <item m="1" x="21"/>
        <item m="1" x="469"/>
        <item m="1" x="331"/>
        <item m="1" x="552"/>
        <item m="1" x="1053"/>
        <item m="1" x="285"/>
        <item m="1" x="5"/>
        <item m="1" x="579"/>
        <item m="1" x="933"/>
        <item m="1" x="173"/>
        <item m="1" x="928"/>
        <item m="1" x="402"/>
        <item m="1" x="351"/>
        <item m="1" x="914"/>
        <item m="1" x="383"/>
        <item m="1" x="71"/>
        <item m="1" x="22"/>
        <item m="1" x="930"/>
        <item m="1" x="277"/>
        <item m="1" x="355"/>
        <item m="1" x="1040"/>
        <item m="1" x="112"/>
        <item m="1" x="885"/>
        <item m="1" x="200"/>
        <item m="1" x="274"/>
        <item m="1" x="590"/>
        <item m="1" x="374"/>
        <item m="1" x="1018"/>
        <item m="1" x="1064"/>
        <item m="1" x="498"/>
        <item m="1" x="900"/>
        <item m="1" x="947"/>
        <item m="1" x="628"/>
        <item m="1" x="641"/>
        <item m="1" x="560"/>
        <item m="1" x="707"/>
        <item m="1" x="160"/>
        <item m="1" x="839"/>
        <item m="1" x="982"/>
        <item m="1" x="706"/>
        <item m="1" x="1086"/>
        <item m="1" x="129"/>
        <item m="1" x="141"/>
        <item m="1" x="756"/>
        <item m="1" x="764"/>
        <item m="1" x="392"/>
        <item m="1" x="910"/>
        <item m="1" x="422"/>
        <item m="1" x="8"/>
        <item m="1" x="575"/>
        <item m="1" x="459"/>
        <item m="1" x="703"/>
        <item m="1" x="216"/>
        <item m="1" x="17"/>
        <item m="1" x="571"/>
        <item m="1" x="170"/>
        <item m="1" x="807"/>
        <item m="1" x="213"/>
        <item m="1" x="1015"/>
        <item m="1" x="14"/>
        <item m="1" x="718"/>
        <item m="1" x="180"/>
        <item m="1" x="282"/>
        <item m="1" x="38"/>
        <item m="1" x="521"/>
        <item m="1" x="848"/>
        <item m="1" x="859"/>
        <item m="1" x="723"/>
        <item m="1" x="1035"/>
        <item m="1" x="931"/>
        <item m="1" x="321"/>
        <item m="1" x="163"/>
        <item m="1" x="328"/>
        <item m="1" x="176"/>
        <item m="1" x="210"/>
        <item m="1" x="1078"/>
        <item m="1" x="717"/>
        <item m="1" x="963"/>
        <item m="1" x="281"/>
        <item m="1" x="64"/>
        <item m="1" x="1077"/>
        <item m="1" x="9"/>
        <item m="1" x="456"/>
        <item m="1" x="686"/>
        <item m="1" x="603"/>
        <item m="1" x="529"/>
        <item m="1" x="749"/>
        <item m="1" x="37"/>
        <item m="1" x="177"/>
        <item m="1" x="968"/>
        <item m="1" x="417"/>
        <item m="1" x="609"/>
        <item m="1" x="682"/>
        <item m="1" x="867"/>
        <item m="1" x="208"/>
        <item m="1" x="319"/>
        <item m="1" x="800"/>
        <item m="1" x="572"/>
        <item m="1" x="871"/>
        <item m="1" x="674"/>
        <item m="1" x="927"/>
        <item m="1" x="178"/>
        <item m="1" x="751"/>
        <item m="1" x="30"/>
        <item m="1" x="527"/>
        <item m="1" x="669"/>
        <item m="1" x="85"/>
        <item m="1" x="769"/>
        <item m="1" x="665"/>
        <item m="1" x="79"/>
        <item m="1" x="551"/>
        <item m="1" x="593"/>
        <item m="1" x="648"/>
        <item m="1" x="45"/>
        <item m="1" x="1092"/>
        <item m="1" x="397"/>
        <item m="1" x="631"/>
        <item m="1" x="415"/>
        <item m="1" x="902"/>
        <item m="1" x="191"/>
        <item m="1" x="1087"/>
        <item m="1" x="856"/>
        <item m="1" x="457"/>
        <item m="1" x="929"/>
        <item m="1" x="981"/>
        <item m="1" x="608"/>
        <item m="1" x="650"/>
        <item m="1" x="411"/>
        <item m="1" x="624"/>
        <item m="1" x="366"/>
        <item m="1" x="1033"/>
        <item m="1" x="474"/>
        <item m="1" x="116"/>
        <item m="1" x="391"/>
        <item m="1" x="604"/>
        <item m="1" x="278"/>
        <item m="1" x="179"/>
        <item m="1" x="869"/>
        <item m="1" x="479"/>
        <item m="1" x="932"/>
        <item m="1" x="853"/>
        <item m="1" x="742"/>
        <item m="1" x="739"/>
        <item m="1" x="1044"/>
        <item m="1" x="778"/>
        <item m="1" x="596"/>
        <item m="1" x="634"/>
        <item m="1" x="649"/>
        <item m="1" x="1096"/>
        <item m="1" x="57"/>
        <item m="1" x="958"/>
        <item m="1" x="588"/>
        <item m="1" x="18"/>
        <item m="1" x="535"/>
        <item m="1" x="704"/>
        <item m="1" x="893"/>
        <item m="1" x="125"/>
        <item m="1" x="488"/>
        <item m="1" x="138"/>
        <item m="1" x="757"/>
        <item m="1" x="46"/>
        <item m="1" x="349"/>
        <item m="1" x="768"/>
        <item m="1" x="348"/>
        <item m="1" x="132"/>
        <item m="1" x="406"/>
        <item m="1" x="1006"/>
        <item m="1" x="794"/>
        <item m="1" x="378"/>
        <item m="1" x="256"/>
        <item m="1" x="154"/>
        <item m="1" x="539"/>
        <item m="1" x="386"/>
        <item m="1" x="1020"/>
        <item m="1" x="77"/>
        <item m="1" x="185"/>
        <item m="1" x="788"/>
        <item m="1" x="233"/>
        <item m="1" x="854"/>
        <item m="1" x="698"/>
        <item m="1" x="851"/>
        <item m="1" x="508"/>
        <item m="1" x="455"/>
        <item m="1" x="876"/>
        <item m="1" x="11"/>
        <item m="1" x="367"/>
        <item m="1" x="430"/>
        <item m="1" x="81"/>
        <item m="1" x="863"/>
        <item m="1" x="516"/>
        <item m="1" x="144"/>
        <item m="1" x="886"/>
        <item m="1" x="639"/>
        <item m="1" x="532"/>
        <item m="1" x="221"/>
        <item m="1" x="63"/>
        <item m="1" x="449"/>
        <item m="1" x="288"/>
        <item m="1" x="454"/>
        <item m="1" x="286"/>
        <item m="1" x="394"/>
        <item m="1" x="504"/>
        <item m="1" x="230"/>
        <item m="1" x="225"/>
        <item m="1" x="261"/>
        <item m="1" x="550"/>
        <item m="1" x="971"/>
        <item m="1" x="709"/>
        <item m="1" x="311"/>
        <item m="1" x="372"/>
        <item m="1" x="654"/>
        <item m="1" x="453"/>
        <item m="1" x="90"/>
        <item m="1" x="242"/>
        <item m="1" x="219"/>
        <item m="1" x="1016"/>
        <item m="1" x="720"/>
        <item m="1" x="1010"/>
        <item m="1" x="576"/>
        <item m="1" x="287"/>
        <item m="1" x="561"/>
        <item m="1" x="432"/>
        <item m="1" x="784"/>
        <item m="1" x="759"/>
        <item m="1" x="661"/>
        <item m="1" x="426"/>
        <item m="1" x="1076"/>
        <item m="1" x="206"/>
        <item m="1" x="581"/>
        <item m="1" x="619"/>
        <item m="1" x="1000"/>
        <item m="1" x="1027"/>
        <item m="1" x="1059"/>
        <item m="1" x="368"/>
        <item m="1" x="1034"/>
        <item m="1" x="73"/>
        <item m="1" x="199"/>
        <item m="1" x="959"/>
        <item m="1" x="887"/>
        <item m="1" x="1041"/>
        <item m="1" x="318"/>
        <item m="1" x="354"/>
        <item m="1" x="647"/>
        <item m="1" x="734"/>
        <item m="1" x="232"/>
        <item m="1" x="923"/>
        <item m="1" x="1024"/>
        <item m="1" x="123"/>
        <item m="1" x="983"/>
        <item m="1" x="586"/>
        <item m="1" x="410"/>
        <item m="1" x="1089"/>
        <item m="1" x="309"/>
        <item m="1" x="182"/>
        <item m="1" x="194"/>
        <item m="1" x="592"/>
        <item m="1" x="416"/>
        <item m="1" x="327"/>
        <item m="1" x="483"/>
        <item m="1" x="1054"/>
        <item m="1" x="967"/>
        <item m="1" x="976"/>
        <item m="1" x="207"/>
        <item m="1" x="113"/>
        <item m="1" x="429"/>
        <item m="1" x="253"/>
        <item m="1" x="361"/>
        <item m="1" x="750"/>
        <item m="1" x="860"/>
        <item m="1" x="743"/>
        <item m="1" x="357"/>
        <item m="1" x="677"/>
        <item m="1" x="808"/>
        <item m="1" x="107"/>
        <item m="1" x="315"/>
        <item m="1" x="1"/>
        <item m="1" x="1047"/>
        <item m="1" x="656"/>
        <item m="1" x="122"/>
        <item m="1" x="858"/>
        <item m="1" x="1070"/>
        <item m="1" x="765"/>
        <item m="1" x="59"/>
        <item m="1" x="294"/>
        <item m="1" x="140"/>
        <item m="1" x="352"/>
        <item m="1" x="89"/>
        <item m="1" x="388"/>
        <item m="1" x="446"/>
        <item m="1" x="833"/>
        <item m="1" x="842"/>
        <item m="1" x="290"/>
        <item m="1" x="161"/>
        <item m="1" x="1082"/>
        <item m="1" x="464"/>
        <item m="1" x="974"/>
        <item m="1" x="538"/>
        <item m="1" x="434"/>
        <item m="1" x="916"/>
        <item m="1" x="204"/>
        <item m="1" x="913"/>
        <item m="1" x="24"/>
        <item m="1" x="787"/>
        <item m="1" x="549"/>
        <item m="1" x="544"/>
        <item m="1" x="137"/>
        <item m="1" x="924"/>
        <item m="1" x="35"/>
        <item m="1" x="266"/>
        <item m="1" x="227"/>
        <item m="1" x="845"/>
        <item m="1" x="487"/>
        <item m="1" x="310"/>
        <item m="1" x="1039"/>
        <item m="1" x="424"/>
        <item m="1" x="881"/>
        <item m="1" x="60"/>
        <item m="1" x="88"/>
        <item m="1" x="322"/>
        <item m="1" x="491"/>
        <item m="1" x="841"/>
        <item m="1" x="356"/>
        <item m="1" x="124"/>
        <item m="1" x="111"/>
        <item m="1" x="901"/>
        <item m="1" x="531"/>
        <item m="1" x="198"/>
        <item m="1" x="644"/>
        <item m="1" x="381"/>
        <item m="1" x="566"/>
        <item m="1" x="118"/>
        <item m="1" x="1046"/>
        <item m="1" x="365"/>
        <item m="1" x="519"/>
        <item m="1" x="190"/>
        <item m="1" x="212"/>
        <item m="1" x="29"/>
        <item m="1" x="1051"/>
        <item m="1" x="951"/>
        <item m="1" x="218"/>
        <item m="1" x="803"/>
        <item m="1" x="289"/>
        <item m="1" x="909"/>
        <item m="1" x="802"/>
        <item m="1" x="695"/>
        <item m="1" x="1057"/>
        <item m="1" x="51"/>
        <item m="1" x="52"/>
        <item m="1" x="883"/>
        <item m="1" x="145"/>
        <item m="1" x="657"/>
        <item m="1" x="1069"/>
        <item m="1" x="534"/>
        <item m="1" x="106"/>
        <item m="1" x="165"/>
        <item m="1" x="461"/>
        <item m="1" x="153"/>
        <item m="1" x="495"/>
        <item m="1" x="1067"/>
        <item m="1" x="747"/>
        <item m="1" x="837"/>
        <item m="1" x="27"/>
        <item m="1" x="241"/>
        <item m="1" x="62"/>
        <item m="1" x="270"/>
        <item m="1" x="390"/>
        <item m="1" x="217"/>
        <item m="1" x="772"/>
        <item m="1" x="214"/>
        <item m="1" x="341"/>
        <item m="1" x="452"/>
        <item m="1" x="744"/>
        <item m="1" x="973"/>
        <item m="1" x="438"/>
        <item m="1" x="984"/>
        <item m="1" x="115"/>
        <item m="1" x="545"/>
        <item m="1" x="78"/>
        <item m="1" x="688"/>
        <item m="1" x="146"/>
        <item m="1" x="443"/>
        <item m="1" x="667"/>
        <item m="1" x="748"/>
        <item m="1" x="824"/>
        <item m="1" x="705"/>
        <item m="1" x="373"/>
        <item m="1" x="292"/>
        <item m="1" x="1022"/>
        <item m="1" x="831"/>
        <item m="1" x="496"/>
        <item m="1" x="1008"/>
        <item m="1" x="629"/>
        <item m="1" x="1038"/>
        <item m="1" x="1007"/>
        <item m="1" x="340"/>
        <item m="1" x="719"/>
        <item m="1" x="1012"/>
        <item m="1" x="785"/>
        <item m="1" x="798"/>
        <item m="1" x="741"/>
        <item m="1" x="211"/>
        <item m="1" x="1004"/>
        <item m="1" x="486"/>
        <item m="1" x="33"/>
        <item m="1" x="502"/>
        <item m="1" x="716"/>
        <item m="1" x="162"/>
        <item m="1" x="231"/>
        <item m="1" x="255"/>
        <item m="1" x="953"/>
        <item m="1" x="692"/>
        <item m="1" x="977"/>
        <item m="1" x="91"/>
        <item m="1" x="621"/>
        <item m="1" x="196"/>
        <item m="1" x="1050"/>
        <item m="1" x="643"/>
        <item m="1" x="638"/>
        <item m="1" x="726"/>
        <item m="1" x="589"/>
        <item m="1" x="773"/>
        <item m="1" x="1043"/>
        <item m="1" x="363"/>
        <item m="1" x="897"/>
        <item m="1" x="476"/>
        <item m="1" x="400"/>
        <item m="1" x="540"/>
        <item m="1" x="721"/>
        <item m="1" x="904"/>
        <item m="1" x="530"/>
        <item m="1" x="97"/>
        <item m="1" x="2"/>
        <item m="1" x="809"/>
        <item m="1" x="980"/>
        <item m="1" x="925"/>
        <item m="1" x="1085"/>
        <item m="1" x="325"/>
        <item m="1" x="425"/>
        <item m="1" x="879"/>
        <item m="1" x="215"/>
        <item m="1" x="513"/>
        <item m="1" x="84"/>
        <item m="1" x="801"/>
        <item m="1" x="167"/>
        <item m="1" x="143"/>
        <item m="1" x="962"/>
        <item m="1" x="970"/>
        <item m="1" x="525"/>
        <item m="1" x="272"/>
        <item m="1" x="243"/>
        <item m="1" x="711"/>
        <item m="1" x="658"/>
        <item m="1" x="543"/>
        <item m="1" x="599"/>
        <item m="1" x="275"/>
        <item m="1" x="730"/>
        <item m="1" x="547"/>
        <item m="1" x="1017"/>
        <item m="1" x="640"/>
        <item m="1" x="553"/>
        <item m="1" x="509"/>
        <item m="1" x="817"/>
        <item m="1" x="139"/>
        <item m="1" x="1075"/>
        <item m="1" x="55"/>
        <item m="1" x="797"/>
        <item m="1" x="414"/>
        <item m="1" x="948"/>
        <item m="1" x="69"/>
        <item m="1" x="401"/>
        <item m="1" x="1097"/>
        <item m="1" x="676"/>
        <item m="1" x="500"/>
        <item m="1" x="567"/>
        <item m="1" x="53"/>
        <item m="1" x="119"/>
        <item m="1" x="556"/>
        <item m="1" x="761"/>
        <item m="1" x="684"/>
        <item m="1" x="189"/>
        <item m="1" x="336"/>
        <item m="1" x="1094"/>
        <item m="1" x="47"/>
        <item m="1" x="861"/>
        <item m="1" x="229"/>
        <item m="1" x="409"/>
        <item m="1" x="1045"/>
        <item m="1" x="344"/>
        <item m="1" x="80"/>
        <item m="1" x="627"/>
        <item m="1" x="691"/>
        <item m="1" x="110"/>
        <item m="1" x="946"/>
        <item m="1" x="39"/>
        <item m="1" x="181"/>
        <item m="1" x="342"/>
        <item m="1" x="404"/>
        <item m="1" x="484"/>
        <item m="1" x="257"/>
        <item m="1" x="369"/>
        <item m="1" x="541"/>
        <item m="1" x="827"/>
        <item m="1" x="448"/>
        <item m="1" x="427"/>
        <item m="1" x="226"/>
        <item m="1" x="435"/>
        <item m="1" x="316"/>
        <item m="1" x="616"/>
        <item m="1" x="157"/>
        <item m="1" x="776"/>
        <item m="1" x="506"/>
        <item m="1" x="439"/>
        <item m="1" x="72"/>
        <item m="1" x="130"/>
        <item m="1" x="598"/>
        <item m="1" x="247"/>
        <item m="1" x="148"/>
        <item m="1" x="436"/>
        <item m="1" x="260"/>
        <item m="1" x="862"/>
        <item m="1" x="505"/>
        <item m="1" x="220"/>
        <item m="1" x="499"/>
        <item m="1" x="87"/>
        <item m="1" x="48"/>
        <item m="1" x="679"/>
        <item m="1" x="584"/>
        <item m="1" x="727"/>
        <item m="1" x="950"/>
        <item m="1" x="752"/>
        <item m="1" x="4"/>
        <item m="1" x="490"/>
        <item m="1" x="183"/>
        <item m="1" x="762"/>
        <item m="1" x="514"/>
        <item m="1" x="792"/>
        <item m="1" x="265"/>
        <item m="1" x="1071"/>
        <item m="1" x="339"/>
        <item m="1" x="75"/>
        <item m="1" x="781"/>
        <item m="1" x="957"/>
        <item m="1" x="96"/>
        <item m="1" x="375"/>
        <item m="1" x="782"/>
        <item m="1" x="121"/>
        <item m="1" x="42"/>
        <item m="1" x="617"/>
        <item m="1" x="1081"/>
        <item m="1" x="942"/>
        <item m="1" x="473"/>
        <item m="1" x="245"/>
        <item m="1" x="376"/>
        <item m="1" x="601"/>
        <item m="1" x="813"/>
        <item m="1" x="777"/>
        <item m="1" x="36"/>
        <item m="1" x="205"/>
        <item m="1" x="955"/>
        <item m="1" x="651"/>
        <item m="1" x="158"/>
        <item m="1" x="1061"/>
        <item m="1" x="874"/>
        <item m="1" x="888"/>
        <item m="1" x="95"/>
        <item m="1" x="1090"/>
        <item m="1" x="405"/>
        <item m="1" x="633"/>
        <item m="1" x="136"/>
        <item m="1" x="109"/>
        <item m="1" x="573"/>
        <item m="1" x="423"/>
        <item m="1" x="297"/>
        <item m="1" x="480"/>
        <item m="1" x="512"/>
        <item m="1" x="98"/>
        <item m="1" x="358"/>
        <item m="1" x="994"/>
        <item m="1" x="1013"/>
        <item m="1" x="382"/>
        <item m="1" x="133"/>
        <item m="1" x="1073"/>
        <item m="1" x="1036"/>
        <item m="1" x="67"/>
        <item m="1" x="834"/>
        <item m="1" x="891"/>
        <item m="1" x="642"/>
        <item m="1" x="240"/>
        <item m="1" x="868"/>
        <item m="1" x="873"/>
        <item m="1" x="812"/>
        <item m="1" x="269"/>
        <item m="1" x="326"/>
        <item m="1" x="796"/>
        <item m="1" x="379"/>
        <item m="1" x="875"/>
        <item m="1" x="234"/>
        <item m="1" x="922"/>
        <item m="1" x="1003"/>
        <item m="1" x="307"/>
        <item m="1" x="774"/>
        <item m="1" x="224"/>
        <item m="1" x="364"/>
        <item m="1" x="440"/>
        <item m="1" x="937"/>
        <item m="1" x="171"/>
        <item m="1" x="673"/>
        <item m="1" x="570"/>
        <item m="1" x="917"/>
        <item m="1" x="433"/>
        <item m="1" x="298"/>
        <item m="1" x="966"/>
        <item m="1" x="156"/>
        <item m="1" x="150"/>
        <item m="1" x="998"/>
        <item m="1" x="174"/>
        <item m="1" x="832"/>
        <item m="1" x="993"/>
        <item m="1" x="728"/>
        <item m="1" x="580"/>
        <item m="1" x="284"/>
        <item m="1" x="872"/>
        <item m="1" x="1079"/>
        <item m="1" x="921"/>
        <item m="1" x="740"/>
        <item m="1" x="296"/>
        <item m="1" x="420"/>
        <item m="1" x="732"/>
        <item m="1" x="632"/>
        <item m="1" x="249"/>
        <item m="1" x="252"/>
        <item m="1" x="680"/>
      </items>
    </pivotField>
    <pivotField axis="axisRow" compact="0" outline="0" subtotalTop="0" showAll="0" includeNewItemsInFilter="1" defaultSubtotal="0">
      <items count="466">
        <item m="1" x="292"/>
        <item m="1" x="328"/>
        <item m="1" x="353"/>
        <item m="1" x="198"/>
        <item m="1" x="253"/>
        <item m="1" x="308"/>
        <item m="1" x="405"/>
        <item m="1" x="75"/>
        <item m="1" x="184"/>
        <item m="1" x="145"/>
        <item m="1" x="284"/>
        <item m="1" x="102"/>
        <item m="1" x="53"/>
        <item m="1" x="455"/>
        <item m="1" x="366"/>
        <item m="1" x="135"/>
        <item m="1" x="320"/>
        <item m="1" x="271"/>
        <item m="1" x="192"/>
        <item m="1" x="225"/>
        <item m="1" x="32"/>
        <item m="1" x="152"/>
        <item m="1" x="212"/>
        <item m="1" x="385"/>
        <item m="1" x="315"/>
        <item m="1" x="57"/>
        <item m="1" x="72"/>
        <item m="1" x="81"/>
        <item m="1" x="228"/>
        <item m="1" x="108"/>
        <item x="5"/>
        <item m="1" x="49"/>
        <item m="1" x="433"/>
        <item m="1" x="73"/>
        <item m="1" x="325"/>
        <item m="1" x="332"/>
        <item m="1" x="128"/>
        <item m="1" x="305"/>
        <item m="1" x="215"/>
        <item m="1" x="390"/>
        <item m="1" x="58"/>
        <item m="1" x="274"/>
        <item m="1" x="109"/>
        <item m="1" x="247"/>
        <item m="1" x="391"/>
        <item m="1" x="306"/>
        <item m="1" x="392"/>
        <item m="1" x="453"/>
        <item m="1" x="238"/>
        <item m="1" x="312"/>
        <item m="1" x="160"/>
        <item m="1" x="280"/>
        <item m="1" x="229"/>
        <item m="1" x="357"/>
        <item m="1" x="250"/>
        <item m="1" x="28"/>
        <item m="1" x="376"/>
        <item m="1" x="239"/>
        <item m="1" x="34"/>
        <item m="1" x="370"/>
        <item m="1" x="230"/>
        <item x="1"/>
        <item x="0"/>
        <item x="6"/>
        <item x="7"/>
        <item x="2"/>
        <item x="3"/>
        <item x="4"/>
        <item x="8"/>
        <item m="1" x="132"/>
        <item m="1" x="310"/>
        <item m="1" x="351"/>
        <item m="1" x="442"/>
        <item m="1" x="440"/>
        <item m="1" x="140"/>
        <item m="1" x="188"/>
        <item m="1" x="326"/>
        <item m="1" x="78"/>
        <item m="1" x="82"/>
        <item m="1" x="343"/>
        <item m="1" x="222"/>
        <item m="1" x="436"/>
        <item m="1" x="149"/>
        <item m="1" x="206"/>
        <item m="1" x="220"/>
        <item m="1" x="300"/>
        <item m="1" x="204"/>
        <item m="1" x="84"/>
        <item m="1" x="64"/>
        <item m="1" x="177"/>
        <item m="1" x="341"/>
        <item m="1" x="159"/>
        <item m="1" x="44"/>
        <item m="1" x="449"/>
        <item m="1" x="219"/>
        <item m="1" x="223"/>
        <item m="1" x="155"/>
        <item m="1" x="443"/>
        <item m="1" x="424"/>
        <item m="1" x="169"/>
        <item m="1" x="295"/>
        <item m="1" x="334"/>
        <item m="1" x="437"/>
        <item m="1" x="170"/>
        <item m="1" x="94"/>
        <item m="1" x="344"/>
        <item m="1" x="103"/>
        <item m="1" x="107"/>
        <item m="1" x="303"/>
        <item m="1" x="401"/>
        <item m="1" x="444"/>
        <item m="1" x="285"/>
        <item m="1" x="199"/>
        <item m="1" x="85"/>
        <item m="1" x="104"/>
        <item m="1" x="445"/>
        <item m="1" x="121"/>
        <item m="1" x="456"/>
        <item m="1" x="381"/>
        <item m="1" x="60"/>
        <item m="1" x="45"/>
        <item m="1" x="406"/>
        <item m="1" x="54"/>
        <item m="1" x="418"/>
        <item m="1" x="371"/>
        <item m="1" x="173"/>
        <item m="1" x="313"/>
        <item m="1" x="335"/>
        <item m="1" x="23"/>
        <item m="1" x="236"/>
        <item m="1" x="330"/>
        <item m="1" x="345"/>
        <item m="1" x="164"/>
        <item m="1" x="95"/>
        <item m="1" x="438"/>
        <item m="1" x="336"/>
        <item m="1" x="359"/>
        <item m="1" x="307"/>
        <item m="1" x="277"/>
        <item m="1" x="91"/>
        <item m="1" x="429"/>
        <item m="1" x="139"/>
        <item m="1" x="268"/>
        <item m="1" x="111"/>
        <item m="1" x="119"/>
        <item m="1" x="178"/>
        <item m="1" x="240"/>
        <item m="1" x="255"/>
        <item m="1" x="248"/>
        <item m="1" x="256"/>
        <item m="1" x="63"/>
        <item m="1" x="214"/>
        <item m="1" x="289"/>
        <item m="1" x="321"/>
        <item m="1" x="66"/>
        <item m="1" x="165"/>
        <item m="1" x="412"/>
        <item m="1" x="352"/>
        <item m="1" x="241"/>
        <item m="1" x="296"/>
        <item m="1" x="92"/>
        <item m="1" x="290"/>
        <item m="1" x="101"/>
        <item m="1" x="281"/>
        <item m="1" x="46"/>
        <item m="1" x="39"/>
        <item m="1" x="393"/>
        <item m="1" x="413"/>
        <item m="1" x="232"/>
        <item m="1" x="203"/>
        <item m="1" x="144"/>
        <item m="1" x="143"/>
        <item m="1" x="218"/>
        <item m="1" x="31"/>
        <item m="1" x="254"/>
        <item m="1" x="174"/>
        <item m="1" x="150"/>
        <item m="1" x="379"/>
        <item m="1" x="398"/>
        <item m="1" x="338"/>
        <item m="1" x="96"/>
        <item m="1" x="171"/>
        <item m="1" x="185"/>
        <item m="1" x="233"/>
        <item m="1" x="349"/>
        <item m="1" x="193"/>
        <item m="1" x="415"/>
        <item m="1" x="309"/>
        <item m="1" x="409"/>
        <item m="1" x="224"/>
        <item m="1" x="242"/>
        <item m="1" x="286"/>
        <item m="1" x="168"/>
        <item m="1" x="463"/>
        <item m="1" x="166"/>
        <item m="1" x="358"/>
        <item m="1" x="189"/>
        <item m="1" x="441"/>
        <item m="1" x="35"/>
        <item m="1" x="432"/>
        <item m="1" x="287"/>
        <item m="1" x="9"/>
        <item m="1" x="29"/>
        <item m="1" x="237"/>
        <item m="1" x="288"/>
        <item m="1" x="112"/>
        <item m="1" x="316"/>
        <item m="1" x="52"/>
        <item m="1" x="161"/>
        <item m="1" x="167"/>
        <item m="1" x="367"/>
        <item m="1" x="146"/>
        <item m="1" x="65"/>
        <item m="1" x="262"/>
        <item m="1" x="19"/>
        <item m="1" x="460"/>
        <item m="1" x="87"/>
        <item m="1" x="272"/>
        <item m="1" x="245"/>
        <item m="1" x="79"/>
        <item m="1" x="13"/>
        <item m="1" x="62"/>
        <item m="1" x="86"/>
        <item m="1" x="194"/>
        <item m="1" x="172"/>
        <item m="1" x="327"/>
        <item m="1" x="420"/>
        <item m="1" x="216"/>
        <item m="1" x="116"/>
        <item m="1" x="68"/>
        <item m="1" x="394"/>
        <item m="1" x="226"/>
        <item m="1" x="10"/>
        <item m="1" x="361"/>
        <item m="1" x="427"/>
        <item m="1" x="130"/>
        <item m="1" x="213"/>
        <item m="1" x="322"/>
        <item m="1" x="270"/>
        <item m="1" x="18"/>
        <item m="1" x="451"/>
        <item m="1" x="461"/>
        <item m="1" x="36"/>
        <item m="1" x="24"/>
        <item m="1" x="360"/>
        <item m="1" x="333"/>
        <item m="1" x="446"/>
        <item m="1" x="301"/>
        <item m="1" x="67"/>
        <item m="1" x="20"/>
        <item m="1" x="388"/>
        <item m="1" x="30"/>
        <item m="1" x="14"/>
        <item m="1" x="211"/>
        <item m="1" x="319"/>
        <item m="1" x="302"/>
        <item m="1" x="55"/>
        <item m="1" x="163"/>
        <item m="1" x="423"/>
        <item m="1" x="40"/>
        <item m="1" x="69"/>
        <item m="1" x="368"/>
        <item m="1" x="346"/>
        <item m="1" x="363"/>
        <item m="1" x="377"/>
        <item m="1" x="402"/>
        <item m="1" x="133"/>
        <item m="1" x="399"/>
        <item m="1" x="294"/>
        <item m="1" x="403"/>
        <item m="1" x="117"/>
        <item m="1" x="410"/>
        <item m="1" x="136"/>
        <item m="1" x="83"/>
        <item m="1" x="56"/>
        <item m="1" x="339"/>
        <item m="1" x="179"/>
        <item m="1" x="25"/>
        <item m="1" x="207"/>
        <item m="1" x="15"/>
        <item m="1" x="243"/>
        <item m="1" x="421"/>
        <item m="1" x="364"/>
        <item m="1" x="110"/>
        <item m="1" x="457"/>
        <item m="1" x="278"/>
        <item m="1" x="196"/>
        <item m="1" x="141"/>
        <item m="1" x="267"/>
        <item m="1" x="297"/>
        <item m="1" x="202"/>
        <item m="1" x="118"/>
        <item m="1" x="61"/>
        <item m="1" x="59"/>
        <item m="1" x="175"/>
        <item m="1" x="187"/>
        <item m="1" x="373"/>
        <item m="1" x="26"/>
        <item m="1" x="182"/>
        <item m="1" x="414"/>
        <item m="1" x="452"/>
        <item m="1" x="337"/>
        <item m="1" x="93"/>
        <item m="1" x="105"/>
        <item m="1" x="33"/>
        <item m="1" x="88"/>
        <item m="1" x="258"/>
        <item m="1" x="355"/>
        <item m="1" x="125"/>
        <item m="1" x="217"/>
        <item m="1" x="183"/>
        <item m="1" x="122"/>
        <item m="1" x="16"/>
        <item m="1" x="434"/>
        <item m="1" x="378"/>
        <item m="1" x="276"/>
        <item m="1" x="395"/>
        <item m="1" x="113"/>
        <item m="1" x="348"/>
        <item m="1" x="200"/>
        <item m="1" x="89"/>
        <item m="1" x="156"/>
        <item m="1" x="17"/>
        <item m="1" x="137"/>
        <item m="1" x="227"/>
        <item m="1" x="323"/>
        <item m="1" x="425"/>
        <item m="1" x="180"/>
        <item m="1" x="176"/>
        <item m="1" x="407"/>
        <item m="1" x="380"/>
        <item m="1" x="397"/>
        <item m="1" x="186"/>
        <item m="1" x="356"/>
        <item m="1" x="428"/>
        <item m="1" x="148"/>
        <item m="1" x="400"/>
        <item m="1" x="426"/>
        <item m="1" x="244"/>
        <item m="1" x="439"/>
        <item m="1" x="342"/>
        <item m="1" x="41"/>
        <item m="1" x="354"/>
        <item m="1" x="304"/>
        <item m="1" x="123"/>
        <item m="1" x="259"/>
        <item m="1" x="11"/>
        <item m="1" x="324"/>
        <item m="1" x="98"/>
        <item m="1" x="454"/>
        <item m="1" x="210"/>
        <item m="1" x="422"/>
        <item m="1" x="246"/>
        <item m="1" x="21"/>
        <item m="1" x="99"/>
        <item m="1" x="201"/>
        <item m="1" x="263"/>
        <item m="1" x="347"/>
        <item m="1" x="249"/>
        <item m="1" x="157"/>
        <item m="1" x="70"/>
        <item m="1" x="181"/>
        <item m="1" x="114"/>
        <item m="1" x="447"/>
        <item m="1" x="340"/>
        <item m="1" x="106"/>
        <item m="1" x="404"/>
        <item m="1" x="464"/>
        <item m="1" x="90"/>
        <item m="1" x="131"/>
        <item m="1" x="42"/>
        <item m="1" x="462"/>
        <item m="1" x="151"/>
        <item m="1" x="51"/>
        <item m="1" x="47"/>
        <item m="1" x="331"/>
        <item m="1" x="76"/>
        <item m="1" x="74"/>
        <item m="1" x="50"/>
        <item m="1" x="209"/>
        <item m="1" x="142"/>
        <item m="1" x="382"/>
        <item m="1" x="115"/>
        <item m="1" x="234"/>
        <item m="1" x="411"/>
        <item m="1" x="190"/>
        <item m="1" x="191"/>
        <item m="1" x="417"/>
        <item m="1" x="138"/>
        <item m="1" x="205"/>
        <item m="1" x="282"/>
        <item m="1" x="362"/>
        <item m="1" x="154"/>
        <item m="1" x="269"/>
        <item m="1" x="261"/>
        <item m="1" x="384"/>
        <item m="1" x="195"/>
        <item m="1" x="293"/>
        <item m="1" x="27"/>
        <item m="1" x="37"/>
        <item m="1" x="221"/>
        <item m="1" x="12"/>
        <item m="1" x="260"/>
        <item m="1" x="197"/>
        <item m="1" x="372"/>
        <item m="1" x="273"/>
        <item m="1" x="208"/>
        <item m="1" x="435"/>
        <item m="1" x="318"/>
        <item m="1" x="298"/>
        <item m="1" x="134"/>
        <item m="1" x="266"/>
        <item m="1" x="158"/>
        <item m="1" x="365"/>
        <item m="1" x="231"/>
        <item m="1" x="419"/>
        <item m="1" x="448"/>
        <item m="1" x="317"/>
        <item m="1" x="299"/>
        <item m="1" x="458"/>
        <item m="1" x="264"/>
        <item m="1" x="314"/>
        <item m="1" x="77"/>
        <item m="1" x="126"/>
        <item m="1" x="374"/>
        <item m="1" x="369"/>
        <item m="1" x="162"/>
        <item m="1" x="275"/>
        <item m="1" x="311"/>
        <item m="1" x="396"/>
        <item m="1" x="48"/>
        <item m="1" x="430"/>
        <item m="1" x="450"/>
        <item m="1" x="124"/>
        <item m="1" x="127"/>
        <item m="1" x="386"/>
        <item m="1" x="80"/>
        <item m="1" x="71"/>
        <item m="1" x="383"/>
        <item m="1" x="22"/>
        <item m="1" x="291"/>
        <item m="1" x="350"/>
        <item m="1" x="387"/>
        <item m="1" x="459"/>
        <item m="1" x="252"/>
        <item m="1" x="257"/>
        <item m="1" x="431"/>
        <item m="1" x="375"/>
        <item m="1" x="100"/>
        <item m="1" x="120"/>
        <item m="1" x="465"/>
        <item m="1" x="408"/>
        <item m="1" x="279"/>
        <item m="1" x="265"/>
        <item m="1" x="416"/>
        <item m="1" x="283"/>
        <item m="1" x="38"/>
        <item m="1" x="97"/>
        <item m="1" x="251"/>
        <item m="1" x="153"/>
        <item m="1" x="147"/>
        <item m="1" x="129"/>
        <item m="1" x="235"/>
        <item m="1" x="329"/>
        <item m="1" x="43"/>
        <item m="1" x="389"/>
      </items>
    </pivotField>
    <pivotField axis="axisRow" dataField="1" compact="0" outline="0" subtotalTop="0" showAll="0" includeNewItemsInFilter="1" defaultSubtotal="0">
      <items count="2138">
        <item m="1" x="8"/>
        <item m="1" x="1519"/>
        <item m="1" x="1276"/>
        <item m="1" x="134"/>
        <item m="1" x="1132"/>
        <item m="1" x="21"/>
        <item m="1" x="995"/>
        <item m="1" x="410"/>
        <item m="1" x="1447"/>
        <item m="1" x="376"/>
        <item m="1" x="1425"/>
        <item m="1" x="1935"/>
        <item m="1" x="84"/>
        <item m="1" x="1613"/>
        <item m="1" x="1868"/>
        <item m="1" x="1050"/>
        <item m="1" x="239"/>
        <item m="1" x="733"/>
        <item m="1" x="951"/>
        <item m="1" x="137"/>
        <item m="1" x="847"/>
        <item m="1" x="98"/>
        <item m="1" x="1674"/>
        <item m="1" x="1921"/>
        <item m="1" x="292"/>
        <item m="1" x="1345"/>
        <item m="1" x="1594"/>
        <item x="1"/>
        <item m="1" x="1491"/>
        <item m="1" x="1561"/>
        <item m="1" x="2080"/>
        <item m="1" x="471"/>
        <item m="1" x="1263"/>
        <item m="1" x="447"/>
        <item m="1" x="937"/>
        <item m="1" x="1192"/>
        <item m="1" x="1336"/>
        <item m="1" x="2073"/>
        <item x="2"/>
        <item m="1" x="1154"/>
        <item m="1" x="1549"/>
        <item m="1" x="1688"/>
        <item m="1" x="1821"/>
        <item m="1" x="443"/>
        <item m="1" x="350"/>
        <item m="1" x="437"/>
        <item m="1" x="739"/>
        <item m="1" x="590"/>
        <item m="1" x="988"/>
        <item x="3"/>
        <item m="1" x="845"/>
        <item m="1" x="2083"/>
        <item m="1" x="1472"/>
        <item m="1" x="2131"/>
        <item m="1" x="1182"/>
        <item m="1" x="1441"/>
        <item m="1" x="626"/>
        <item m="1" x="1415"/>
        <item m="1" x="1104"/>
        <item m="1" x="342"/>
        <item m="1" x="1242"/>
        <item m="1" x="1277"/>
        <item m="1" x="1503"/>
        <item m="1" x="266"/>
        <item m="1" x="580"/>
        <item m="1" x="1465"/>
        <item m="1" x="1741"/>
        <item m="1" x="139"/>
        <item m="1" x="1135"/>
        <item m="1" x="832"/>
        <item m="1" x="1140"/>
        <item m="1" x="2015"/>
        <item m="1" x="1730"/>
        <item m="1" x="557"/>
        <item m="1" x="572"/>
        <item m="1" x="1702"/>
        <item m="1" x="540"/>
        <item m="1" x="1042"/>
        <item m="1" x="1234"/>
        <item m="1" x="1314"/>
        <item m="1" x="1092"/>
        <item m="1" x="95"/>
        <item m="1" x="508"/>
        <item m="1" x="690"/>
        <item m="1" x="1200"/>
        <item m="1" x="1670"/>
        <item m="1" x="1859"/>
        <item m="1" x="972"/>
        <item m="1" x="1098"/>
        <item m="1" x="1305"/>
        <item m="1" x="1799"/>
        <item m="1" x="123"/>
        <item m="1" x="1196"/>
        <item m="1" x="2085"/>
        <item m="1" x="288"/>
        <item m="1" x="1851"/>
        <item m="1" x="64"/>
        <item m="1" x="379"/>
        <item m="1" x="1227"/>
        <item m="1" x="1556"/>
        <item m="1" x="1762"/>
        <item m="1" x="221"/>
        <item m="1" x="1257"/>
        <item m="1" x="1849"/>
        <item m="1" x="1977"/>
        <item m="1" x="1461"/>
        <item m="1" x="121"/>
        <item m="1" x="285"/>
        <item m="1" x="742"/>
        <item m="1" x="875"/>
        <item m="1" x="1087"/>
        <item m="1" x="848"/>
        <item m="1" x="901"/>
        <item m="1" x="990"/>
        <item m="1" x="1584"/>
        <item m="1" x="1754"/>
        <item m="1" x="2034"/>
        <item m="1" x="1378"/>
        <item m="1" x="85"/>
        <item m="1" x="117"/>
        <item m="1" x="1217"/>
        <item m="1" x="494"/>
        <item m="1" x="593"/>
        <item m="1" x="738"/>
        <item m="1" x="774"/>
        <item m="1" x="1456"/>
        <item m="1" x="1818"/>
        <item m="1" x="2133"/>
        <item m="1" x="112"/>
        <item m="1" x="170"/>
        <item m="1" x="958"/>
        <item m="1" x="985"/>
        <item m="1" x="1084"/>
        <item m="1" x="1248"/>
        <item m="1" x="22"/>
        <item m="1" x="1839"/>
        <item m="1" x="1993"/>
        <item m="1" x="251"/>
        <item m="1" x="1002"/>
        <item m="1" x="1646"/>
        <item m="1" x="145"/>
        <item m="1" x="2099"/>
        <item m="1" x="426"/>
        <item m="1" x="765"/>
        <item m="1" x="799"/>
        <item m="1" x="1028"/>
        <item m="1" x="1744"/>
        <item m="1" x="554"/>
        <item m="1" x="1341"/>
        <item m="1" x="1434"/>
        <item m="1" x="1957"/>
        <item m="1" x="1779"/>
        <item m="1" x="1745"/>
        <item m="1" x="37"/>
        <item m="1" x="104"/>
        <item m="1" x="1238"/>
        <item m="1" x="414"/>
        <item m="1" x="797"/>
        <item m="1" x="922"/>
        <item m="1" x="1737"/>
        <item m="1" x="1331"/>
        <item x="0"/>
        <item m="1" x="205"/>
        <item m="1" x="235"/>
        <item m="1" x="1748"/>
        <item m="1" x="1088"/>
        <item m="1" x="1684"/>
        <item m="1" x="1958"/>
        <item m="1" x="18"/>
        <item m="1" x="199"/>
        <item m="1" x="1638"/>
        <item m="1" x="978"/>
        <item m="1" x="1043"/>
        <item m="1" x="1170"/>
        <item m="1" x="233"/>
        <item m="1" x="1316"/>
        <item m="1" x="16"/>
        <item m="1" x="1992"/>
        <item m="1" x="829"/>
        <item m="1" x="807"/>
        <item m="1" x="478"/>
        <item m="1" x="1728"/>
        <item m="1" x="1510"/>
        <item m="1" x="1301"/>
        <item m="1" x="654"/>
        <item m="1" x="1101"/>
        <item m="1" x="372"/>
        <item m="1" x="974"/>
        <item m="1" x="2120"/>
        <item m="1" x="96"/>
        <item m="1" x="1166"/>
        <item m="1" x="1384"/>
        <item m="1" x="1830"/>
        <item m="1" x="2118"/>
        <item m="1" x="171"/>
        <item m="1" x="545"/>
        <item m="1" x="689"/>
        <item m="1" x="629"/>
        <item m="1" x="474"/>
        <item m="1" x="1591"/>
        <item m="1" x="650"/>
        <item m="1" x="722"/>
        <item m="1" x="883"/>
        <item m="1" x="908"/>
        <item m="1" x="450"/>
        <item m="1" x="950"/>
        <item m="1" x="2110"/>
        <item m="1" x="310"/>
        <item m="1" x="1212"/>
        <item m="1" x="648"/>
        <item m="1" x="1343"/>
        <item m="1" x="1568"/>
        <item m="1" x="815"/>
        <item m="1" x="2075"/>
        <item m="1" x="1124"/>
        <item m="1" x="1222"/>
        <item m="1" x="1912"/>
        <item m="1" x="515"/>
        <item m="1" x="1297"/>
        <item m="1" x="1876"/>
        <item m="1" x="502"/>
        <item m="1" x="752"/>
        <item m="1" x="599"/>
        <item m="1" x="1102"/>
        <item m="1" x="417"/>
        <item m="1" x="917"/>
        <item m="1" x="408"/>
        <item m="1" x="14"/>
        <item m="1" x="133"/>
        <item x="4"/>
        <item m="1" x="92"/>
        <item m="1" x="1152"/>
        <item m="1" x="726"/>
        <item m="1" x="2002"/>
        <item m="1" x="496"/>
        <item m="1" x="449"/>
        <item m="1" x="1861"/>
        <item m="1" x="2047"/>
        <item m="1" x="1711"/>
        <item m="1" x="2077"/>
        <item m="1" x="1651"/>
        <item m="1" x="1840"/>
        <item m="1" x="892"/>
        <item m="1" x="1920"/>
        <item m="1" x="1129"/>
        <item m="1" x="307"/>
        <item m="1" x="1784"/>
        <item m="1" x="373"/>
        <item m="1" x="704"/>
        <item m="1" x="842"/>
        <item m="1" x="1590"/>
        <item m="1" x="1990"/>
        <item m="1" x="956"/>
        <item m="1" x="1253"/>
        <item m="1" x="2046"/>
        <item m="1" x="344"/>
        <item m="1" x="1444"/>
        <item m="1" x="737"/>
        <item m="1" x="643"/>
        <item x="6"/>
        <item m="1" x="220"/>
        <item m="1" x="1515"/>
        <item m="1" x="103"/>
        <item m="1" x="2111"/>
        <item m="1" x="441"/>
        <item m="1" x="630"/>
        <item m="1" x="116"/>
        <item m="1" x="1377"/>
        <item m="1" x="1251"/>
        <item m="1" x="674"/>
        <item m="1" x="1333"/>
        <item m="1" x="613"/>
        <item m="1" x="2115"/>
        <item m="1" x="189"/>
        <item m="1" x="212"/>
        <item m="1" x="1587"/>
        <item m="1" x="1281"/>
        <item m="1" x="94"/>
        <item m="1" x="1813"/>
        <item m="1" x="1527"/>
        <item m="1" x="1625"/>
        <item m="1" x="2067"/>
        <item m="1" x="208"/>
        <item m="1" x="2127"/>
        <item m="1" x="530"/>
        <item m="1" x="646"/>
        <item m="1" x="236"/>
        <item m="1" x="634"/>
        <item m="1" x="801"/>
        <item m="1" x="294"/>
        <item m="1" x="80"/>
        <item m="1" x="1083"/>
        <item m="1" x="325"/>
        <item m="1" x="977"/>
        <item m="1" x="61"/>
        <item m="1" x="1496"/>
        <item m="1" x="2019"/>
        <item m="1" x="898"/>
        <item m="1" x="1334"/>
        <item m="1" x="1091"/>
        <item m="1" x="383"/>
        <item m="1" x="1729"/>
        <item m="1" x="1228"/>
        <item m="1" x="1274"/>
        <item m="1" x="997"/>
        <item m="1" x="49"/>
        <item m="1" x="1699"/>
        <item m="1" x="1137"/>
        <item m="1" x="610"/>
        <item m="1" x="1955"/>
        <item m="1" x="1776"/>
        <item x="5"/>
        <item m="1" x="495"/>
        <item m="1" x="1407"/>
        <item m="1" x="1474"/>
        <item m="1" x="66"/>
        <item m="1" x="311"/>
        <item m="1" x="312"/>
        <item m="1" x="482"/>
        <item m="1" x="1825"/>
        <item m="1" x="793"/>
        <item m="1" x="1964"/>
        <item m="1" x="612"/>
        <item m="1" x="516"/>
        <item m="1" x="47"/>
        <item m="1" x="1338"/>
        <item m="1" x="810"/>
        <item m="1" x="451"/>
        <item m="1" x="1973"/>
        <item m="1" x="1112"/>
        <item m="1" x="1949"/>
        <item m="1" x="1483"/>
        <item m="1" x="1090"/>
        <item m="1" x="1247"/>
        <item m="1" x="2044"/>
        <item m="1" x="1120"/>
        <item m="1" x="2058"/>
        <item m="1" x="1897"/>
        <item m="1" x="1717"/>
        <item m="1" x="263"/>
        <item m="1" x="1929"/>
        <item m="1" x="669"/>
        <item m="1" x="536"/>
        <item m="1" x="957"/>
        <item x="7"/>
        <item m="1" x="1017"/>
        <item m="1" x="665"/>
        <item m="1" x="444"/>
        <item m="1" x="141"/>
        <item m="1" x="1578"/>
        <item m="1" x="1529"/>
        <item m="1" x="1159"/>
        <item m="1" x="32"/>
        <item m="1" x="1808"/>
        <item m="1" x="1819"/>
        <item m="1" x="1109"/>
        <item m="1" x="396"/>
        <item m="1" x="1715"/>
        <item m="1" x="2008"/>
        <item m="1" x="1327"/>
        <item m="1" x="336"/>
        <item m="1" x="744"/>
        <item m="1" x="2048"/>
        <item m="1" x="2064"/>
        <item m="1" x="1952"/>
        <item m="1" x="1178"/>
        <item m="1" x="2012"/>
        <item m="1" x="388"/>
        <item m="1" x="152"/>
        <item m="1" x="2029"/>
        <item m="1" x="861"/>
        <item m="1" x="76"/>
        <item m="1" x="284"/>
        <item m="1" x="1931"/>
        <item m="1" x="560"/>
        <item m="1" x="1074"/>
        <item m="1" x="1271"/>
        <item m="1" x="808"/>
        <item m="1" x="633"/>
        <item m="1" x="1726"/>
        <item m="1" x="1891"/>
        <item m="1" x="2126"/>
        <item m="1" x="2057"/>
        <item m="1" x="1956"/>
        <item m="1" x="1103"/>
        <item m="1" x="1395"/>
        <item m="1" x="1121"/>
        <item m="1" x="2084"/>
        <item m="1" x="531"/>
        <item m="1" x="1831"/>
        <item m="1" x="1110"/>
        <item m="1" x="724"/>
        <item m="1" x="566"/>
        <item m="1" x="1655"/>
        <item m="1" x="736"/>
        <item m="1" x="1872"/>
        <item m="1" x="576"/>
        <item m="1" x="709"/>
        <item m="1" x="795"/>
        <item m="1" x="1385"/>
        <item m="1" x="1394"/>
        <item m="1" x="380"/>
        <item m="1" x="652"/>
        <item m="1" x="1082"/>
        <item m="1" x="333"/>
        <item m="1" x="267"/>
        <item m="1" x="1393"/>
        <item m="1" x="2121"/>
        <item m="1" x="1208"/>
        <item m="1" x="923"/>
        <item m="1" x="905"/>
        <item m="1" x="1398"/>
        <item m="1" x="872"/>
        <item m="1" x="1193"/>
        <item m="1" x="1286"/>
        <item m="1" x="1770"/>
        <item m="1" x="497"/>
        <item m="1" x="186"/>
        <item m="1" x="924"/>
        <item m="1" x="601"/>
        <item m="1" x="53"/>
        <item m="1" x="1173"/>
        <item m="1" x="487"/>
        <item m="1" x="1009"/>
        <item m="1" x="2088"/>
        <item m="1" x="387"/>
        <item m="1" x="1629"/>
        <item m="1" x="99"/>
        <item m="1" x="884"/>
        <item m="1" x="962"/>
        <item m="1" x="684"/>
        <item m="1" x="876"/>
        <item m="1" x="542"/>
        <item m="1" x="1046"/>
        <item m="1" x="300"/>
        <item m="1" x="1032"/>
        <item m="1" x="827"/>
        <item m="1" x="131"/>
        <item m="1" x="265"/>
        <item m="1" x="1353"/>
        <item m="1" x="228"/>
        <item m="1" x="1181"/>
        <item m="1" x="1531"/>
        <item m="1" x="1626"/>
        <item m="1" x="254"/>
        <item m="1" x="1866"/>
        <item m="1" x="1258"/>
        <item m="1" x="1809"/>
        <item m="1" x="1898"/>
        <item m="1" x="639"/>
        <item m="1" x="366"/>
        <item m="1" x="2074"/>
        <item m="1" x="1059"/>
        <item m="1" x="1417"/>
        <item m="1" x="727"/>
        <item m="1" x="1596"/>
        <item m="1" x="359"/>
        <item m="1" x="1538"/>
        <item m="1" x="1835"/>
        <item m="1" x="327"/>
        <item m="1" x="458"/>
        <item m="1" x="1426"/>
        <item m="1" x="1067"/>
        <item m="1" x="1319"/>
        <item m="1" x="1070"/>
        <item m="1" x="1533"/>
        <item m="1" x="1391"/>
        <item m="1" x="1114"/>
        <item m="1" x="157"/>
        <item m="1" x="40"/>
        <item m="1" x="658"/>
        <item m="1" x="1272"/>
        <item m="1" x="1747"/>
        <item m="1" x="679"/>
        <item m="1" x="1261"/>
        <item m="1" x="1966"/>
        <item m="1" x="1753"/>
        <item m="1" x="1579"/>
        <item m="1" x="250"/>
        <item m="1" x="1194"/>
        <item m="1" x="74"/>
        <item m="1" x="779"/>
        <item m="1" x="1853"/>
        <item m="1" x="1782"/>
        <item m="1" x="1994"/>
        <item m="1" x="81"/>
        <item m="1" x="2059"/>
        <item m="1" x="1553"/>
        <item m="1" x="271"/>
        <item m="1" x="1953"/>
        <item m="1" x="1520"/>
        <item m="1" x="1791"/>
        <item m="1" x="632"/>
        <item m="1" x="442"/>
        <item m="1" x="657"/>
        <item m="1" x="1905"/>
        <item m="1" x="2063"/>
        <item m="1" x="1832"/>
        <item m="1" x="906"/>
        <item m="1" x="427"/>
        <item m="1" x="1880"/>
        <item m="1" x="429"/>
        <item m="1" x="1845"/>
        <item m="1" x="992"/>
        <item m="1" x="782"/>
        <item m="1" x="681"/>
        <item m="1" x="1288"/>
        <item m="1" x="1890"/>
        <item m="1" x="647"/>
        <item m="1" x="355"/>
        <item m="1" x="999"/>
        <item m="1" x="929"/>
        <item m="1" x="678"/>
        <item m="1" x="986"/>
        <item m="1" x="702"/>
        <item m="1" x="2066"/>
        <item m="1" x="409"/>
        <item m="1" x="216"/>
        <item m="1" x="358"/>
        <item m="1" x="452"/>
        <item m="1" x="201"/>
        <item m="1" x="996"/>
        <item m="1" x="296"/>
        <item m="1" x="1516"/>
        <item m="1" x="1689"/>
        <item m="1" x="1105"/>
        <item m="1" x="2094"/>
        <item m="1" x="1057"/>
        <item m="1" x="1888"/>
        <item m="1" x="676"/>
        <item m="1" x="878"/>
        <item m="1" x="439"/>
        <item m="1" x="812"/>
        <item m="1" x="550"/>
        <item m="1" x="1764"/>
        <item m="1" x="36"/>
        <item m="1" x="1767"/>
        <item m="1" x="1511"/>
        <item m="1" x="1572"/>
        <item m="1" x="891"/>
        <item m="1" x="181"/>
        <item m="1" x="693"/>
        <item m="1" x="741"/>
        <item m="1" x="1810"/>
        <item m="1" x="735"/>
        <item m="1" x="2079"/>
        <item m="1" x="1284"/>
        <item m="1" x="680"/>
        <item m="1" x="1585"/>
        <item m="1" x="574"/>
        <item m="1" x="215"/>
        <item m="1" x="86"/>
        <item m="1" x="734"/>
        <item m="1" x="1551"/>
        <item m="1" x="1229"/>
        <item m="1" x="920"/>
        <item m="1" x="1342"/>
        <item m="1" x="561"/>
        <item m="1" x="483"/>
        <item m="1" x="939"/>
        <item m="1" x="1027"/>
        <item m="1" x="1731"/>
        <item m="1" x="386"/>
        <item m="1" x="1701"/>
        <item m="1" x="2014"/>
        <item m="1" x="755"/>
        <item m="1" x="1673"/>
        <item m="1" x="1900"/>
        <item m="1" x="725"/>
        <item m="1" x="109"/>
        <item m="1" x="597"/>
        <item m="1" x="527"/>
        <item m="1" x="895"/>
        <item m="1" x="207"/>
        <item m="1" x="2096"/>
        <item m="1" x="1942"/>
        <item m="1" x="46"/>
        <item m="1" x="1414"/>
        <item m="1" x="1460"/>
        <item m="1" x="1820"/>
        <item m="1" x="820"/>
        <item m="1" x="659"/>
        <item m="1" x="675"/>
        <item m="1" x="667"/>
        <item m="1" x="1976"/>
        <item m="1" x="26"/>
        <item m="1" x="369"/>
        <item m="1" x="2116"/>
        <item m="1" x="190"/>
        <item m="1" x="823"/>
        <item m="1" x="200"/>
        <item m="1" x="889"/>
        <item m="1" x="1147"/>
        <item m="1" x="1650"/>
        <item m="1" x="1927"/>
        <item m="1" x="948"/>
        <item m="1" x="2134"/>
        <item m="1" x="1759"/>
        <item m="1" x="195"/>
        <item m="1" x="710"/>
        <item m="1" x="694"/>
        <item m="1" x="1811"/>
        <item m="1" x="20"/>
        <item m="1" x="1788"/>
        <item m="1" x="431"/>
        <item m="1" x="2086"/>
        <item m="1" x="1065"/>
        <item m="1" x="1233"/>
        <item m="1" x="1873"/>
        <item m="1" x="1797"/>
        <item m="1" x="1924"/>
        <item m="1" x="1628"/>
        <item m="1" x="1358"/>
        <item m="1" x="430"/>
        <item m="1" x="803"/>
        <item m="1" x="666"/>
        <item m="1" x="1509"/>
        <item m="1" x="817"/>
        <item m="1" x="1368"/>
        <item m="1" x="721"/>
        <item m="1" x="781"/>
        <item m="1" x="1309"/>
        <item m="1" x="682"/>
        <item m="1" x="160"/>
        <item m="1" x="1351"/>
        <item m="1" x="1406"/>
        <item m="1" x="830"/>
        <item m="1" x="1550"/>
        <item m="1" x="321"/>
        <item m="1" x="991"/>
        <item m="1" x="194"/>
        <item m="1" x="1600"/>
        <item m="1" x="705"/>
        <item m="1" x="524"/>
        <item m="1" x="1962"/>
        <item m="1" x="175"/>
        <item m="1" x="464"/>
        <item m="1" x="1081"/>
        <item m="1" x="404"/>
        <item m="1" x="1076"/>
        <item m="1" x="1775"/>
        <item m="1" x="1164"/>
        <item m="1" x="1014"/>
        <item m="1" x="1488"/>
        <item m="1" x="518"/>
        <item m="1" x="1661"/>
        <item m="1" x="2010"/>
        <item m="1" x="72"/>
        <item m="1" x="322"/>
        <item m="1" x="264"/>
        <item m="1" x="398"/>
        <item m="1" x="276"/>
        <item m="1" x="1863"/>
        <item m="1" x="567"/>
        <item m="1" x="230"/>
        <item m="1" x="855"/>
        <item m="1" x="1710"/>
        <item m="1" x="673"/>
        <item m="1" x="1206"/>
        <item m="1" x="1902"/>
        <item m="1" x="1632"/>
        <item m="1" x="1005"/>
        <item m="1" x="279"/>
        <item m="1" x="1987"/>
        <item m="1" x="839"/>
        <item m="1" x="1246"/>
        <item m="1" x="1221"/>
        <item m="1" x="993"/>
        <item m="1" x="1422"/>
        <item m="1" x="309"/>
        <item m="1" x="973"/>
        <item m="1" x="963"/>
        <item m="1" x="586"/>
        <item m="1" x="761"/>
        <item m="1" x="526"/>
        <item m="1" x="1223"/>
        <item m="1" x="406"/>
        <item m="1" x="747"/>
        <item m="1" x="685"/>
        <item m="1" x="936"/>
        <item m="1" x="375"/>
        <item m="1" x="1658"/>
        <item m="1" x="1524"/>
        <item m="1" x="1790"/>
        <item m="1" x="994"/>
        <item m="1" x="425"/>
        <item m="1" x="1804"/>
        <item m="1" x="1915"/>
        <item m="1" x="1370"/>
        <item m="1" x="1025"/>
        <item m="1" x="2069"/>
        <item m="1" x="374"/>
        <item m="1" x="114"/>
        <item m="1" x="538"/>
        <item m="1" x="1619"/>
        <item m="1" x="692"/>
        <item m="1" x="1464"/>
        <item m="1" x="1989"/>
        <item m="1" x="870"/>
        <item m="1" x="2038"/>
        <item m="1" x="1405"/>
        <item m="1" x="1048"/>
        <item m="1" x="1965"/>
        <item m="1" x="1750"/>
        <item m="1" x="1404"/>
        <item m="1" x="570"/>
        <item m="1" x="163"/>
        <item m="1" x="798"/>
        <item m="1" x="1904"/>
        <item m="1" x="1021"/>
        <item m="1" x="71"/>
        <item m="1" x="969"/>
        <item m="1" x="879"/>
        <item m="1" x="202"/>
        <item m="1" x="275"/>
        <item m="1" x="840"/>
        <item m="1" x="1746"/>
        <item m="1" x="1243"/>
        <item m="1" x="1116"/>
        <item m="1" x="1803"/>
        <item m="1" x="423"/>
        <item m="1" x="330"/>
        <item m="1" x="1396"/>
        <item m="1" x="172"/>
        <item m="1" x="1459"/>
        <item m="1" x="2078"/>
        <item m="1" x="635"/>
        <item m="1" x="45"/>
        <item m="1" x="1049"/>
        <item m="1" x="289"/>
        <item m="1" x="555"/>
        <item m="1" x="712"/>
        <item m="1" x="392"/>
        <item m="1" x="150"/>
        <item m="1" x="223"/>
        <item m="1" x="539"/>
        <item m="1" x="1523"/>
        <item m="1" x="661"/>
        <item m="1" x="1280"/>
        <item m="1" x="504"/>
        <item m="1" x="225"/>
        <item m="1" x="1156"/>
        <item m="1" x="1997"/>
        <item m="1" x="178"/>
        <item m="1" x="851"/>
        <item m="1" x="1827"/>
        <item m="1" x="1497"/>
        <item m="1" x="546"/>
        <item m="1" x="533"/>
        <item m="1" x="260"/>
        <item m="1" x="549"/>
        <item m="1" x="315"/>
        <item m="1" x="1612"/>
        <item m="1" x="357"/>
        <item m="1" x="535"/>
        <item m="1" x="843"/>
        <item m="1" x="869"/>
        <item m="1" x="270"/>
        <item m="1" x="670"/>
        <item m="1" x="1909"/>
        <item m="1" x="1960"/>
        <item m="1" x="1106"/>
        <item m="1" x="168"/>
        <item m="1" x="1828"/>
        <item m="1" x="1894"/>
        <item m="1" x="10"/>
        <item m="1" x="446"/>
        <item m="1" x="1867"/>
        <item m="1" x="299"/>
        <item m="1" x="298"/>
        <item m="1" x="1165"/>
        <item m="1" x="1794"/>
        <item m="1" x="1552"/>
        <item m="1" x="1131"/>
        <item m="1" x="772"/>
        <item m="1" x="881"/>
        <item m="1" x="1016"/>
        <item m="1" x="886"/>
        <item m="1" x="1001"/>
        <item m="1" x="686"/>
        <item m="1" x="1756"/>
        <item m="1" x="274"/>
        <item m="1" x="1324"/>
        <item m="1" x="1100"/>
        <item m="1" x="1862"/>
        <item m="1" x="226"/>
        <item m="1" x="301"/>
        <item m="1" x="302"/>
        <item m="1" x="1768"/>
        <item m="1" x="579"/>
        <item m="1" x="2076"/>
        <item m="1" x="1413"/>
        <item m="1" x="1307"/>
        <item m="1" x="899"/>
        <item m="1" x="1592"/>
        <item m="1" x="837"/>
        <item m="1" x="1593"/>
        <item m="1" x="2091"/>
        <item m="1" x="773"/>
        <item m="1" x="1283"/>
        <item m="1" x="552"/>
        <item m="1" x="548"/>
        <item m="1" x="1901"/>
        <item m="1" x="320"/>
        <item m="1" x="818"/>
        <item m="1" x="1517"/>
        <item m="1" x="470"/>
        <item m="1" x="788"/>
        <item m="1" x="1672"/>
        <item m="1" x="1315"/>
        <item m="1" x="1300"/>
        <item m="1" x="385"/>
        <item m="1" x="1525"/>
        <item m="1" x="959"/>
        <item m="1" x="719"/>
        <item m="1" x="1158"/>
        <item m="1" x="743"/>
        <item m="1" x="480"/>
        <item m="1" x="416"/>
        <item m="1" x="472"/>
        <item m="1" x="154"/>
        <item m="1" x="456"/>
        <item m="1" x="1696"/>
        <item m="1" x="2125"/>
        <item m="1" x="318"/>
        <item m="1" x="167"/>
        <item m="1" x="2011"/>
        <item m="1" x="360"/>
        <item m="1" x="873"/>
        <item m="1" x="1054"/>
        <item m="1" x="1760"/>
        <item m="1" x="582"/>
        <item m="1" x="13"/>
        <item m="1" x="1642"/>
        <item m="1" x="2071"/>
        <item m="1" x="319"/>
        <item m="1" x="2007"/>
        <item m="1" x="247"/>
        <item m="1" x="217"/>
        <item m="1" x="1806"/>
        <item m="1" x="503"/>
        <item m="1" x="1826"/>
        <item m="1" x="238"/>
        <item m="1" x="1403"/>
        <item m="1" x="211"/>
        <item m="1" x="585"/>
        <item m="1" x="1072"/>
        <item m="1" x="1235"/>
        <item m="1" x="1019"/>
        <item m="1" x="1075"/>
        <item m="1" x="1214"/>
        <item m="1" x="1126"/>
        <item m="1" x="459"/>
        <item m="1" x="1614"/>
        <item m="1" x="1838"/>
        <item m="1" x="641"/>
        <item m="1" x="1981"/>
        <item m="1" x="1622"/>
        <item m="1" x="1599"/>
        <item m="1" x="1666"/>
        <item m="1" x="120"/>
        <item m="1" x="521"/>
        <item m="1" x="1716"/>
        <item m="1" x="559"/>
        <item m="1" x="348"/>
        <item m="1" x="927"/>
        <item m="1" x="1723"/>
        <item m="1" x="1984"/>
        <item m="1" x="787"/>
        <item m="1" x="1777"/>
        <item m="1" x="204"/>
        <item m="1" x="1260"/>
        <item m="1" x="2020"/>
        <item m="1" x="1463"/>
        <item m="1" x="1793"/>
        <item m="1" x="1270"/>
        <item m="1" x="69"/>
        <item m="1" x="303"/>
        <item m="1" x="964"/>
        <item m="1" x="880"/>
        <item m="1" x="486"/>
        <item m="1" x="428"/>
        <item m="1" x="234"/>
        <item m="1" x="2003"/>
        <item m="1" x="1168"/>
        <item m="1" x="331"/>
        <item m="1" x="691"/>
        <item m="1" x="87"/>
        <item m="1" x="1296"/>
        <item m="1" x="1215"/>
        <item m="1" x="1507"/>
        <item m="1" x="1847"/>
        <item m="1" x="73"/>
        <item m="1" x="335"/>
        <item m="1" x="1738"/>
        <item m="1" x="1656"/>
        <item m="1" x="1574"/>
        <item m="1" x="603"/>
        <item m="1" x="44"/>
        <item m="1" x="1597"/>
        <item m="1" x="43"/>
        <item m="1" x="868"/>
        <item m="1" x="1427"/>
        <item m="1" x="1938"/>
        <item m="1" x="1476"/>
        <item m="1" x="638"/>
        <item m="1" x="1457"/>
        <item m="1" x="640"/>
        <item m="1" x="1916"/>
        <item m="1" x="854"/>
        <item m="1" x="1580"/>
        <item m="1" x="866"/>
        <item m="1" x="1996"/>
        <item m="1" x="1774"/>
        <item m="1" x="1542"/>
        <item m="1" x="1149"/>
        <item m="1" x="1155"/>
        <item m="1" x="1064"/>
        <item m="1" x="118"/>
        <item m="1" x="1293"/>
        <item m="1" x="1755"/>
        <item m="1" x="711"/>
        <item m="1" x="149"/>
        <item m="1" x="1023"/>
        <item m="1" x="2087"/>
        <item m="1" x="1588"/>
        <item m="1" x="816"/>
        <item m="1" x="1448"/>
        <item m="1" x="68"/>
        <item m="1" x="209"/>
        <item m="1" x="124"/>
        <item m="1" x="894"/>
        <item m="1" x="448"/>
        <item m="1" x="75"/>
        <item m="1" x="1445"/>
        <item m="1" x="762"/>
        <item m="1" x="328"/>
        <item m="1" x="1858"/>
        <item m="1" x="421"/>
        <item m="1" x="947"/>
        <item m="1" x="1786"/>
        <item m="1" x="1554"/>
        <item m="1" x="1150"/>
        <item m="1" x="766"/>
        <item m="1" x="29"/>
        <item m="1" x="1369"/>
        <item m="1" x="1432"/>
        <item m="1" x="1034"/>
        <item m="1" x="1954"/>
        <item m="1" x="1565"/>
        <item m="1" x="543"/>
        <item m="1" x="365"/>
        <item m="1" x="1162"/>
        <item m="1" x="529"/>
        <item m="1" x="371"/>
        <item m="1" x="1337"/>
        <item m="1" x="1630"/>
        <item m="1" x="1911"/>
        <item m="1" x="1151"/>
        <item m="1" x="1122"/>
        <item m="1" x="1329"/>
        <item m="1" x="583"/>
        <item m="1" x="623"/>
        <item m="1" x="874"/>
        <item m="1" x="1237"/>
        <item m="1" x="481"/>
        <item m="1" x="975"/>
        <item m="1" x="1287"/>
        <item m="1" x="268"/>
        <item m="1" x="1499"/>
        <item m="1" x="828"/>
        <item m="1" x="1455"/>
        <item m="1" x="193"/>
        <item m="1" x="1453"/>
        <item m="1" x="1360"/>
        <item m="1" x="1318"/>
        <item m="1" x="589"/>
        <item m="1" x="967"/>
        <item m="1" x="501"/>
        <item m="1" x="1266"/>
        <item m="1" x="1107"/>
        <item m="1" x="1069"/>
        <item m="1" x="1311"/>
        <item m="1" x="953"/>
        <item m="1" x="498"/>
        <item m="1" x="544"/>
        <item m="1" x="764"/>
        <item m="1" x="1700"/>
        <item m="1" x="261"/>
        <item m="1" x="1259"/>
        <item m="1" x="1285"/>
        <item m="1" x="1386"/>
        <item m="1" x="39"/>
        <item m="1" x="1682"/>
        <item m="1" x="2095"/>
        <item m="1" x="1268"/>
        <item m="1" x="1530"/>
        <item m="1" x="649"/>
        <item m="1" x="1189"/>
        <item m="1" x="1489"/>
        <item m="1" x="1317"/>
        <item m="1" x="434"/>
        <item m="1" x="1919"/>
        <item m="1" x="281"/>
        <item m="1" x="1380"/>
        <item m="1" x="731"/>
        <item m="1" x="485"/>
        <item m="1" x="1829"/>
        <item m="1" x="407"/>
        <item m="1" x="1310"/>
        <item m="1" x="1537"/>
        <item m="1" x="1950"/>
        <item m="1" x="1660"/>
        <item m="1" x="852"/>
        <item m="1" x="522"/>
        <item m="1" x="1541"/>
        <item m="1" x="1824"/>
        <item m="1" x="1854"/>
        <item m="1" x="943"/>
        <item m="1" x="1357"/>
        <item m="1" x="25"/>
        <item m="1" x="910"/>
        <item m="1" x="343"/>
        <item m="1" x="890"/>
        <item m="1" x="1439"/>
        <item m="1" x="1211"/>
        <item m="1" x="153"/>
        <item m="1" x="2005"/>
        <item m="1" x="1325"/>
        <item m="1" x="1204"/>
        <item m="1" x="952"/>
        <item m="1" x="24"/>
        <item m="1" x="622"/>
        <item m="1" x="716"/>
        <item m="1" x="624"/>
        <item m="1" x="197"/>
        <item m="1" x="1350"/>
        <item m="1" x="1603"/>
        <item m="1" x="2097"/>
        <item m="1" x="28"/>
        <item m="1" x="1053"/>
        <item m="1" x="1190"/>
        <item m="1" x="1303"/>
        <item m="1" x="2119"/>
        <item m="1" x="1879"/>
        <item m="1" x="1727"/>
        <item m="1" x="677"/>
        <item m="1" x="2070"/>
        <item m="1" x="1971"/>
        <item m="1" x="255"/>
        <item m="1" x="794"/>
        <item m="1" x="604"/>
        <item m="1" x="463"/>
        <item m="1" x="100"/>
        <item m="1" x="1320"/>
        <item m="1" x="2135"/>
        <item m="1" x="2035"/>
        <item m="1" x="1887"/>
        <item m="1" x="1029"/>
        <item m="1" x="1988"/>
        <item m="1" x="2056"/>
        <item m="1" x="1376"/>
        <item m="1" x="753"/>
        <item m="1" x="987"/>
        <item m="1" x="1390"/>
        <item m="1" x="1400"/>
        <item m="1" x="562"/>
        <item m="1" x="2065"/>
        <item m="1" x="577"/>
        <item m="1" x="770"/>
        <item m="1" x="614"/>
        <item m="1" x="980"/>
        <item m="1" x="1751"/>
        <item m="1" x="532"/>
        <item m="1" x="1216"/>
        <item m="1" x="1138"/>
        <item m="1" x="1763"/>
        <item m="1" x="142"/>
        <item m="1" x="1136"/>
        <item m="1" x="1133"/>
        <item m="1" x="347"/>
        <item m="1" x="1663"/>
        <item m="1" x="2009"/>
        <item m="1" x="697"/>
        <item m="1" x="2062"/>
        <item m="1" x="339"/>
        <item m="1" x="2006"/>
        <item m="1" x="323"/>
        <item m="1" x="489"/>
        <item m="1" x="1772"/>
        <item m="1" x="750"/>
        <item m="1" x="1812"/>
        <item m="1" x="82"/>
        <item m="1" x="588"/>
        <item m="1" x="1635"/>
        <item m="1" x="219"/>
        <item m="1" x="2122"/>
        <item m="1" x="790"/>
        <item m="1" x="468"/>
        <item m="1" x="2113"/>
        <item m="1" x="775"/>
        <item m="1" x="902"/>
        <item m="1" x="1245"/>
        <item m="1" x="286"/>
        <item m="1" x="115"/>
        <item m="1" x="2089"/>
        <item m="1" x="1482"/>
        <item m="1" x="1363"/>
        <item m="1" x="767"/>
        <item m="1" x="961"/>
        <item m="1" x="1677"/>
        <item m="1" x="1817"/>
        <item m="1" x="1045"/>
        <item m="1" x="1679"/>
        <item m="1" x="553"/>
        <item m="1" x="54"/>
        <item m="1" x="214"/>
        <item m="1" x="620"/>
        <item m="1" x="833"/>
        <item m="1" x="708"/>
        <item m="1" x="1179"/>
        <item m="1" x="244"/>
        <item m="1" x="1003"/>
        <item m="1" x="1641"/>
        <item m="1" x="1816"/>
        <item m="1" x="960"/>
        <item m="1" x="1874"/>
        <item m="1" x="2092"/>
        <item m="1" x="1419"/>
        <item m="1" x="1719"/>
        <item m="1" x="2103"/>
        <item m="1" x="1273"/>
        <item m="1" x="687"/>
        <item m="1" x="1757"/>
        <item m="1" x="477"/>
        <item m="1" x="1077"/>
        <item m="1" x="295"/>
        <item m="1" x="159"/>
        <item m="1" x="1374"/>
        <item m="1" x="1183"/>
        <item m="1" x="1128"/>
        <item m="1" x="55"/>
        <item m="1" x="1397"/>
        <item m="1" x="1917"/>
        <item m="1" x="1093"/>
        <item m="1" x="1172"/>
        <item m="1" x="865"/>
        <item m="1" x="88"/>
        <item m="1" x="888"/>
        <item m="1" x="433"/>
        <item m="1" x="984"/>
        <item m="1" x="740"/>
        <item m="1" x="907"/>
        <item m="1" x="1372"/>
        <item m="1" x="1567"/>
        <item m="1" x="598"/>
        <item m="1" x="399"/>
        <item m="1" x="1758"/>
        <item m="1" x="293"/>
        <item m="1" x="1490"/>
        <item m="1" x="800"/>
        <item m="1" x="166"/>
        <item m="1" x="1239"/>
        <item m="1" x="594"/>
        <item m="1" x="720"/>
        <item m="1" x="1379"/>
        <item m="1" x="393"/>
        <item m="1" x="287"/>
        <item m="1" x="1843"/>
        <item m="1" x="857"/>
        <item m="1" x="1836"/>
        <item m="1" x="2027"/>
        <item m="1" x="998"/>
        <item m="1" x="262"/>
        <item m="1" x="174"/>
        <item m="1" x="1907"/>
        <item m="1" x="1018"/>
        <item m="1" x="41"/>
        <item m="1" x="224"/>
        <item m="1" x="65"/>
        <item m="1" x="565"/>
        <item m="1" x="454"/>
        <item m="1" x="785"/>
        <item m="1" x="1766"/>
        <item m="1" x="581"/>
        <item m="1" x="140"/>
        <item m="1" x="356"/>
        <item m="1" x="1922"/>
        <item m="1" x="1694"/>
        <item m="1" x="173"/>
        <item m="1" x="1914"/>
        <item m="1" x="1167"/>
        <item m="1" x="457"/>
        <item m="1" x="12"/>
        <item m="1" x="1436"/>
        <item m="1" x="1706"/>
        <item m="1" x="1704"/>
        <item m="1" x="1601"/>
        <item m="1" x="1571"/>
        <item m="1" x="1814"/>
        <item m="1" x="1294"/>
        <item m="1" x="1108"/>
        <item m="1" x="1974"/>
        <item m="1" x="1712"/>
        <item m="1" x="337"/>
        <item m="1" x="1657"/>
        <item m="1" x="1743"/>
        <item m="1" x="825"/>
        <item m="1" x="651"/>
        <item m="1" x="1951"/>
        <item m="1" x="660"/>
        <item m="1" x="367"/>
        <item m="1" x="499"/>
        <item m="1" x="17"/>
        <item m="1" x="732"/>
        <item m="1" x="147"/>
        <item m="1" x="401"/>
        <item m="1" x="671"/>
        <item m="1" x="2053"/>
        <item m="1" x="1013"/>
        <item m="1" x="400"/>
        <item m="1" x="1930"/>
        <item m="1" x="33"/>
        <item m="1" x="1044"/>
        <item m="1" x="1442"/>
        <item m="1" x="1545"/>
        <item m="1" x="717"/>
        <item m="1" x="1198"/>
        <item m="1" x="316"/>
        <item m="1" x="944"/>
        <item m="1" x="48"/>
        <item m="1" x="1773"/>
        <item m="1" x="934"/>
        <item m="1" x="1852"/>
        <item m="1" x="253"/>
        <item m="1" x="432"/>
        <item m="1" x="925"/>
        <item m="1" x="1256"/>
        <item m="1" x="403"/>
        <item m="1" x="1033"/>
        <item m="1" x="368"/>
        <item m="1" x="1080"/>
        <item m="1" x="989"/>
        <item m="1" x="602"/>
        <item m="1" x="1224"/>
        <item m="1" x="926"/>
        <item m="1" x="1429"/>
        <item m="1" x="1903"/>
        <item m="1" x="541"/>
        <item m="1" x="1610"/>
        <item m="1" x="569"/>
        <item m="1" x="2023"/>
        <item m="1" x="1275"/>
        <item m="1" x="1011"/>
        <item m="1" x="1004"/>
        <item m="1" x="1030"/>
        <item m="1" x="476"/>
        <item m="1" x="1978"/>
        <item m="1" x="1910"/>
        <item m="1" x="395"/>
        <item m="1" x="1015"/>
        <item m="1" x="1160"/>
        <item m="1" x="1528"/>
        <item m="1" x="1371"/>
        <item m="1" x="1450"/>
        <item m="1" x="846"/>
        <item m="1" x="1387"/>
        <item m="1" x="1979"/>
        <item m="1" x="1618"/>
        <item m="1" x="1022"/>
        <item m="1" x="511"/>
        <item m="1" x="362"/>
        <item m="1" x="2123"/>
        <item m="1" x="176"/>
        <item m="1" x="1739"/>
        <item m="1" x="942"/>
        <item m="1" x="778"/>
        <item m="1" x="2021"/>
        <item m="1" x="769"/>
        <item m="1" x="378"/>
        <item m="1" x="1458"/>
        <item m="1" x="290"/>
        <item m="1" x="841"/>
        <item m="1" x="27"/>
        <item m="1" x="341"/>
        <item m="1" x="15"/>
        <item m="1" x="1837"/>
        <item m="1" x="397"/>
        <item m="1" x="1534"/>
        <item m="1" x="1647"/>
        <item m="1" x="528"/>
        <item m="1" x="1006"/>
        <item m="1" x="107"/>
        <item m="1" x="1375"/>
        <item m="1" x="1446"/>
        <item m="1" x="836"/>
        <item m="1" x="57"/>
        <item m="1" x="1724"/>
        <item m="1" x="1705"/>
        <item m="1" x="93"/>
        <item m="1" x="1636"/>
        <item m="1" x="1437"/>
        <item m="1" x="291"/>
        <item m="1" x="102"/>
        <item m="1" x="1373"/>
        <item m="1" x="1449"/>
        <item m="1" x="1708"/>
        <item m="1" x="364"/>
        <item m="1" x="834"/>
        <item m="1" x="748"/>
        <item m="1" x="460"/>
        <item m="1" x="38"/>
        <item m="1" x="144"/>
        <item m="1" x="534"/>
        <item m="1" x="2100"/>
        <item m="1" x="462"/>
        <item m="1" x="1940"/>
        <item m="1" x="519"/>
        <item m="1" x="334"/>
        <item m="1" x="1801"/>
        <item m="1" x="1478"/>
        <item m="1" x="811"/>
        <item m="1" x="1191"/>
        <item m="1" x="507"/>
        <item m="1" x="695"/>
        <item m="1" x="578"/>
        <item m="1" x="706"/>
        <item m="1" x="1203"/>
        <item m="1" x="1433"/>
        <item m="1" x="1302"/>
        <item m="1" x="1936"/>
        <item m="1" x="165"/>
        <item m="1" x="500"/>
        <item m="1" x="436"/>
        <item m="1" x="1999"/>
        <item m="1" x="768"/>
        <item m="1" x="1051"/>
        <item m="1" x="1539"/>
        <item m="1" x="1639"/>
        <item m="1" x="715"/>
        <item m="1" x="389"/>
        <item m="1" x="1185"/>
        <item m="1" x="1598"/>
        <item m="1" x="1869"/>
        <item m="1" x="1492"/>
        <item m="1" x="1558"/>
        <item m="1" x="771"/>
        <item m="1" x="759"/>
        <item m="1" x="1991"/>
        <item m="1" x="1608"/>
        <item m="1" x="2017"/>
        <item m="1" x="946"/>
        <item m="1" x="1707"/>
        <item m="1" x="1778"/>
        <item m="1" x="2024"/>
        <item m="1" x="1012"/>
        <item m="1" x="1282"/>
        <item m="1" x="1734"/>
        <item m="1" x="1047"/>
        <item m="1" x="1645"/>
        <item m="1" x="340"/>
        <item m="1" x="1899"/>
        <item m="1" x="1895"/>
        <item m="1" x="1761"/>
        <item m="1" x="909"/>
        <item m="1" x="921"/>
        <item m="1" x="1209"/>
        <item m="1" x="110"/>
        <item m="1" x="780"/>
        <item m="1" x="1577"/>
        <item m="1" x="1249"/>
        <item m="1" x="1526"/>
        <item m="1" x="1471"/>
        <item m="1" x="1382"/>
        <item m="1" x="822"/>
        <item m="1" x="729"/>
        <item m="1" x="1130"/>
        <item m="1" x="1085"/>
        <item m="1" x="1089"/>
        <item m="1" x="1071"/>
        <item m="1" x="1230"/>
        <item m="1" x="885"/>
        <item m="1" x="1008"/>
        <item m="1" x="864"/>
        <item m="1" x="1834"/>
        <item m="1" x="933"/>
        <item m="1" x="440"/>
        <item m="1" x="1833"/>
        <item m="1" x="668"/>
        <item m="1" x="2000"/>
        <item m="1" x="1555"/>
        <item m="1" x="317"/>
        <item m="1" x="126"/>
        <item m="1" x="419"/>
        <item m="1" x="1086"/>
        <item m="1" x="125"/>
        <item m="1" x="1113"/>
        <item m="1" x="1643"/>
        <item m="1" x="438"/>
        <item m="1" x="2060"/>
        <item m="1" x="1967"/>
        <item m="1" x="1250"/>
        <item m="1" x="804"/>
        <item m="1" x="51"/>
        <item m="1" x="877"/>
        <item m="1" x="1290"/>
        <item m="1" x="607"/>
        <item m="1" x="1292"/>
        <item m="1" x="2136"/>
        <item m="1" x="1607"/>
        <item m="1" x="63"/>
        <item m="1" x="1687"/>
        <item m="1" x="1443"/>
        <item m="1" x="1352"/>
        <item m="1" x="1291"/>
        <item m="1" x="50"/>
        <item m="1" x="813"/>
        <item m="1" x="1410"/>
        <item m="1" x="1388"/>
        <item m="1" x="1815"/>
        <item m="1" x="1424"/>
        <item m="1" x="1254"/>
        <item m="1" x="1913"/>
        <item m="1" x="127"/>
        <item m="1" x="283"/>
        <item m="1" x="1947"/>
        <item m="1" x="2022"/>
        <item m="1" x="970"/>
        <item m="1" x="1870"/>
        <item m="1" x="821"/>
        <item m="1" x="1470"/>
        <item m="1" x="313"/>
        <item m="1" x="479"/>
        <item m="1" x="1412"/>
        <item m="1" x="1948"/>
        <item m="1" x="1197"/>
        <item m="1" x="1718"/>
        <item m="1" x="1111"/>
        <item m="1" x="1264"/>
        <item m="1" x="642"/>
        <item m="1" x="161"/>
        <item m="1" x="523"/>
        <item m="1" x="158"/>
        <item m="1" x="259"/>
        <item m="1" x="615"/>
        <item m="1" x="346"/>
        <item m="1" x="1864"/>
        <item m="1" x="1344"/>
        <item m="1" x="1146"/>
        <item m="1" x="349"/>
        <item m="1" x="838"/>
        <item m="1" x="488"/>
        <item m="1" x="146"/>
        <item m="1" x="1680"/>
        <item m="1" x="1231"/>
        <item m="1" x="1438"/>
        <item m="1" x="564"/>
        <item m="1" x="1321"/>
        <item m="1" x="1570"/>
        <item m="1" x="1595"/>
        <item m="1" x="1430"/>
        <item m="1" x="77"/>
        <item m="1" x="185"/>
        <item m="1" x="1589"/>
        <item m="1" x="783"/>
        <item m="1" x="1262"/>
        <item m="1" x="1881"/>
        <item m="1" x="2090"/>
        <item m="1" x="1176"/>
        <item m="1" x="206"/>
        <item m="1" x="662"/>
        <item m="1" x="188"/>
        <item m="1" x="1440"/>
        <item m="1" x="1671"/>
        <item m="1" x="332"/>
        <item m="1" x="893"/>
        <item m="1" x="453"/>
        <item m="1" x="2055"/>
        <item m="1" x="1506"/>
        <item m="1" x="2098"/>
        <item m="1" x="1941"/>
        <item m="1" x="760"/>
        <item m="1" x="1623"/>
        <item m="1" x="1349"/>
        <item m="1" x="1163"/>
        <item m="1" x="618"/>
        <item m="1" x="1733"/>
        <item m="1" x="1959"/>
        <item m="1" x="746"/>
        <item m="1" x="2102"/>
        <item m="1" x="1469"/>
        <item m="1" x="751"/>
        <item m="1" x="2043"/>
        <item m="1" x="728"/>
        <item m="1" x="568"/>
        <item m="1" x="763"/>
        <item m="1" x="2040"/>
        <item m="1" x="62"/>
        <item m="1" x="256"/>
        <item m="1" x="698"/>
        <item m="1" x="1653"/>
        <item m="1" x="826"/>
        <item m="1" x="871"/>
        <item m="1" x="777"/>
        <item m="1" x="382"/>
        <item m="1" x="1740"/>
        <item m="1" x="1175"/>
        <item m="1" x="1624"/>
        <item m="1" x="1725"/>
        <item m="1" x="789"/>
        <item m="1" x="1605"/>
        <item m="1" x="928"/>
        <item m="1" x="1765"/>
        <item m="1" x="1675"/>
        <item m="1" x="1855"/>
        <item m="1" x="938"/>
        <item m="1" x="122"/>
        <item m="1" x="1648"/>
        <item m="1" x="56"/>
        <item m="1" x="1240"/>
        <item m="1" x="1783"/>
        <item m="1" x="1219"/>
        <item m="1" x="2107"/>
        <item m="1" x="1562"/>
        <item m="1" x="2093"/>
        <item m="1" x="1431"/>
        <item m="1" x="1860"/>
        <item m="1" x="1213"/>
        <item m="1" x="2128"/>
        <item m="1" x="2050"/>
        <item m="1" x="2108"/>
        <item m="1" x="198"/>
        <item m="1" x="1289"/>
        <item m="1" x="1559"/>
        <item m="1" x="2137"/>
        <item m="1" x="1153"/>
        <item m="1" x="1659"/>
        <item m="1" x="791"/>
        <item m="1" x="701"/>
        <item m="1" x="1504"/>
        <item m="1" x="1925"/>
        <item m="1" x="1299"/>
        <item m="1" x="1481"/>
        <item m="1" x="754"/>
        <item m="1" x="1995"/>
        <item m="1" x="90"/>
        <item m="1" x="1364"/>
        <item m="1" x="113"/>
        <item m="1" x="1127"/>
        <item m="1" x="904"/>
        <item m="1" x="636"/>
        <item m="1" x="1665"/>
        <item m="1" x="1798"/>
        <item m="1" x="806"/>
        <item m="1" x="931"/>
        <item m="1" x="1295"/>
        <item m="1" x="1355"/>
        <item m="1" x="856"/>
        <item m="1" x="1359"/>
        <item m="1" x="2026"/>
        <item m="1" x="1631"/>
        <item m="1" x="1893"/>
        <item m="1" x="1669"/>
        <item m="1" x="491"/>
        <item m="1" x="1563"/>
        <item m="1" x="1634"/>
        <item m="1" x="918"/>
        <item m="1" x="571"/>
        <item m="1" x="955"/>
        <item m="1" x="243"/>
        <item m="1" x="1078"/>
        <item m="1" x="2130"/>
        <item m="1" x="509"/>
        <item m="1" x="2037"/>
        <item m="1" x="329"/>
        <item m="1" x="631"/>
        <item m="1" x="505"/>
        <item m="1" x="1934"/>
        <item m="1" x="1020"/>
        <item m="1" x="227"/>
        <item m="1" x="1494"/>
        <item m="1" x="384"/>
        <item m="1" x="575"/>
        <item m="1" x="971"/>
        <item m="1" x="1544"/>
        <item m="1" x="1232"/>
        <item m="1" x="184"/>
        <item m="1" x="249"/>
        <item m="1" x="466"/>
        <item m="1" x="786"/>
        <item m="1" x="1871"/>
        <item m="1" x="1066"/>
        <item m="1" x="1923"/>
        <item m="1" x="1998"/>
        <item m="1" x="492"/>
        <item m="1" x="1468"/>
        <item m="1" x="703"/>
        <item m="1" x="1637"/>
        <item m="1" x="1157"/>
        <item m="1" x="1099"/>
        <item m="1" x="606"/>
        <item m="1" x="1703"/>
        <item m="1" x="363"/>
        <item m="1" x="2051"/>
        <item m="1" x="897"/>
        <item m="1" x="656"/>
        <item m="1" x="1024"/>
        <item m="1" x="1252"/>
        <item m="1" x="1220"/>
        <item m="1" x="353"/>
        <item m="1" x="415"/>
        <item m="1" x="592"/>
        <item m="1" x="1521"/>
        <item m="1" x="819"/>
        <item m="1" x="1575"/>
        <item m="1" x="1714"/>
        <item m="1" x="1125"/>
        <item m="1" x="1304"/>
        <item m="1" x="1982"/>
        <item m="1" x="1383"/>
        <item m="1" x="2072"/>
        <item m="1" x="394"/>
        <item m="1" x="129"/>
        <item m="1" x="1435"/>
        <item m="1" x="1865"/>
        <item m="1" x="965"/>
        <item m="1" x="1564"/>
        <item m="1" x="608"/>
        <item m="1" x="1975"/>
        <item m="1" x="354"/>
        <item m="1" x="138"/>
        <item m="1" x="1644"/>
        <item m="1" x="269"/>
        <item m="1" x="1752"/>
        <item m="1" x="422"/>
        <item m="1" x="1062"/>
        <item m="1" x="203"/>
        <item m="1" x="1884"/>
        <item m="1" x="745"/>
        <item m="1" x="619"/>
        <item m="1" x="1621"/>
        <item m="1" x="1000"/>
        <item m="1" x="1056"/>
        <item m="1" x="915"/>
        <item m="1" x="596"/>
        <item m="1" x="1210"/>
        <item m="1" x="853"/>
        <item m="1" x="611"/>
        <item m="1" x="858"/>
        <item m="1" x="776"/>
        <item m="1" x="257"/>
        <item m="1" x="213"/>
        <item m="1" x="1323"/>
        <item m="1" x="563"/>
        <item m="1" x="377"/>
        <item m="1" x="1780"/>
        <item m="1" x="1721"/>
        <item m="1" x="1423"/>
        <item m="1" x="390"/>
        <item m="1" x="187"/>
        <item m="1" x="591"/>
        <item m="1" x="52"/>
        <item m="1" x="1640"/>
        <item m="1" x="1749"/>
        <item m="1" x="1308"/>
        <item m="1" x="222"/>
        <item m="1" x="1402"/>
        <item m="1" x="1508"/>
        <item m="1" x="940"/>
        <item m="1" x="672"/>
        <item m="1" x="164"/>
        <item m="1" x="1480"/>
        <item m="1" x="273"/>
        <item m="1" x="1789"/>
        <item m="1" x="237"/>
        <item m="1" x="707"/>
        <item m="1" x="584"/>
        <item m="1" x="968"/>
        <item m="1" x="70"/>
        <item m="1" x="1557"/>
        <item m="1" x="1058"/>
        <item m="1" x="1681"/>
        <item m="1" x="2114"/>
        <item m="1" x="1781"/>
        <item m="1" x="179"/>
        <item m="1" x="1856"/>
        <item m="1" x="1452"/>
        <item m="1" x="1908"/>
        <item m="1" x="1079"/>
        <item m="1" x="1540"/>
        <item m="1" x="1389"/>
        <item m="1" x="2124"/>
        <item m="1" x="424"/>
        <item m="1" x="1038"/>
        <item m="1" x="1205"/>
        <item m="1" x="1134"/>
        <item m="1" x="2068"/>
        <item m="1" x="2082"/>
        <item m="1" x="718"/>
        <item m="1" x="351"/>
        <item m="1" x="1365"/>
        <item m="1" x="663"/>
        <item m="1" x="1732"/>
        <item m="1" x="1633"/>
        <item m="1" x="609"/>
        <item m="1" x="352"/>
        <item m="1" x="306"/>
        <item m="1" x="1844"/>
        <item m="1" x="1662"/>
        <item m="1" x="1857"/>
        <item m="1" x="1514"/>
        <item m="1" x="510"/>
        <item m="1" x="105"/>
        <item m="1" x="128"/>
        <item m="1" x="461"/>
        <item m="1" x="896"/>
        <item m="1" x="1513"/>
        <item m="1" x="1322"/>
        <item m="1" x="1933"/>
        <item m="1" x="182"/>
        <item m="1" x="1586"/>
        <item m="1" x="2081"/>
        <item m="1" x="1473"/>
        <item m="1" x="912"/>
        <item m="1" x="520"/>
        <item m="1" x="78"/>
        <item m="1" x="1627"/>
        <item m="1" x="1335"/>
        <item m="1" x="796"/>
        <item m="1" x="162"/>
        <item m="1" x="1418"/>
        <item m="1" x="1123"/>
        <item m="1" x="1649"/>
        <item m="1" x="1037"/>
        <item m="1" x="391"/>
        <item m="1" x="435"/>
        <item m="1" x="180"/>
        <item m="1" x="1885"/>
        <item m="1" x="1298"/>
        <item m="1" x="278"/>
        <item m="1" x="1983"/>
        <item m="1" x="859"/>
        <item m="1" x="1269"/>
        <item m="1" x="60"/>
        <item m="1" x="1487"/>
        <item m="1" x="1501"/>
        <item m="1" x="1691"/>
        <item m="1" x="1195"/>
        <item m="1" x="2045"/>
        <item m="1" x="324"/>
        <item m="1" x="1620"/>
        <item m="1" x="1142"/>
        <item m="1" x="177"/>
        <item m="1" x="1961"/>
        <item m="1" x="1010"/>
        <item m="1" x="101"/>
        <item m="1" x="218"/>
        <item m="1" x="231"/>
        <item m="1" x="1968"/>
        <item m="1" x="645"/>
        <item m="1" x="418"/>
        <item m="1" x="644"/>
        <item m="1" x="108"/>
        <item m="1" x="34"/>
        <item m="1" x="1408"/>
        <item m="1" x="2054"/>
        <item m="1" x="151"/>
        <item m="1" x="1119"/>
        <item m="1" x="381"/>
        <item m="1" x="696"/>
        <item m="1" x="2013"/>
        <item m="1" x="1652"/>
        <item m="1" x="1939"/>
        <item m="1" x="135"/>
        <item m="1" x="297"/>
        <item m="1" x="59"/>
        <item m="1" x="314"/>
        <item m="1" x="156"/>
        <item m="1" x="67"/>
        <item m="1" x="916"/>
        <item m="1" x="1842"/>
        <item m="1" x="558"/>
        <item m="1" x="1366"/>
        <item m="1" x="1686"/>
        <item m="1" x="966"/>
        <item m="1" x="1094"/>
        <item m="1" x="1583"/>
        <item m="1" x="1060"/>
        <item m="1" x="954"/>
        <item m="1" x="664"/>
        <item m="1" x="1685"/>
        <item m="1" x="824"/>
        <item m="1" x="183"/>
        <item m="1" x="1582"/>
        <item m="1" x="1409"/>
        <item m="1" x="361"/>
        <item m="1" x="1841"/>
        <item m="1" x="1692"/>
        <item m="1" x="1512"/>
        <item m="1" x="1485"/>
        <item m="1" x="9"/>
        <item m="1" x="1875"/>
        <item m="1" x="1381"/>
        <item m="1" x="1735"/>
        <item m="1" x="277"/>
        <item m="1" x="1892"/>
        <item m="1" x="862"/>
        <item m="1" x="1985"/>
        <item m="1" x="700"/>
        <item m="1" x="1411"/>
        <item m="1" x="402"/>
        <item m="1" x="723"/>
        <item m="1" x="1615"/>
        <item m="1" x="1201"/>
        <item m="1" x="23"/>
        <item m="1" x="2031"/>
        <item m="1" x="1340"/>
        <item m="1" x="600"/>
        <item m="1" x="1676"/>
        <item m="1" x="1546"/>
        <item m="1" x="1822"/>
        <item m="1" x="714"/>
        <item m="1" x="1036"/>
        <item m="1" x="493"/>
        <item m="1" x="911"/>
        <item m="1" x="525"/>
        <item m="1" x="1928"/>
        <item m="1" x="1328"/>
        <item m="1" x="655"/>
        <item m="1" x="1576"/>
        <item m="1" x="1720"/>
        <item m="1" x="1115"/>
        <item m="1" x="143"/>
        <item m="1" x="1695"/>
        <item m="1" x="573"/>
        <item m="1" x="1969"/>
        <item m="1" x="814"/>
        <item m="1" x="863"/>
        <item m="1" x="1980"/>
        <item m="1" x="1896"/>
        <item m="1" x="1736"/>
        <item m="1" x="2039"/>
        <item m="1" x="191"/>
        <item m="1" x="229"/>
        <item m="1" x="1031"/>
        <item m="1" x="79"/>
        <item m="1" x="1536"/>
        <item m="1" x="844"/>
        <item m="1" x="1475"/>
        <item m="1" x="1332"/>
        <item m="1" x="1944"/>
        <item m="1" x="2052"/>
        <item m="1" x="1690"/>
        <item m="1" x="730"/>
        <item m="1" x="976"/>
        <item m="1" x="1889"/>
        <item m="1" x="1313"/>
        <item m="1" x="1420"/>
        <item m="1" x="42"/>
        <item m="1" x="756"/>
        <item m="1" x="1174"/>
        <item m="1" x="1139"/>
        <item m="1" x="860"/>
        <item m="1" x="1548"/>
        <item m="1" x="1177"/>
        <item m="1" x="805"/>
        <item m="1" x="1144"/>
        <item m="1" x="1306"/>
        <item m="1" x="1356"/>
        <item m="1" x="1493"/>
        <item m="1" x="506"/>
        <item m="1" x="1802"/>
        <item m="1" x="617"/>
        <item m="1" x="621"/>
        <item m="1" x="2112"/>
        <item m="1" x="1171"/>
        <item m="1" x="2018"/>
        <item m="1" x="83"/>
        <item m="1" x="1180"/>
        <item m="1" x="2016"/>
        <item m="1" x="625"/>
        <item m="1" x="1566"/>
        <item m="1" x="1199"/>
        <item m="1" x="1117"/>
        <item m="1" x="1428"/>
        <item m="1" x="1664"/>
        <item m="1" x="1236"/>
        <item m="1" x="272"/>
        <item m="1" x="1505"/>
        <item m="1" x="2033"/>
        <item m="1" x="246"/>
        <item m="1" x="1937"/>
        <item m="1" x="420"/>
        <item m="1" x="132"/>
        <item m="1" x="308"/>
        <item m="1" x="1462"/>
        <item m="1" x="2117"/>
        <item m="1" x="240"/>
        <item m="1" x="91"/>
        <item m="1" x="1926"/>
        <item m="1" x="983"/>
        <item m="1" x="587"/>
        <item m="1" x="882"/>
        <item m="1" x="1097"/>
        <item m="1" x="757"/>
        <item m="1" x="1218"/>
        <item m="1" x="1970"/>
        <item m="1" x="547"/>
        <item m="1" x="1495"/>
        <item m="1" x="490"/>
        <item m="1" x="106"/>
        <item m="1" x="627"/>
        <item m="1" x="1339"/>
        <item m="1" x="1145"/>
        <item m="1" x="2129"/>
        <item m="1" x="1241"/>
        <item m="1" x="1616"/>
        <item m="1" x="1498"/>
        <item m="1" x="19"/>
        <item m="1" x="475"/>
        <item m="1" x="484"/>
        <item m="1" x="370"/>
        <item m="1" x="326"/>
        <item m="1" x="1354"/>
        <item m="1" x="1188"/>
        <item m="1" x="1361"/>
        <item m="1" x="628"/>
        <item m="1" x="1141"/>
        <item m="1" x="1654"/>
        <item m="1" x="1792"/>
        <item m="1" x="1068"/>
        <item m="1" x="469"/>
        <item m="1" x="30"/>
        <item m="1" x="849"/>
        <item m="1" x="1061"/>
        <item m="1" x="1543"/>
        <item m="1" x="1346"/>
        <item m="1" x="1392"/>
        <item m="1" x="514"/>
        <item m="1" x="1347"/>
        <item m="1" x="517"/>
        <item m="1" x="280"/>
        <item m="1" x="537"/>
        <item m="1" x="405"/>
        <item m="1" x="1742"/>
        <item m="1" x="699"/>
        <item m="1" x="1451"/>
        <item m="1" x="1118"/>
        <item m="1" x="1573"/>
        <item m="1" x="1807"/>
        <item m="1" x="411"/>
        <item m="1" x="1035"/>
        <item m="1" x="1532"/>
        <item m="1" x="2025"/>
        <item m="1" x="1467"/>
        <item m="1" x="914"/>
        <item m="1" x="1569"/>
        <item m="1" x="455"/>
        <item m="1" x="119"/>
        <item m="1" x="1945"/>
        <item m="1" x="1848"/>
        <item m="1" x="758"/>
        <item m="1" x="1796"/>
        <item m="1" x="551"/>
        <item m="1" x="713"/>
        <item m="1" x="1785"/>
        <item m="1" x="867"/>
        <item m="1" x="1946"/>
        <item m="1" x="2061"/>
        <item m="1" x="1039"/>
        <item m="1" x="784"/>
        <item m="1" x="136"/>
        <item m="1" x="1244"/>
        <item m="1" x="1466"/>
        <item m="1" x="1787"/>
        <item m="1" x="155"/>
        <item m="1" x="1882"/>
        <item m="1" x="242"/>
        <item m="1" x="1073"/>
        <item m="1" x="1518"/>
        <item m="1" x="1255"/>
        <item m="1" x="932"/>
        <item m="1" x="241"/>
        <item m="1" x="1052"/>
        <item m="1" x="11"/>
        <item m="1" x="1348"/>
        <item m="1" x="900"/>
        <item m="1" x="258"/>
        <item m="1" x="616"/>
        <item m="1" x="1932"/>
        <item m="1" x="1479"/>
        <item m="1" x="1604"/>
        <item m="1" x="749"/>
        <item m="1" x="1279"/>
        <item m="1" x="1026"/>
        <item m="1" x="1918"/>
        <item m="1" x="688"/>
        <item m="1" x="1401"/>
        <item m="1" x="1668"/>
        <item m="1" x="1769"/>
        <item m="1" x="58"/>
        <item m="1" x="1169"/>
        <item m="1" x="1697"/>
        <item m="1" x="1683"/>
        <item m="1" x="2132"/>
        <item m="1" x="1522"/>
        <item m="1" x="1850"/>
        <item m="1" x="232"/>
        <item m="1" x="345"/>
        <item m="1" x="2036"/>
        <item m="1" x="248"/>
        <item m="1" x="1040"/>
        <item m="1" x="1693"/>
        <item m="1" x="148"/>
        <item m="1" x="2101"/>
        <item m="1" x="1454"/>
        <item m="1" x="196"/>
        <item m="1" x="1399"/>
        <item m="1" x="1502"/>
        <item m="1" x="2028"/>
        <item m="1" x="1800"/>
        <item m="1" x="1207"/>
        <item m="1" x="1226"/>
        <item m="1" x="304"/>
        <item m="1" x="413"/>
        <item m="1" x="512"/>
        <item m="1" x="89"/>
        <item m="1" x="637"/>
        <item m="1" x="913"/>
        <item m="1" x="1416"/>
        <item m="1" x="1883"/>
        <item m="1" x="2106"/>
        <item m="1" x="1906"/>
        <item m="1" x="1943"/>
        <item m="1" x="683"/>
        <item m="1" x="2030"/>
        <item m="1" x="1805"/>
        <item m="1" x="1184"/>
        <item m="1" x="887"/>
        <item m="1" x="930"/>
        <item m="1" x="1846"/>
        <item m="1" x="809"/>
        <item m="1" x="513"/>
        <item m="1" x="445"/>
        <item m="1" x="111"/>
        <item m="1" x="556"/>
        <item m="1" x="1143"/>
        <item m="1" x="2105"/>
        <item m="1" x="1041"/>
        <item m="1" x="1202"/>
        <item m="1" x="1722"/>
        <item m="1" x="1698"/>
        <item m="1" x="2049"/>
        <item m="1" x="1187"/>
        <item m="1" x="473"/>
        <item m="1" x="2104"/>
        <item m="1" x="31"/>
        <item m="1" x="835"/>
        <item m="1" x="1096"/>
        <item m="1" x="941"/>
        <item m="1" x="1362"/>
        <item m="1" x="2109"/>
        <item m="1" x="1823"/>
        <item m="1" x="465"/>
        <item m="1" x="1602"/>
        <item m="1" x="1367"/>
        <item m="1" x="919"/>
        <item m="1" x="802"/>
        <item m="1" x="1972"/>
        <item m="1" x="1986"/>
        <item m="1" x="982"/>
        <item m="1" x="1535"/>
        <item m="1" x="1771"/>
        <item m="1" x="1421"/>
        <item m="1" x="1963"/>
        <item m="1" x="1330"/>
        <item m="1" x="2001"/>
        <item m="1" x="1606"/>
        <item m="1" x="97"/>
        <item m="1" x="1278"/>
        <item m="1" x="949"/>
        <item m="1" x="210"/>
        <item m="1" x="1265"/>
        <item m="1" x="2004"/>
        <item m="1" x="1877"/>
        <item m="1" x="1709"/>
        <item m="1" x="1063"/>
        <item m="1" x="282"/>
        <item m="1" x="1667"/>
        <item m="1" x="192"/>
        <item m="1" x="412"/>
        <item m="1" x="1148"/>
        <item m="1" x="130"/>
        <item m="1" x="467"/>
        <item m="1" x="169"/>
        <item m="1" x="1678"/>
        <item m="1" x="1500"/>
        <item m="1" x="831"/>
        <item m="1" x="1477"/>
        <item m="1" x="35"/>
        <item m="1" x="605"/>
        <item m="1" x="1312"/>
        <item m="1" x="1095"/>
        <item m="1" x="338"/>
        <item m="1" x="1486"/>
        <item m="1" x="595"/>
        <item m="1" x="979"/>
        <item m="1" x="1007"/>
        <item m="1" x="1055"/>
        <item m="1" x="1484"/>
        <item m="1" x="850"/>
        <item m="1" x="1878"/>
        <item m="1" x="981"/>
        <item m="1" x="1611"/>
        <item m="1" x="1609"/>
        <item m="1" x="2041"/>
        <item m="1" x="935"/>
        <item m="1" x="1225"/>
        <item m="1" x="945"/>
        <item m="1" x="1326"/>
        <item m="1" x="1713"/>
        <item m="1" x="1161"/>
        <item m="1" x="1547"/>
        <item m="1" x="245"/>
        <item m="1" x="1581"/>
        <item m="1" x="1186"/>
        <item m="1" x="1886"/>
        <item m="1" x="2042"/>
        <item m="1" x="1560"/>
        <item m="1" x="1795"/>
        <item m="1" x="903"/>
        <item m="1" x="1267"/>
        <item m="1" x="2032"/>
        <item m="1" x="792"/>
        <item m="1" x="252"/>
        <item m="1" x="653"/>
        <item m="1" x="1617"/>
        <item m="1" x="305"/>
      </items>
    </pivotField>
    <pivotField axis="axisRow" dataField="1" compact="0" outline="0" subtotalTop="0" showAll="0" includeNewItemsInFilter="1" defaultSubtotal="0">
      <items count="2126">
        <item m="1" x="8"/>
        <item m="1" x="1509"/>
        <item m="1" x="1270"/>
        <item m="1" x="133"/>
        <item m="1" x="1128"/>
        <item m="1" x="21"/>
        <item m="1" x="991"/>
        <item m="1" x="407"/>
        <item m="1" x="1440"/>
        <item m="1" x="373"/>
        <item m="1" x="1418"/>
        <item m="1" x="1923"/>
        <item m="1" x="83"/>
        <item m="1" x="1603"/>
        <item m="1" x="1857"/>
        <item m="1" x="1046"/>
        <item m="1" x="236"/>
        <item m="1" x="729"/>
        <item m="1" x="947"/>
        <item m="1" x="136"/>
        <item m="1" x="843"/>
        <item m="1" x="97"/>
        <item m="1" x="1663"/>
        <item m="1" x="1909"/>
        <item m="1" x="288"/>
        <item m="1" x="1338"/>
        <item m="1" x="1584"/>
        <item x="1"/>
        <item m="1" x="1483"/>
        <item m="1" x="1551"/>
        <item m="1" x="2067"/>
        <item m="1" x="467"/>
        <item m="1" x="1258"/>
        <item m="1" x="444"/>
        <item m="1" x="933"/>
        <item m="1" x="1188"/>
        <item m="1" x="1329"/>
        <item m="1" x="2060"/>
        <item x="2"/>
        <item m="1" x="1150"/>
        <item m="1" x="1539"/>
        <item m="1" x="1679"/>
        <item m="1" x="1811"/>
        <item m="1" x="440"/>
        <item m="1" x="347"/>
        <item m="1" x="434"/>
        <item m="1" x="735"/>
        <item m="1" x="584"/>
        <item m="1" x="984"/>
        <item x="3"/>
        <item m="1" x="841"/>
        <item m="1" x="2070"/>
        <item m="1" x="1465"/>
        <item m="1" x="2119"/>
        <item m="1" x="1178"/>
        <item m="1" x="1434"/>
        <item m="1" x="620"/>
        <item m="1" x="1408"/>
        <item m="1" x="1101"/>
        <item m="1" x="339"/>
        <item m="1" x="1237"/>
        <item m="1" x="1271"/>
        <item m="1" x="1494"/>
        <item m="1" x="262"/>
        <item m="1" x="574"/>
        <item m="1" x="1458"/>
        <item m="1" x="1730"/>
        <item m="1" x="138"/>
        <item m="1" x="1131"/>
        <item m="1" x="828"/>
        <item m="1" x="1136"/>
        <item m="1" x="2001"/>
        <item m="1" x="1719"/>
        <item m="1" x="550"/>
        <item m="1" x="566"/>
        <item m="1" x="1691"/>
        <item m="1" x="533"/>
        <item m="1" x="1038"/>
        <item m="1" x="1229"/>
        <item m="1" x="1307"/>
        <item m="1" x="1089"/>
        <item m="1" x="94"/>
        <item m="1" x="502"/>
        <item m="1" x="685"/>
        <item m="1" x="1195"/>
        <item m="1" x="1659"/>
        <item m="1" x="1848"/>
        <item m="1" x="968"/>
        <item m="1" x="1095"/>
        <item m="1" x="1298"/>
        <item m="1" x="1789"/>
        <item m="1" x="121"/>
        <item m="1" x="1192"/>
        <item m="1" x="2072"/>
        <item m="1" x="284"/>
        <item m="1" x="1842"/>
        <item m="1" x="63"/>
        <item m="1" x="376"/>
        <item m="1" x="1222"/>
        <item m="1" x="1546"/>
        <item m="1" x="1751"/>
        <item m="1" x="219"/>
        <item m="1" x="1252"/>
        <item m="1" x="1840"/>
        <item m="1" x="1964"/>
        <item m="1" x="1454"/>
        <item m="1" x="119"/>
        <item m="1" x="281"/>
        <item m="1" x="738"/>
        <item m="1" x="871"/>
        <item m="1" x="1084"/>
        <item m="1" x="844"/>
        <item m="1" x="897"/>
        <item m="1" x="986"/>
        <item m="1" x="1574"/>
        <item m="1" x="1743"/>
        <item m="1" x="2020"/>
        <item m="1" x="1370"/>
        <item m="1" x="84"/>
        <item m="1" x="115"/>
        <item m="1" x="1211"/>
        <item m="1" x="488"/>
        <item m="1" x="587"/>
        <item m="1" x="734"/>
        <item m="1" x="770"/>
        <item m="1" x="1449"/>
        <item m="1" x="1808"/>
        <item m="1" x="2121"/>
        <item m="1" x="110"/>
        <item m="1" x="168"/>
        <item m="1" x="954"/>
        <item m="1" x="981"/>
        <item m="1" x="1080"/>
        <item m="1" x="1243"/>
        <item m="1" x="22"/>
        <item m="1" x="1829"/>
        <item m="1" x="1980"/>
        <item m="1" x="248"/>
        <item m="1" x="998"/>
        <item m="1" x="1636"/>
        <item m="1" x="144"/>
        <item m="1" x="2086"/>
        <item m="1" x="423"/>
        <item m="1" x="761"/>
        <item m="1" x="795"/>
        <item m="1" x="1024"/>
        <item m="1" x="1733"/>
        <item m="1" x="547"/>
        <item m="1" x="1334"/>
        <item m="1" x="1427"/>
        <item m="1" x="1945"/>
        <item m="1" x="1768"/>
        <item m="1" x="1734"/>
        <item m="1" x="36"/>
        <item m="1" x="103"/>
        <item m="1" x="1233"/>
        <item m="1" x="411"/>
        <item m="1" x="793"/>
        <item m="1" x="918"/>
        <item m="1" x="1726"/>
        <item m="1" x="1324"/>
        <item x="0"/>
        <item m="1" x="203"/>
        <item m="1" x="232"/>
        <item m="1" x="1737"/>
        <item m="1" x="1085"/>
        <item m="1" x="1675"/>
        <item m="1" x="1946"/>
        <item m="1" x="18"/>
        <item m="1" x="197"/>
        <item m="1" x="1628"/>
        <item m="1" x="974"/>
        <item m="1" x="1039"/>
        <item m="1" x="1166"/>
        <item m="1" x="230"/>
        <item m="1" x="1309"/>
        <item m="1" x="16"/>
        <item m="1" x="1979"/>
        <item m="1" x="825"/>
        <item m="1" x="803"/>
        <item m="1" x="474"/>
        <item m="1" x="1717"/>
        <item m="1" x="1501"/>
        <item m="1" x="1294"/>
        <item m="1" x="649"/>
        <item m="1" x="1098"/>
        <item m="1" x="369"/>
        <item m="1" x="970"/>
        <item m="1" x="2108"/>
        <item m="1" x="95"/>
        <item m="1" x="1162"/>
        <item m="1" x="1376"/>
        <item m="1" x="1819"/>
        <item m="1" x="2106"/>
        <item m="1" x="169"/>
        <item m="1" x="538"/>
        <item m="1" x="684"/>
        <item m="1" x="623"/>
        <item m="1" x="470"/>
        <item m="1" x="1581"/>
        <item m="1" x="645"/>
        <item m="1" x="718"/>
        <item m="1" x="879"/>
        <item m="1" x="904"/>
        <item m="1" x="447"/>
        <item m="1" x="946"/>
        <item m="1" x="2098"/>
        <item m="1" x="305"/>
        <item m="1" x="1206"/>
        <item m="1" x="643"/>
        <item m="1" x="1336"/>
        <item m="1" x="1558"/>
        <item m="1" x="811"/>
        <item m="1" x="2062"/>
        <item m="1" x="1120"/>
        <item m="1" x="1217"/>
        <item m="1" x="1900"/>
        <item m="1" x="509"/>
        <item m="1" x="1290"/>
        <item m="1" x="1865"/>
        <item m="1" x="496"/>
        <item m="1" x="748"/>
        <item m="1" x="593"/>
        <item m="1" x="1099"/>
        <item m="1" x="414"/>
        <item m="1" x="913"/>
        <item m="1" x="405"/>
        <item m="1" x="14"/>
        <item m="1" x="132"/>
        <item x="4"/>
        <item m="1" x="91"/>
        <item m="1" x="1148"/>
        <item m="1" x="722"/>
        <item m="1" x="1989"/>
        <item m="1" x="490"/>
        <item m="1" x="446"/>
        <item m="1" x="1850"/>
        <item m="1" x="2034"/>
        <item m="1" x="1700"/>
        <item m="1" x="2064"/>
        <item m="1" x="1641"/>
        <item m="1" x="1830"/>
        <item m="1" x="888"/>
        <item m="1" x="1908"/>
        <item m="1" x="1125"/>
        <item m="1" x="302"/>
        <item m="1" x="1774"/>
        <item m="1" x="370"/>
        <item m="1" x="699"/>
        <item m="1" x="837"/>
        <item m="1" x="1580"/>
        <item m="1" x="1977"/>
        <item m="1" x="952"/>
        <item m="1" x="1248"/>
        <item m="1" x="2033"/>
        <item m="1" x="341"/>
        <item m="1" x="1437"/>
        <item m="1" x="733"/>
        <item m="1" x="638"/>
        <item x="6"/>
        <item m="1" x="218"/>
        <item m="1" x="1505"/>
        <item m="1" x="102"/>
        <item m="1" x="2099"/>
        <item m="1" x="438"/>
        <item m="1" x="624"/>
        <item m="1" x="114"/>
        <item m="1" x="1369"/>
        <item m="1" x="1246"/>
        <item m="1" x="669"/>
        <item m="1" x="1326"/>
        <item m="1" x="606"/>
        <item m="1" x="2103"/>
        <item m="1" x="187"/>
        <item m="1" x="210"/>
        <item m="1" x="1577"/>
        <item m="1" x="1275"/>
        <item m="1" x="93"/>
        <item m="1" x="1803"/>
        <item m="1" x="1517"/>
        <item m="1" x="1615"/>
        <item m="1" x="2054"/>
        <item m="1" x="206"/>
        <item m="1" x="2115"/>
        <item m="1" x="523"/>
        <item m="1" x="641"/>
        <item m="1" x="233"/>
        <item m="1" x="628"/>
        <item m="1" x="797"/>
        <item m="1" x="290"/>
        <item m="1" x="79"/>
        <item m="1" x="1079"/>
        <item m="1" x="321"/>
        <item m="1" x="973"/>
        <item m="1" x="60"/>
        <item m="1" x="1488"/>
        <item m="1" x="2005"/>
        <item m="1" x="894"/>
        <item m="1" x="1327"/>
        <item m="1" x="1088"/>
        <item m="1" x="380"/>
        <item m="1" x="1718"/>
        <item m="1" x="1223"/>
        <item m="1" x="1268"/>
        <item m="1" x="993"/>
        <item m="1" x="48"/>
        <item m="1" x="1688"/>
        <item m="1" x="1133"/>
        <item m="1" x="603"/>
        <item m="1" x="1943"/>
        <item m="1" x="1765"/>
        <item x="5"/>
        <item m="1" x="489"/>
        <item m="1" x="1400"/>
        <item m="1" x="1467"/>
        <item m="1" x="65"/>
        <item m="1" x="306"/>
        <item m="1" x="307"/>
        <item m="1" x="478"/>
        <item m="1" x="1815"/>
        <item m="1" x="789"/>
        <item m="1" x="1952"/>
        <item m="1" x="605"/>
        <item m="1" x="510"/>
        <item m="1" x="46"/>
        <item m="1" x="1331"/>
        <item m="1" x="806"/>
        <item m="1" x="448"/>
        <item m="1" x="1960"/>
        <item m="1" x="1109"/>
        <item m="1" x="1937"/>
        <item m="1" x="1476"/>
        <item m="1" x="1087"/>
        <item m="1" x="1242"/>
        <item m="1" x="2030"/>
        <item m="1" x="1117"/>
        <item m="1" x="2045"/>
        <item m="1" x="1886"/>
        <item m="1" x="1706"/>
        <item m="1" x="259"/>
        <item m="1" x="1917"/>
        <item m="1" x="664"/>
        <item m="1" x="529"/>
        <item m="1" x="953"/>
        <item x="7"/>
        <item m="1" x="560"/>
        <item m="1" x="1013"/>
        <item m="1" x="660"/>
        <item m="1" x="441"/>
        <item m="1" x="140"/>
        <item m="1" x="1568"/>
        <item m="1" x="1519"/>
        <item m="1" x="1155"/>
        <item m="1" x="31"/>
        <item m="1" x="1798"/>
        <item m="1" x="1809"/>
        <item m="1" x="1106"/>
        <item m="1" x="393"/>
        <item m="1" x="1704"/>
        <item m="1" x="1994"/>
        <item m="1" x="1320"/>
        <item m="1" x="333"/>
        <item m="1" x="740"/>
        <item m="1" x="2035"/>
        <item m="1" x="2051"/>
        <item m="1" x="1940"/>
        <item m="1" x="1174"/>
        <item m="1" x="1998"/>
        <item m="1" x="385"/>
        <item m="1" x="151"/>
        <item m="1" x="2015"/>
        <item m="1" x="857"/>
        <item m="1" x="75"/>
        <item m="1" x="280"/>
        <item m="1" x="1919"/>
        <item m="1" x="553"/>
        <item m="1" x="1070"/>
        <item m="1" x="1265"/>
        <item m="1" x="804"/>
        <item m="1" x="627"/>
        <item m="1" x="1715"/>
        <item m="1" x="1880"/>
        <item m="1" x="2114"/>
        <item m="1" x="2044"/>
        <item m="1" x="1944"/>
        <item m="1" x="1100"/>
        <item m="1" x="1387"/>
        <item m="1" x="1118"/>
        <item m="1" x="2071"/>
        <item m="1" x="524"/>
        <item m="1" x="1820"/>
        <item m="1" x="1107"/>
        <item m="1" x="720"/>
        <item m="1" x="559"/>
        <item m="1" x="1645"/>
        <item m="1" x="732"/>
        <item m="1" x="1861"/>
        <item m="1" x="570"/>
        <item m="1" x="704"/>
        <item m="1" x="791"/>
        <item m="1" x="1377"/>
        <item m="1" x="1386"/>
        <item m="1" x="377"/>
        <item m="1" x="647"/>
        <item m="1" x="1078"/>
        <item m="1" x="329"/>
        <item m="1" x="263"/>
        <item m="1" x="1385"/>
        <item m="1" x="2109"/>
        <item m="1" x="1203"/>
        <item m="1" x="919"/>
        <item m="1" x="901"/>
        <item m="1" x="1391"/>
        <item m="1" x="868"/>
        <item m="1" x="1189"/>
        <item m="1" x="1279"/>
        <item m="1" x="1759"/>
        <item m="1" x="491"/>
        <item m="1" x="184"/>
        <item m="1" x="920"/>
        <item m="1" x="595"/>
        <item m="1" x="52"/>
        <item m="1" x="1169"/>
        <item m="1" x="482"/>
        <item m="1" x="1005"/>
        <item m="1" x="2075"/>
        <item m="1" x="384"/>
        <item m="1" x="1619"/>
        <item m="1" x="98"/>
        <item m="1" x="880"/>
        <item m="1" x="958"/>
        <item m="1" x="679"/>
        <item m="1" x="872"/>
        <item m="1" x="535"/>
        <item m="1" x="1042"/>
        <item m="1" x="295"/>
        <item m="1" x="1028"/>
        <item m="1" x="823"/>
        <item m="1" x="130"/>
        <item m="1" x="261"/>
        <item m="1" x="1346"/>
        <item m="1" x="225"/>
        <item m="1" x="1177"/>
        <item m="1" x="1521"/>
        <item m="1" x="1616"/>
        <item m="1" x="251"/>
        <item m="1" x="1855"/>
        <item m="1" x="1253"/>
        <item m="1" x="1799"/>
        <item m="1" x="1887"/>
        <item m="1" x="634"/>
        <item m="1" x="363"/>
        <item m="1" x="2061"/>
        <item m="1" x="1055"/>
        <item m="1" x="1410"/>
        <item m="1" x="723"/>
        <item m="1" x="1586"/>
        <item m="1" x="356"/>
        <item m="1" x="1528"/>
        <item m="1" x="1824"/>
        <item m="1" x="323"/>
        <item m="1" x="455"/>
        <item m="1" x="1419"/>
        <item m="1" x="1063"/>
        <item m="1" x="1312"/>
        <item m="1" x="1066"/>
        <item m="1" x="1523"/>
        <item m="1" x="1383"/>
        <item m="1" x="1111"/>
        <item m="1" x="155"/>
        <item m="1" x="39"/>
        <item m="1" x="653"/>
        <item m="1" x="1266"/>
        <item m="1" x="1736"/>
        <item m="1" x="674"/>
        <item m="1" x="1256"/>
        <item m="1" x="1954"/>
        <item m="1" x="1742"/>
        <item m="1" x="1569"/>
        <item m="1" x="247"/>
        <item m="1" x="1190"/>
        <item m="1" x="73"/>
        <item m="1" x="775"/>
        <item m="1" x="1844"/>
        <item m="1" x="1772"/>
        <item m="1" x="1981"/>
        <item m="1" x="80"/>
        <item m="1" x="2046"/>
        <item m="1" x="1543"/>
        <item m="1" x="267"/>
        <item m="1" x="1941"/>
        <item m="1" x="1510"/>
        <item m="1" x="1781"/>
        <item m="1" x="626"/>
        <item m="1" x="439"/>
        <item m="1" x="652"/>
        <item m="1" x="1893"/>
        <item m="1" x="2050"/>
        <item m="1" x="1821"/>
        <item m="1" x="902"/>
        <item m="1" x="424"/>
        <item m="1" x="1869"/>
        <item m="1" x="426"/>
        <item m="1" x="1835"/>
        <item m="1" x="988"/>
        <item m="1" x="778"/>
        <item m="1" x="676"/>
        <item m="1" x="1281"/>
        <item m="1" x="1879"/>
        <item m="1" x="642"/>
        <item m="1" x="352"/>
        <item m="1" x="995"/>
        <item m="1" x="925"/>
        <item m="1" x="673"/>
        <item m="1" x="982"/>
        <item m="1" x="697"/>
        <item m="1" x="2053"/>
        <item m="1" x="406"/>
        <item m="1" x="214"/>
        <item m="1" x="355"/>
        <item m="1" x="449"/>
        <item m="1" x="199"/>
        <item m="1" x="992"/>
        <item m="1" x="292"/>
        <item m="1" x="1506"/>
        <item m="1" x="1680"/>
        <item m="1" x="1102"/>
        <item m="1" x="2081"/>
        <item m="1" x="1053"/>
        <item m="1" x="1877"/>
        <item m="1" x="671"/>
        <item m="1" x="874"/>
        <item m="1" x="436"/>
        <item m="1" x="808"/>
        <item m="1" x="543"/>
        <item m="1" x="1753"/>
        <item m="1" x="35"/>
        <item m="1" x="1756"/>
        <item m="1" x="1502"/>
        <item m="1" x="1562"/>
        <item m="1" x="887"/>
        <item m="1" x="179"/>
        <item m="1" x="688"/>
        <item m="1" x="737"/>
        <item m="1" x="1800"/>
        <item m="1" x="731"/>
        <item m="1" x="2066"/>
        <item m="1" x="1278"/>
        <item m="1" x="675"/>
        <item m="1" x="1575"/>
        <item m="1" x="568"/>
        <item m="1" x="213"/>
        <item m="1" x="85"/>
        <item m="1" x="730"/>
        <item m="1" x="1541"/>
        <item m="1" x="1224"/>
        <item m="1" x="916"/>
        <item m="1" x="1335"/>
        <item m="1" x="554"/>
        <item m="1" x="479"/>
        <item m="1" x="935"/>
        <item m="1" x="1023"/>
        <item m="1" x="1720"/>
        <item m="1" x="383"/>
        <item m="1" x="1690"/>
        <item m="1" x="2000"/>
        <item m="1" x="751"/>
        <item m="1" x="1662"/>
        <item m="1" x="1888"/>
        <item m="1" x="721"/>
        <item m="1" x="107"/>
        <item m="1" x="591"/>
        <item m="1" x="520"/>
        <item m="1" x="891"/>
        <item m="1" x="205"/>
        <item m="1" x="2083"/>
        <item m="1" x="1930"/>
        <item m="1" x="45"/>
        <item m="1" x="1407"/>
        <item m="1" x="1453"/>
        <item m="1" x="1810"/>
        <item m="1" x="816"/>
        <item m="1" x="654"/>
        <item m="1" x="670"/>
        <item m="1" x="662"/>
        <item m="1" x="1963"/>
        <item m="1" x="25"/>
        <item m="1" x="366"/>
        <item m="1" x="2104"/>
        <item m="1" x="188"/>
        <item m="1" x="819"/>
        <item m="1" x="198"/>
        <item m="1" x="885"/>
        <item m="1" x="1143"/>
        <item m="1" x="1640"/>
        <item m="1" x="1915"/>
        <item m="1" x="944"/>
        <item m="1" x="2122"/>
        <item m="1" x="1748"/>
        <item m="1" x="193"/>
        <item m="1" x="705"/>
        <item m="1" x="689"/>
        <item m="1" x="1801"/>
        <item m="1" x="20"/>
        <item m="1" x="1778"/>
        <item m="1" x="428"/>
        <item m="1" x="2073"/>
        <item m="1" x="1061"/>
        <item m="1" x="1228"/>
        <item m="1" x="1862"/>
        <item m="1" x="1787"/>
        <item m="1" x="1912"/>
        <item m="1" x="1618"/>
        <item m="1" x="1350"/>
        <item m="1" x="427"/>
        <item m="1" x="799"/>
        <item m="1" x="661"/>
        <item m="1" x="1500"/>
        <item m="1" x="813"/>
        <item m="1" x="1360"/>
        <item m="1" x="717"/>
        <item m="1" x="777"/>
        <item m="1" x="1302"/>
        <item m="1" x="677"/>
        <item m="1" x="158"/>
        <item m="1" x="1344"/>
        <item m="1" x="1399"/>
        <item m="1" x="826"/>
        <item m="1" x="1540"/>
        <item m="1" x="317"/>
        <item m="1" x="987"/>
        <item m="1" x="192"/>
        <item m="1" x="1590"/>
        <item m="1" x="700"/>
        <item m="1" x="518"/>
        <item m="1" x="1950"/>
        <item m="1" x="173"/>
        <item m="1" x="460"/>
        <item m="1" x="1077"/>
        <item m="1" x="401"/>
        <item m="1" x="1072"/>
        <item m="1" x="1764"/>
        <item m="1" x="1160"/>
        <item m="1" x="1010"/>
        <item m="1" x="1480"/>
        <item m="1" x="512"/>
        <item m="1" x="1650"/>
        <item m="1" x="1996"/>
        <item m="1" x="71"/>
        <item m="1" x="318"/>
        <item m="1" x="260"/>
        <item m="1" x="395"/>
        <item m="1" x="272"/>
        <item m="1" x="1852"/>
        <item m="1" x="227"/>
        <item m="1" x="851"/>
        <item m="1" x="1699"/>
        <item m="1" x="668"/>
        <item m="1" x="1201"/>
        <item m="1" x="1890"/>
        <item m="1" x="1622"/>
        <item m="1" x="1001"/>
        <item m="1" x="275"/>
        <item m="1" x="1974"/>
        <item m="1" x="834"/>
        <item m="1" x="1241"/>
        <item m="1" x="1216"/>
        <item m="1" x="989"/>
        <item m="1" x="1415"/>
        <item m="1" x="304"/>
        <item m="1" x="969"/>
        <item m="1" x="959"/>
        <item m="1" x="580"/>
        <item m="1" x="757"/>
        <item m="1" x="519"/>
        <item m="1" x="1218"/>
        <item m="1" x="403"/>
        <item m="1" x="743"/>
        <item m="1" x="680"/>
        <item m="1" x="932"/>
        <item m="1" x="372"/>
        <item m="1" x="1647"/>
        <item m="1" x="1514"/>
        <item m="1" x="1780"/>
        <item m="1" x="990"/>
        <item m="1" x="422"/>
        <item m="1" x="1794"/>
        <item m="1" x="1903"/>
        <item m="1" x="1362"/>
        <item m="1" x="1021"/>
        <item m="1" x="2056"/>
        <item m="1" x="371"/>
        <item m="1" x="112"/>
        <item m="1" x="531"/>
        <item m="1" x="1609"/>
        <item m="1" x="687"/>
        <item m="1" x="1457"/>
        <item m="1" x="1976"/>
        <item m="1" x="866"/>
        <item m="1" x="2024"/>
        <item m="1" x="1398"/>
        <item m="1" x="1044"/>
        <item m="1" x="1953"/>
        <item m="1" x="1739"/>
        <item m="1" x="1397"/>
        <item m="1" x="564"/>
        <item m="1" x="161"/>
        <item m="1" x="794"/>
        <item m="1" x="1892"/>
        <item m="1" x="1017"/>
        <item m="1" x="70"/>
        <item m="1" x="965"/>
        <item m="1" x="875"/>
        <item m="1" x="200"/>
        <item m="1" x="271"/>
        <item m="1" x="835"/>
        <item m="1" x="1735"/>
        <item m="1" x="1238"/>
        <item m="1" x="1113"/>
        <item m="1" x="1793"/>
        <item m="1" x="420"/>
        <item m="1" x="326"/>
        <item m="1" x="1389"/>
        <item m="1" x="170"/>
        <item m="1" x="1452"/>
        <item m="1" x="2065"/>
        <item m="1" x="629"/>
        <item m="1" x="44"/>
        <item m="1" x="1045"/>
        <item m="1" x="285"/>
        <item m="1" x="548"/>
        <item m="1" x="708"/>
        <item m="1" x="389"/>
        <item m="1" x="149"/>
        <item m="1" x="220"/>
        <item m="1" x="532"/>
        <item m="1" x="1513"/>
        <item m="1" x="656"/>
        <item m="1" x="1274"/>
        <item m="1" x="498"/>
        <item m="1" x="222"/>
        <item m="1" x="1152"/>
        <item m="1" x="1984"/>
        <item m="1" x="176"/>
        <item m="1" x="847"/>
        <item m="1" x="1817"/>
        <item m="1" x="1489"/>
        <item m="1" x="539"/>
        <item m="1" x="526"/>
        <item m="1" x="257"/>
        <item m="1" x="542"/>
        <item m="1" x="310"/>
        <item m="1" x="1602"/>
        <item m="1" x="354"/>
        <item m="1" x="528"/>
        <item m="1" x="838"/>
        <item m="1" x="865"/>
        <item m="1" x="266"/>
        <item m="1" x="665"/>
        <item m="1" x="1897"/>
        <item m="1" x="1948"/>
        <item m="1" x="1103"/>
        <item m="1" x="166"/>
        <item m="1" x="1818"/>
        <item m="1" x="1883"/>
        <item m="1" x="10"/>
        <item m="1" x="443"/>
        <item m="1" x="1856"/>
        <item m="1" x="294"/>
        <item m="1" x="293"/>
        <item m="1" x="1161"/>
        <item m="1" x="1784"/>
        <item m="1" x="1542"/>
        <item m="1" x="1127"/>
        <item m="1" x="768"/>
        <item m="1" x="877"/>
        <item m="1" x="1012"/>
        <item m="1" x="882"/>
        <item m="1" x="997"/>
        <item m="1" x="681"/>
        <item m="1" x="1745"/>
        <item m="1" x="270"/>
        <item m="1" x="1317"/>
        <item m="1" x="1097"/>
        <item m="1" x="1851"/>
        <item m="1" x="223"/>
        <item m="1" x="296"/>
        <item m="1" x="297"/>
        <item m="1" x="1757"/>
        <item m="1" x="573"/>
        <item m="1" x="2063"/>
        <item m="1" x="1406"/>
        <item m="1" x="1300"/>
        <item m="1" x="895"/>
        <item m="1" x="1582"/>
        <item m="1" x="833"/>
        <item m="1" x="1583"/>
        <item m="1" x="2078"/>
        <item m="1" x="769"/>
        <item m="1" x="1277"/>
        <item m="1" x="545"/>
        <item m="1" x="541"/>
        <item m="1" x="1889"/>
        <item m="1" x="316"/>
        <item m="1" x="814"/>
        <item m="1" x="1507"/>
        <item m="1" x="466"/>
        <item m="1" x="784"/>
        <item m="1" x="1661"/>
        <item m="1" x="1308"/>
        <item m="1" x="1293"/>
        <item m="1" x="382"/>
        <item m="1" x="1515"/>
        <item m="1" x="955"/>
        <item m="1" x="715"/>
        <item m="1" x="1154"/>
        <item m="1" x="739"/>
        <item m="1" x="476"/>
        <item m="1" x="413"/>
        <item m="1" x="468"/>
        <item m="1" x="152"/>
        <item m="1" x="453"/>
        <item m="1" x="1685"/>
        <item m="1" x="2113"/>
        <item m="1" x="313"/>
        <item m="1" x="165"/>
        <item m="1" x="1997"/>
        <item m="1" x="357"/>
        <item m="1" x="869"/>
        <item m="1" x="1050"/>
        <item m="1" x="1749"/>
        <item m="1" x="576"/>
        <item m="1" x="13"/>
        <item m="1" x="1632"/>
        <item m="1" x="2058"/>
        <item m="1" x="315"/>
        <item m="1" x="1993"/>
        <item m="1" x="244"/>
        <item m="1" x="215"/>
        <item m="1" x="1796"/>
        <item m="1" x="497"/>
        <item m="1" x="1816"/>
        <item m="1" x="235"/>
        <item m="1" x="1396"/>
        <item m="1" x="209"/>
        <item m="1" x="579"/>
        <item m="1" x="1068"/>
        <item m="1" x="1230"/>
        <item m="1" x="1015"/>
        <item m="1" x="1071"/>
        <item m="1" x="1208"/>
        <item m="1" x="1122"/>
        <item m="1" x="456"/>
        <item m="1" x="1604"/>
        <item m="1" x="1828"/>
        <item m="1" x="636"/>
        <item m="1" x="1967"/>
        <item m="1" x="1612"/>
        <item m="1" x="1589"/>
        <item m="1" x="1655"/>
        <item m="1" x="118"/>
        <item m="1" x="515"/>
        <item m="1" x="1705"/>
        <item m="1" x="552"/>
        <item m="1" x="345"/>
        <item m="1" x="923"/>
        <item m="1" x="1712"/>
        <item m="1" x="1971"/>
        <item m="1" x="783"/>
        <item m="1" x="1766"/>
        <item m="1" x="202"/>
        <item m="1" x="1255"/>
        <item m="1" x="2006"/>
        <item m="1" x="1456"/>
        <item m="1" x="1783"/>
        <item m="1" x="1264"/>
        <item m="1" x="68"/>
        <item m="1" x="298"/>
        <item m="1" x="960"/>
        <item m="1" x="876"/>
        <item m="1" x="481"/>
        <item m="1" x="425"/>
        <item m="1" x="231"/>
        <item m="1" x="1990"/>
        <item m="1" x="1164"/>
        <item m="1" x="327"/>
        <item m="1" x="686"/>
        <item m="1" x="86"/>
        <item m="1" x="1289"/>
        <item m="1" x="1209"/>
        <item m="1" x="1498"/>
        <item m="1" x="1837"/>
        <item m="1" x="72"/>
        <item m="1" x="332"/>
        <item m="1" x="1727"/>
        <item m="1" x="1646"/>
        <item m="1" x="1564"/>
        <item m="1" x="597"/>
        <item m="1" x="43"/>
        <item m="1" x="1587"/>
        <item m="1" x="42"/>
        <item m="1" x="864"/>
        <item m="1" x="1420"/>
        <item m="1" x="1926"/>
        <item m="1" x="1469"/>
        <item m="1" x="632"/>
        <item m="1" x="1450"/>
        <item m="1" x="635"/>
        <item m="1" x="1904"/>
        <item m="1" x="850"/>
        <item m="1" x="1570"/>
        <item m="1" x="862"/>
        <item m="1" x="1983"/>
        <item m="1" x="1763"/>
        <item m="1" x="1532"/>
        <item m="1" x="1145"/>
        <item m="1" x="1151"/>
        <item m="1" x="1060"/>
        <item m="1" x="116"/>
        <item m="1" x="1286"/>
        <item m="1" x="1744"/>
        <item m="1" x="706"/>
        <item m="1" x="148"/>
        <item m="1" x="1019"/>
        <item m="1" x="2074"/>
        <item m="1" x="1578"/>
        <item m="1" x="812"/>
        <item m="1" x="1441"/>
        <item m="1" x="67"/>
        <item m="1" x="207"/>
        <item m="1" x="122"/>
        <item m="1" x="890"/>
        <item m="1" x="445"/>
        <item m="1" x="74"/>
        <item m="1" x="1438"/>
        <item m="1" x="758"/>
        <item m="1" x="324"/>
        <item m="1" x="1838"/>
        <item m="1" x="418"/>
        <item m="1" x="943"/>
        <item m="1" x="1776"/>
        <item m="1" x="1544"/>
        <item m="1" x="1146"/>
        <item m="1" x="762"/>
        <item m="1" x="28"/>
        <item m="1" x="1361"/>
        <item m="1" x="1425"/>
        <item m="1" x="1031"/>
        <item m="1" x="1942"/>
        <item m="1" x="1555"/>
        <item m="1" x="536"/>
        <item m="1" x="362"/>
        <item m="1" x="1158"/>
        <item m="1" x="522"/>
        <item m="1" x="368"/>
        <item m="1" x="1330"/>
        <item m="1" x="1620"/>
        <item m="1" x="1899"/>
        <item m="1" x="1147"/>
        <item m="1" x="633"/>
        <item m="1" x="1322"/>
        <item m="1" x="577"/>
        <item m="1" x="617"/>
        <item m="1" x="870"/>
        <item m="1" x="1232"/>
        <item m="1" x="477"/>
        <item m="1" x="971"/>
        <item m="1" x="1280"/>
        <item m="1" x="264"/>
        <item m="1" x="1491"/>
        <item m="1" x="824"/>
        <item m="1" x="1448"/>
        <item m="1" x="191"/>
        <item m="1" x="1446"/>
        <item m="1" x="1352"/>
        <item m="1" x="1311"/>
        <item m="1" x="583"/>
        <item m="1" x="963"/>
        <item m="1" x="495"/>
        <item m="1" x="1260"/>
        <item m="1" x="1104"/>
        <item m="1" x="1065"/>
        <item m="1" x="1304"/>
        <item m="1" x="949"/>
        <item m="1" x="492"/>
        <item m="1" x="537"/>
        <item m="1" x="760"/>
        <item m="1" x="1689"/>
        <item m="1" x="1771"/>
        <item m="1" x="1254"/>
        <item m="1" x="840"/>
        <item m="1" x="1378"/>
        <item m="1" x="38"/>
        <item m="1" x="1673"/>
        <item m="1" x="2082"/>
        <item m="1" x="1262"/>
        <item m="1" x="1520"/>
        <item m="1" x="644"/>
        <item m="1" x="1185"/>
        <item m="1" x="1481"/>
        <item m="1" x="1310"/>
        <item m="1" x="431"/>
        <item m="1" x="1907"/>
        <item m="1" x="277"/>
        <item m="1" x="1372"/>
        <item m="1" x="727"/>
        <item m="1" x="2031"/>
        <item m="1" x="1083"/>
        <item m="1" x="404"/>
        <item m="1" x="1303"/>
        <item m="1" x="1527"/>
        <item m="1" x="1938"/>
        <item m="1" x="1649"/>
        <item m="1" x="848"/>
        <item m="1" x="516"/>
        <item m="1" x="1531"/>
        <item m="1" x="1814"/>
        <item m="1" x="2097"/>
        <item m="1" x="939"/>
        <item m="1" x="314"/>
        <item m="1" x="561"/>
        <item m="1" x="906"/>
        <item m="1" x="340"/>
        <item m="1" x="886"/>
        <item m="1" x="1432"/>
        <item m="1" x="1030"/>
        <item m="1" x="1991"/>
        <item m="1" x="1318"/>
        <item m="1" x="1199"/>
        <item m="1" x="948"/>
        <item m="1" x="24"/>
        <item m="1" x="616"/>
        <item m="1" x="712"/>
        <item m="1" x="618"/>
        <item m="1" x="195"/>
        <item m="1" x="1343"/>
        <item m="1" x="1593"/>
        <item m="1" x="2084"/>
        <item m="1" x="27"/>
        <item m="1" x="1049"/>
        <item m="1" x="1186"/>
        <item m="1" x="1296"/>
        <item m="1" x="2107"/>
        <item m="1" x="1868"/>
        <item m="1" x="1716"/>
        <item m="1" x="672"/>
        <item m="1" x="2057"/>
        <item m="1" x="252"/>
        <item m="1" x="790"/>
        <item m="1" x="598"/>
        <item m="1" x="459"/>
        <item m="1" x="99"/>
        <item m="1" x="1313"/>
        <item m="1" x="2123"/>
        <item m="1" x="2021"/>
        <item m="1" x="1876"/>
        <item m="1" x="1025"/>
        <item m="1" x="1975"/>
        <item m="1" x="2043"/>
        <item m="1" x="1368"/>
        <item m="1" x="749"/>
        <item m="1" x="983"/>
        <item m="1" x="1382"/>
        <item m="1" x="1393"/>
        <item m="1" x="555"/>
        <item m="1" x="2052"/>
        <item m="1" x="571"/>
        <item m="1" x="766"/>
        <item m="1" x="607"/>
        <item m="1" x="976"/>
        <item m="1" x="1740"/>
        <item m="1" x="525"/>
        <item m="1" x="1210"/>
        <item m="1" x="1134"/>
        <item m="1" x="1752"/>
        <item m="1" x="141"/>
        <item m="1" x="1132"/>
        <item m="1" x="1129"/>
        <item m="1" x="344"/>
        <item m="1" x="1652"/>
        <item m="1" x="1995"/>
        <item m="1" x="692"/>
        <item m="1" x="2049"/>
        <item m="1" x="336"/>
        <item m="1" x="1992"/>
        <item m="1" x="319"/>
        <item m="1" x="484"/>
        <item m="1" x="1761"/>
        <item m="1" x="746"/>
        <item m="1" x="1802"/>
        <item m="1" x="81"/>
        <item m="1" x="582"/>
        <item m="1" x="1625"/>
        <item m="1" x="217"/>
        <item m="1" x="2110"/>
        <item m="1" x="786"/>
        <item m="1" x="464"/>
        <item m="1" x="2101"/>
        <item m="1" x="771"/>
        <item m="1" x="898"/>
        <item m="1" x="1240"/>
        <item m="1" x="282"/>
        <item m="1" x="113"/>
        <item m="1" x="2076"/>
        <item m="1" x="1475"/>
        <item m="1" x="1355"/>
        <item m="1" x="763"/>
        <item m="1" x="957"/>
        <item m="1" x="1666"/>
        <item m="1" x="1807"/>
        <item m="1" x="1041"/>
        <item m="1" x="1668"/>
        <item m="1" x="546"/>
        <item m="1" x="53"/>
        <item m="1" x="212"/>
        <item m="1" x="613"/>
        <item m="1" x="829"/>
        <item m="1" x="703"/>
        <item m="1" x="1175"/>
        <item m="1" x="241"/>
        <item m="1" x="999"/>
        <item m="1" x="1631"/>
        <item m="1" x="1806"/>
        <item m="1" x="956"/>
        <item m="1" x="1863"/>
        <item m="1" x="2079"/>
        <item m="1" x="1412"/>
        <item m="1" x="1708"/>
        <item m="1" x="2090"/>
        <item m="1" x="1267"/>
        <item m="1" x="682"/>
        <item m="1" x="1746"/>
        <item m="1" x="473"/>
        <item m="1" x="1073"/>
        <item m="1" x="291"/>
        <item m="1" x="157"/>
        <item m="1" x="1366"/>
        <item m="1" x="1179"/>
        <item m="1" x="1124"/>
        <item m="1" x="54"/>
        <item m="1" x="1390"/>
        <item m="1" x="1905"/>
        <item m="1" x="1090"/>
        <item m="1" x="1168"/>
        <item m="1" x="861"/>
        <item m="1" x="87"/>
        <item m="1" x="884"/>
        <item m="1" x="430"/>
        <item m="1" x="980"/>
        <item m="1" x="736"/>
        <item m="1" x="903"/>
        <item m="1" x="1364"/>
        <item m="1" x="1557"/>
        <item m="1" x="592"/>
        <item m="1" x="396"/>
        <item m="1" x="1747"/>
        <item m="1" x="289"/>
        <item m="1" x="1482"/>
        <item m="1" x="796"/>
        <item m="1" x="164"/>
        <item m="1" x="1234"/>
        <item m="1" x="588"/>
        <item m="1" x="716"/>
        <item m="1" x="1371"/>
        <item m="1" x="390"/>
        <item m="1" x="283"/>
        <item m="1" x="1833"/>
        <item m="1" x="853"/>
        <item m="1" x="1825"/>
        <item m="1" x="2013"/>
        <item m="1" x="994"/>
        <item m="1" x="258"/>
        <item m="1" x="172"/>
        <item m="1" x="1895"/>
        <item m="1" x="1014"/>
        <item m="1" x="40"/>
        <item m="1" x="221"/>
        <item m="1" x="64"/>
        <item m="1" x="558"/>
        <item m="1" x="451"/>
        <item m="1" x="781"/>
        <item m="1" x="1755"/>
        <item m="1" x="575"/>
        <item m="1" x="139"/>
        <item m="1" x="353"/>
        <item m="1" x="1910"/>
        <item m="1" x="1683"/>
        <item m="1" x="171"/>
        <item m="1" x="1902"/>
        <item m="1" x="1163"/>
        <item m="1" x="454"/>
        <item m="1" x="12"/>
        <item m="1" x="1429"/>
        <item m="1" x="1695"/>
        <item m="1" x="1693"/>
        <item m="1" x="1591"/>
        <item m="1" x="1561"/>
        <item m="1" x="1804"/>
        <item m="1" x="1287"/>
        <item m="1" x="1105"/>
        <item m="1" x="1961"/>
        <item m="1" x="1701"/>
        <item m="1" x="334"/>
        <item m="1" x="707"/>
        <item m="1" x="1732"/>
        <item m="1" x="821"/>
        <item m="1" x="646"/>
        <item m="1" x="1939"/>
        <item m="1" x="655"/>
        <item m="1" x="364"/>
        <item m="1" x="493"/>
        <item m="1" x="17"/>
        <item m="1" x="728"/>
        <item m="1" x="146"/>
        <item m="1" x="398"/>
        <item m="1" x="666"/>
        <item m="1" x="2040"/>
        <item m="1" x="1009"/>
        <item m="1" x="397"/>
        <item m="1" x="1918"/>
        <item m="1" x="32"/>
        <item m="1" x="1040"/>
        <item m="1" x="1435"/>
        <item m="1" x="1535"/>
        <item m="1" x="713"/>
        <item m="1" x="1388"/>
        <item m="1" x="311"/>
        <item m="1" x="940"/>
        <item m="1" x="47"/>
        <item m="1" x="1762"/>
        <item m="1" x="930"/>
        <item m="1" x="1843"/>
        <item m="1" x="250"/>
        <item m="1" x="429"/>
        <item m="1" x="921"/>
        <item m="1" x="1251"/>
        <item m="1" x="400"/>
        <item m="1" x="1029"/>
        <item m="1" x="365"/>
        <item m="1" x="1076"/>
        <item m="1" x="985"/>
        <item m="1" x="596"/>
        <item m="1" x="1219"/>
        <item m="1" x="922"/>
        <item m="1" x="1422"/>
        <item m="1" x="1891"/>
        <item m="1" x="534"/>
        <item m="1" x="1600"/>
        <item m="1" x="563"/>
        <item m="1" x="2009"/>
        <item m="1" x="1269"/>
        <item m="1" x="1007"/>
        <item m="1" x="1000"/>
        <item m="1" x="1026"/>
        <item m="1" x="472"/>
        <item m="1" x="1965"/>
        <item m="1" x="1898"/>
        <item m="1" x="392"/>
        <item m="1" x="1011"/>
        <item m="1" x="1156"/>
        <item m="1" x="1518"/>
        <item m="1" x="1363"/>
        <item m="1" x="1443"/>
        <item m="1" x="842"/>
        <item m="1" x="1379"/>
        <item m="1" x="126"/>
        <item m="1" x="1608"/>
        <item m="1" x="1018"/>
        <item m="1" x="505"/>
        <item m="1" x="359"/>
        <item m="1" x="2111"/>
        <item m="1" x="174"/>
        <item m="1" x="1728"/>
        <item m="1" x="938"/>
        <item m="1" x="774"/>
        <item m="1" x="2007"/>
        <item m="1" x="765"/>
        <item m="1" x="375"/>
        <item m="1" x="1451"/>
        <item m="1" x="286"/>
        <item m="1" x="836"/>
        <item m="1" x="26"/>
        <item m="1" x="338"/>
        <item m="1" x="15"/>
        <item m="1" x="1827"/>
        <item m="1" x="394"/>
        <item m="1" x="1524"/>
        <item m="1" x="1637"/>
        <item m="1" x="521"/>
        <item m="1" x="1002"/>
        <item m="1" x="106"/>
        <item m="1" x="1367"/>
        <item m="1" x="1439"/>
        <item m="1" x="832"/>
        <item m="1" x="56"/>
        <item m="1" x="1713"/>
        <item m="1" x="1694"/>
        <item m="1" x="92"/>
        <item m="1" x="1626"/>
        <item m="1" x="1430"/>
        <item m="1" x="287"/>
        <item m="1" x="101"/>
        <item m="1" x="1365"/>
        <item m="1" x="1442"/>
        <item m="1" x="1697"/>
        <item m="1" x="361"/>
        <item m="1" x="830"/>
        <item m="1" x="744"/>
        <item m="1" x="457"/>
        <item m="1" x="37"/>
        <item m="1" x="143"/>
        <item m="1" x="527"/>
        <item m="1" x="2087"/>
        <item m="1" x="1970"/>
        <item m="1" x="1928"/>
        <item m="1" x="513"/>
        <item m="1" x="330"/>
        <item m="1" x="1791"/>
        <item m="1" x="1471"/>
        <item m="1" x="807"/>
        <item m="1" x="1187"/>
        <item m="1" x="501"/>
        <item m="1" x="690"/>
        <item m="1" x="572"/>
        <item m="1" x="701"/>
        <item m="1" x="1198"/>
        <item m="1" x="1426"/>
        <item m="1" x="1295"/>
        <item m="1" x="1924"/>
        <item m="1" x="163"/>
        <item m="1" x="494"/>
        <item m="1" x="433"/>
        <item m="1" x="1986"/>
        <item m="1" x="764"/>
        <item m="1" x="1047"/>
        <item m="1" x="1529"/>
        <item m="1" x="1629"/>
        <item m="1" x="711"/>
        <item m="1" x="386"/>
        <item m="1" x="1181"/>
        <item m="1" x="1588"/>
        <item m="1" x="1858"/>
        <item m="1" x="1484"/>
        <item m="1" x="1548"/>
        <item m="1" x="767"/>
        <item m="1" x="755"/>
        <item m="1" x="1978"/>
        <item m="1" x="1598"/>
        <item m="1" x="2003"/>
        <item m="1" x="942"/>
        <item m="1" x="1696"/>
        <item m="1" x="1767"/>
        <item m="1" x="2010"/>
        <item m="1" x="1008"/>
        <item m="1" x="1276"/>
        <item m="1" x="1723"/>
        <item m="1" x="1043"/>
        <item m="1" x="1635"/>
        <item m="1" x="337"/>
        <item m="1" x="1884"/>
        <item m="1" x="1750"/>
        <item m="1" x="905"/>
        <item m="1" x="917"/>
        <item m="1" x="1204"/>
        <item m="1" x="108"/>
        <item m="1" x="776"/>
        <item m="1" x="1567"/>
        <item m="1" x="1244"/>
        <item m="1" x="1516"/>
        <item m="1" x="1464"/>
        <item m="1" x="1374"/>
        <item m="1" x="818"/>
        <item m="1" x="725"/>
        <item m="1" x="1126"/>
        <item m="1" x="1081"/>
        <item m="1" x="1086"/>
        <item m="1" x="1067"/>
        <item m="1" x="1225"/>
        <item m="1" x="881"/>
        <item m="1" x="1004"/>
        <item m="1" x="860"/>
        <item m="1" x="1823"/>
        <item m="1" x="929"/>
        <item m="1" x="437"/>
        <item m="1" x="1822"/>
        <item m="1" x="663"/>
        <item m="1" x="1987"/>
        <item m="1" x="1545"/>
        <item m="1" x="312"/>
        <item m="1" x="124"/>
        <item m="1" x="416"/>
        <item m="1" x="1082"/>
        <item m="1" x="123"/>
        <item m="1" x="1110"/>
        <item m="1" x="1633"/>
        <item m="1" x="435"/>
        <item m="1" x="2047"/>
        <item m="1" x="1955"/>
        <item m="1" x="1245"/>
        <item m="1" x="800"/>
        <item m="1" x="50"/>
        <item m="1" x="873"/>
        <item m="1" x="1283"/>
        <item m="1" x="1285"/>
        <item m="1" x="2124"/>
        <item m="1" x="1597"/>
        <item m="1" x="62"/>
        <item m="1" x="1678"/>
        <item m="1" x="1436"/>
        <item m="1" x="1345"/>
        <item m="1" x="1284"/>
        <item m="1" x="49"/>
        <item m="1" x="809"/>
        <item m="1" x="1403"/>
        <item m="1" x="1380"/>
        <item m="1" x="1805"/>
        <item m="1" x="1417"/>
        <item m="1" x="1249"/>
        <item m="1" x="1901"/>
        <item m="1" x="125"/>
        <item m="1" x="279"/>
        <item m="1" x="1935"/>
        <item m="1" x="2008"/>
        <item m="1" x="966"/>
        <item m="1" x="1859"/>
        <item m="1" x="817"/>
        <item m="1" x="1463"/>
        <item m="1" x="308"/>
        <item m="1" x="475"/>
        <item m="1" x="1405"/>
        <item m="1" x="1936"/>
        <item m="1" x="1193"/>
        <item m="1" x="1707"/>
        <item m="1" x="1108"/>
        <item m="1" x="1259"/>
        <item m="1" x="637"/>
        <item m="1" x="159"/>
        <item m="1" x="517"/>
        <item m="1" x="156"/>
        <item m="1" x="256"/>
        <item m="1" x="608"/>
        <item m="1" x="343"/>
        <item m="1" x="1853"/>
        <item m="1" x="1337"/>
        <item m="1" x="1142"/>
        <item m="1" x="346"/>
        <item m="1" x="1214"/>
        <item m="1" x="483"/>
        <item m="1" x="145"/>
        <item m="1" x="1669"/>
        <item m="1" x="1226"/>
        <item m="1" x="1431"/>
        <item m="1" x="557"/>
        <item m="1" x="1314"/>
        <item m="1" x="1560"/>
        <item m="1" x="1585"/>
        <item m="1" x="1423"/>
        <item m="1" x="76"/>
        <item m="1" x="183"/>
        <item m="1" x="1579"/>
        <item m="1" x="779"/>
        <item m="1" x="1257"/>
        <item m="1" x="1870"/>
        <item m="1" x="2077"/>
        <item m="1" x="1172"/>
        <item m="1" x="204"/>
        <item m="1" x="657"/>
        <item m="1" x="186"/>
        <item m="1" x="1433"/>
        <item m="1" x="1660"/>
        <item m="1" x="328"/>
        <item m="1" x="889"/>
        <item m="1" x="450"/>
        <item m="1" x="2042"/>
        <item m="1" x="1497"/>
        <item m="1" x="2085"/>
        <item m="1" x="1929"/>
        <item m="1" x="756"/>
        <item m="1" x="1613"/>
        <item m="1" x="1342"/>
        <item m="1" x="1159"/>
        <item m="1" x="611"/>
        <item m="1" x="1722"/>
        <item m="1" x="1947"/>
        <item m="1" x="742"/>
        <item m="1" x="2089"/>
        <item m="1" x="1462"/>
        <item m="1" x="747"/>
        <item m="1" x="2029"/>
        <item m="1" x="724"/>
        <item m="1" x="562"/>
        <item m="1" x="759"/>
        <item m="1" x="2026"/>
        <item m="1" x="61"/>
        <item m="1" x="253"/>
        <item m="1" x="693"/>
        <item m="1" x="1643"/>
        <item m="1" x="822"/>
        <item m="1" x="867"/>
        <item m="1" x="773"/>
        <item m="1" x="379"/>
        <item m="1" x="1729"/>
        <item m="1" x="1171"/>
        <item m="1" x="1614"/>
        <item m="1" x="1714"/>
        <item m="1" x="785"/>
        <item m="1" x="1595"/>
        <item m="1" x="924"/>
        <item m="1" x="1754"/>
        <item m="1" x="1664"/>
        <item m="1" x="1845"/>
        <item m="1" x="934"/>
        <item m="1" x="120"/>
        <item m="1" x="1638"/>
        <item m="1" x="55"/>
        <item m="1" x="1235"/>
        <item m="1" x="1773"/>
        <item m="1" x="1213"/>
        <item m="1" x="2094"/>
        <item m="1" x="1552"/>
        <item m="1" x="2080"/>
        <item m="1" x="1424"/>
        <item m="1" x="1849"/>
        <item m="1" x="1207"/>
        <item m="1" x="2116"/>
        <item m="1" x="2037"/>
        <item m="1" x="2095"/>
        <item m="1" x="196"/>
        <item m="1" x="1282"/>
        <item m="1" x="1549"/>
        <item m="1" x="2125"/>
        <item m="1" x="1149"/>
        <item m="1" x="1648"/>
        <item m="1" x="787"/>
        <item m="1" x="696"/>
        <item m="1" x="1495"/>
        <item m="1" x="1913"/>
        <item m="1" x="1292"/>
        <item m="1" x="1474"/>
        <item m="1" x="750"/>
        <item m="1" x="1982"/>
        <item m="1" x="89"/>
        <item m="1" x="1356"/>
        <item m="1" x="111"/>
        <item m="1" x="1123"/>
        <item m="1" x="900"/>
        <item m="1" x="630"/>
        <item m="1" x="1654"/>
        <item m="1" x="1788"/>
        <item m="1" x="802"/>
        <item m="1" x="927"/>
        <item m="1" x="1288"/>
        <item m="1" x="1348"/>
        <item m="1" x="852"/>
        <item m="1" x="1351"/>
        <item m="1" x="2012"/>
        <item m="1" x="1621"/>
        <item m="1" x="1882"/>
        <item m="1" x="1658"/>
        <item m="1" x="486"/>
        <item m="1" x="1553"/>
        <item m="1" x="1624"/>
        <item m="1" x="914"/>
        <item m="1" x="565"/>
        <item m="1" x="951"/>
        <item m="1" x="240"/>
        <item m="1" x="1074"/>
        <item m="1" x="2118"/>
        <item m="1" x="503"/>
        <item m="1" x="2023"/>
        <item m="1" x="325"/>
        <item m="1" x="625"/>
        <item m="1" x="499"/>
        <item m="1" x="1922"/>
        <item m="1" x="1016"/>
        <item m="1" x="224"/>
        <item m="1" x="1486"/>
        <item m="1" x="381"/>
        <item m="1" x="569"/>
        <item m="1" x="967"/>
        <item m="1" x="1534"/>
        <item m="1" x="1227"/>
        <item m="1" x="182"/>
        <item m="1" x="246"/>
        <item m="1" x="462"/>
        <item m="1" x="782"/>
        <item m="1" x="1860"/>
        <item m="1" x="1062"/>
        <item m="1" x="1911"/>
        <item m="1" x="1985"/>
        <item m="1" x="487"/>
        <item m="1" x="1461"/>
        <item m="1" x="698"/>
        <item m="1" x="1627"/>
        <item m="1" x="1153"/>
        <item m="1" x="1096"/>
        <item m="1" x="600"/>
        <item m="1" x="1692"/>
        <item m="1" x="360"/>
        <item m="1" x="2038"/>
        <item m="1" x="893"/>
        <item m="1" x="651"/>
        <item m="1" x="1020"/>
        <item m="1" x="1247"/>
        <item m="1" x="1215"/>
        <item m="1" x="350"/>
        <item m="1" x="412"/>
        <item m="1" x="586"/>
        <item m="1" x="1511"/>
        <item m="1" x="815"/>
        <item m="1" x="1565"/>
        <item m="1" x="1703"/>
        <item m="1" x="1121"/>
        <item m="1" x="1297"/>
        <item m="1" x="1968"/>
        <item m="1" x="1375"/>
        <item m="1" x="2059"/>
        <item m="1" x="391"/>
        <item m="1" x="128"/>
        <item m="1" x="1428"/>
        <item m="1" x="1854"/>
        <item m="1" x="961"/>
        <item m="1" x="1554"/>
        <item m="1" x="601"/>
        <item m="1" x="1962"/>
        <item m="1" x="351"/>
        <item m="1" x="137"/>
        <item m="1" x="1634"/>
        <item m="1" x="265"/>
        <item m="1" x="1741"/>
        <item m="1" x="419"/>
        <item m="1" x="1058"/>
        <item m="1" x="201"/>
        <item m="1" x="1873"/>
        <item m="1" x="741"/>
        <item m="1" x="612"/>
        <item m="1" x="1611"/>
        <item m="1" x="996"/>
        <item m="1" x="1052"/>
        <item m="1" x="911"/>
        <item m="1" x="590"/>
        <item m="1" x="1205"/>
        <item m="1" x="849"/>
        <item m="1" x="604"/>
        <item m="1" x="854"/>
        <item m="1" x="772"/>
        <item m="1" x="254"/>
        <item m="1" x="211"/>
        <item m="1" x="1316"/>
        <item m="1" x="556"/>
        <item m="1" x="374"/>
        <item m="1" x="1769"/>
        <item m="1" x="1710"/>
        <item m="1" x="1416"/>
        <item m="1" x="387"/>
        <item m="1" x="185"/>
        <item m="1" x="585"/>
        <item m="1" x="51"/>
        <item m="1" x="1630"/>
        <item m="1" x="1738"/>
        <item m="1" x="1301"/>
        <item m="1" x="614"/>
        <item m="1" x="1395"/>
        <item m="1" x="1499"/>
        <item m="1" x="936"/>
        <item m="1" x="667"/>
        <item m="1" x="162"/>
        <item m="1" x="1473"/>
        <item m="1" x="269"/>
        <item m="1" x="1779"/>
        <item m="1" x="234"/>
        <item m="1" x="702"/>
        <item m="1" x="578"/>
        <item m="1" x="964"/>
        <item m="1" x="69"/>
        <item m="1" x="1547"/>
        <item m="1" x="1054"/>
        <item m="1" x="1671"/>
        <item m="1" x="2102"/>
        <item m="1" x="1770"/>
        <item m="1" x="177"/>
        <item m="1" x="1846"/>
        <item m="1" x="1445"/>
        <item m="1" x="1896"/>
        <item m="1" x="1075"/>
        <item m="1" x="1530"/>
        <item m="1" x="1381"/>
        <item m="1" x="2112"/>
        <item m="1" x="421"/>
        <item m="1" x="1034"/>
        <item m="1" x="1200"/>
        <item m="1" x="1130"/>
        <item m="1" x="2055"/>
        <item m="1" x="2069"/>
        <item m="1" x="714"/>
        <item m="1" x="348"/>
        <item m="1" x="1357"/>
        <item m="1" x="658"/>
        <item m="1" x="1721"/>
        <item m="1" x="1623"/>
        <item m="1" x="602"/>
        <item m="1" x="349"/>
        <item m="1" x="301"/>
        <item m="1" x="1834"/>
        <item m="1" x="1651"/>
        <item m="1" x="1847"/>
        <item m="1" x="1504"/>
        <item m="1" x="504"/>
        <item m="1" x="104"/>
        <item m="1" x="127"/>
        <item m="1" x="458"/>
        <item m="1" x="892"/>
        <item m="1" x="1503"/>
        <item m="1" x="1315"/>
        <item m="1" x="1921"/>
        <item m="1" x="180"/>
        <item m="1" x="1576"/>
        <item m="1" x="2068"/>
        <item m="1" x="1466"/>
        <item m="1" x="908"/>
        <item m="1" x="514"/>
        <item m="1" x="77"/>
        <item m="1" x="1617"/>
        <item m="1" x="1328"/>
        <item m="1" x="792"/>
        <item m="1" x="160"/>
        <item m="1" x="1411"/>
        <item m="1" x="1119"/>
        <item m="1" x="1639"/>
        <item m="1" x="388"/>
        <item m="1" x="432"/>
        <item m="1" x="178"/>
        <item m="1" x="1874"/>
        <item m="1" x="1291"/>
        <item m="1" x="274"/>
        <item m="1" x="1969"/>
        <item m="1" x="855"/>
        <item m="1" x="1263"/>
        <item m="1" x="59"/>
        <item m="1" x="1191"/>
        <item m="1" x="2032"/>
        <item m="1" x="320"/>
        <item m="1" x="1610"/>
        <item m="1" x="1138"/>
        <item m="1" x="175"/>
        <item m="1" x="1949"/>
        <item m="1" x="1006"/>
        <item m="1" x="100"/>
        <item m="1" x="216"/>
        <item m="1" x="228"/>
        <item m="1" x="1956"/>
        <item m="1" x="640"/>
        <item m="1" x="415"/>
        <item m="1" x="639"/>
        <item m="1" x="1826"/>
        <item m="1" x="33"/>
        <item m="1" x="1401"/>
        <item m="1" x="2041"/>
        <item m="1" x="150"/>
        <item m="1" x="1116"/>
        <item m="1" x="378"/>
        <item m="1" x="691"/>
        <item m="1" x="1999"/>
        <item m="1" x="1642"/>
        <item m="1" x="1927"/>
        <item m="1" x="134"/>
        <item m="1" x="58"/>
        <item m="1" x="309"/>
        <item m="1" x="154"/>
        <item m="1" x="66"/>
        <item m="1" x="912"/>
        <item m="1" x="1832"/>
        <item m="1" x="551"/>
        <item m="1" x="1358"/>
        <item m="1" x="1677"/>
        <item m="1" x="962"/>
        <item m="1" x="1091"/>
        <item m="1" x="1573"/>
        <item m="1" x="1056"/>
        <item m="1" x="950"/>
        <item m="1" x="659"/>
        <item m="1" x="1676"/>
        <item m="1" x="820"/>
        <item m="1" x="181"/>
        <item m="1" x="1572"/>
        <item m="1" x="1402"/>
        <item m="1" x="358"/>
        <item m="1" x="1831"/>
        <item m="1" x="1478"/>
        <item m="1" x="9"/>
        <item m="1" x="1864"/>
        <item m="1" x="1373"/>
        <item m="1" x="1724"/>
        <item m="1" x="273"/>
        <item m="1" x="1881"/>
        <item m="1" x="858"/>
        <item m="1" x="1972"/>
        <item m="1" x="695"/>
        <item m="1" x="1404"/>
        <item m="1" x="399"/>
        <item m="1" x="719"/>
        <item m="1" x="1605"/>
        <item m="1" x="1196"/>
        <item m="1" x="23"/>
        <item m="1" x="2017"/>
        <item m="1" x="1333"/>
        <item m="1" x="594"/>
        <item m="1" x="1665"/>
        <item m="1" x="1536"/>
        <item m="1" x="1812"/>
        <item m="1" x="710"/>
        <item m="1" x="1033"/>
        <item m="1" x="331"/>
        <item m="1" x="907"/>
        <item m="1" x="1672"/>
        <item m="1" x="1916"/>
        <item m="1" x="1321"/>
        <item m="1" x="650"/>
        <item m="1" x="1566"/>
        <item m="1" x="1709"/>
        <item m="1" x="1112"/>
        <item m="1" x="142"/>
        <item m="1" x="1684"/>
        <item m="1" x="567"/>
        <item m="1" x="1957"/>
        <item m="1" x="810"/>
        <item m="1" x="859"/>
        <item m="1" x="1966"/>
        <item m="1" x="1885"/>
        <item m="1" x="1725"/>
        <item m="1" x="2025"/>
        <item m="1" x="189"/>
        <item m="1" x="226"/>
        <item m="1" x="1027"/>
        <item m="1" x="78"/>
        <item m="1" x="1526"/>
        <item m="1" x="839"/>
        <item m="1" x="1468"/>
        <item m="1" x="1325"/>
        <item m="1" x="1932"/>
        <item m="1" x="2039"/>
        <item m="1" x="1681"/>
        <item m="1" x="726"/>
        <item m="1" x="972"/>
        <item m="1" x="1878"/>
        <item m="1" x="1306"/>
        <item m="1" x="1413"/>
        <item m="1" x="41"/>
        <item m="1" x="752"/>
        <item m="1" x="1170"/>
        <item m="1" x="1135"/>
        <item m="1" x="856"/>
        <item m="1" x="1538"/>
        <item m="1" x="1173"/>
        <item m="1" x="801"/>
        <item m="1" x="1140"/>
        <item m="1" x="1299"/>
        <item m="1" x="1349"/>
        <item m="1" x="1485"/>
        <item m="1" x="500"/>
        <item m="1" x="1792"/>
        <item m="1" x="610"/>
        <item m="1" x="615"/>
        <item m="1" x="2100"/>
        <item m="1" x="1167"/>
        <item m="1" x="2004"/>
        <item m="1" x="82"/>
        <item m="1" x="1176"/>
        <item m="1" x="2002"/>
        <item m="1" x="619"/>
        <item m="1" x="1556"/>
        <item m="1" x="1194"/>
        <item m="1" x="1114"/>
        <item m="1" x="1421"/>
        <item m="1" x="1653"/>
        <item m="1" x="1231"/>
        <item m="1" x="268"/>
        <item m="1" x="1496"/>
        <item m="1" x="2019"/>
        <item m="1" x="243"/>
        <item m="1" x="1925"/>
        <item m="1" x="417"/>
        <item m="1" x="131"/>
        <item m="1" x="303"/>
        <item m="1" x="1455"/>
        <item m="1" x="2105"/>
        <item m="1" x="237"/>
        <item m="1" x="90"/>
        <item m="1" x="1914"/>
        <item m="1" x="979"/>
        <item m="1" x="581"/>
        <item m="1" x="878"/>
        <item m="1" x="1094"/>
        <item m="1" x="753"/>
        <item m="1" x="1212"/>
        <item m="1" x="1958"/>
        <item m="1" x="540"/>
        <item m="1" x="1487"/>
        <item m="1" x="485"/>
        <item m="1" x="105"/>
        <item m="1" x="621"/>
        <item m="1" x="1332"/>
        <item m="1" x="1141"/>
        <item m="1" x="2117"/>
        <item m="1" x="1236"/>
        <item m="1" x="1606"/>
        <item m="1" x="1490"/>
        <item m="1" x="19"/>
        <item m="1" x="471"/>
        <item m="1" x="480"/>
        <item m="1" x="367"/>
        <item m="1" x="322"/>
        <item m="1" x="1347"/>
        <item m="1" x="1184"/>
        <item m="1" x="1353"/>
        <item m="1" x="622"/>
        <item m="1" x="1137"/>
        <item m="1" x="1644"/>
        <item m="1" x="1782"/>
        <item m="1" x="1064"/>
        <item m="1" x="465"/>
        <item m="1" x="29"/>
        <item m="1" x="845"/>
        <item m="1" x="1057"/>
        <item m="1" x="1533"/>
        <item m="1" x="1339"/>
        <item m="1" x="1384"/>
        <item m="1" x="508"/>
        <item m="1" x="1340"/>
        <item m="1" x="511"/>
        <item m="1" x="276"/>
        <item m="1" x="530"/>
        <item m="1" x="402"/>
        <item m="1" x="1731"/>
        <item m="1" x="694"/>
        <item m="1" x="1444"/>
        <item m="1" x="1115"/>
        <item m="1" x="1563"/>
        <item m="1" x="1797"/>
        <item m="1" x="408"/>
        <item m="1" x="1032"/>
        <item m="1" x="1522"/>
        <item m="1" x="2011"/>
        <item m="1" x="1460"/>
        <item m="1" x="910"/>
        <item m="1" x="1559"/>
        <item m="1" x="452"/>
        <item m="1" x="117"/>
        <item m="1" x="1933"/>
        <item m="1" x="1839"/>
        <item m="1" x="754"/>
        <item m="1" x="1786"/>
        <item m="1" x="544"/>
        <item m="1" x="709"/>
        <item m="1" x="1775"/>
        <item m="1" x="863"/>
        <item m="1" x="1934"/>
        <item m="1" x="2048"/>
        <item m="1" x="1035"/>
        <item m="1" x="780"/>
        <item m="1" x="135"/>
        <item m="1" x="1239"/>
        <item m="1" x="1459"/>
        <item m="1" x="1777"/>
        <item m="1" x="153"/>
        <item m="1" x="1871"/>
        <item m="1" x="239"/>
        <item m="1" x="1069"/>
        <item m="1" x="1508"/>
        <item m="1" x="1250"/>
        <item m="1" x="928"/>
        <item m="1" x="238"/>
        <item m="1" x="1048"/>
        <item m="1" x="11"/>
        <item m="1" x="1341"/>
        <item m="1" x="896"/>
        <item m="1" x="255"/>
        <item m="1" x="609"/>
        <item m="1" x="1920"/>
        <item m="1" x="1472"/>
        <item m="1" x="1594"/>
        <item m="1" x="745"/>
        <item m="1" x="1273"/>
        <item m="1" x="1022"/>
        <item m="1" x="1906"/>
        <item m="1" x="683"/>
        <item m="1" x="1394"/>
        <item m="1" x="1657"/>
        <item m="1" x="1758"/>
        <item m="1" x="57"/>
        <item m="1" x="1165"/>
        <item m="1" x="1686"/>
        <item m="1" x="1674"/>
        <item m="1" x="2120"/>
        <item m="1" x="1512"/>
        <item m="1" x="1841"/>
        <item m="1" x="229"/>
        <item m="1" x="342"/>
        <item m="1" x="2022"/>
        <item m="1" x="245"/>
        <item m="1" x="1036"/>
        <item m="1" x="1682"/>
        <item m="1" x="147"/>
        <item m="1" x="2088"/>
        <item m="1" x="1447"/>
        <item m="1" x="194"/>
        <item m="1" x="1392"/>
        <item m="1" x="1493"/>
        <item m="1" x="2014"/>
        <item m="1" x="1790"/>
        <item m="1" x="1202"/>
        <item m="1" x="1221"/>
        <item m="1" x="299"/>
        <item m="1" x="410"/>
        <item m="1" x="506"/>
        <item m="1" x="88"/>
        <item m="1" x="631"/>
        <item m="1" x="909"/>
        <item m="1" x="1409"/>
        <item m="1" x="1872"/>
        <item m="1" x="2093"/>
        <item m="1" x="1894"/>
        <item m="1" x="1931"/>
        <item m="1" x="678"/>
        <item m="1" x="2016"/>
        <item m="1" x="1795"/>
        <item m="1" x="1180"/>
        <item m="1" x="883"/>
        <item m="1" x="926"/>
        <item m="1" x="1836"/>
        <item m="1" x="805"/>
        <item m="1" x="507"/>
        <item m="1" x="442"/>
        <item m="1" x="109"/>
        <item m="1" x="549"/>
        <item m="1" x="1139"/>
        <item m="1" x="2092"/>
        <item m="1" x="1037"/>
        <item m="1" x="1197"/>
        <item m="1" x="1711"/>
        <item m="1" x="1687"/>
        <item m="1" x="2036"/>
        <item m="1" x="1183"/>
        <item m="1" x="469"/>
        <item m="1" x="2091"/>
        <item m="1" x="30"/>
        <item m="1" x="831"/>
        <item m="1" x="1093"/>
        <item m="1" x="937"/>
        <item m="1" x="1354"/>
        <item m="1" x="2096"/>
        <item m="1" x="1813"/>
        <item m="1" x="461"/>
        <item m="1" x="1592"/>
        <item m="1" x="1359"/>
        <item m="1" x="915"/>
        <item m="1" x="798"/>
        <item m="1" x="1959"/>
        <item m="1" x="1973"/>
        <item m="1" x="978"/>
        <item m="1" x="1525"/>
        <item m="1" x="1760"/>
        <item m="1" x="1414"/>
        <item m="1" x="1951"/>
        <item m="1" x="1323"/>
        <item m="1" x="1988"/>
        <item m="1" x="1596"/>
        <item m="1" x="96"/>
        <item m="1" x="1272"/>
        <item m="1" x="945"/>
        <item m="1" x="208"/>
        <item m="1" x="1670"/>
        <item m="1" x="1866"/>
        <item m="1" x="1698"/>
        <item m="1" x="1059"/>
        <item m="1" x="278"/>
        <item m="1" x="1656"/>
        <item m="1" x="190"/>
        <item m="1" x="409"/>
        <item m="1" x="1144"/>
        <item m="1" x="129"/>
        <item m="1" x="463"/>
        <item m="1" x="167"/>
        <item m="1" x="1667"/>
        <item m="1" x="1492"/>
        <item m="1" x="827"/>
        <item m="1" x="1470"/>
        <item m="1" x="34"/>
        <item m="1" x="599"/>
        <item m="1" x="1305"/>
        <item m="1" x="1092"/>
        <item m="1" x="335"/>
        <item m="1" x="1479"/>
        <item m="1" x="589"/>
        <item m="1" x="975"/>
        <item m="1" x="1003"/>
        <item m="1" x="1051"/>
        <item m="1" x="1477"/>
        <item m="1" x="846"/>
        <item m="1" x="1867"/>
        <item m="1" x="977"/>
        <item m="1" x="1601"/>
        <item m="1" x="1599"/>
        <item m="1" x="2027"/>
        <item m="1" x="931"/>
        <item m="1" x="1220"/>
        <item m="1" x="941"/>
        <item m="1" x="1319"/>
        <item m="1" x="1702"/>
        <item m="1" x="1157"/>
        <item m="1" x="1537"/>
        <item m="1" x="242"/>
        <item m="1" x="1571"/>
        <item m="1" x="1182"/>
        <item m="1" x="1875"/>
        <item m="1" x="2028"/>
        <item m="1" x="1550"/>
        <item m="1" x="1785"/>
        <item m="1" x="899"/>
        <item m="1" x="1261"/>
        <item m="1" x="2018"/>
        <item m="1" x="788"/>
        <item m="1" x="249"/>
        <item m="1" x="648"/>
        <item m="1" x="1607"/>
        <item m="1" x="300"/>
      </items>
    </pivotField>
    <pivotField compact="0" outline="0" subtotalTop="0" showAll="0" includeNewItemsInFilter="1" defaultSubtotal="0"/>
    <pivotField axis="axisRow" compact="0" outline="0" subtotalTop="0" showAll="0" includeNewItemsInFilter="1" defaultSubtotal="0">
      <items count="13">
        <item x="0"/>
        <item x="1"/>
        <item x="2"/>
        <item x="8"/>
        <item x="4"/>
        <item x="5"/>
        <item x="6"/>
        <item x="7"/>
        <item x="3"/>
        <item m="1" x="11"/>
        <item m="1" x="10"/>
        <item m="1" x="9"/>
        <item m="1" x="12"/>
      </items>
    </pivotField>
    <pivotField axis="axisRow" dataField="1" compact="0" outline="0" subtotalTop="0" showAll="0" includeNewItemsInFilter="1" defaultSubtotal="0">
      <items count="1713">
        <item m="1" x="8"/>
        <item m="1" x="1032"/>
        <item m="1" x="1141"/>
        <item m="1" x="1554"/>
        <item x="2"/>
        <item m="1" x="1284"/>
        <item m="1" x="1475"/>
        <item m="1" x="192"/>
        <item m="1" x="595"/>
        <item m="1" x="778"/>
        <item m="1" x="692"/>
        <item m="1" x="285"/>
        <item m="1" x="1337"/>
        <item x="1"/>
        <item m="1" x="1195"/>
        <item m="1" x="1246"/>
        <item m="1" x="361"/>
        <item m="1" x="767"/>
        <item m="1" x="972"/>
        <item m="1" x="945"/>
        <item m="1" x="357"/>
        <item m="1" x="279"/>
        <item m="1" x="352"/>
        <item m="1" x="810"/>
        <item m="1" x="892"/>
        <item m="1" x="1668"/>
        <item m="1" x="906"/>
        <item m="1" x="272"/>
        <item m="1" x="676"/>
        <item m="1" x="1005"/>
        <item m="1" x="1033"/>
        <item m="1" x="207"/>
        <item m="1" x="470"/>
        <item m="1" x="682"/>
        <item m="1" x="931"/>
        <item m="1" x="1616"/>
        <item m="1" x="1382"/>
        <item m="1" x="451"/>
        <item m="1" x="1358"/>
        <item m="1" x="434"/>
        <item m="1" x="1000"/>
        <item m="1" x="898"/>
        <item m="1" x="77"/>
        <item m="1" x="557"/>
        <item m="1" x="1489"/>
        <item m="1" x="310"/>
        <item m="1" x="1055"/>
        <item m="1" x="1435"/>
        <item m="1" x="227"/>
        <item m="1" x="1485"/>
        <item m="1" x="51"/>
        <item m="1" x="303"/>
        <item m="1" x="1242"/>
        <item m="1" x="178"/>
        <item m="1" x="1483"/>
        <item m="1" x="1173"/>
        <item m="1" x="580"/>
        <item m="1" x="603"/>
        <item m="1" x="693"/>
        <item m="1" x="398"/>
        <item m="1" x="479"/>
        <item m="1" x="634"/>
        <item m="1" x="1455"/>
        <item m="1" x="88"/>
        <item m="1" x="631"/>
        <item m="1" x="808"/>
        <item m="1" x="1601"/>
        <item m="1" x="198"/>
        <item m="1" x="114"/>
        <item m="1" x="805"/>
        <item m="1" x="449"/>
        <item m="1" x="122"/>
        <item m="1" x="1574"/>
        <item m="1" x="1391"/>
        <item m="1" x="1003"/>
        <item m="1" x="332"/>
        <item m="1" x="755"/>
        <item m="1" x="1386"/>
        <item m="1" x="1079"/>
        <item x="0"/>
        <item m="1" x="1393"/>
        <item m="1" x="859"/>
        <item m="1" x="895"/>
        <item m="1" x="1348"/>
        <item m="1" x="854"/>
        <item m="1" x="957"/>
        <item m="1" x="186"/>
        <item m="1" x="1600"/>
        <item m="1" x="1050"/>
        <item m="1" x="1638"/>
        <item m="1" x="78"/>
        <item m="1" x="118"/>
        <item m="1" x="1464"/>
        <item m="1" x="138"/>
        <item m="1" x="440"/>
        <item m="1" x="510"/>
        <item m="1" x="1274"/>
        <item m="1" x="528"/>
        <item m="1" x="746"/>
        <item m="1" x="776"/>
        <item m="1" x="246"/>
        <item m="1" x="525"/>
        <item m="1" x="1252"/>
        <item m="1" x="920"/>
        <item m="1" x="995"/>
        <item m="1" x="415"/>
        <item m="1" x="1047"/>
        <item m="1" x="405"/>
        <item m="1" x="484"/>
        <item m="1" x="1468"/>
        <item m="1" x="335"/>
        <item m="1" x="328"/>
        <item m="1" x="106"/>
        <item m="1" x="943"/>
        <item m="1" x="1380"/>
        <item m="1" x="923"/>
        <item m="1" x="243"/>
        <item m="1" x="296"/>
        <item m="1" x="1271"/>
        <item m="1" x="523"/>
        <item m="1" x="1673"/>
        <item m="1" x="356"/>
        <item m="1" x="1012"/>
        <item m="1" x="1695"/>
        <item m="1" x="975"/>
        <item m="1" x="1034"/>
        <item m="1" x="399"/>
        <item m="1" x="416"/>
        <item x="7"/>
        <item x="3"/>
        <item x="4"/>
        <item x="5"/>
        <item x="6"/>
        <item m="1" x="308"/>
        <item m="1" x="330"/>
        <item m="1" x="1114"/>
        <item m="1" x="157"/>
        <item m="1" x="977"/>
        <item m="1" x="954"/>
        <item m="1" x="1267"/>
        <item m="1" x="1183"/>
        <item m="1" x="1010"/>
        <item m="1" x="1659"/>
        <item m="1" x="491"/>
        <item m="1" x="1415"/>
        <item m="1" x="274"/>
        <item m="1" x="917"/>
        <item m="1" x="737"/>
        <item m="1" x="54"/>
        <item m="1" x="1354"/>
        <item m="1" x="1359"/>
        <item m="1" x="1080"/>
        <item m="1" x="75"/>
        <item m="1" x="629"/>
        <item m="1" x="10"/>
        <item m="1" x="232"/>
        <item m="1" x="735"/>
        <item m="1" x="16"/>
        <item m="1" x="738"/>
        <item m="1" x="571"/>
        <item m="1" x="93"/>
        <item m="1" x="1607"/>
        <item m="1" x="422"/>
        <item m="1" x="897"/>
        <item m="1" x="1578"/>
        <item m="1" x="1390"/>
        <item m="1" x="1198"/>
        <item m="1" x="425"/>
        <item m="1" x="1305"/>
        <item m="1" x="1110"/>
        <item m="1" x="1580"/>
        <item m="1" x="1478"/>
        <item m="1" x="1204"/>
        <item m="1" x="1273"/>
        <item m="1" x="1661"/>
        <item m="1" x="1669"/>
        <item m="1" x="142"/>
        <item m="1" x="1619"/>
        <item m="1" x="570"/>
        <item m="1" x="1703"/>
        <item m="1" x="653"/>
        <item m="1" x="896"/>
        <item m="1" x="1158"/>
        <item m="1" x="587"/>
        <item m="1" x="37"/>
        <item m="1" x="20"/>
        <item m="1" x="137"/>
        <item m="1" x="1181"/>
        <item m="1" x="414"/>
        <item m="1" x="1123"/>
        <item m="1" x="1076"/>
        <item m="1" x="1368"/>
        <item m="1" x="1692"/>
        <item m="1" x="1543"/>
        <item m="1" x="530"/>
        <item m="1" x="79"/>
        <item m="1" x="107"/>
        <item m="1" x="690"/>
        <item m="1" x="782"/>
        <item m="1" x="1122"/>
        <item m="1" x="1506"/>
        <item m="1" x="377"/>
        <item m="1" x="1081"/>
        <item m="1" x="1136"/>
        <item m="1" x="890"/>
        <item m="1" x="990"/>
        <item m="1" x="1155"/>
        <item m="1" x="1590"/>
        <item m="1" x="1176"/>
        <item m="1" x="852"/>
        <item m="1" x="1077"/>
        <item m="1" x="929"/>
        <item m="1" x="169"/>
        <item m="1" x="339"/>
        <item m="1" x="843"/>
        <item m="1" x="713"/>
        <item m="1" x="678"/>
        <item m="1" x="1064"/>
        <item m="1" x="812"/>
        <item m="1" x="30"/>
        <item m="1" x="1214"/>
        <item m="1" x="240"/>
        <item m="1" x="799"/>
        <item m="1" x="1699"/>
        <item m="1" x="1476"/>
        <item m="1" x="976"/>
        <item m="1" x="540"/>
        <item m="1" x="1333"/>
        <item m="1" x="109"/>
        <item m="1" x="1264"/>
        <item m="1" x="887"/>
        <item m="1" x="1533"/>
        <item m="1" x="900"/>
        <item m="1" x="1636"/>
        <item m="1" x="600"/>
        <item m="1" x="364"/>
        <item m="1" x="342"/>
        <item m="1" x="1388"/>
        <item m="1" x="1459"/>
        <item m="1" x="163"/>
        <item m="1" x="462"/>
        <item m="1" x="325"/>
        <item m="1" x="304"/>
        <item m="1" x="883"/>
        <item m="1" x="131"/>
        <item m="1" x="1414"/>
        <item m="1" x="1399"/>
        <item m="1" x="1491"/>
        <item m="1" x="1084"/>
        <item m="1" x="951"/>
        <item m="1" x="833"/>
        <item m="1" x="599"/>
        <item m="1" x="1504"/>
        <item m="1" x="1498"/>
        <item m="1" x="1236"/>
        <item m="1" x="384"/>
        <item m="1" x="222"/>
        <item m="1" x="1449"/>
        <item m="1" x="110"/>
        <item m="1" x="68"/>
        <item m="1" x="652"/>
        <item m="1" x="508"/>
        <item m="1" x="823"/>
        <item m="1" x="783"/>
        <item m="1" x="188"/>
        <item m="1" x="14"/>
        <item m="1" x="19"/>
        <item m="1" x="1406"/>
        <item m="1" x="612"/>
        <item m="1" x="1014"/>
        <item m="1" x="1423"/>
        <item m="1" x="646"/>
        <item m="1" x="418"/>
        <item m="1" x="67"/>
        <item m="1" x="1062"/>
        <item m="1" x="1575"/>
        <item m="1" x="926"/>
        <item m="1" x="1314"/>
        <item m="1" x="230"/>
        <item m="1" x="99"/>
        <item m="1" x="1665"/>
        <item m="1" x="1073"/>
        <item m="1" x="247"/>
        <item m="1" x="904"/>
        <item m="1" x="410"/>
        <item m="1" x="1350"/>
        <item m="1" x="1627"/>
        <item m="1" x="1685"/>
        <item m="1" x="649"/>
        <item m="1" x="1613"/>
        <item m="1" x="58"/>
        <item m="1" x="255"/>
        <item m="1" x="205"/>
        <item m="1" x="320"/>
        <item m="1" x="215"/>
        <item m="1" x="1493"/>
        <item m="1" x="1320"/>
        <item m="1" x="836"/>
        <item m="1" x="536"/>
        <item m="1" x="1445"/>
        <item m="1" x="1456"/>
        <item m="1" x="910"/>
        <item m="1" x="318"/>
        <item m="1" x="1611"/>
        <item m="1" x="1652"/>
        <item m="1" x="1568"/>
        <item m="1" x="964"/>
        <item m="1" x="221"/>
        <item m="1" x="880"/>
        <item m="1" x="1028"/>
        <item m="1" x="1378"/>
        <item m="1" x="1514"/>
        <item m="1" x="1702"/>
        <item m="1" x="1645"/>
        <item m="1" x="1573"/>
        <item m="1" x="905"/>
        <item m="1" x="894"/>
        <item m="1" x="1121"/>
        <item m="1" x="918"/>
        <item m="1" x="1670"/>
        <item m="1" x="426"/>
        <item m="1" x="912"/>
        <item m="1" x="588"/>
        <item m="1" x="458"/>
        <item m="1" x="1321"/>
        <item m="1" x="597"/>
        <item m="1" x="648"/>
        <item m="1" x="302"/>
        <item m="1" x="529"/>
        <item m="1" x="889"/>
        <item m="1" x="208"/>
        <item m="1" x="1119"/>
        <item m="1" x="983"/>
        <item m="1" x="400"/>
        <item m="1" x="960"/>
        <item m="1" x="1021"/>
        <item m="1" x="392"/>
        <item m="1" x="829"/>
        <item m="1" x="1297"/>
        <item m="1" x="80"/>
        <item m="1" x="722"/>
        <item m="1" x="788"/>
        <item m="1" x="553"/>
        <item m="1" x="714"/>
        <item m="1" x="856"/>
        <item m="1" x="435"/>
        <item m="1" x="675"/>
        <item m="1" x="206"/>
        <item m="1" x="103"/>
        <item m="1" x="1450"/>
        <item m="1" x="524"/>
        <item m="1" x="1660"/>
        <item m="1" x="869"/>
        <item m="1" x="590"/>
        <item m="1" x="372"/>
        <item m="1" x="1069"/>
        <item m="1" x="914"/>
        <item m="1" x="123"/>
        <item m="1" x="33"/>
        <item m="1" x="299"/>
        <item m="1" x="1029"/>
        <item m="1" x="1392"/>
        <item m="1" x="548"/>
        <item m="1" x="1261"/>
        <item m="1" x="60"/>
        <item m="1" x="638"/>
        <item m="1" x="1653"/>
        <item m="1" x="174"/>
        <item m="1" x="444"/>
        <item m="1" x="1446"/>
        <item m="1" x="173"/>
        <item m="1" x="168"/>
        <item m="1" x="382"/>
        <item m="1" x="1381"/>
        <item m="1" x="515"/>
        <item m="1" x="495"/>
        <item m="1" x="1566"/>
        <item m="1" x="691"/>
        <item m="1" x="752"/>
        <item m="1" x="796"/>
        <item m="1" x="1454"/>
        <item m="1" x="987"/>
        <item m="1" x="1586"/>
        <item m="1" x="666"/>
        <item m="1" x="177"/>
        <item m="1" x="1260"/>
        <item m="1" x="949"/>
        <item m="1" x="27"/>
        <item m="1" x="1370"/>
        <item m="1" x="1625"/>
        <item m="1" x="62"/>
        <item m="1" x="454"/>
        <item m="1" x="1466"/>
        <item m="1" x="1290"/>
        <item m="1" x="1120"/>
        <item m="1" x="1234"/>
        <item m="1" x="1705"/>
        <item m="1" x="742"/>
        <item m="1" x="149"/>
        <item m="1" x="1675"/>
        <item m="1" x="311"/>
        <item m="1" x="1026"/>
        <item m="1" x="1293"/>
        <item m="1" x="1135"/>
        <item m="1" x="1276"/>
        <item m="1" x="258"/>
        <item m="1" x="1582"/>
        <item m="1" x="1398"/>
        <item m="1" x="1647"/>
        <item m="1" x="130"/>
        <item m="1" x="531"/>
        <item m="1" x="1526"/>
        <item m="1" x="1651"/>
        <item m="1" x="1467"/>
        <item m="1" x="1060"/>
        <item m="1" x="641"/>
        <item m="1" x="671"/>
        <item m="1" x="329"/>
        <item m="1" x="286"/>
        <item m="1" x="25"/>
        <item m="1" x="863"/>
        <item m="1" x="235"/>
        <item m="1" x="1351"/>
        <item m="1" x="1229"/>
        <item m="1" x="1281"/>
        <item m="1" x="1511"/>
        <item m="1" x="546"/>
        <item m="1" x="718"/>
        <item m="1" x="982"/>
        <item m="1" x="1256"/>
        <item m="1" x="847"/>
        <item m="1" x="69"/>
        <item m="1" x="996"/>
        <item m="1" x="1082"/>
        <item m="1" x="875"/>
        <item m="1" x="770"/>
        <item m="1" x="842"/>
        <item m="1" x="615"/>
        <item m="1" x="1336"/>
        <item m="1" x="1218"/>
        <item m="1" x="1523"/>
        <item m="1" x="1300"/>
        <item m="1" x="1134"/>
        <item m="1" x="545"/>
        <item m="1" x="938"/>
        <item m="1" x="1709"/>
        <item m="1" x="1447"/>
        <item m="1" x="640"/>
        <item m="1" x="551"/>
        <item m="1" x="826"/>
        <item m="1" x="1139"/>
        <item m="1" x="83"/>
        <item m="1" x="1168"/>
        <item m="1" x="390"/>
        <item m="1" x="1272"/>
        <item m="1" x="1542"/>
        <item m="1" x="1372"/>
        <item m="1" x="819"/>
        <item m="1" x="248"/>
        <item m="1" x="1192"/>
        <item m="1" x="1677"/>
        <item m="1" x="1663"/>
        <item m="1" x="1639"/>
        <item m="1" x="1635"/>
        <item m="1" x="82"/>
        <item m="1" x="1327"/>
        <item m="1" x="298"/>
        <item m="1" x="358"/>
        <item m="1" x="1215"/>
        <item m="1" x="268"/>
        <item m="1" x="605"/>
        <item m="1" x="1551"/>
        <item m="1" x="1502"/>
        <item m="1" x="467"/>
        <item m="1" x="264"/>
        <item m="1" x="698"/>
        <item m="1" x="973"/>
        <item m="1" x="1038"/>
        <item m="1" x="1411"/>
        <item m="1" x="756"/>
        <item m="1" x="105"/>
        <item m="1" x="633"/>
        <item m="1" x="1036"/>
        <item m="1" x="447"/>
        <item m="1" x="185"/>
        <item m="1" x="1223"/>
        <item m="1" x="1142"/>
        <item m="1" x="877"/>
        <item m="1" x="879"/>
        <item m="1" x="662"/>
        <item m="1" x="442"/>
        <item m="1" x="1522"/>
        <item m="1" x="253"/>
        <item m="1" x="532"/>
        <item m="1" x="1019"/>
        <item m="1" x="669"/>
        <item m="1" x="197"/>
        <item m="1" x="1208"/>
        <item m="1" x="381"/>
        <item m="1" x="1484"/>
        <item m="1" x="1421"/>
        <item m="1" x="1602"/>
        <item m="1" x="1184"/>
        <item m="1" x="1240"/>
        <item m="1" x="1569"/>
        <item m="1" x="1209"/>
        <item m="1" x="513"/>
        <item m="1" x="743"/>
        <item m="1" x="341"/>
        <item m="1" x="644"/>
        <item m="1" x="550"/>
        <item m="1" x="283"/>
        <item m="1" x="1335"/>
        <item m="1" x="547"/>
        <item m="1" x="1063"/>
        <item m="1" x="1049"/>
        <item m="1" x="309"/>
        <item m="1" x="817"/>
        <item m="1" x="1207"/>
        <item m="1" x="1680"/>
        <item m="1" x="1212"/>
        <item m="1" x="1408"/>
        <item m="1" x="29"/>
        <item m="1" x="1170"/>
        <item m="1" x="1205"/>
        <item m="1" x="602"/>
        <item m="1" x="1037"/>
        <item m="1" x="549"/>
        <item m="1" x="463"/>
        <item m="1" x="784"/>
        <item m="1" x="583"/>
        <item m="1" x="96"/>
        <item m="1" x="948"/>
        <item m="1" x="1615"/>
        <item m="1" x="1521"/>
        <item m="1" x="589"/>
        <item m="1" x="424"/>
        <item m="1" x="1682"/>
        <item m="1" x="1561"/>
        <item m="1" x="1172"/>
        <item m="1" x="1457"/>
        <item m="1" x="604"/>
        <item m="1" x="538"/>
        <item m="1" x="1696"/>
        <item m="1" x="164"/>
        <item m="1" x="725"/>
        <item m="1" x="1318"/>
        <item m="1" x="1549"/>
        <item m="1" x="1481"/>
        <item m="1" x="1403"/>
        <item m="1" x="159"/>
        <item m="1" x="575"/>
        <item m="1" x="561"/>
        <item m="1" x="891"/>
        <item m="1" x="18"/>
        <item m="1" x="1431"/>
        <item m="1" x="346"/>
        <item m="1" x="179"/>
        <item m="1" x="1708"/>
        <item m="1" x="395"/>
        <item m="1" x="999"/>
        <item m="1" x="389"/>
        <item m="1" x="1503"/>
        <item m="1" x="1433"/>
        <item m="1" x="1093"/>
        <item m="1" x="654"/>
        <item m="1" x="537"/>
        <item m="1" x="1203"/>
        <item m="1" x="1496"/>
        <item m="1" x="1058"/>
        <item m="1" x="1128"/>
        <item m="1" x="679"/>
        <item m="1" x="1237"/>
        <item m="1" x="254"/>
        <item m="1" x="813"/>
        <item m="1" x="911"/>
        <item m="1" x="993"/>
        <item m="1" x="815"/>
        <item m="1" x="245"/>
        <item m="1" x="789"/>
        <item m="1" x="623"/>
        <item m="1" x="423"/>
        <item m="1" x="609"/>
        <item m="1" x="766"/>
        <item m="1" x="1426"/>
        <item m="1" x="816"/>
        <item m="1" x="340"/>
        <item m="1" x="1538"/>
        <item m="1" x="437"/>
        <item m="1" x="334"/>
        <item m="1" x="1631"/>
        <item m="1" x="1127"/>
        <item m="1" x="858"/>
        <item m="1" x="1581"/>
        <item m="1" x="129"/>
        <item m="1" x="383"/>
        <item m="1" x="1525"/>
        <item m="1" x="1628"/>
        <item m="1" x="687"/>
        <item m="1" x="1006"/>
        <item m="1" x="915"/>
        <item m="1" x="1438"/>
        <item m="1" x="338"/>
        <item m="1" x="262"/>
        <item m="1" x="120"/>
        <item m="1" x="228"/>
        <item m="1" x="450"/>
        <item m="1" x="578"/>
        <item m="1" x="314"/>
        <item m="1" x="117"/>
        <item m="1" x="1211"/>
        <item m="1" x="180"/>
        <item m="1" x="368"/>
        <item m="1" x="697"/>
        <item m="1" x="1199"/>
        <item m="1" x="202"/>
        <item m="1" x="541"/>
        <item m="1" x="1353"/>
        <item m="1" x="1577"/>
        <item m="1" x="1701"/>
        <item m="1" x="251"/>
        <item m="1" x="1463"/>
        <item m="1" x="1517"/>
        <item m="1" x="1497"/>
        <item m="1" x="237"/>
        <item m="1" x="721"/>
        <item m="1" x="835"/>
        <item m="1" x="723"/>
        <item m="1" x="822"/>
        <item m="1" x="213"/>
        <item m="1" x="181"/>
        <item m="1" x="1056"/>
        <item m="1" x="1270"/>
        <item m="1" x="684"/>
        <item m="1" x="1404"/>
        <item m="1" x="1160"/>
        <item m="1" x="13"/>
        <item m="1" x="1657"/>
        <item m="1" x="779"/>
        <item m="1" x="1375"/>
        <item m="1" x="1557"/>
        <item m="1" x="519"/>
        <item m="1" x="520"/>
        <item m="1" x="1539"/>
        <item m="1" x="775"/>
        <item m="1" x="1171"/>
        <item m="1" x="242"/>
        <item m="1" x="1287"/>
        <item m="1" x="882"/>
        <item m="1" x="204"/>
        <item m="1" x="344"/>
        <item m="1" x="1039"/>
        <item m="1" x="732"/>
        <item m="1" x="1159"/>
        <item m="1" x="1296"/>
        <item m="1" x="668"/>
        <item m="1" x="1101"/>
        <item m="1" x="586"/>
        <item m="1" x="91"/>
        <item m="1" x="1286"/>
        <item m="1" x="559"/>
        <item m="1" x="1175"/>
        <item m="1" x="1395"/>
        <item m="1" x="214"/>
        <item m="1" x="489"/>
        <item m="1" x="1330"/>
        <item m="1" x="1530"/>
        <item m="1" x="952"/>
        <item m="1" x="736"/>
        <item m="1" x="1397"/>
        <item m="1" x="802"/>
        <item m="1" x="476"/>
        <item m="1" x="1161"/>
        <item m="1" x="167"/>
        <item m="1" x="275"/>
        <item m="1" x="98"/>
        <item m="1" x="1027"/>
        <item m="1" x="1442"/>
        <item m="1" x="542"/>
        <item m="1" x="189"/>
        <item m="1" x="1707"/>
        <item m="1" x="223"/>
        <item m="1" x="146"/>
        <item m="1" x="806"/>
        <item m="1" x="171"/>
        <item m="1" x="913"/>
        <item m="1" x="1189"/>
        <item m="1" x="1646"/>
        <item m="1" x="539"/>
        <item m="1" x="1550"/>
        <item m="1" x="15"/>
        <item m="1" x="800"/>
        <item m="1" x="908"/>
        <item m="1" x="878"/>
        <item m="1" x="1200"/>
        <item m="1" x="556"/>
        <item m="1" x="979"/>
        <item m="1" x="659"/>
        <item m="1" x="924"/>
        <item m="1" x="1061"/>
        <item m="1" x="861"/>
        <item m="1" x="729"/>
        <item m="1" x="780"/>
        <item m="1" x="71"/>
        <item m="1" x="57"/>
        <item m="1" x="1129"/>
        <item m="1" x="598"/>
        <item m="1" x="257"/>
        <item m="1" x="1654"/>
        <item m="1" x="49"/>
        <item m="1" x="818"/>
        <item m="1" x="511"/>
        <item m="1" x="569"/>
        <item m="1" x="1571"/>
        <item m="1" x="1461"/>
        <item m="1" x="1519"/>
        <item m="1" x="431"/>
        <item m="1" x="459"/>
        <item m="1" x="370"/>
        <item m="1" x="401"/>
        <item m="1" x="312"/>
        <item m="1" x="439"/>
        <item m="1" x="657"/>
        <item m="1" x="514"/>
        <item m="1" x="626"/>
        <item m="1" x="1355"/>
        <item m="1" x="710"/>
        <item m="1" x="485"/>
        <item m="1" x="41"/>
        <item m="1" x="239"/>
        <item m="1" x="1090"/>
        <item m="1" x="436"/>
        <item m="1" x="287"/>
        <item m="1" x="1473"/>
        <item m="1" x="962"/>
        <item m="1" x="760"/>
        <item m="1" x="1427"/>
        <item m="1" x="473"/>
        <item m="1" x="1016"/>
        <item m="1" x="814"/>
        <item m="1" x="769"/>
        <item m="1" x="820"/>
        <item m="1" x="1477"/>
        <item m="1" x="317"/>
        <item m="1" x="1115"/>
        <item m="1" x="119"/>
        <item m="1" x="1512"/>
        <item m="1" x="663"/>
        <item m="1" x="727"/>
        <item m="1" x="464"/>
        <item m="1" x="1238"/>
        <item m="1" x="753"/>
        <item m="1" x="1357"/>
        <item m="1" x="32"/>
        <item m="1" x="85"/>
        <item m="1" x="482"/>
        <item m="1" x="1347"/>
        <item m="1" x="36"/>
        <item m="1" x="533"/>
        <item m="1" x="1589"/>
        <item m="1" x="23"/>
        <item m="1" x="294"/>
        <item m="1" x="152"/>
        <item m="1" x="1681"/>
        <item m="1" x="1025"/>
        <item m="1" x="1546"/>
        <item m="1" x="345"/>
        <item m="1" x="1143"/>
        <item m="1" x="1666"/>
        <item m="1" x="1595"/>
        <item m="1" x="685"/>
        <item m="1" x="798"/>
        <item m="1" x="994"/>
        <item m="1" x="40"/>
        <item m="1" x="1579"/>
        <item m="1" x="1324"/>
        <item m="1" x="1344"/>
        <item m="1" x="1440"/>
        <item m="1" x="1103"/>
        <item m="1" x="934"/>
        <item m="1" x="1655"/>
        <item m="1" x="297"/>
        <item m="1" x="1598"/>
        <item m="1" x="708"/>
        <item m="1" x="1126"/>
        <item m="1" x="1217"/>
        <item m="1" x="651"/>
        <item m="1" x="838"/>
        <item m="1" x="793"/>
        <item m="1" x="719"/>
        <item m="1" x="165"/>
        <item m="1" x="862"/>
        <item m="1" x="139"/>
        <item m="1" x="747"/>
        <item m="1" x="1664"/>
        <item m="1" x="517"/>
        <item m="1" x="860"/>
        <item m="1" x="596"/>
        <item m="1" x="526"/>
        <item m="1" x="969"/>
        <item m="1" x="1193"/>
        <item m="1" x="407"/>
        <item m="1" x="660"/>
        <item m="1" x="1065"/>
        <item m="1" x="1072"/>
        <item m="1" x="1219"/>
        <item m="1" x="443"/>
        <item m="1" x="1283"/>
        <item m="1" x="430"/>
        <item m="1" x="350"/>
        <item m="1" x="1540"/>
        <item m="1" x="1410"/>
        <item m="1" x="135"/>
        <item m="1" x="134"/>
        <item m="1" x="11"/>
        <item m="1" x="360"/>
        <item m="1" x="219"/>
        <item m="1" x="238"/>
        <item m="1" x="1430"/>
        <item m="1" x="1111"/>
        <item m="1" x="1239"/>
        <item m="1" x="1693"/>
        <item m="1" x="593"/>
        <item m="1" x="554"/>
        <item m="1" x="803"/>
        <item m="1" x="902"/>
        <item m="1" x="1492"/>
        <item m="1" x="241"/>
        <item m="1" x="469"/>
        <item m="1" x="1662"/>
        <item m="1" x="1133"/>
        <item m="1" x="1356"/>
        <item m="1" x="989"/>
        <item m="1" x="865"/>
        <item m="1" x="252"/>
        <item m="1" x="1610"/>
        <item m="1" x="196"/>
        <item m="1" x="175"/>
        <item m="1" x="1443"/>
        <item m="1" x="406"/>
        <item m="1" x="1462"/>
        <item m="1" x="191"/>
        <item m="1" x="1294"/>
        <item m="1" x="1001"/>
        <item m="1" x="953"/>
        <item m="1" x="881"/>
        <item m="1" x="686"/>
        <item m="1" x="606"/>
        <item m="1" x="327"/>
        <item m="1" x="1059"/>
        <item m="1" x="521"/>
        <item m="1" x="1365"/>
        <item m="1" x="1332"/>
        <item m="1" x="234"/>
        <item m="1" x="420"/>
        <item m="1" x="1371"/>
        <item m="1" x="453"/>
        <item m="1" x="147"/>
        <item m="1" x="1508"/>
        <item m="1" x="1552"/>
        <item m="1" x="771"/>
        <item m="1" x="1416"/>
        <item m="1" x="624"/>
        <item m="1" x="1017"/>
        <item m="1" x="1313"/>
        <item m="1" x="1429"/>
        <item m="1" x="1222"/>
        <item m="1" x="445"/>
        <item m="1" x="1534"/>
        <item m="1" x="1524"/>
        <item m="1" x="720"/>
        <item m="1" x="391"/>
        <item m="1" x="343"/>
        <item m="1" x="187"/>
        <item m="1" x="1567"/>
        <item m="1" x="1608"/>
        <item m="1" x="956"/>
        <item m="1" x="73"/>
        <item m="1" x="558"/>
        <item m="1" x="70"/>
        <item m="1" x="1045"/>
        <item m="1" x="1439"/>
        <item m="1" x="777"/>
        <item m="1" x="1137"/>
        <item m="1" x="797"/>
        <item m="1" x="59"/>
        <item m="1" x="1326"/>
        <item m="1" x="1323"/>
        <item m="1" x="1258"/>
        <item m="1" x="487"/>
        <item m="1" x="717"/>
        <item m="1" x="161"/>
        <item m="1" x="34"/>
        <item m="1" x="707"/>
        <item m="1" x="1144"/>
        <item m="1" x="695"/>
        <item m="1" x="1262"/>
        <item m="1" x="421"/>
        <item m="1" x="1226"/>
        <item m="1" x="1228"/>
        <item m="1" x="939"/>
        <item m="1" x="874"/>
        <item m="1" x="94"/>
        <item m="1" x="1046"/>
        <item m="1" x="1460"/>
        <item m="1" x="1400"/>
        <item m="1" x="941"/>
        <item m="1" x="116"/>
        <item m="1" x="840"/>
        <item m="1" x="1674"/>
        <item m="1" x="1268"/>
        <item m="1" x="667"/>
        <item m="1" x="1216"/>
        <item m="1" x="55"/>
        <item m="1" x="170"/>
        <item m="1" x="366"/>
        <item m="1" x="772"/>
        <item m="1" x="1346"/>
        <item m="1" x="731"/>
        <item m="1" x="363"/>
        <item m="1" x="61"/>
        <item m="1" x="362"/>
        <item m="1" x="745"/>
        <item m="1" x="336"/>
        <item m="1" x="1425"/>
        <item m="1" x="1241"/>
        <item m="1" x="266"/>
        <item m="1" x="1509"/>
        <item m="1" x="1102"/>
        <item m="1" x="273"/>
        <item m="1" x="1147"/>
        <item m="1" x="849"/>
        <item m="1" x="1570"/>
        <item m="1" x="1249"/>
        <item m="1" x="438"/>
        <item m="1" x="291"/>
        <item m="1" x="950"/>
        <item m="1" x="427"/>
        <item m="1" x="726"/>
        <item m="1" x="1078"/>
        <item m="1" x="1298"/>
        <item m="1" x="1153"/>
        <item m="1" x="1532"/>
        <item m="1" x="942"/>
        <item m="1" x="493"/>
        <item m="1" x="212"/>
        <item m="1" x="1074"/>
        <item m="1" x="474"/>
        <item m="1" x="1255"/>
        <item m="1" x="712"/>
        <item m="1" x="201"/>
        <item m="1" x="763"/>
        <item m="1" x="209"/>
        <item m="1" x="1609"/>
        <item m="1" x="677"/>
        <item m="1" x="1167"/>
        <item m="1" x="156"/>
        <item m="1" x="1166"/>
        <item m="1" x="1095"/>
        <item m="1" x="761"/>
        <item m="1" x="1307"/>
        <item m="1" x="1009"/>
        <item m="1" x="792"/>
        <item m="1" x="404"/>
        <item m="1" x="1024"/>
        <item m="1" x="1465"/>
        <item m="1" x="1112"/>
        <item m="1" x="22"/>
        <item m="1" x="505"/>
        <item m="1" x="1545"/>
        <item m="1" x="506"/>
        <item m="1" x="160"/>
        <item m="1" x="1088"/>
        <item m="1" x="1277"/>
        <item m="1" x="1683"/>
        <item m="1" x="373"/>
        <item m="1" x="864"/>
        <item m="1" x="970"/>
        <item m="1" x="1051"/>
        <item m="1" x="1698"/>
        <item m="1" x="155"/>
        <item m="1" x="1379"/>
        <item m="1" x="158"/>
        <item m="1" x="1656"/>
        <item m="1" x="1585"/>
        <item m="1" x="199"/>
        <item m="1" x="647"/>
        <item m="1" x="488"/>
        <item m="1" x="376"/>
        <item m="1" x="81"/>
        <item m="1" x="1067"/>
        <item m="1" x="1710"/>
        <item m="1" x="1629"/>
        <item m="1" x="1510"/>
        <item m="1" x="844"/>
        <item m="1" x="1596"/>
        <item m="1" x="1644"/>
        <item m="1" x="1109"/>
        <item m="1" x="613"/>
        <item m="1" x="809"/>
        <item m="1" x="1117"/>
        <item m="1" x="1637"/>
        <item m="1" x="455"/>
        <item m="1" x="101"/>
        <item m="1" x="468"/>
        <item m="1" x="630"/>
        <item m="1" x="497"/>
        <item m="1" x="804"/>
        <item m="1" x="265"/>
        <item m="1" x="428"/>
        <item m="1" x="988"/>
        <item m="1" x="930"/>
        <item m="1" x="1407"/>
        <item m="1" x="112"/>
        <item m="1" x="927"/>
        <item m="1" x="276"/>
        <item m="1" x="1328"/>
        <item m="1" x="1612"/>
        <item m="1" x="563"/>
        <item m="1" x="1650"/>
        <item m="1" x="270"/>
        <item m="1" x="711"/>
        <item m="1" x="256"/>
        <item m="1" x="394"/>
        <item m="1" x="1412"/>
        <item m="1" x="611"/>
        <item m="1" x="1448"/>
        <item m="1" x="65"/>
        <item m="1" x="475"/>
        <item m="1" x="1304"/>
        <item m="1" x="967"/>
        <item m="1" x="379"/>
        <item m="1" x="1697"/>
        <item m="1" x="1086"/>
        <item m="1" x="739"/>
        <item m="1" x="1008"/>
        <item m="1" x="224"/>
        <item m="1" x="92"/>
        <item m="1" x="1360"/>
        <item m="1" x="1188"/>
        <item m="1" x="1097"/>
        <item m="1" x="627"/>
        <item m="1" x="787"/>
        <item m="1" x="1339"/>
        <item m="1" x="1453"/>
        <item m="1" x="855"/>
        <item m="1" x="1342"/>
        <item m="1" x="1100"/>
        <item m="1" x="43"/>
        <item m="1" x="172"/>
        <item m="1" x="501"/>
        <item m="1" x="573"/>
        <item m="1" x="965"/>
        <item m="1" x="1614"/>
        <item m="1" x="195"/>
        <item m="1" x="824"/>
        <item m="1" x="1309"/>
        <item m="1" x="1452"/>
        <item m="1" x="786"/>
        <item m="1" x="1678"/>
        <item m="1" x="1191"/>
        <item m="1" x="1689"/>
        <item m="1" x="1030"/>
        <item m="1" x="555"/>
        <item m="1" x="1401"/>
        <item m="1" x="1458"/>
        <item m="1" x="884"/>
        <item m="1" x="233"/>
        <item m="1" x="125"/>
        <item m="1" x="1265"/>
        <item m="1" x="1107"/>
        <item m="1" x="846"/>
        <item m="1" x="922"/>
        <item m="1" x="44"/>
        <item m="1" x="1606"/>
        <item m="1" x="1541"/>
        <item m="1" x="899"/>
        <item m="1" x="959"/>
        <item m="1" x="492"/>
        <item m="1" x="72"/>
        <item m="1" x="516"/>
        <item m="1" x="349"/>
        <item m="1" x="576"/>
        <item m="1" x="807"/>
        <item m="1" x="601"/>
        <item m="1" x="1105"/>
        <item m="1" x="1251"/>
        <item m="1" x="483"/>
        <item m="1" x="680"/>
        <item m="1" x="347"/>
        <item m="1" x="433"/>
        <item m="1" x="1402"/>
        <item m="1" x="231"/>
        <item m="1" x="1194"/>
        <item m="1" x="403"/>
        <item m="1" x="650"/>
        <item m="1" x="1002"/>
        <item m="1" x="480"/>
        <item m="1" x="584"/>
        <item m="1" x="225"/>
        <item m="1" x="577"/>
        <item m="1" x="971"/>
        <item m="1" x="700"/>
        <item m="1" x="1472"/>
        <item m="1" x="564"/>
        <item m="1" x="203"/>
        <item m="1" x="386"/>
        <item m="1" x="1528"/>
        <item m="1" x="893"/>
        <item m="1" x="1341"/>
        <item m="1" x="1018"/>
        <item m="1" x="64"/>
        <item m="1" x="52"/>
        <item m="1" x="365"/>
        <item m="1" x="1409"/>
        <item m="1" x="471"/>
        <item m="1" x="111"/>
        <item m="1" x="284"/>
        <item m="1" x="1544"/>
        <item m="1" x="140"/>
        <item m="1" x="1536"/>
        <item m="1" x="955"/>
        <item m="1" x="371"/>
        <item m="1" x="1149"/>
        <item m="1" x="1364"/>
        <item m="1" x="1362"/>
        <item m="1" x="369"/>
        <item m="1" x="1451"/>
        <item m="1" x="1044"/>
        <item m="1" x="909"/>
        <item m="1" x="1369"/>
        <item m="1" x="269"/>
        <item m="1" x="154"/>
        <item m="1" x="1389"/>
        <item m="1" x="534"/>
        <item m="1" x="292"/>
        <item m="1" x="354"/>
        <item m="1" x="260"/>
        <item m="1" x="402"/>
        <item m="1" x="1075"/>
        <item m="1" x="594"/>
        <item m="1" x="374"/>
        <item m="1" x="321"/>
        <item m="1" x="543"/>
        <item m="1" x="136"/>
        <item m="1" x="323"/>
        <item m="1" x="1066"/>
        <item m="1" x="1340"/>
        <item m="1" x="560"/>
        <item m="1" x="121"/>
        <item m="1" x="143"/>
        <item m="1" x="1156"/>
        <item m="1" x="1232"/>
        <item m="1" x="581"/>
        <item m="1" x="870"/>
        <item m="1" x="522"/>
        <item m="1" x="773"/>
        <item m="1" x="38"/>
        <item m="1" x="1413"/>
        <item m="1" x="765"/>
        <item m="1" x="940"/>
        <item m="1" x="89"/>
        <item m="1" x="348"/>
        <item m="1" x="827"/>
        <item m="1" x="1537"/>
        <item m="1" x="324"/>
        <item m="1" x="848"/>
        <item m="1" x="293"/>
        <item m="1" x="886"/>
        <item m="1" x="811"/>
        <item m="1" x="486"/>
        <item m="1" x="757"/>
        <item m="1" x="448"/>
        <item m="1" x="305"/>
        <item m="1" x="1516"/>
        <item m="1" x="1282"/>
        <item m="1" x="1031"/>
        <item m="1" x="831"/>
        <item m="1" x="825"/>
        <item m="1" x="845"/>
        <item m="1" x="385"/>
        <item m="1" x="1591"/>
        <item m="1" x="1531"/>
        <item m="1" x="316"/>
        <item m="1" x="834"/>
        <item m="1" x="1104"/>
        <item m="1" x="1163"/>
        <item m="1" x="871"/>
        <item m="1" x="503"/>
        <item m="1" x="226"/>
        <item m="1" x="1285"/>
        <item m="1" x="839"/>
        <item m="1" x="673"/>
        <item m="1" x="1148"/>
        <item m="1" x="1700"/>
        <item m="1" x="618"/>
        <item m="1" x="1686"/>
        <item m="1" x="1640"/>
        <item m="1" x="637"/>
        <item m="1" x="703"/>
        <item m="1" x="301"/>
        <item m="1" x="1291"/>
        <item m="1" x="1124"/>
        <item m="1" x="688"/>
        <item m="1" x="24"/>
        <item m="1" x="271"/>
        <item m="1" x="574"/>
        <item m="1" x="1474"/>
        <item m="1" x="319"/>
        <item m="1" x="1220"/>
        <item m="1" x="1315"/>
        <item m="1" x="828"/>
        <item m="1" x="622"/>
        <item m="1" x="466"/>
        <item m="1" x="683"/>
        <item m="1" x="46"/>
        <item m="1" x="1376"/>
        <item m="1" x="1363"/>
        <item m="1" x="76"/>
        <item m="1" x="387"/>
        <item m="1" x="1150"/>
        <item m="1" x="229"/>
        <item m="1" x="367"/>
        <item m="1" x="1106"/>
        <item m="1" x="1162"/>
        <item m="1" x="1367"/>
        <item m="1" x="290"/>
        <item m="1" x="681"/>
        <item m="1" x="610"/>
        <item m="1" x="375"/>
        <item m="1" x="31"/>
        <item m="1" x="113"/>
        <item m="1" x="429"/>
        <item m="1" x="1687"/>
        <item m="1" x="635"/>
        <item m="1" x="183"/>
        <item m="1" x="1559"/>
        <item m="1" x="419"/>
        <item m="1" x="1437"/>
        <item m="1" x="661"/>
        <item m="1" x="1345"/>
        <item m="1" x="562"/>
        <item m="1" x="572"/>
        <item m="1" x="981"/>
        <item m="1" x="288"/>
        <item m="1" x="702"/>
        <item m="1" x="1053"/>
        <item m="1" x="1555"/>
        <item m="1" x="133"/>
        <item m="1" x="1605"/>
        <item m="1" x="628"/>
        <item m="1" x="1224"/>
        <item m="1" x="1308"/>
        <item m="1" x="579"/>
        <item m="1" x="200"/>
        <item m="1" x="1499"/>
        <item m="1" x="1505"/>
        <item m="1" x="1244"/>
        <item m="1" x="632"/>
        <item m="1" x="585"/>
        <item m="1" x="1599"/>
        <item m="1" x="1280"/>
        <item m="1" x="1618"/>
        <item m="1" x="774"/>
        <item m="1" x="1366"/>
        <item m="1" x="1417"/>
        <item m="1" x="1621"/>
        <item m="1" x="832"/>
        <item m="1" x="1035"/>
        <item m="1" x="1182"/>
        <item m="1" x="728"/>
        <item m="1" x="1572"/>
        <item m="1" x="1518"/>
        <item m="1" x="1405"/>
        <item m="1" x="744"/>
        <item m="1" x="754"/>
        <item m="1" x="984"/>
        <item m="1" x="86"/>
        <item m="1" x="639"/>
        <item m="1" x="1419"/>
        <item m="1" x="1469"/>
        <item m="1" x="1213"/>
        <item m="1" x="1180"/>
        <item m="1" x="1113"/>
        <item m="1" x="592"/>
        <item m="1" x="1169"/>
        <item m="1" x="935"/>
        <item m="1" x="830"/>
        <item m="1" x="704"/>
        <item m="1" x="1471"/>
        <item m="1" x="764"/>
        <item m="1" x="355"/>
        <item m="1" x="12"/>
        <item m="1" x="104"/>
        <item m="1" x="100"/>
        <item m="1" x="741"/>
        <item m="1" x="1311"/>
        <item m="1" x="353"/>
        <item m="1" x="1648"/>
        <item m="1" x="1583"/>
        <item m="1" x="655"/>
        <item m="1" x="39"/>
        <item m="1" x="715"/>
        <item m="1" x="1041"/>
        <item m="1" x="441"/>
        <item m="1" x="1711"/>
        <item m="1" x="1279"/>
        <item m="1" x="53"/>
        <item m="1" x="1349"/>
        <item m="1" x="1157"/>
        <item m="1" x="1089"/>
        <item m="1" x="1042"/>
        <item m="1" x="42"/>
        <item m="1" x="664"/>
        <item m="1" x="1131"/>
        <item m="1" x="1140"/>
        <item m="1" x="1015"/>
        <item m="1" x="1535"/>
        <item m="1" x="102"/>
        <item m="1" x="220"/>
        <item m="1" x="1564"/>
        <item m="1" x="1620"/>
        <item m="1" x="794"/>
        <item m="1" x="1500"/>
        <item m="1" x="672"/>
        <item m="1" x="249"/>
        <item m="1" x="1565"/>
        <item m="1" x="141"/>
        <item m="1" x="1520"/>
        <item m="1" x="1373"/>
        <item m="1" x="1152"/>
        <item m="1" x="1022"/>
        <item m="1" x="126"/>
        <item m="1" x="124"/>
        <item m="1" x="277"/>
        <item m="1" x="1494"/>
        <item m="1" x="1083"/>
        <item m="1" x="937"/>
        <item m="1" x="278"/>
        <item m="1" x="1023"/>
        <item m="1" x="393"/>
        <item m="1" x="115"/>
        <item m="1" x="1343"/>
        <item m="1" x="997"/>
        <item m="1" x="1151"/>
        <item m="1" x="457"/>
        <item m="1" x="1068"/>
        <item m="1" x="1254"/>
        <item m="1" x="1275"/>
        <item m="1" x="1145"/>
        <item m="1" x="63"/>
        <item m="1" x="1269"/>
        <item m="1" x="642"/>
        <item m="1" x="1020"/>
        <item m="1" x="1507"/>
        <item m="1" x="1676"/>
        <item m="1" x="963"/>
        <item m="1" x="535"/>
        <item m="1" x="151"/>
        <item m="1" x="1154"/>
        <item m="1" x="1334"/>
        <item m="1" x="263"/>
        <item m="1" x="730"/>
        <item m="1" x="1643"/>
        <item m="1" x="907"/>
        <item m="1" x="1202"/>
        <item m="1" x="1684"/>
        <item m="1" x="1560"/>
        <item m="1" x="621"/>
        <item m="1" x="1289"/>
        <item m="1" x="499"/>
        <item m="1" x="1383"/>
        <item m="1" x="1576"/>
        <item m="1" x="608"/>
        <item m="1" x="1688"/>
        <item m="1" x="1179"/>
        <item m="1" x="617"/>
        <item m="1" x="1634"/>
        <item m="1" x="591"/>
        <item m="1" x="460"/>
        <item m="1" x="625"/>
        <item m="1" x="1633"/>
        <item m="1" x="50"/>
        <item m="1" x="87"/>
        <item m="1" x="567"/>
        <item m="1" x="1319"/>
        <item m="1" x="785"/>
        <item m="1" x="709"/>
        <item m="1" x="636"/>
        <item m="1" x="307"/>
        <item m="1" x="1387"/>
        <item m="1" x="1292"/>
        <item m="1" x="1377"/>
        <item m="1" x="645"/>
        <item m="1" x="1278"/>
        <item m="1" x="758"/>
        <item m="1" x="1587"/>
        <item m="1" x="1632"/>
        <item m="1" x="1338"/>
        <item m="1" x="1487"/>
        <item m="1" x="768"/>
        <item m="1" x="97"/>
        <item m="1" x="1316"/>
        <item m="1" x="45"/>
        <item m="1" x="1004"/>
        <item m="1" x="1422"/>
        <item m="1" x="1690"/>
        <item m="1" x="1146"/>
        <item m="1" x="1490"/>
        <item m="1" x="986"/>
        <item m="1" x="1704"/>
        <item m="1" x="1691"/>
        <item m="1" x="162"/>
        <item m="1" x="1040"/>
        <item m="1" x="1245"/>
        <item m="1" x="1712"/>
        <item m="1" x="566"/>
        <item m="1" x="1201"/>
        <item m="1" x="1547"/>
        <item m="1" x="1052"/>
        <item m="1" x="1187"/>
        <item m="1" x="614"/>
        <item m="1" x="74"/>
        <item m="1" x="1098"/>
        <item m="1" x="90"/>
        <item m="1" x="921"/>
        <item m="1" x="740"/>
        <item m="1" x="518"/>
        <item m="1" x="1331"/>
        <item m="1" x="1434"/>
        <item m="1" x="762"/>
        <item m="1" x="1091"/>
        <item m="1" x="699"/>
        <item m="1" x="1094"/>
        <item m="1" x="1624"/>
        <item m="1" x="1515"/>
        <item m="1" x="1247"/>
        <item m="1" x="1303"/>
        <item m="1" x="751"/>
        <item m="1" x="461"/>
        <item m="1" x="781"/>
        <item m="1" x="194"/>
        <item m="1" x="885"/>
        <item m="1" x="1706"/>
        <item m="1" x="411"/>
        <item m="1" x="261"/>
        <item m="1" x="512"/>
        <item m="1" x="408"/>
        <item m="1" x="1553"/>
        <item m="1" x="837"/>
        <item m="1" x="182"/>
        <item m="1" x="1197"/>
        <item m="1" x="465"/>
        <item m="1" x="1231"/>
        <item m="1" x="378"/>
        <item m="1" x="643"/>
        <item m="1" x="1501"/>
        <item m="1" x="876"/>
        <item m="1" x="1178"/>
        <item m="1" x="568"/>
        <item m="1" x="947"/>
        <item m="1" x="901"/>
        <item m="1" x="490"/>
        <item m="1" x="289"/>
        <item m="1" x="1641"/>
        <item m="1" x="734"/>
        <item m="1" x="841"/>
        <item m="1" x="1013"/>
        <item m="1" x="992"/>
        <item m="1" x="281"/>
        <item m="1" x="333"/>
        <item m="1" x="478"/>
        <item m="1" x="1210"/>
        <item m="1" x="670"/>
        <item m="1" x="1259"/>
        <item m="1" x="1592"/>
        <item m="1" x="1658"/>
        <item m="1" x="1374"/>
        <item m="1" x="790"/>
        <item m="1" x="1248"/>
        <item m="1" x="496"/>
        <item m="1" x="1588"/>
        <item m="1" x="1108"/>
        <item m="1" x="282"/>
        <item m="1" x="210"/>
        <item m="1" x="1396"/>
        <item m="1" x="873"/>
        <item m="1" x="166"/>
        <item m="1" x="500"/>
        <item m="1" x="1288"/>
        <item m="1" x="866"/>
        <item m="1" x="749"/>
        <item m="1" x="985"/>
        <item m="1" x="696"/>
        <item m="1" x="494"/>
        <item m="1" x="701"/>
        <item m="1" x="456"/>
        <item m="1" x="1418"/>
        <item m="1" x="259"/>
        <item m="1" x="1597"/>
        <item m="1" x="313"/>
        <item m="1" x="150"/>
        <item m="1" x="477"/>
        <item m="1" x="946"/>
        <item m="1" x="1310"/>
        <item m="1" x="1394"/>
        <item m="1" x="1057"/>
        <item m="1" x="502"/>
        <item m="1" x="544"/>
        <item m="1" x="132"/>
        <item m="1" x="1186"/>
        <item m="1" x="211"/>
        <item m="1" x="190"/>
        <item m="1" x="795"/>
        <item m="1" x="56"/>
        <item m="1" x="1243"/>
        <item m="1" x="867"/>
        <item m="1" x="1694"/>
        <item m="1" x="1529"/>
        <item m="1" x="1116"/>
        <item m="1" x="925"/>
        <item m="1" x="1671"/>
        <item m="1" x="582"/>
        <item m="1" x="280"/>
        <item m="1" x="1099"/>
        <item m="1" x="1302"/>
        <item m="1" x="244"/>
        <item m="1" x="1480"/>
        <item m="1" x="1488"/>
        <item m="1" x="1556"/>
        <item m="1" x="84"/>
        <item m="1" x="733"/>
        <item m="1" x="1206"/>
        <item m="1" x="1667"/>
        <item m="1" x="1295"/>
        <item m="1" x="128"/>
        <item m="1" x="1138"/>
        <item m="1" x="1317"/>
        <item m="1" x="801"/>
        <item m="1" x="145"/>
        <item m="1" x="217"/>
        <item m="1" x="1593"/>
        <item m="1" x="1301"/>
        <item m="1" x="1227"/>
        <item m="1" x="968"/>
        <item m="1" x="176"/>
        <item m="1" x="527"/>
        <item m="1" x="1642"/>
        <item m="1" x="1322"/>
        <item m="1" x="1479"/>
        <item m="1" x="791"/>
        <item m="1" x="724"/>
        <item m="1" x="236"/>
        <item m="1" x="1235"/>
        <item m="1" x="315"/>
        <item m="1" x="267"/>
        <item m="1" x="1185"/>
        <item m="1" x="656"/>
        <item m="1" x="936"/>
        <item m="1" x="1054"/>
        <item m="1" x="1092"/>
        <item m="1" x="1196"/>
        <item m="1" x="1603"/>
        <item m="1" x="306"/>
        <item m="1" x="397"/>
        <item m="1" x="1361"/>
        <item m="1" x="498"/>
        <item m="1" x="504"/>
        <item m="1" x="607"/>
        <item m="1" x="481"/>
        <item m="1" x="1070"/>
        <item m="1" x="472"/>
        <item m="1" x="144"/>
        <item m="1" x="888"/>
        <item m="1" x="958"/>
        <item m="1" x="1329"/>
        <item m="1" x="1623"/>
        <item m="1" x="1266"/>
        <item m="1" x="66"/>
        <item m="1" x="966"/>
        <item m="1" x="1617"/>
        <item m="1" x="1048"/>
        <item m="1" x="35"/>
        <item m="1" x="507"/>
        <item m="1" x="1584"/>
        <item m="1" x="28"/>
        <item m="1" x="1130"/>
        <item m="1" x="1558"/>
        <item m="1" x="108"/>
        <item m="1" x="47"/>
        <item m="1" x="127"/>
        <item m="1" x="1250"/>
        <item m="1" x="868"/>
        <item m="1" x="674"/>
        <item m="1" x="851"/>
        <item m="1" x="26"/>
        <item m="1" x="694"/>
        <item m="1" x="872"/>
        <item m="1" x="1230"/>
        <item m="1" x="1085"/>
        <item m="1" x="1118"/>
        <item m="1" x="413"/>
        <item m="1" x="409"/>
        <item m="1" x="857"/>
        <item m="1" x="1312"/>
        <item m="1" x="1087"/>
        <item m="1" x="417"/>
        <item m="1" x="1470"/>
        <item m="1" x="218"/>
        <item m="1" x="432"/>
        <item m="1" x="1011"/>
        <item m="1" x="1043"/>
        <item m="1" x="388"/>
        <item m="1" x="978"/>
        <item m="1" x="326"/>
        <item m="1" x="1679"/>
        <item m="1" x="1325"/>
        <item m="1" x="998"/>
        <item m="1" x="1604"/>
        <item m="1" x="1164"/>
        <item m="1" x="821"/>
        <item m="1" x="300"/>
        <item m="1" x="1420"/>
        <item m="1" x="916"/>
        <item m="1" x="1165"/>
        <item m="1" x="1225"/>
        <item m="1" x="1257"/>
        <item m="1" x="1444"/>
        <item m="1" x="331"/>
        <item m="1" x="850"/>
        <item m="1" x="1125"/>
        <item m="1" x="1622"/>
        <item m="1" x="1177"/>
        <item m="1" x="919"/>
        <item m="1" x="748"/>
        <item m="1" x="1253"/>
        <item m="1" x="48"/>
        <item m="1" x="932"/>
        <item m="1" x="95"/>
        <item m="1" x="974"/>
        <item m="1" x="1352"/>
        <item m="1" x="750"/>
        <item m="1" x="452"/>
        <item m="1" x="1562"/>
        <item m="1" x="148"/>
        <item m="1" x="1263"/>
        <item m="1" x="1132"/>
        <item m="1" x="1190"/>
        <item m="1" x="9"/>
        <item m="1" x="1482"/>
        <item m="1" x="620"/>
        <item m="1" x="1384"/>
        <item m="1" x="216"/>
        <item m="1" x="705"/>
        <item m="1" x="1432"/>
        <item m="1" x="322"/>
        <item m="1" x="21"/>
        <item m="1" x="1233"/>
        <item m="1" x="446"/>
        <item m="1" x="1424"/>
        <item m="1" x="706"/>
        <item m="1" x="1385"/>
        <item m="1" x="153"/>
        <item m="1" x="184"/>
        <item m="1" x="1563"/>
        <item m="1" x="1221"/>
        <item m="1" x="1649"/>
        <item m="1" x="616"/>
        <item m="1" x="193"/>
        <item m="1" x="1548"/>
        <item m="1" x="17"/>
        <item m="1" x="1007"/>
        <item m="1" x="1071"/>
        <item m="1" x="928"/>
        <item m="1" x="1527"/>
        <item m="1" x="944"/>
        <item m="1" x="1299"/>
        <item m="1" x="1630"/>
        <item m="1" x="1306"/>
        <item m="1" x="716"/>
        <item m="1" x="1495"/>
        <item m="1" x="351"/>
        <item m="1" x="552"/>
        <item m="1" x="250"/>
        <item m="1" x="1626"/>
        <item m="1" x="665"/>
        <item m="1" x="1594"/>
        <item m="1" x="980"/>
        <item m="1" x="689"/>
        <item m="1" x="337"/>
        <item m="1" x="1441"/>
        <item m="1" x="1513"/>
        <item m="1" x="1428"/>
        <item m="1" x="961"/>
        <item m="1" x="933"/>
        <item m="1" x="853"/>
        <item m="1" x="1486"/>
        <item m="1" x="1672"/>
        <item m="1" x="1174"/>
        <item m="1" x="759"/>
        <item m="1" x="903"/>
        <item m="1" x="619"/>
        <item m="1" x="991"/>
        <item m="1" x="565"/>
        <item m="1" x="396"/>
        <item m="1" x="658"/>
        <item m="1" x="295"/>
        <item m="1" x="1096"/>
        <item m="1" x="509"/>
        <item m="1" x="380"/>
        <item m="1" x="412"/>
        <item m="1" x="359"/>
        <item m="1" x="1436"/>
      </items>
    </pivotField>
    <pivotField axis="axisRow" compact="0" outline="0" subtotalTop="0" showAll="0" includeNewItemsInFilter="1" defaultSubtotal="0">
      <items count="33">
        <item x="0"/>
        <item m="1" x="16"/>
        <item m="1" x="5"/>
        <item m="1" x="6"/>
        <item m="1" x="32"/>
        <item m="1" x="15"/>
        <item m="1" x="29"/>
        <item m="1" x="2"/>
        <item m="1" x="18"/>
        <item m="1" x="30"/>
        <item m="1" x="28"/>
        <item m="1" x="4"/>
        <item m="1" x="26"/>
        <item m="1" x="7"/>
        <item m="1" x="22"/>
        <item m="1" x="9"/>
        <item m="1" x="21"/>
        <item m="1" x="8"/>
        <item m="1" x="17"/>
        <item m="1" x="25"/>
        <item m="1" x="1"/>
        <item m="1" x="11"/>
        <item m="1" x="14"/>
        <item m="1" x="27"/>
        <item m="1" x="19"/>
        <item m="1" x="23"/>
        <item m="1" x="12"/>
        <item m="1" x="31"/>
        <item m="1" x="10"/>
        <item m="1" x="13"/>
        <item m="1" x="3"/>
        <item m="1" x="24"/>
        <item m="1" x="20"/>
      </items>
    </pivotField>
    <pivotField axis="axisRow" compact="0" outline="0" subtotalTop="0" showAll="0" includeNewItemsInFilter="1" defaultSubtotal="0">
      <items count="120">
        <item x="4"/>
        <item m="1" x="37"/>
        <item m="1" x="92"/>
        <item m="1" x="72"/>
        <item m="1" x="62"/>
        <item m="1" x="17"/>
        <item m="1" x="87"/>
        <item m="1" x="31"/>
        <item m="1" x="56"/>
        <item m="1" x="10"/>
        <item m="1" x="89"/>
        <item m="1" x="86"/>
        <item m="1" x="41"/>
        <item m="1" x="50"/>
        <item m="1" x="12"/>
        <item m="1" x="48"/>
        <item m="1" x="57"/>
        <item m="1" x="108"/>
        <item m="1" x="104"/>
        <item m="1" x="52"/>
        <item m="1" x="69"/>
        <item m="1" x="117"/>
        <item m="1" x="19"/>
        <item m="1" x="100"/>
        <item m="1" x="82"/>
        <item m="1" x="27"/>
        <item m="1" x="22"/>
        <item m="1" x="55"/>
        <item m="1" x="102"/>
        <item m="1" x="64"/>
        <item m="1" x="68"/>
        <item m="1" x="74"/>
        <item m="1" x="80"/>
        <item m="1" x="116"/>
        <item m="1" x="98"/>
        <item m="1" x="110"/>
        <item m="1" x="75"/>
        <item m="1" x="9"/>
        <item m="1" x="58"/>
        <item m="1" x="106"/>
        <item m="1" x="35"/>
        <item m="1" x="71"/>
        <item m="1" x="5"/>
        <item m="1" x="79"/>
        <item m="1" x="13"/>
        <item m="1" x="42"/>
        <item m="1" x="94"/>
        <item m="1" x="23"/>
        <item m="1" x="6"/>
        <item m="1" x="20"/>
        <item m="1" x="70"/>
        <item m="1" x="118"/>
        <item m="1" x="28"/>
        <item m="1" x="83"/>
        <item m="1" x="14"/>
        <item m="1" x="26"/>
        <item m="1" x="77"/>
        <item m="1" x="60"/>
        <item m="1" x="18"/>
        <item m="1" x="51"/>
        <item m="1" x="99"/>
        <item m="1" x="44"/>
        <item m="1" x="96"/>
        <item m="1" x="36"/>
        <item m="1" x="113"/>
        <item m="1" x="25"/>
        <item m="1" x="105"/>
        <item m="1" x="38"/>
        <item m="1" x="91"/>
        <item m="1" x="21"/>
        <item m="1" x="8"/>
        <item m="1" x="103"/>
        <item m="1" x="32"/>
        <item m="1" x="16"/>
        <item m="1" x="46"/>
        <item m="1" x="40"/>
        <item m="1" x="73"/>
        <item m="1" x="90"/>
        <item m="1" x="119"/>
        <item m="1" x="53"/>
        <item m="1" x="29"/>
        <item m="1" x="84"/>
        <item m="1" x="93"/>
        <item m="1" x="111"/>
        <item m="1" x="88"/>
        <item m="1" x="34"/>
        <item m="1" x="59"/>
        <item m="1" x="45"/>
        <item m="1" x="76"/>
        <item m="1" x="107"/>
        <item m="1" x="39"/>
        <item m="1" x="7"/>
        <item m="1" x="54"/>
        <item m="1" x="101"/>
        <item m="1" x="33"/>
        <item m="1" x="81"/>
        <item m="1" x="114"/>
        <item m="1" x="49"/>
        <item m="1" x="66"/>
        <item m="1" x="97"/>
        <item m="1" x="95"/>
        <item m="1" x="43"/>
        <item m="1" x="24"/>
        <item m="1" x="109"/>
        <item m="1" x="85"/>
        <item m="1" x="63"/>
        <item m="1" x="15"/>
        <item m="1" x="65"/>
        <item m="1" x="11"/>
        <item m="1" x="115"/>
        <item m="1" x="112"/>
        <item m="1" x="47"/>
        <item m="1" x="67"/>
        <item m="1" x="78"/>
        <item m="1" x="30"/>
        <item m="1" x="61"/>
        <item x="0"/>
        <item x="1"/>
        <item x="2"/>
        <item x="3"/>
      </items>
    </pivotField>
    <pivotField axis="axisRow" compact="0" outline="0" subtotalTop="0" showAll="0" includeNewItemsInFilter="1" defaultSubtotal="0">
      <items count="12">
        <item m="1" x="6"/>
        <item x="1"/>
        <item m="1" x="11"/>
        <item x="0"/>
        <item x="2"/>
        <item x="3"/>
        <item m="1" x="9"/>
        <item m="1" x="7"/>
        <item m="1" x="8"/>
        <item x="4"/>
        <item m="1" x="10"/>
        <item x="5"/>
      </items>
    </pivotField>
    <pivotField axis="axisRow" compact="0" outline="0" showAll="0" defaultSubtotal="0">
      <items count="73">
        <item x="0"/>
        <item x="1"/>
        <item x="2"/>
        <item m="1" x="34"/>
        <item m="1" x="52"/>
        <item m="1" x="65"/>
        <item m="1" x="70"/>
        <item m="1" x="46"/>
        <item m="1" x="12"/>
        <item m="1" x="10"/>
        <item m="1" x="33"/>
        <item m="1" x="47"/>
        <item m="1" x="63"/>
        <item m="1" x="27"/>
        <item m="1" x="41"/>
        <item m="1" x="35"/>
        <item m="1" x="58"/>
        <item m="1" x="6"/>
        <item m="1" x="56"/>
        <item m="1" x="13"/>
        <item m="1" x="18"/>
        <item m="1" x="25"/>
        <item m="1" x="28"/>
        <item m="1" x="20"/>
        <item m="1" x="48"/>
        <item m="1" x="8"/>
        <item m="1" x="50"/>
        <item m="1" x="26"/>
        <item m="1" x="54"/>
        <item m="1" x="60"/>
        <item m="1" x="30"/>
        <item m="1" x="15"/>
        <item m="1" x="66"/>
        <item m="1" x="24"/>
        <item m="1" x="21"/>
        <item m="1" x="43"/>
        <item m="1" x="22"/>
        <item m="1" x="68"/>
        <item m="1" x="72"/>
        <item m="1" x="64"/>
        <item m="1" x="32"/>
        <item m="1" x="31"/>
        <item m="1" x="14"/>
        <item m="1" x="57"/>
        <item m="1" x="40"/>
        <item m="1" x="4"/>
        <item m="1" x="7"/>
        <item m="1" x="61"/>
        <item m="1" x="39"/>
        <item m="1" x="71"/>
        <item m="1" x="44"/>
        <item m="1" x="67"/>
        <item m="1" x="59"/>
        <item m="1" x="51"/>
        <item m="1" x="53"/>
        <item m="1" x="23"/>
        <item m="1" x="5"/>
        <item m="1" x="19"/>
        <item m="1" x="3"/>
        <item m="1" x="37"/>
        <item m="1" x="69"/>
        <item m="1" x="11"/>
        <item m="1" x="38"/>
        <item m="1" x="62"/>
        <item m="1" x="42"/>
        <item m="1" x="36"/>
        <item m="1" x="17"/>
        <item m="1" x="16"/>
        <item m="1" x="29"/>
        <item m="1" x="45"/>
        <item m="1" x="49"/>
        <item m="1" x="55"/>
        <item m="1" x="9"/>
      </items>
    </pivotField>
    <pivotField compact="0" outline="0" showAll="0" defaultSubtotal="0"/>
    <pivotField axis="axisRow" compact="0" outline="0" subtotalTop="0" showAll="0" includeNewItemsInFilter="1" defaultSubtotal="0">
      <items count="127">
        <item x="4"/>
        <item m="1" x="6"/>
        <item m="1" x="102"/>
        <item m="1" x="123"/>
        <item m="1" x="90"/>
        <item m="1" x="32"/>
        <item m="1" x="23"/>
        <item m="1" x="65"/>
        <item m="1" x="99"/>
        <item m="1" x="77"/>
        <item m="1" x="51"/>
        <item m="1" x="98"/>
        <item m="1" x="15"/>
        <item m="1" x="41"/>
        <item m="1" x="118"/>
        <item m="1" x="101"/>
        <item m="1" x="59"/>
        <item m="1" x="28"/>
        <item m="1" x="50"/>
        <item m="1" x="62"/>
        <item m="1" x="106"/>
        <item m="1" x="22"/>
        <item m="1" x="80"/>
        <item m="1" x="75"/>
        <item m="1" x="116"/>
        <item m="1" x="94"/>
        <item m="1" x="85"/>
        <item m="1" x="12"/>
        <item m="1" x="7"/>
        <item x="0"/>
        <item m="1" x="56"/>
        <item m="1" x="44"/>
        <item m="1" x="17"/>
        <item m="1" x="70"/>
        <item m="1" x="35"/>
        <item m="1" x="111"/>
        <item m="1" x="9"/>
        <item m="1" x="76"/>
        <item m="1" x="39"/>
        <item m="1" x="105"/>
        <item m="1" x="96"/>
        <item m="1" x="19"/>
        <item m="1" x="83"/>
        <item m="1" x="33"/>
        <item m="1" x="53"/>
        <item m="1" x="91"/>
        <item m="1" x="67"/>
        <item m="1" x="125"/>
        <item m="1" x="24"/>
        <item m="1" x="57"/>
        <item m="1" x="25"/>
        <item m="1" x="37"/>
        <item m="1" x="110"/>
        <item m="1" x="31"/>
        <item m="1" x="87"/>
        <item m="1" x="16"/>
        <item m="1" x="13"/>
        <item m="1" x="40"/>
        <item m="1" x="60"/>
        <item m="1" x="73"/>
        <item m="1" x="121"/>
        <item m="1" x="119"/>
        <item m="1" x="46"/>
        <item m="1" x="88"/>
        <item m="1" x="64"/>
        <item m="1" x="126"/>
        <item m="1" x="26"/>
        <item m="1" x="55"/>
        <item m="1" x="81"/>
        <item m="1" x="29"/>
        <item m="1" x="10"/>
        <item m="1" x="103"/>
        <item m="1" x="108"/>
        <item m="1" x="69"/>
        <item m="1" x="86"/>
        <item m="1" x="66"/>
        <item m="1" x="8"/>
        <item m="1" x="107"/>
        <item m="1" x="117"/>
        <item m="1" x="72"/>
        <item m="1" x="54"/>
        <item m="1" x="122"/>
        <item m="1" x="112"/>
        <item m="1" x="95"/>
        <item m="1" x="34"/>
        <item m="1" x="14"/>
        <item m="1" x="48"/>
        <item x="1"/>
        <item m="1" x="47"/>
        <item m="1" x="36"/>
        <item m="1" x="74"/>
        <item m="1" x="78"/>
        <item m="1" x="42"/>
        <item m="1" x="115"/>
        <item m="1" x="61"/>
        <item m="1" x="49"/>
        <item m="1" x="120"/>
        <item m="1" x="100"/>
        <item m="1" x="114"/>
        <item m="1" x="113"/>
        <item m="1" x="104"/>
        <item m="1" x="52"/>
        <item m="1" x="45"/>
        <item m="1" x="30"/>
        <item m="1" x="92"/>
        <item m="1" x="82"/>
        <item m="1" x="20"/>
        <item m="1" x="58"/>
        <item m="1" x="68"/>
        <item m="1" x="89"/>
        <item m="1" x="63"/>
        <item m="1" x="124"/>
        <item m="1" x="21"/>
        <item m="1" x="38"/>
        <item m="1" x="71"/>
        <item m="1" x="27"/>
        <item m="1" x="97"/>
        <item m="1" x="43"/>
        <item m="1" x="93"/>
        <item m="1" x="11"/>
        <item m="1" x="79"/>
        <item m="1" x="5"/>
        <item m="1" x="84"/>
        <item m="1" x="109"/>
        <item m="1" x="18"/>
        <item x="2"/>
        <item x="3"/>
      </items>
    </pivotField>
    <pivotField axis="axisRow" compact="0" outline="0" showAll="0" defaultSubtotal="0">
      <items count="59">
        <item x="0"/>
        <item m="1" x="18"/>
        <item m="1" x="48"/>
        <item m="1" x="46"/>
        <item m="1" x="33"/>
        <item m="1" x="56"/>
        <item m="1" x="4"/>
        <item m="1" x="30"/>
        <item m="1" x="44"/>
        <item m="1" x="7"/>
        <item m="1" x="34"/>
        <item m="1" x="37"/>
        <item m="1" x="9"/>
        <item m="1" x="43"/>
        <item m="1" x="41"/>
        <item m="1" x="32"/>
        <item m="1" x="53"/>
        <item m="1" x="47"/>
        <item m="1" x="12"/>
        <item m="1" x="28"/>
        <item m="1" x="55"/>
        <item m="1" x="40"/>
        <item m="1" x="13"/>
        <item m="1" x="15"/>
        <item m="1" x="52"/>
        <item m="1" x="10"/>
        <item m="1" x="45"/>
        <item m="1" x="22"/>
        <item m="1" x="14"/>
        <item m="1" x="2"/>
        <item m="1" x="58"/>
        <item m="1" x="24"/>
        <item m="1" x="21"/>
        <item m="1" x="35"/>
        <item m="1" x="25"/>
        <item m="1" x="51"/>
        <item m="1" x="11"/>
        <item m="1" x="29"/>
        <item m="1" x="3"/>
        <item m="1" x="16"/>
        <item m="1" x="19"/>
        <item m="1" x="23"/>
        <item m="1" x="1"/>
        <item m="1" x="36"/>
        <item m="1" x="26"/>
        <item m="1" x="42"/>
        <item m="1" x="31"/>
        <item m="1" x="38"/>
        <item m="1" x="8"/>
        <item m="1" x="20"/>
        <item m="1" x="39"/>
        <item m="1" x="50"/>
        <item m="1" x="6"/>
        <item m="1" x="57"/>
        <item m="1" x="49"/>
        <item m="1" x="17"/>
        <item m="1" x="27"/>
        <item m="1" x="5"/>
        <item m="1" x="54"/>
      </items>
    </pivotField>
    <pivotField axis="axisRow" compact="0" outline="0" subtotalTop="0" showAll="0" includeNewItemsInFilter="1" defaultSubtotal="0">
      <items count="18">
        <item m="1" x="12"/>
        <item x="0"/>
        <item m="1" x="1"/>
        <item m="1" x="7"/>
        <item m="1" x="2"/>
        <item m="1" x="14"/>
        <item m="1" x="16"/>
        <item m="1" x="11"/>
        <item m="1" x="9"/>
        <item m="1" x="6"/>
        <item m="1" x="17"/>
        <item m="1" x="3"/>
        <item m="1" x="8"/>
        <item m="1" x="13"/>
        <item m="1" x="5"/>
        <item m="1" x="10"/>
        <item m="1" x="4"/>
        <item m="1" x="15"/>
      </items>
    </pivotField>
    <pivotField axis="axisRow" compact="0" outline="0" subtotalTop="0" showAll="0" includeNewItemsInFilter="1" defaultSubtotal="0">
      <items count="18">
        <item m="1" x="13"/>
        <item x="0"/>
        <item m="1" x="17"/>
        <item m="1" x="9"/>
        <item m="1" x="11"/>
        <item m="1" x="7"/>
        <item m="1" x="3"/>
        <item m="1" x="6"/>
        <item m="1" x="4"/>
        <item m="1" x="12"/>
        <item m="1" x="5"/>
        <item m="1" x="1"/>
        <item m="1" x="15"/>
        <item m="1" x="2"/>
        <item m="1" x="10"/>
        <item m="1" x="8"/>
        <item m="1" x="16"/>
        <item m="1" x="14"/>
      </items>
    </pivotField>
    <pivotField axis="axisRow" compact="0" outline="0" subtotalTop="0" showAll="0" includeNewItemsInFilter="1" defaultSubtotal="0">
      <items count="21">
        <item x="0"/>
        <item m="1" x="9"/>
        <item m="1" x="4"/>
        <item m="1" x="8"/>
        <item m="1" x="20"/>
        <item m="1" x="14"/>
        <item m="1" x="2"/>
        <item m="1" x="1"/>
        <item m="1" x="13"/>
        <item m="1" x="11"/>
        <item m="1" x="12"/>
        <item m="1" x="5"/>
        <item m="1" x="10"/>
        <item m="1" x="3"/>
        <item m="1" x="19"/>
        <item m="1" x="18"/>
        <item m="1" x="15"/>
        <item m="1" x="17"/>
        <item m="1" x="16"/>
        <item m="1" x="7"/>
        <item m="1" x="6"/>
      </items>
    </pivotField>
    <pivotField axis="axisRow" compact="0" outline="0" subtotalTop="0" showAll="0" includeNewItemsInFilter="1" defaultSubtotal="0">
      <items count="19">
        <item x="0"/>
        <item m="1" x="13"/>
        <item m="1" x="12"/>
        <item m="1" x="2"/>
        <item m="1" x="1"/>
        <item m="1" x="16"/>
        <item m="1" x="8"/>
        <item m="1" x="9"/>
        <item m="1" x="7"/>
        <item m="1" x="18"/>
        <item m="1" x="15"/>
        <item m="1" x="14"/>
        <item m="1" x="10"/>
        <item m="1" x="4"/>
        <item m="1" x="5"/>
        <item m="1" x="6"/>
        <item m="1" x="17"/>
        <item m="1" x="11"/>
        <item m="1" x="3"/>
      </items>
    </pivotField>
    <pivotField axis="axisRow" compact="0" outline="0" subtotalTop="0" showAll="0" includeNewItemsInFilter="1" defaultSubtotal="0">
      <items count="16">
        <item x="0"/>
        <item m="1" x="10"/>
        <item m="1" x="1"/>
        <item m="1" x="9"/>
        <item m="1" x="12"/>
        <item m="1" x="15"/>
        <item m="1" x="2"/>
        <item m="1" x="6"/>
        <item m="1" x="14"/>
        <item m="1" x="7"/>
        <item m="1" x="11"/>
        <item m="1" x="8"/>
        <item m="1" x="4"/>
        <item m="1" x="13"/>
        <item m="1" x="3"/>
        <item m="1" x="5"/>
      </items>
    </pivotField>
    <pivotField axis="axisRow" compact="0" outline="0" subtotalTop="0" showAll="0" includeNewItemsInFilter="1" defaultSubtotal="0">
      <items count="15">
        <item x="0"/>
        <item m="1" x="9"/>
        <item m="1" x="12"/>
        <item m="1" x="4"/>
        <item m="1" x="14"/>
        <item m="1" x="2"/>
        <item m="1" x="1"/>
        <item m="1" x="6"/>
        <item m="1" x="7"/>
        <item m="1" x="3"/>
        <item m="1" x="5"/>
        <item m="1" x="8"/>
        <item m="1" x="13"/>
        <item m="1" x="10"/>
        <item m="1" x="11"/>
      </items>
    </pivotField>
    <pivotField axis="axisRow" compact="0" outline="0" subtotalTop="0" showAll="0" includeNewItemsInFilter="1" defaultSubtotal="0">
      <items count="83">
        <item x="2"/>
        <item m="1" x="62"/>
        <item m="1" x="47"/>
        <item x="0"/>
        <item m="1" x="7"/>
        <item m="1" x="13"/>
        <item m="1" x="82"/>
        <item m="1" x="41"/>
        <item m="1" x="18"/>
        <item m="1" x="52"/>
        <item m="1" x="4"/>
        <item m="1" x="60"/>
        <item m="1" x="45"/>
        <item m="1" x="24"/>
        <item m="1" x="56"/>
        <item m="1" x="5"/>
        <item m="1" x="75"/>
        <item m="1" x="20"/>
        <item m="1" x="48"/>
        <item m="1" x="11"/>
        <item m="1" x="37"/>
        <item m="1" x="39"/>
        <item m="1" x="33"/>
        <item m="1" x="26"/>
        <item m="1" x="50"/>
        <item m="1" x="38"/>
        <item m="1" x="72"/>
        <item m="1" x="43"/>
        <item m="1" x="73"/>
        <item m="1" x="64"/>
        <item m="1" x="77"/>
        <item m="1" x="57"/>
        <item m="1" x="31"/>
        <item m="1" x="53"/>
        <item m="1" x="10"/>
        <item m="1" x="15"/>
        <item m="1" x="51"/>
        <item m="1" x="8"/>
        <item m="1" x="29"/>
        <item m="1" x="67"/>
        <item m="1" x="49"/>
        <item m="1" x="44"/>
        <item m="1" x="63"/>
        <item m="1" x="6"/>
        <item m="1" x="14"/>
        <item m="1" x="61"/>
        <item m="1" x="42"/>
        <item m="1" x="21"/>
        <item m="1" x="27"/>
        <item m="1" x="16"/>
        <item m="1" x="70"/>
        <item m="1" x="68"/>
        <item m="1" x="65"/>
        <item m="1" x="17"/>
        <item m="1" x="46"/>
        <item m="1" x="71"/>
        <item m="1" x="35"/>
        <item m="1" x="22"/>
        <item m="1" x="74"/>
        <item m="1" x="81"/>
        <item m="1" x="58"/>
        <item m="1" x="25"/>
        <item m="1" x="76"/>
        <item m="1" x="79"/>
        <item m="1" x="54"/>
        <item m="1" x="34"/>
        <item m="1" x="66"/>
        <item m="1" x="23"/>
        <item m="1" x="19"/>
        <item m="1" x="28"/>
        <item x="1"/>
        <item m="1" x="32"/>
        <item m="1" x="78"/>
        <item m="1" x="59"/>
        <item m="1" x="12"/>
        <item m="1" x="36"/>
        <item m="1" x="69"/>
        <item m="1" x="40"/>
        <item m="1" x="80"/>
        <item m="1" x="9"/>
        <item m="1" x="30"/>
        <item m="1" x="55"/>
        <item x="3"/>
      </items>
    </pivotField>
    <pivotField axis="axisRow" compact="0" outline="0" subtotalTop="0" showAll="0" includeNewItemsInFilter="1" defaultSubtotal="0">
      <items count="192">
        <item x="1"/>
        <item x="0"/>
        <item x="2"/>
        <item m="1" x="179"/>
        <item m="1" x="73"/>
        <item m="1" x="151"/>
        <item m="1" x="39"/>
        <item m="1" x="125"/>
        <item m="1" x="169"/>
        <item m="1" x="61"/>
        <item m="1" x="32"/>
        <item m="1" x="115"/>
        <item m="1" x="161"/>
        <item m="1" x="51"/>
        <item m="1" x="138"/>
        <item m="1" x="28"/>
        <item m="1" x="109"/>
        <item m="1" x="121"/>
        <item m="1" x="13"/>
        <item m="1" x="92"/>
        <item m="1" x="166"/>
        <item m="1" x="57"/>
        <item m="1" x="112"/>
        <item m="1" x="3"/>
        <item m="1" x="84"/>
        <item m="1" x="160"/>
        <item m="1" x="49"/>
        <item m="1" x="105"/>
        <item m="1" x="184"/>
        <item m="1" x="77"/>
        <item m="1" x="154"/>
        <item m="1" x="176"/>
        <item m="1" x="136"/>
        <item m="1" x="69"/>
        <item m="1" x="41"/>
        <item m="1" x="98"/>
        <item m="1" x="173"/>
        <item m="1" x="65"/>
        <item m="1" x="147"/>
        <item m="1" x="35"/>
        <item m="1" x="89"/>
        <item m="1" x="102"/>
        <item m="1" x="180"/>
        <item m="1" x="74"/>
        <item m="1" x="152"/>
        <item m="1" x="17"/>
        <item m="1" x="95"/>
        <item m="1" x="170"/>
        <item m="1" x="62"/>
        <item m="1" x="144"/>
        <item m="1" x="7"/>
        <item m="1" x="87"/>
        <item m="1" x="162"/>
        <item m="1" x="52"/>
        <item m="1" x="139"/>
        <item m="1" x="187"/>
        <item m="1" x="80"/>
        <item m="1" x="156"/>
        <item m="1" x="130"/>
        <item m="1" x="149"/>
        <item m="1" x="85"/>
        <item m="1" x="26"/>
        <item m="1" x="106"/>
        <item m="1" x="78"/>
        <item m="1" x="128"/>
        <item m="1" x="20"/>
        <item m="1" x="99"/>
        <item m="1" x="174"/>
        <item m="1" x="66"/>
        <item m="1" x="119"/>
        <item m="1" x="10"/>
        <item m="1" x="90"/>
        <item m="1" x="164"/>
        <item m="1" x="54"/>
        <item m="1" x="111"/>
        <item m="1" x="189"/>
        <item m="1" x="83"/>
        <item m="1" x="158"/>
        <item m="1" x="45"/>
        <item m="1" x="145"/>
        <item m="1" x="33"/>
        <item m="1" x="116"/>
        <item m="1" x="8"/>
        <item m="1" x="88"/>
        <item m="1" x="48"/>
        <item m="1" x="140"/>
        <item m="1" x="110"/>
        <item m="1" x="188"/>
        <item m="1" x="81"/>
        <item m="1" x="131"/>
        <item m="1" x="22"/>
        <item m="1" x="101"/>
        <item m="1" x="177"/>
        <item m="1" x="38"/>
        <item m="1" x="6"/>
        <item m="1" x="70"/>
        <item m="1" x="122"/>
        <item m="1" x="14"/>
        <item m="1" x="93"/>
        <item m="1" x="167"/>
        <item m="1" x="58"/>
        <item m="1" x="113"/>
        <item m="1" x="4"/>
        <item m="1" x="42"/>
        <item m="1" x="129"/>
        <item m="1" x="21"/>
        <item m="1" x="67"/>
        <item m="1" x="148"/>
        <item m="1" x="36"/>
        <item m="1" x="120"/>
        <item m="1" x="11"/>
        <item m="1" x="55"/>
        <item m="1" x="142"/>
        <item m="1" x="30"/>
        <item m="1" x="190"/>
        <item m="1" x="46"/>
        <item m="1" x="133"/>
        <item m="1" x="24"/>
        <item m="1" x="103"/>
        <item m="1" x="181"/>
        <item m="1" x="40"/>
        <item m="1" x="126"/>
        <item m="1" x="18"/>
        <item m="1" x="96"/>
        <item m="1" x="29"/>
        <item m="1" x="82"/>
        <item m="1" x="157"/>
        <item m="1" x="44"/>
        <item m="1" x="132"/>
        <item m="1" x="23"/>
        <item m="1" x="71"/>
        <item m="1" x="150"/>
        <item m="1" x="37"/>
        <item m="1" x="123"/>
        <item m="1" x="15"/>
        <item m="1" x="59"/>
        <item m="1" x="31"/>
        <item m="1" x="5"/>
        <item m="1" x="50"/>
        <item m="1" x="137"/>
        <item m="1" x="27"/>
        <item m="1" x="107"/>
        <item m="1" x="185"/>
        <item m="1" x="12"/>
        <item m="1" x="91"/>
        <item m="1" x="165"/>
        <item m="1" x="56"/>
        <item m="1" x="143"/>
        <item m="1" x="191"/>
        <item m="1" x="159"/>
        <item m="1" x="47"/>
        <item m="1" x="134"/>
        <item m="1" x="182"/>
        <item m="1" x="75"/>
        <item m="1" x="153"/>
        <item m="1" x="171"/>
        <item m="1" x="63"/>
        <item m="1" x="146"/>
        <item m="1" x="34"/>
        <item m="1" x="117"/>
        <item m="1" x="163"/>
        <item m="1" x="53"/>
        <item m="1" x="141"/>
        <item m="1" x="178"/>
        <item m="1" x="72"/>
        <item m="1" x="124"/>
        <item m="1" x="16"/>
        <item m="1" x="94"/>
        <item m="1" x="168"/>
        <item m="1" x="60"/>
        <item m="1" x="114"/>
        <item m="1" x="86"/>
        <item m="1" x="108"/>
        <item m="1" x="186"/>
        <item m="1" x="79"/>
        <item m="1" x="155"/>
        <item m="1" x="43"/>
        <item m="1" x="100"/>
        <item m="1" x="175"/>
        <item m="1" x="68"/>
        <item m="1" x="135"/>
        <item m="1" x="25"/>
        <item m="1" x="104"/>
        <item m="1" x="183"/>
        <item m="1" x="76"/>
        <item m="1" x="127"/>
        <item m="1" x="19"/>
        <item m="1" x="97"/>
        <item m="1" x="172"/>
        <item m="1" x="64"/>
        <item m="1" x="118"/>
        <item m="1" x="9"/>
      </items>
    </pivotField>
    <pivotField axis="axisRow" compact="0" outline="0" subtotalTop="0" showAll="0" includeNewItemsInFilter="1" defaultSubtotal="0">
      <items count="72">
        <item x="0"/>
        <item m="1" x="51"/>
        <item m="1" x="47"/>
        <item m="1" x="61"/>
        <item m="1" x="42"/>
        <item m="1" x="48"/>
        <item m="1" x="9"/>
        <item m="1" x="19"/>
        <item m="1" x="10"/>
        <item m="1" x="16"/>
        <item m="1" x="11"/>
        <item m="1" x="33"/>
        <item m="1" x="58"/>
        <item m="1" x="3"/>
        <item m="1" x="36"/>
        <item m="1" x="50"/>
        <item m="1" x="54"/>
        <item m="1" x="5"/>
        <item m="1" x="38"/>
        <item m="1" x="29"/>
        <item m="1" x="57"/>
        <item m="1" x="22"/>
        <item m="1" x="40"/>
        <item m="1" x="64"/>
        <item m="1" x="13"/>
        <item m="1" x="69"/>
        <item m="1" x="6"/>
        <item m="1" x="27"/>
        <item m="1" x="34"/>
        <item m="1" x="24"/>
        <item m="1" x="1"/>
        <item m="1" x="31"/>
        <item m="1" x="43"/>
        <item m="1" x="53"/>
        <item m="1" x="14"/>
        <item m="1" x="12"/>
        <item m="1" x="7"/>
        <item m="1" x="70"/>
        <item m="1" x="44"/>
        <item m="1" x="8"/>
        <item m="1" x="66"/>
        <item m="1" x="56"/>
        <item m="1" x="28"/>
        <item m="1" x="49"/>
        <item m="1" x="20"/>
        <item m="1" x="17"/>
        <item m="1" x="41"/>
        <item m="1" x="39"/>
        <item m="1" x="45"/>
        <item m="1" x="30"/>
        <item m="1" x="15"/>
        <item m="1" x="35"/>
        <item m="1" x="63"/>
        <item m="1" x="55"/>
        <item m="1" x="52"/>
        <item m="1" x="71"/>
        <item m="1" x="65"/>
        <item m="1" x="25"/>
        <item m="1" x="60"/>
        <item m="1" x="62"/>
        <item m="1" x="21"/>
        <item m="1" x="32"/>
        <item m="1" x="2"/>
        <item m="1" x="59"/>
        <item m="1" x="18"/>
        <item m="1" x="68"/>
        <item m="1" x="46"/>
        <item m="1" x="23"/>
        <item m="1" x="37"/>
        <item m="1" x="26"/>
        <item m="1" x="67"/>
        <item m="1" x="4"/>
      </items>
    </pivotField>
    <pivotField axis="axisRow" compact="0" outline="0" subtotalTop="0" showAll="0" includeNewItemsInFilter="1" defaultSubtotal="0">
      <items count="2">
        <item x="0"/>
        <item m="1" x="1"/>
      </items>
    </pivotField>
  </pivotFields>
  <rowFields count="27">
    <field x="0"/>
    <field x="1"/>
    <field x="5"/>
    <field x="7"/>
    <field x="8"/>
    <field x="9"/>
    <field x="10"/>
    <field x="11"/>
    <field x="12"/>
    <field x="14"/>
    <field x="15"/>
    <field x="16"/>
    <field x="17"/>
    <field x="18"/>
    <field x="19"/>
    <field x="21"/>
    <field x="22"/>
    <field x="29"/>
    <field x="30"/>
    <field x="31"/>
    <field x="24"/>
    <field x="25"/>
    <field x="26"/>
    <field x="27"/>
    <field x="23"/>
    <field x="28"/>
    <field x="32"/>
  </rowFields>
  <rowItems count="10">
    <i>
      <x/>
      <x/>
      <x/>
      <x v="81"/>
      <x/>
      <x/>
      <x v="62"/>
      <x v="161"/>
      <x v="161"/>
      <x/>
      <x v="79"/>
      <x/>
      <x v="116"/>
      <x v="3"/>
      <x/>
      <x v="29"/>
      <x/>
      <x v="3"/>
      <x v="1"/>
      <x/>
      <x v="1"/>
      <x/>
      <x/>
      <x/>
      <x v="1"/>
      <x/>
      <x/>
    </i>
    <i>
      <x v="1"/>
      <x/>
      <x/>
      <x v="147"/>
      <x/>
      <x/>
      <x v="61"/>
      <x v="27"/>
      <x v="27"/>
      <x v="1"/>
      <x v="13"/>
      <x/>
      <x v="117"/>
      <x v="1"/>
      <x/>
      <x v="87"/>
      <x/>
      <x v="70"/>
      <x v="1"/>
      <x/>
      <x v="1"/>
      <x/>
      <x/>
      <x/>
      <x v="1"/>
      <x/>
      <x/>
    </i>
    <i>
      <x v="2"/>
      <x/>
      <x/>
      <x v="304"/>
      <x/>
      <x/>
      <x v="65"/>
      <x v="38"/>
      <x v="38"/>
      <x v="2"/>
      <x v="4"/>
      <x/>
      <x v="118"/>
      <x v="4"/>
      <x/>
      <x v="125"/>
      <x/>
      <x/>
      <x v="1"/>
      <x/>
      <x v="1"/>
      <x/>
      <x/>
      <x/>
      <x v="1"/>
      <x/>
      <x/>
    </i>
    <i>
      <x v="3"/>
      <x/>
      <x/>
      <x v="150"/>
      <x/>
      <x/>
      <x v="66"/>
      <x v="49"/>
      <x v="49"/>
      <x v="8"/>
      <x v="129"/>
      <x/>
      <x v="119"/>
      <x v="4"/>
      <x/>
      <x v="126"/>
      <x/>
      <x/>
      <x v="1"/>
      <x/>
      <x v="1"/>
      <x/>
      <x/>
      <x/>
      <x v="1"/>
      <x/>
      <x/>
    </i>
    <i>
      <x v="4"/>
      <x/>
      <x/>
      <x v="38"/>
      <x/>
      <x/>
      <x v="67"/>
      <x v="49"/>
      <x v="49"/>
      <x v="4"/>
      <x v="129"/>
      <x/>
      <x v="119"/>
      <x v="4"/>
      <x/>
      <x v="126"/>
      <x/>
      <x v="82"/>
      <x v="1"/>
      <x/>
      <x v="1"/>
      <x/>
      <x/>
      <x/>
      <x v="1"/>
      <x/>
      <x/>
    </i>
    <i>
      <x v="5"/>
      <x/>
      <x/>
      <x v="71"/>
      <x/>
      <x/>
      <x v="30"/>
      <x v="229"/>
      <x v="229"/>
      <x v="5"/>
      <x v="130"/>
      <x/>
      <x/>
      <x v="5"/>
      <x/>
      <x/>
      <x/>
      <x/>
      <x/>
      <x/>
      <x v="1"/>
      <x/>
      <x/>
      <x/>
      <x v="1"/>
      <x/>
      <x/>
    </i>
    <i>
      <x v="6"/>
      <x/>
      <x v="1"/>
      <x v="268"/>
      <x/>
      <x/>
      <x v="63"/>
      <x v="311"/>
      <x v="311"/>
      <x v="6"/>
      <x v="131"/>
      <x/>
      <x/>
      <x v="9"/>
      <x v="1"/>
      <x/>
      <x/>
      <x/>
      <x v="2"/>
      <x/>
      <x v="1"/>
      <x/>
      <x/>
      <x/>
      <x v="1"/>
      <x/>
      <x/>
    </i>
    <i>
      <x v="7"/>
      <x/>
      <x v="1"/>
      <x v="284"/>
      <x/>
      <x/>
      <x v="64"/>
      <x v="259"/>
      <x v="259"/>
      <x v="7"/>
      <x v="132"/>
      <x/>
      <x/>
      <x v="5"/>
      <x v="2"/>
      <x/>
      <x/>
      <x/>
      <x v="2"/>
      <x/>
      <x v="1"/>
      <x/>
      <x/>
      <x/>
      <x v="1"/>
      <x/>
      <x/>
    </i>
    <i>
      <x v="2117"/>
      <x v="1"/>
      <x v="30"/>
      <x v="307"/>
      <x/>
      <x/>
      <x v="68"/>
      <x v="344"/>
      <x v="344"/>
      <x v="3"/>
      <x v="128"/>
      <x/>
      <x/>
      <x v="11"/>
      <x/>
      <x/>
      <x/>
      <x/>
      <x/>
      <x/>
      <x v="1"/>
      <x/>
      <x/>
      <x/>
      <x v="1"/>
      <x/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6" hier="-1"/>
  </pageFields>
  <dataFields count="4">
    <dataField name="Somme de CA HT OS" fld="11" baseField="33" baseItem="74"/>
    <dataField name="Somme de ACEE" fld="12" baseField="33" baseItem="74"/>
    <dataField name="Somme de CA HT Facturé" fld="15" baseField="33" baseItem="74"/>
    <dataField name="Nombre de N° Chantier" fld="0" subtotal="count" baseField="0" baseItem="0"/>
  </dataFields>
  <pivotTableStyleInfo name="PivotStyleLight7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9" cacheId="188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>
  <location ref="A3:D12" firstHeaderRow="1" firstDataRow="2" firstDataCol="2"/>
  <pivotFields count="33">
    <pivotField dataField="1" compact="0" outline="0" subtotalTop="0" showAll="0" includeNewItemsInFilter="1"/>
    <pivotField compact="0" outline="0" showAll="0" defaultSubtotal="0"/>
    <pivotField compact="0" outline="0" subtotalTop="0" showAll="0" includeNewItemsInFilter="1"/>
    <pivotField axis="axisRow" compact="0" outline="0" subtotalTop="0" showAll="0" includeNewItemsInFilter="1">
      <items count="3">
        <item x="0"/>
        <item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31">
        <item x="1"/>
        <item m="1" x="24"/>
        <item m="1" x="29"/>
        <item x="2"/>
        <item m="1" x="5"/>
        <item m="1" x="20"/>
        <item m="1" x="18"/>
        <item m="1" x="17"/>
        <item m="1" x="9"/>
        <item x="3"/>
        <item m="1" x="27"/>
        <item m="1" x="11"/>
        <item m="1" x="28"/>
        <item m="1" x="23"/>
        <item x="0"/>
        <item x="4"/>
        <item m="1" x="10"/>
        <item m="1" x="7"/>
        <item m="1" x="6"/>
        <item m="1" x="22"/>
        <item m="1" x="16"/>
        <item m="1" x="19"/>
        <item m="1" x="26"/>
        <item m="1" x="25"/>
        <item m="1" x="15"/>
        <item m="1" x="8"/>
        <item m="1" x="21"/>
        <item m="1" x="14"/>
        <item m="1" x="13"/>
        <item m="1" x="1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howAll="0" defaultSubtotal="0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3"/>
    <field x="6"/>
  </rowFields>
  <rowItems count="8">
    <i>
      <x/>
      <x/>
    </i>
    <i r="1">
      <x v="3"/>
    </i>
    <i r="1">
      <x v="9"/>
    </i>
    <i r="1">
      <x v="14"/>
    </i>
    <i t="default">
      <x/>
    </i>
    <i>
      <x v="1"/>
      <x v="15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 HT OS" fld="11" baseField="5" baseItem="0" numFmtId="4"/>
    <dataField name="Nombre de N° Chantier" fld="0" subtotal="count" baseField="0" baseItem="0"/>
  </dataFields>
  <formats count="3">
    <format dxfId="11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17">
      <pivotArea field="-2" type="button" dataOnly="0" labelOnly="1" outline="0" axis="axisCol" fieldPosition="0"/>
    </format>
    <format dxfId="116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4753"/>
  <sheetViews>
    <sheetView tabSelected="1" zoomScaleNormal="100" zoomScaleSheetLayoutView="145" workbookViewId="0">
      <pane xSplit="1" ySplit="1" topLeftCell="I2" activePane="bottomRight" state="frozen"/>
      <selection pane="topRight" activeCell="B1" sqref="B1"/>
      <selection pane="bottomLeft" activeCell="A2" sqref="A2"/>
      <selection pane="bottomRight" activeCell="V1" sqref="V1:V1048576"/>
    </sheetView>
  </sheetViews>
  <sheetFormatPr baseColWidth="10" defaultRowHeight="13.5" outlineLevelCol="1" x14ac:dyDescent="0.25"/>
  <cols>
    <col min="1" max="1" width="10" style="52" customWidth="1"/>
    <col min="2" max="2" width="8.42578125" style="96" customWidth="1"/>
    <col min="3" max="3" width="8.140625" style="43" hidden="1" customWidth="1" outlineLevel="1"/>
    <col min="4" max="4" width="8.5703125" style="43" hidden="1" customWidth="1" outlineLevel="1"/>
    <col min="5" max="5" width="8.140625" style="43" hidden="1" customWidth="1" outlineLevel="1"/>
    <col min="6" max="6" width="10" style="42" customWidth="1" collapsed="1"/>
    <col min="7" max="7" width="13.85546875" style="41" customWidth="1"/>
    <col min="8" max="8" width="24.5703125" style="41" customWidth="1"/>
    <col min="9" max="9" width="28.85546875" style="41" customWidth="1"/>
    <col min="10" max="10" width="24.140625" style="41" customWidth="1"/>
    <col min="11" max="11" width="21.140625" style="44" customWidth="1"/>
    <col min="12" max="12" width="14" style="37" customWidth="1"/>
    <col min="13" max="13" width="12.5703125" style="45" customWidth="1"/>
    <col min="14" max="14" width="12.5703125" style="45" hidden="1" customWidth="1" outlineLevel="1"/>
    <col min="15" max="15" width="13.5703125" style="44" hidden="1" customWidth="1" outlineLevel="1"/>
    <col min="16" max="16" width="17" style="45" hidden="1" customWidth="1" outlineLevel="1"/>
    <col min="17" max="17" width="15.140625" style="93" bestFit="1" customWidth="1" collapsed="1"/>
    <col min="18" max="18" width="11.140625" style="77"/>
    <col min="19" max="19" width="14.140625" customWidth="1"/>
    <col min="20" max="20" width="14.140625" style="76" customWidth="1"/>
    <col min="22" max="22" width="11.140625" style="57" customWidth="1"/>
    <col min="23" max="23" width="11.140625" style="77"/>
    <col min="24" max="24" width="9" style="53" customWidth="1"/>
    <col min="25" max="27" width="8.85546875" style="53" customWidth="1"/>
    <col min="28" max="28" width="8" style="53" customWidth="1"/>
    <col min="29" max="29" width="6.85546875" style="53" customWidth="1"/>
    <col min="30" max="30" width="11.85546875" style="76" customWidth="1"/>
    <col min="31" max="31" width="8.85546875" style="77" customWidth="1"/>
    <col min="32" max="32" width="15" style="76" customWidth="1"/>
    <col min="33" max="33" width="14.42578125" style="66" hidden="1" customWidth="1" outlineLevel="1"/>
    <col min="34" max="34" width="11.140625" style="31" customWidth="1" collapsed="1"/>
    <col min="35" max="35" width="11.140625" style="31" customWidth="1"/>
    <col min="37" max="37" width="11" customWidth="1"/>
  </cols>
  <sheetData>
    <row r="1" spans="1:34" ht="38.25" customHeight="1" thickTop="1" thickBot="1" x14ac:dyDescent="0.25">
      <c r="A1" s="51" t="s">
        <v>12</v>
      </c>
      <c r="B1" s="94" t="s">
        <v>91</v>
      </c>
      <c r="C1" s="50" t="s">
        <v>16</v>
      </c>
      <c r="D1" s="34" t="s">
        <v>10</v>
      </c>
      <c r="E1" s="34" t="s">
        <v>11</v>
      </c>
      <c r="F1" s="36" t="s">
        <v>39</v>
      </c>
      <c r="G1" s="35" t="s">
        <v>38</v>
      </c>
      <c r="H1" s="75" t="s">
        <v>14</v>
      </c>
      <c r="I1" s="35" t="s">
        <v>61</v>
      </c>
      <c r="J1" s="35" t="s">
        <v>58</v>
      </c>
      <c r="K1" s="39" t="s">
        <v>21</v>
      </c>
      <c r="L1" s="46" t="s">
        <v>34</v>
      </c>
      <c r="M1" s="38" t="s">
        <v>15</v>
      </c>
      <c r="N1" s="38" t="s">
        <v>62</v>
      </c>
      <c r="O1" s="39" t="s">
        <v>26</v>
      </c>
      <c r="P1" s="85" t="s">
        <v>18</v>
      </c>
      <c r="Q1" s="89" t="s">
        <v>59</v>
      </c>
      <c r="R1" s="90" t="s">
        <v>60</v>
      </c>
      <c r="S1" s="87" t="s">
        <v>78</v>
      </c>
      <c r="T1" s="89" t="s">
        <v>87</v>
      </c>
      <c r="U1" s="87" t="s">
        <v>88</v>
      </c>
      <c r="V1" s="58" t="s">
        <v>79</v>
      </c>
      <c r="W1" s="90" t="s">
        <v>89</v>
      </c>
      <c r="X1" s="54" t="s">
        <v>64</v>
      </c>
      <c r="Y1" s="54" t="s">
        <v>63</v>
      </c>
      <c r="Z1" s="54" t="s">
        <v>65</v>
      </c>
      <c r="AA1" s="54" t="s">
        <v>66</v>
      </c>
      <c r="AB1" s="54" t="s">
        <v>67</v>
      </c>
      <c r="AC1" s="54" t="s">
        <v>68</v>
      </c>
      <c r="AD1" s="80" t="s">
        <v>69</v>
      </c>
      <c r="AE1" s="81" t="s">
        <v>70</v>
      </c>
      <c r="AF1" s="82" t="s">
        <v>71</v>
      </c>
      <c r="AG1" s="91" t="s">
        <v>23</v>
      </c>
    </row>
    <row r="2" spans="1:34" s="72" customFormat="1" ht="14.25" thickBot="1" x14ac:dyDescent="0.3">
      <c r="A2" s="67">
        <v>33347</v>
      </c>
      <c r="B2" s="95">
        <f>1</f>
        <v>1</v>
      </c>
      <c r="C2" s="68">
        <f>IF(F2="","",MONTH(F2))</f>
        <v>1</v>
      </c>
      <c r="D2" s="69">
        <f>IF(F2="","",YEAR(F2))</f>
        <v>2016</v>
      </c>
      <c r="E2" s="69">
        <f t="shared" ref="E2:E9" si="0">IF(F2="","",WEEKNUM(F2,2))</f>
        <v>2</v>
      </c>
      <c r="F2" s="74">
        <v>42373</v>
      </c>
      <c r="G2" s="67" t="s">
        <v>37</v>
      </c>
      <c r="H2" s="67" t="s">
        <v>40</v>
      </c>
      <c r="I2" s="78"/>
      <c r="J2" s="78"/>
      <c r="K2" s="78" t="s">
        <v>41</v>
      </c>
      <c r="L2" s="71">
        <f t="shared" ref="L2:L9" si="1">M2+(N2*0.06)</f>
        <v>1057.5</v>
      </c>
      <c r="M2" s="71">
        <f>1163.25/1.1</f>
        <v>1057.5</v>
      </c>
      <c r="N2" s="71"/>
      <c r="O2" s="70" t="s">
        <v>57</v>
      </c>
      <c r="P2" s="86">
        <v>1057.5</v>
      </c>
      <c r="Q2" s="92"/>
      <c r="R2" s="84">
        <v>42505</v>
      </c>
      <c r="S2" s="88">
        <f>nbjc(G2,L2)</f>
        <v>5</v>
      </c>
      <c r="T2" s="83"/>
      <c r="U2" s="88" t="str">
        <f>IF(T2&lt;&gt;"",nbjc(G2,L2+T2),"")</f>
        <v/>
      </c>
      <c r="V2" s="59">
        <f t="shared" ref="V2:V9" si="2">IF(R2="","",IF(OR(G2="3F",G2="AEDIFICAT",G2="ANTIN"),R2+IF(U2&lt;&gt;"",U2,S2)+1,WORKDAY(R2,IF(U2&lt;&gt;"",U2,S2))))</f>
        <v>42510</v>
      </c>
      <c r="W2" s="84"/>
      <c r="X2" s="79"/>
      <c r="Y2" s="79"/>
      <c r="Z2" s="79"/>
      <c r="AA2" s="79"/>
      <c r="AB2" s="79"/>
      <c r="AC2" s="79"/>
      <c r="AD2" s="187">
        <v>42509</v>
      </c>
      <c r="AE2" s="84" t="str">
        <f>IF(OR(G2="rivp centre",G2="rivp nord"),WORKDAY(F2,3),"")</f>
        <v/>
      </c>
      <c r="AF2" s="84"/>
      <c r="AG2" s="70"/>
      <c r="AH2" s="73"/>
    </row>
    <row r="3" spans="1:34" s="72" customFormat="1" ht="14.25" thickBot="1" x14ac:dyDescent="0.3">
      <c r="A3" s="67">
        <v>33348</v>
      </c>
      <c r="B3" s="95">
        <f>1</f>
        <v>1</v>
      </c>
      <c r="C3" s="68">
        <f t="shared" ref="C3:C9" si="3">IF(F3="","",MONTH(F3))</f>
        <v>1</v>
      </c>
      <c r="D3" s="69">
        <f t="shared" ref="D3:D9" si="4">IF(F3="","",YEAR(F3))</f>
        <v>2016</v>
      </c>
      <c r="E3" s="69">
        <f t="shared" si="0"/>
        <v>2</v>
      </c>
      <c r="F3" s="74">
        <v>42373</v>
      </c>
      <c r="G3" s="67" t="s">
        <v>37</v>
      </c>
      <c r="H3" s="67" t="s">
        <v>42</v>
      </c>
      <c r="I3" s="78"/>
      <c r="J3" s="78"/>
      <c r="K3" s="78" t="s">
        <v>43</v>
      </c>
      <c r="L3" s="71">
        <f t="shared" si="1"/>
        <v>103.49999999999999</v>
      </c>
      <c r="M3" s="71">
        <f>113.85/1.1</f>
        <v>103.49999999999999</v>
      </c>
      <c r="N3" s="71"/>
      <c r="O3" s="70" t="s">
        <v>56</v>
      </c>
      <c r="P3" s="86">
        <v>103.5</v>
      </c>
      <c r="Q3" s="92"/>
      <c r="R3" s="84">
        <v>42630</v>
      </c>
      <c r="S3" s="88">
        <f t="shared" ref="S3:S9" si="5">nbjc(G3,L3)</f>
        <v>3</v>
      </c>
      <c r="T3" s="83"/>
      <c r="U3" s="88" t="str">
        <f t="shared" ref="U3:U9" si="6">IF(T3&lt;&gt;"",nbjc(G3,L3+T3),"")</f>
        <v/>
      </c>
      <c r="V3" s="59">
        <f t="shared" si="2"/>
        <v>42634</v>
      </c>
      <c r="W3" s="84"/>
      <c r="X3" s="79"/>
      <c r="Y3" s="79"/>
      <c r="Z3" s="79"/>
      <c r="AA3" s="79"/>
      <c r="AB3" s="79"/>
      <c r="AC3" s="79"/>
      <c r="AD3" s="187">
        <v>42635</v>
      </c>
      <c r="AE3" s="84" t="str">
        <f t="shared" ref="AE3:AE9" si="7">IF(OR(G3="rivp centre",G3="rivp nord"),WORKDAY(F3,3),"")</f>
        <v/>
      </c>
      <c r="AF3" s="84"/>
      <c r="AG3" s="70"/>
      <c r="AH3" s="73"/>
    </row>
    <row r="4" spans="1:34" s="72" customFormat="1" ht="14.25" thickBot="1" x14ac:dyDescent="0.3">
      <c r="A4" s="67">
        <v>33349</v>
      </c>
      <c r="B4" s="95">
        <f>1</f>
        <v>1</v>
      </c>
      <c r="C4" s="68">
        <f t="shared" si="3"/>
        <v>1</v>
      </c>
      <c r="D4" s="69">
        <f t="shared" si="4"/>
        <v>2016</v>
      </c>
      <c r="E4" s="69">
        <f t="shared" si="0"/>
        <v>2</v>
      </c>
      <c r="F4" s="74">
        <v>42373</v>
      </c>
      <c r="G4" s="67" t="s">
        <v>13</v>
      </c>
      <c r="H4" s="67" t="s">
        <v>44</v>
      </c>
      <c r="I4" s="70"/>
      <c r="J4" s="70"/>
      <c r="K4" s="70" t="s">
        <v>45</v>
      </c>
      <c r="L4" s="71">
        <f t="shared" si="1"/>
        <v>148</v>
      </c>
      <c r="M4" s="71">
        <v>148</v>
      </c>
      <c r="N4" s="71"/>
      <c r="O4" s="70" t="s">
        <v>55</v>
      </c>
      <c r="P4" s="86">
        <v>45</v>
      </c>
      <c r="Q4" s="92"/>
      <c r="R4" s="84">
        <v>42644</v>
      </c>
      <c r="S4" s="88">
        <f t="shared" si="5"/>
        <v>7</v>
      </c>
      <c r="T4" s="83"/>
      <c r="U4" s="88" t="str">
        <f t="shared" si="6"/>
        <v/>
      </c>
      <c r="V4" s="59">
        <f t="shared" si="2"/>
        <v>42652</v>
      </c>
      <c r="W4" s="84"/>
      <c r="X4" s="79"/>
      <c r="Y4" s="79"/>
      <c r="Z4" s="79"/>
      <c r="AA4" s="79"/>
      <c r="AB4" s="79"/>
      <c r="AC4" s="79"/>
      <c r="AD4" s="83"/>
      <c r="AE4" s="84" t="str">
        <f t="shared" si="7"/>
        <v/>
      </c>
      <c r="AF4" s="84"/>
      <c r="AG4" s="70"/>
      <c r="AH4" s="73"/>
    </row>
    <row r="5" spans="1:34" s="49" customFormat="1" ht="14.25" thickBot="1" x14ac:dyDescent="0.3">
      <c r="A5" s="67">
        <v>33350</v>
      </c>
      <c r="B5" s="95">
        <f>1</f>
        <v>1</v>
      </c>
      <c r="C5" s="68">
        <f t="shared" si="3"/>
        <v>1</v>
      </c>
      <c r="D5" s="69">
        <f t="shared" si="4"/>
        <v>2016</v>
      </c>
      <c r="E5" s="69">
        <f t="shared" si="0"/>
        <v>2</v>
      </c>
      <c r="F5" s="74">
        <v>42373</v>
      </c>
      <c r="G5" s="67" t="s">
        <v>13</v>
      </c>
      <c r="H5" s="67" t="s">
        <v>46</v>
      </c>
      <c r="I5" s="70"/>
      <c r="J5" s="70"/>
      <c r="K5" s="70" t="s">
        <v>47</v>
      </c>
      <c r="L5" s="71">
        <f t="shared" si="1"/>
        <v>175</v>
      </c>
      <c r="M5" s="71">
        <v>175</v>
      </c>
      <c r="N5" s="71"/>
      <c r="O5" s="70" t="s">
        <v>90</v>
      </c>
      <c r="P5" s="86">
        <v>175</v>
      </c>
      <c r="Q5" s="92"/>
      <c r="R5" s="84">
        <v>42651</v>
      </c>
      <c r="S5" s="88">
        <f t="shared" si="5"/>
        <v>7</v>
      </c>
      <c r="T5" s="83"/>
      <c r="U5" s="88" t="str">
        <f t="shared" si="6"/>
        <v/>
      </c>
      <c r="V5" s="59">
        <f t="shared" si="2"/>
        <v>42659</v>
      </c>
      <c r="W5" s="77"/>
      <c r="X5" s="53"/>
      <c r="Y5" s="53"/>
      <c r="Z5" s="53"/>
      <c r="AA5" s="53"/>
      <c r="AB5" s="53"/>
      <c r="AC5" s="53"/>
      <c r="AD5" s="97"/>
      <c r="AE5" s="77" t="str">
        <f t="shared" si="7"/>
        <v/>
      </c>
      <c r="AF5" s="77"/>
      <c r="AG5" s="66"/>
      <c r="AH5" s="48"/>
    </row>
    <row r="6" spans="1:34" s="72" customFormat="1" ht="14.25" thickBot="1" x14ac:dyDescent="0.3">
      <c r="A6" s="67">
        <v>33351</v>
      </c>
      <c r="B6" s="95">
        <f>1</f>
        <v>1</v>
      </c>
      <c r="C6" s="68">
        <f t="shared" si="3"/>
        <v>1</v>
      </c>
      <c r="D6" s="69">
        <f t="shared" si="4"/>
        <v>2016</v>
      </c>
      <c r="E6" s="69">
        <f t="shared" si="0"/>
        <v>2</v>
      </c>
      <c r="F6" s="74">
        <v>42373</v>
      </c>
      <c r="G6" s="67" t="s">
        <v>13</v>
      </c>
      <c r="H6" s="67" t="s">
        <v>48</v>
      </c>
      <c r="I6" s="70"/>
      <c r="J6" s="70"/>
      <c r="K6" s="70" t="s">
        <v>49</v>
      </c>
      <c r="L6" s="71">
        <f t="shared" si="1"/>
        <v>175</v>
      </c>
      <c r="M6" s="71">
        <v>175</v>
      </c>
      <c r="N6" s="71"/>
      <c r="O6" s="70" t="s">
        <v>82</v>
      </c>
      <c r="P6" s="86">
        <v>175</v>
      </c>
      <c r="Q6" s="92"/>
      <c r="R6" s="84">
        <v>42651</v>
      </c>
      <c r="S6" s="88">
        <f t="shared" si="5"/>
        <v>7</v>
      </c>
      <c r="T6" s="83"/>
      <c r="U6" s="88" t="str">
        <f t="shared" si="6"/>
        <v/>
      </c>
      <c r="V6" s="59">
        <f t="shared" si="2"/>
        <v>42659</v>
      </c>
      <c r="W6" s="84"/>
      <c r="X6" s="79"/>
      <c r="Y6" s="79"/>
      <c r="Z6" s="79"/>
      <c r="AA6" s="79"/>
      <c r="AB6" s="79"/>
      <c r="AC6" s="79"/>
      <c r="AD6" s="187">
        <v>42661</v>
      </c>
      <c r="AE6" s="84" t="str">
        <f t="shared" si="7"/>
        <v/>
      </c>
      <c r="AF6" s="84"/>
      <c r="AG6" s="70"/>
      <c r="AH6" s="73"/>
    </row>
    <row r="7" spans="1:34" s="72" customFormat="1" ht="14.25" thickBot="1" x14ac:dyDescent="0.3">
      <c r="A7" s="67">
        <v>33352</v>
      </c>
      <c r="B7" s="95">
        <f>1</f>
        <v>1</v>
      </c>
      <c r="C7" s="68">
        <f t="shared" si="3"/>
        <v>1</v>
      </c>
      <c r="D7" s="69">
        <f t="shared" si="4"/>
        <v>2016</v>
      </c>
      <c r="E7" s="69">
        <f t="shared" si="0"/>
        <v>2</v>
      </c>
      <c r="F7" s="74">
        <v>42373</v>
      </c>
      <c r="G7" s="67" t="s">
        <v>20</v>
      </c>
      <c r="H7" s="67" t="s">
        <v>50</v>
      </c>
      <c r="I7" s="70"/>
      <c r="J7" s="70"/>
      <c r="K7" s="70">
        <v>16018719</v>
      </c>
      <c r="L7" s="71">
        <f t="shared" si="1"/>
        <v>2361.21</v>
      </c>
      <c r="M7" s="71">
        <v>2361.21</v>
      </c>
      <c r="N7" s="71"/>
      <c r="O7" s="70" t="s">
        <v>83</v>
      </c>
      <c r="P7" s="86">
        <v>2361.21</v>
      </c>
      <c r="Q7" s="92"/>
      <c r="R7" s="84"/>
      <c r="S7" s="88">
        <f t="shared" si="5"/>
        <v>8</v>
      </c>
      <c r="T7" s="83"/>
      <c r="U7" s="88" t="str">
        <f t="shared" si="6"/>
        <v/>
      </c>
      <c r="V7" s="59" t="str">
        <f t="shared" si="2"/>
        <v/>
      </c>
      <c r="W7" s="84"/>
      <c r="X7" s="79"/>
      <c r="Y7" s="79"/>
      <c r="Z7" s="79"/>
      <c r="AA7" s="79"/>
      <c r="AB7" s="79"/>
      <c r="AC7" s="79"/>
      <c r="AD7" s="83"/>
      <c r="AE7" s="84"/>
      <c r="AF7" s="84"/>
      <c r="AG7" s="70"/>
      <c r="AH7" s="73"/>
    </row>
    <row r="8" spans="1:34" s="72" customFormat="1" ht="14.25" thickBot="1" x14ac:dyDescent="0.3">
      <c r="A8" s="67">
        <v>33353</v>
      </c>
      <c r="B8" s="95">
        <f>1</f>
        <v>1</v>
      </c>
      <c r="C8" s="68">
        <f t="shared" si="3"/>
        <v>1</v>
      </c>
      <c r="D8" s="69">
        <f t="shared" si="4"/>
        <v>2016</v>
      </c>
      <c r="E8" s="69">
        <f t="shared" si="0"/>
        <v>2</v>
      </c>
      <c r="F8" s="74">
        <v>42374</v>
      </c>
      <c r="G8" s="67" t="s">
        <v>1</v>
      </c>
      <c r="H8" s="67" t="s">
        <v>51</v>
      </c>
      <c r="I8" s="70"/>
      <c r="J8" s="70"/>
      <c r="K8" s="70" t="s">
        <v>52</v>
      </c>
      <c r="L8" s="71">
        <f t="shared" si="1"/>
        <v>8263.5</v>
      </c>
      <c r="M8" s="71">
        <v>8263.5</v>
      </c>
      <c r="N8" s="71"/>
      <c r="O8" s="70" t="s">
        <v>84</v>
      </c>
      <c r="P8" s="86">
        <v>8263.5</v>
      </c>
      <c r="Q8" s="92"/>
      <c r="R8" s="84"/>
      <c r="S8" s="88">
        <f t="shared" si="5"/>
        <v>20</v>
      </c>
      <c r="T8" s="83">
        <v>729</v>
      </c>
      <c r="U8" s="88">
        <f t="shared" si="6"/>
        <v>20</v>
      </c>
      <c r="V8" s="59" t="str">
        <f t="shared" si="2"/>
        <v/>
      </c>
      <c r="W8" s="84"/>
      <c r="X8" s="79"/>
      <c r="Y8" s="79"/>
      <c r="Z8" s="79"/>
      <c r="AA8" s="79"/>
      <c r="AB8" s="79"/>
      <c r="AC8" s="79"/>
      <c r="AD8" s="83"/>
      <c r="AE8" s="84">
        <f t="shared" si="7"/>
        <v>42377</v>
      </c>
      <c r="AF8" s="84"/>
      <c r="AG8" s="70"/>
      <c r="AH8" s="73"/>
    </row>
    <row r="9" spans="1:34" s="72" customFormat="1" ht="14.25" thickBot="1" x14ac:dyDescent="0.3">
      <c r="A9" s="67">
        <v>33354</v>
      </c>
      <c r="B9" s="95">
        <f>1</f>
        <v>1</v>
      </c>
      <c r="C9" s="68">
        <f t="shared" si="3"/>
        <v>1</v>
      </c>
      <c r="D9" s="69">
        <f t="shared" si="4"/>
        <v>2016</v>
      </c>
      <c r="E9" s="69">
        <f t="shared" si="0"/>
        <v>2</v>
      </c>
      <c r="F9" s="74">
        <v>42374</v>
      </c>
      <c r="G9" s="67" t="s">
        <v>1</v>
      </c>
      <c r="H9" s="67" t="s">
        <v>53</v>
      </c>
      <c r="I9" s="70"/>
      <c r="J9" s="70"/>
      <c r="K9" s="70" t="s">
        <v>54</v>
      </c>
      <c r="L9" s="71">
        <f t="shared" si="1"/>
        <v>3780.5</v>
      </c>
      <c r="M9" s="71">
        <v>3780.5</v>
      </c>
      <c r="N9" s="71"/>
      <c r="O9" s="70" t="s">
        <v>85</v>
      </c>
      <c r="P9" s="86">
        <v>3780.5</v>
      </c>
      <c r="Q9" s="92"/>
      <c r="R9" s="84"/>
      <c r="S9" s="88">
        <f t="shared" si="5"/>
        <v>8</v>
      </c>
      <c r="T9" s="83">
        <v>154</v>
      </c>
      <c r="U9" s="88">
        <f t="shared" si="6"/>
        <v>8</v>
      </c>
      <c r="V9" s="59" t="str">
        <f t="shared" si="2"/>
        <v/>
      </c>
      <c r="W9" s="84"/>
      <c r="X9" s="79"/>
      <c r="Y9" s="79"/>
      <c r="Z9" s="79"/>
      <c r="AA9" s="79"/>
      <c r="AB9" s="79"/>
      <c r="AC9" s="79"/>
      <c r="AD9" s="83"/>
      <c r="AE9" s="84">
        <f t="shared" si="7"/>
        <v>42377</v>
      </c>
      <c r="AF9" s="84"/>
      <c r="AG9" s="70"/>
      <c r="AH9" s="73"/>
    </row>
    <row r="10" spans="1:34" ht="14.25" thickBot="1" x14ac:dyDescent="0.3">
      <c r="V10" s="59" t="str">
        <f t="shared" ref="V10:V72" si="8">IF(R10="","",IF(OR(G10="3F",G10="AEDIFICAT",G10="ANTIN"),R10+IF(U10&lt;&gt;"",U10,S10)+1,WORKDAY(R10,IF(U10&lt;&gt;"",U10,S10))))</f>
        <v/>
      </c>
    </row>
    <row r="11" spans="1:34" ht="14.25" thickBot="1" x14ac:dyDescent="0.3">
      <c r="V11" s="59" t="str">
        <f t="shared" si="8"/>
        <v/>
      </c>
    </row>
    <row r="12" spans="1:34" ht="14.25" thickBot="1" x14ac:dyDescent="0.3">
      <c r="V12" s="59" t="str">
        <f t="shared" si="8"/>
        <v/>
      </c>
    </row>
    <row r="13" spans="1:34" ht="14.25" thickBot="1" x14ac:dyDescent="0.3">
      <c r="V13" s="59" t="str">
        <f t="shared" si="8"/>
        <v/>
      </c>
    </row>
    <row r="14" spans="1:34" ht="14.25" thickBot="1" x14ac:dyDescent="0.3">
      <c r="V14" s="59" t="str">
        <f t="shared" si="8"/>
        <v/>
      </c>
    </row>
    <row r="15" spans="1:34" ht="14.25" thickBot="1" x14ac:dyDescent="0.3">
      <c r="V15" s="59" t="str">
        <f t="shared" si="8"/>
        <v/>
      </c>
    </row>
    <row r="16" spans="1:34" ht="14.25" thickBot="1" x14ac:dyDescent="0.3">
      <c r="V16" s="59" t="str">
        <f t="shared" si="8"/>
        <v/>
      </c>
    </row>
    <row r="17" spans="22:22" ht="14.25" thickBot="1" x14ac:dyDescent="0.3">
      <c r="V17" s="59" t="str">
        <f t="shared" si="8"/>
        <v/>
      </c>
    </row>
    <row r="18" spans="22:22" ht="14.25" thickBot="1" x14ac:dyDescent="0.3">
      <c r="V18" s="59" t="str">
        <f t="shared" si="8"/>
        <v/>
      </c>
    </row>
    <row r="19" spans="22:22" ht="14.25" thickBot="1" x14ac:dyDescent="0.3">
      <c r="V19" s="59" t="str">
        <f t="shared" si="8"/>
        <v/>
      </c>
    </row>
    <row r="20" spans="22:22" ht="14.25" thickBot="1" x14ac:dyDescent="0.3">
      <c r="V20" s="59" t="str">
        <f t="shared" si="8"/>
        <v/>
      </c>
    </row>
    <row r="21" spans="22:22" ht="14.25" thickBot="1" x14ac:dyDescent="0.3">
      <c r="V21" s="59" t="str">
        <f t="shared" si="8"/>
        <v/>
      </c>
    </row>
    <row r="22" spans="22:22" ht="14.25" thickBot="1" x14ac:dyDescent="0.3">
      <c r="V22" s="59" t="str">
        <f t="shared" si="8"/>
        <v/>
      </c>
    </row>
    <row r="23" spans="22:22" ht="14.25" thickBot="1" x14ac:dyDescent="0.3">
      <c r="V23" s="59" t="str">
        <f t="shared" si="8"/>
        <v/>
      </c>
    </row>
    <row r="24" spans="22:22" ht="14.25" thickBot="1" x14ac:dyDescent="0.3">
      <c r="V24" s="59" t="str">
        <f t="shared" si="8"/>
        <v/>
      </c>
    </row>
    <row r="25" spans="22:22" ht="14.25" thickBot="1" x14ac:dyDescent="0.3">
      <c r="V25" s="59" t="str">
        <f t="shared" si="8"/>
        <v/>
      </c>
    </row>
    <row r="26" spans="22:22" ht="14.25" thickBot="1" x14ac:dyDescent="0.3">
      <c r="V26" s="59" t="str">
        <f t="shared" si="8"/>
        <v/>
      </c>
    </row>
    <row r="27" spans="22:22" ht="14.25" thickBot="1" x14ac:dyDescent="0.3">
      <c r="V27" s="59" t="str">
        <f t="shared" si="8"/>
        <v/>
      </c>
    </row>
    <row r="28" spans="22:22" ht="14.25" thickBot="1" x14ac:dyDescent="0.3">
      <c r="V28" s="59" t="str">
        <f t="shared" si="8"/>
        <v/>
      </c>
    </row>
    <row r="29" spans="22:22" ht="14.25" thickBot="1" x14ac:dyDescent="0.3">
      <c r="V29" s="59" t="str">
        <f t="shared" si="8"/>
        <v/>
      </c>
    </row>
    <row r="30" spans="22:22" ht="14.25" thickBot="1" x14ac:dyDescent="0.3">
      <c r="V30" s="59" t="str">
        <f t="shared" si="8"/>
        <v/>
      </c>
    </row>
    <row r="31" spans="22:22" ht="14.25" thickBot="1" x14ac:dyDescent="0.3">
      <c r="V31" s="59" t="str">
        <f t="shared" si="8"/>
        <v/>
      </c>
    </row>
    <row r="32" spans="22:22" ht="14.25" thickBot="1" x14ac:dyDescent="0.3">
      <c r="V32" s="59" t="str">
        <f t="shared" si="8"/>
        <v/>
      </c>
    </row>
    <row r="33" spans="22:22" ht="14.25" thickBot="1" x14ac:dyDescent="0.3">
      <c r="V33" s="59" t="str">
        <f t="shared" si="8"/>
        <v/>
      </c>
    </row>
    <row r="34" spans="22:22" ht="14.25" thickBot="1" x14ac:dyDescent="0.3">
      <c r="V34" s="59" t="str">
        <f t="shared" si="8"/>
        <v/>
      </c>
    </row>
    <row r="35" spans="22:22" ht="14.25" thickBot="1" x14ac:dyDescent="0.3">
      <c r="V35" s="59" t="str">
        <f t="shared" si="8"/>
        <v/>
      </c>
    </row>
    <row r="36" spans="22:22" ht="14.25" thickBot="1" x14ac:dyDescent="0.3">
      <c r="V36" s="59" t="str">
        <f t="shared" si="8"/>
        <v/>
      </c>
    </row>
    <row r="37" spans="22:22" ht="14.25" thickBot="1" x14ac:dyDescent="0.3">
      <c r="V37" s="59" t="str">
        <f t="shared" si="8"/>
        <v/>
      </c>
    </row>
    <row r="38" spans="22:22" ht="14.25" thickBot="1" x14ac:dyDescent="0.3">
      <c r="V38" s="59" t="str">
        <f t="shared" si="8"/>
        <v/>
      </c>
    </row>
    <row r="39" spans="22:22" ht="14.25" thickBot="1" x14ac:dyDescent="0.3">
      <c r="V39" s="59" t="str">
        <f t="shared" si="8"/>
        <v/>
      </c>
    </row>
    <row r="40" spans="22:22" ht="14.25" thickBot="1" x14ac:dyDescent="0.3">
      <c r="V40" s="59" t="str">
        <f t="shared" si="8"/>
        <v/>
      </c>
    </row>
    <row r="41" spans="22:22" ht="14.25" thickBot="1" x14ac:dyDescent="0.3">
      <c r="V41" s="59" t="str">
        <f t="shared" si="8"/>
        <v/>
      </c>
    </row>
    <row r="42" spans="22:22" ht="14.25" thickBot="1" x14ac:dyDescent="0.3">
      <c r="V42" s="59" t="str">
        <f t="shared" si="8"/>
        <v/>
      </c>
    </row>
    <row r="43" spans="22:22" ht="14.25" thickBot="1" x14ac:dyDescent="0.3">
      <c r="V43" s="59" t="str">
        <f t="shared" si="8"/>
        <v/>
      </c>
    </row>
    <row r="44" spans="22:22" ht="14.25" thickBot="1" x14ac:dyDescent="0.3">
      <c r="V44" s="59" t="str">
        <f t="shared" si="8"/>
        <v/>
      </c>
    </row>
    <row r="45" spans="22:22" ht="14.25" thickBot="1" x14ac:dyDescent="0.3">
      <c r="V45" s="59" t="str">
        <f t="shared" si="8"/>
        <v/>
      </c>
    </row>
    <row r="46" spans="22:22" ht="14.25" thickBot="1" x14ac:dyDescent="0.3">
      <c r="V46" s="59" t="str">
        <f t="shared" si="8"/>
        <v/>
      </c>
    </row>
    <row r="47" spans="22:22" ht="14.25" thickBot="1" x14ac:dyDescent="0.3">
      <c r="V47" s="59" t="str">
        <f t="shared" si="8"/>
        <v/>
      </c>
    </row>
    <row r="48" spans="22:22" ht="14.25" thickBot="1" x14ac:dyDescent="0.3">
      <c r="V48" s="59" t="str">
        <f t="shared" si="8"/>
        <v/>
      </c>
    </row>
    <row r="49" spans="22:22" ht="14.25" thickBot="1" x14ac:dyDescent="0.3">
      <c r="V49" s="59" t="str">
        <f t="shared" si="8"/>
        <v/>
      </c>
    </row>
    <row r="50" spans="22:22" ht="14.25" thickBot="1" x14ac:dyDescent="0.3">
      <c r="V50" s="59" t="str">
        <f t="shared" si="8"/>
        <v/>
      </c>
    </row>
    <row r="51" spans="22:22" ht="14.25" thickBot="1" x14ac:dyDescent="0.3">
      <c r="V51" s="59" t="str">
        <f t="shared" si="8"/>
        <v/>
      </c>
    </row>
    <row r="52" spans="22:22" ht="14.25" thickBot="1" x14ac:dyDescent="0.3">
      <c r="V52" s="59" t="str">
        <f t="shared" si="8"/>
        <v/>
      </c>
    </row>
    <row r="53" spans="22:22" ht="14.25" thickBot="1" x14ac:dyDescent="0.3">
      <c r="V53" s="59" t="str">
        <f t="shared" si="8"/>
        <v/>
      </c>
    </row>
    <row r="54" spans="22:22" ht="14.25" thickBot="1" x14ac:dyDescent="0.3">
      <c r="V54" s="59" t="str">
        <f t="shared" si="8"/>
        <v/>
      </c>
    </row>
    <row r="55" spans="22:22" ht="14.25" thickBot="1" x14ac:dyDescent="0.3">
      <c r="V55" s="59" t="str">
        <f t="shared" si="8"/>
        <v/>
      </c>
    </row>
    <row r="56" spans="22:22" ht="14.25" thickBot="1" x14ac:dyDescent="0.3">
      <c r="V56" s="59" t="str">
        <f t="shared" si="8"/>
        <v/>
      </c>
    </row>
    <row r="57" spans="22:22" ht="14.25" thickBot="1" x14ac:dyDescent="0.3">
      <c r="V57" s="59" t="str">
        <f t="shared" si="8"/>
        <v/>
      </c>
    </row>
    <row r="58" spans="22:22" ht="14.25" thickBot="1" x14ac:dyDescent="0.3">
      <c r="V58" s="59" t="str">
        <f t="shared" si="8"/>
        <v/>
      </c>
    </row>
    <row r="59" spans="22:22" ht="14.25" thickBot="1" x14ac:dyDescent="0.3">
      <c r="V59" s="59" t="str">
        <f t="shared" si="8"/>
        <v/>
      </c>
    </row>
    <row r="60" spans="22:22" ht="14.25" thickBot="1" x14ac:dyDescent="0.3">
      <c r="V60" s="59" t="str">
        <f t="shared" si="8"/>
        <v/>
      </c>
    </row>
    <row r="61" spans="22:22" ht="14.25" thickBot="1" x14ac:dyDescent="0.3">
      <c r="V61" s="59" t="str">
        <f t="shared" si="8"/>
        <v/>
      </c>
    </row>
    <row r="62" spans="22:22" ht="14.25" thickBot="1" x14ac:dyDescent="0.3">
      <c r="V62" s="59" t="str">
        <f t="shared" si="8"/>
        <v/>
      </c>
    </row>
    <row r="63" spans="22:22" ht="14.25" thickBot="1" x14ac:dyDescent="0.3">
      <c r="V63" s="59" t="str">
        <f t="shared" si="8"/>
        <v/>
      </c>
    </row>
    <row r="64" spans="22:22" ht="14.25" thickBot="1" x14ac:dyDescent="0.3">
      <c r="V64" s="59" t="str">
        <f t="shared" si="8"/>
        <v/>
      </c>
    </row>
    <row r="65" spans="22:22" ht="14.25" thickBot="1" x14ac:dyDescent="0.3">
      <c r="V65" s="59" t="str">
        <f t="shared" si="8"/>
        <v/>
      </c>
    </row>
    <row r="66" spans="22:22" ht="14.25" thickBot="1" x14ac:dyDescent="0.3">
      <c r="V66" s="59" t="str">
        <f t="shared" si="8"/>
        <v/>
      </c>
    </row>
    <row r="67" spans="22:22" ht="14.25" thickBot="1" x14ac:dyDescent="0.3">
      <c r="V67" s="59" t="str">
        <f t="shared" si="8"/>
        <v/>
      </c>
    </row>
    <row r="68" spans="22:22" ht="14.25" thickBot="1" x14ac:dyDescent="0.3">
      <c r="V68" s="59" t="str">
        <f t="shared" si="8"/>
        <v/>
      </c>
    </row>
    <row r="69" spans="22:22" ht="14.25" thickBot="1" x14ac:dyDescent="0.3">
      <c r="V69" s="59" t="str">
        <f t="shared" si="8"/>
        <v/>
      </c>
    </row>
    <row r="70" spans="22:22" ht="14.25" thickBot="1" x14ac:dyDescent="0.3">
      <c r="V70" s="59" t="str">
        <f t="shared" si="8"/>
        <v/>
      </c>
    </row>
    <row r="71" spans="22:22" ht="14.25" thickBot="1" x14ac:dyDescent="0.3">
      <c r="V71" s="59" t="str">
        <f t="shared" si="8"/>
        <v/>
      </c>
    </row>
    <row r="72" spans="22:22" ht="14.25" thickBot="1" x14ac:dyDescent="0.3">
      <c r="V72" s="59" t="str">
        <f t="shared" si="8"/>
        <v/>
      </c>
    </row>
    <row r="73" spans="22:22" ht="14.25" thickBot="1" x14ac:dyDescent="0.3">
      <c r="V73" s="59" t="str">
        <f t="shared" ref="V73:V136" si="9">IF(R73="","",IF(OR(G73="3F",G73="AEDIFICAT",G73="ANTIN"),R73+IF(U73&lt;&gt;"",U73,S73)+1,WORKDAY(R73,IF(U73&lt;&gt;"",U73,S73))))</f>
        <v/>
      </c>
    </row>
    <row r="74" spans="22:22" ht="14.25" thickBot="1" x14ac:dyDescent="0.3">
      <c r="V74" s="59" t="str">
        <f t="shared" si="9"/>
        <v/>
      </c>
    </row>
    <row r="75" spans="22:22" ht="14.25" thickBot="1" x14ac:dyDescent="0.3">
      <c r="V75" s="59" t="str">
        <f t="shared" si="9"/>
        <v/>
      </c>
    </row>
    <row r="76" spans="22:22" ht="14.25" thickBot="1" x14ac:dyDescent="0.3">
      <c r="V76" s="59" t="str">
        <f t="shared" si="9"/>
        <v/>
      </c>
    </row>
    <row r="77" spans="22:22" ht="14.25" thickBot="1" x14ac:dyDescent="0.3">
      <c r="V77" s="59" t="str">
        <f t="shared" si="9"/>
        <v/>
      </c>
    </row>
    <row r="78" spans="22:22" ht="14.25" thickBot="1" x14ac:dyDescent="0.3">
      <c r="V78" s="59" t="str">
        <f t="shared" si="9"/>
        <v/>
      </c>
    </row>
    <row r="79" spans="22:22" ht="14.25" thickBot="1" x14ac:dyDescent="0.3">
      <c r="V79" s="59" t="str">
        <f t="shared" si="9"/>
        <v/>
      </c>
    </row>
    <row r="80" spans="22:22" ht="14.25" thickBot="1" x14ac:dyDescent="0.3">
      <c r="V80" s="59" t="str">
        <f t="shared" si="9"/>
        <v/>
      </c>
    </row>
    <row r="81" spans="22:22" ht="14.25" thickBot="1" x14ac:dyDescent="0.3">
      <c r="V81" s="59" t="str">
        <f t="shared" si="9"/>
        <v/>
      </c>
    </row>
    <row r="82" spans="22:22" ht="14.25" thickBot="1" x14ac:dyDescent="0.3">
      <c r="V82" s="59" t="str">
        <f t="shared" si="9"/>
        <v/>
      </c>
    </row>
    <row r="83" spans="22:22" ht="14.25" thickBot="1" x14ac:dyDescent="0.3">
      <c r="V83" s="59" t="str">
        <f t="shared" si="9"/>
        <v/>
      </c>
    </row>
    <row r="84" spans="22:22" ht="14.25" thickBot="1" x14ac:dyDescent="0.3">
      <c r="V84" s="59" t="str">
        <f t="shared" si="9"/>
        <v/>
      </c>
    </row>
    <row r="85" spans="22:22" ht="14.25" thickBot="1" x14ac:dyDescent="0.3">
      <c r="V85" s="59" t="str">
        <f t="shared" si="9"/>
        <v/>
      </c>
    </row>
    <row r="86" spans="22:22" ht="14.25" thickBot="1" x14ac:dyDescent="0.3">
      <c r="V86" s="59" t="str">
        <f t="shared" si="9"/>
        <v/>
      </c>
    </row>
    <row r="87" spans="22:22" ht="14.25" thickBot="1" x14ac:dyDescent="0.3">
      <c r="V87" s="59" t="str">
        <f t="shared" si="9"/>
        <v/>
      </c>
    </row>
    <row r="88" spans="22:22" ht="14.25" thickBot="1" x14ac:dyDescent="0.3">
      <c r="V88" s="59" t="str">
        <f t="shared" si="9"/>
        <v/>
      </c>
    </row>
    <row r="89" spans="22:22" ht="14.25" thickBot="1" x14ac:dyDescent="0.3">
      <c r="V89" s="59" t="str">
        <f t="shared" si="9"/>
        <v/>
      </c>
    </row>
    <row r="90" spans="22:22" ht="14.25" thickBot="1" x14ac:dyDescent="0.3">
      <c r="V90" s="59" t="str">
        <f t="shared" si="9"/>
        <v/>
      </c>
    </row>
    <row r="91" spans="22:22" ht="14.25" thickBot="1" x14ac:dyDescent="0.3">
      <c r="V91" s="59" t="str">
        <f t="shared" si="9"/>
        <v/>
      </c>
    </row>
    <row r="92" spans="22:22" ht="14.25" thickBot="1" x14ac:dyDescent="0.3">
      <c r="V92" s="59" t="str">
        <f t="shared" si="9"/>
        <v/>
      </c>
    </row>
    <row r="93" spans="22:22" ht="14.25" thickBot="1" x14ac:dyDescent="0.3">
      <c r="V93" s="59" t="str">
        <f t="shared" si="9"/>
        <v/>
      </c>
    </row>
    <row r="94" spans="22:22" ht="14.25" thickBot="1" x14ac:dyDescent="0.3">
      <c r="V94" s="59" t="str">
        <f t="shared" si="9"/>
        <v/>
      </c>
    </row>
    <row r="95" spans="22:22" ht="14.25" thickBot="1" x14ac:dyDescent="0.3">
      <c r="V95" s="59" t="str">
        <f t="shared" si="9"/>
        <v/>
      </c>
    </row>
    <row r="96" spans="22:22" ht="14.25" thickBot="1" x14ac:dyDescent="0.3">
      <c r="V96" s="59" t="str">
        <f t="shared" si="9"/>
        <v/>
      </c>
    </row>
    <row r="97" spans="22:22" ht="14.25" thickBot="1" x14ac:dyDescent="0.3">
      <c r="V97" s="59" t="str">
        <f t="shared" si="9"/>
        <v/>
      </c>
    </row>
    <row r="98" spans="22:22" ht="14.25" thickBot="1" x14ac:dyDescent="0.3">
      <c r="V98" s="59" t="str">
        <f t="shared" si="9"/>
        <v/>
      </c>
    </row>
    <row r="99" spans="22:22" ht="14.25" thickBot="1" x14ac:dyDescent="0.3">
      <c r="V99" s="59" t="str">
        <f t="shared" si="9"/>
        <v/>
      </c>
    </row>
    <row r="100" spans="22:22" ht="14.25" thickBot="1" x14ac:dyDescent="0.3">
      <c r="V100" s="59" t="str">
        <f t="shared" si="9"/>
        <v/>
      </c>
    </row>
    <row r="101" spans="22:22" ht="14.25" thickBot="1" x14ac:dyDescent="0.3">
      <c r="V101" s="59" t="str">
        <f t="shared" si="9"/>
        <v/>
      </c>
    </row>
    <row r="102" spans="22:22" ht="14.25" thickBot="1" x14ac:dyDescent="0.3">
      <c r="V102" s="59" t="str">
        <f t="shared" si="9"/>
        <v/>
      </c>
    </row>
    <row r="103" spans="22:22" ht="14.25" thickBot="1" x14ac:dyDescent="0.3">
      <c r="V103" s="59" t="str">
        <f t="shared" si="9"/>
        <v/>
      </c>
    </row>
    <row r="104" spans="22:22" ht="14.25" thickBot="1" x14ac:dyDescent="0.3">
      <c r="V104" s="59" t="str">
        <f t="shared" si="9"/>
        <v/>
      </c>
    </row>
    <row r="105" spans="22:22" ht="14.25" thickBot="1" x14ac:dyDescent="0.3">
      <c r="V105" s="59" t="str">
        <f t="shared" si="9"/>
        <v/>
      </c>
    </row>
    <row r="106" spans="22:22" ht="14.25" thickBot="1" x14ac:dyDescent="0.3">
      <c r="V106" s="59" t="str">
        <f t="shared" si="9"/>
        <v/>
      </c>
    </row>
    <row r="107" spans="22:22" ht="14.25" thickBot="1" x14ac:dyDescent="0.3">
      <c r="V107" s="59" t="str">
        <f t="shared" si="9"/>
        <v/>
      </c>
    </row>
    <row r="108" spans="22:22" ht="14.25" thickBot="1" x14ac:dyDescent="0.3">
      <c r="V108" s="59" t="str">
        <f t="shared" si="9"/>
        <v/>
      </c>
    </row>
    <row r="109" spans="22:22" ht="14.25" thickBot="1" x14ac:dyDescent="0.3">
      <c r="V109" s="59" t="str">
        <f t="shared" si="9"/>
        <v/>
      </c>
    </row>
    <row r="110" spans="22:22" ht="14.25" thickBot="1" x14ac:dyDescent="0.3">
      <c r="V110" s="59" t="str">
        <f t="shared" si="9"/>
        <v/>
      </c>
    </row>
    <row r="111" spans="22:22" ht="14.25" thickBot="1" x14ac:dyDescent="0.3">
      <c r="V111" s="59" t="str">
        <f t="shared" si="9"/>
        <v/>
      </c>
    </row>
    <row r="112" spans="22:22" ht="14.25" thickBot="1" x14ac:dyDescent="0.3">
      <c r="V112" s="59" t="str">
        <f t="shared" si="9"/>
        <v/>
      </c>
    </row>
    <row r="113" spans="22:22" ht="14.25" thickBot="1" x14ac:dyDescent="0.3">
      <c r="V113" s="59" t="str">
        <f t="shared" si="9"/>
        <v/>
      </c>
    </row>
    <row r="114" spans="22:22" ht="14.25" thickBot="1" x14ac:dyDescent="0.3">
      <c r="V114" s="59" t="str">
        <f t="shared" si="9"/>
        <v/>
      </c>
    </row>
    <row r="115" spans="22:22" ht="14.25" thickBot="1" x14ac:dyDescent="0.3">
      <c r="V115" s="59" t="str">
        <f t="shared" si="9"/>
        <v/>
      </c>
    </row>
    <row r="116" spans="22:22" ht="14.25" thickBot="1" x14ac:dyDescent="0.3">
      <c r="V116" s="59" t="str">
        <f t="shared" si="9"/>
        <v/>
      </c>
    </row>
    <row r="117" spans="22:22" ht="14.25" thickBot="1" x14ac:dyDescent="0.3">
      <c r="V117" s="59" t="str">
        <f t="shared" si="9"/>
        <v/>
      </c>
    </row>
    <row r="118" spans="22:22" ht="14.25" thickBot="1" x14ac:dyDescent="0.3">
      <c r="V118" s="59" t="str">
        <f t="shared" si="9"/>
        <v/>
      </c>
    </row>
    <row r="119" spans="22:22" ht="14.25" thickBot="1" x14ac:dyDescent="0.3">
      <c r="V119" s="59" t="str">
        <f t="shared" si="9"/>
        <v/>
      </c>
    </row>
    <row r="120" spans="22:22" ht="14.25" thickBot="1" x14ac:dyDescent="0.3">
      <c r="V120" s="59" t="str">
        <f t="shared" si="9"/>
        <v/>
      </c>
    </row>
    <row r="121" spans="22:22" ht="14.25" thickBot="1" x14ac:dyDescent="0.3">
      <c r="V121" s="59" t="str">
        <f t="shared" si="9"/>
        <v/>
      </c>
    </row>
    <row r="122" spans="22:22" ht="14.25" thickBot="1" x14ac:dyDescent="0.3">
      <c r="V122" s="59" t="str">
        <f t="shared" si="9"/>
        <v/>
      </c>
    </row>
    <row r="123" spans="22:22" ht="14.25" thickBot="1" x14ac:dyDescent="0.3">
      <c r="V123" s="59" t="str">
        <f t="shared" si="9"/>
        <v/>
      </c>
    </row>
    <row r="124" spans="22:22" ht="14.25" thickBot="1" x14ac:dyDescent="0.3">
      <c r="V124" s="59" t="str">
        <f t="shared" si="9"/>
        <v/>
      </c>
    </row>
    <row r="125" spans="22:22" ht="14.25" thickBot="1" x14ac:dyDescent="0.3">
      <c r="V125" s="59" t="str">
        <f t="shared" si="9"/>
        <v/>
      </c>
    </row>
    <row r="126" spans="22:22" ht="14.25" thickBot="1" x14ac:dyDescent="0.3">
      <c r="V126" s="59" t="str">
        <f t="shared" si="9"/>
        <v/>
      </c>
    </row>
    <row r="127" spans="22:22" ht="14.25" thickBot="1" x14ac:dyDescent="0.3">
      <c r="V127" s="59" t="str">
        <f t="shared" si="9"/>
        <v/>
      </c>
    </row>
    <row r="128" spans="22:22" ht="14.25" thickBot="1" x14ac:dyDescent="0.3">
      <c r="V128" s="59" t="str">
        <f t="shared" si="9"/>
        <v/>
      </c>
    </row>
    <row r="129" spans="22:22" ht="14.25" thickBot="1" x14ac:dyDescent="0.3">
      <c r="V129" s="59" t="str">
        <f t="shared" si="9"/>
        <v/>
      </c>
    </row>
    <row r="130" spans="22:22" ht="14.25" thickBot="1" x14ac:dyDescent="0.3">
      <c r="V130" s="59" t="str">
        <f t="shared" si="9"/>
        <v/>
      </c>
    </row>
    <row r="131" spans="22:22" ht="14.25" thickBot="1" x14ac:dyDescent="0.3">
      <c r="V131" s="59" t="str">
        <f t="shared" si="9"/>
        <v/>
      </c>
    </row>
    <row r="132" spans="22:22" ht="14.25" thickBot="1" x14ac:dyDescent="0.3">
      <c r="V132" s="59" t="str">
        <f t="shared" si="9"/>
        <v/>
      </c>
    </row>
    <row r="133" spans="22:22" ht="14.25" thickBot="1" x14ac:dyDescent="0.3">
      <c r="V133" s="59" t="str">
        <f t="shared" si="9"/>
        <v/>
      </c>
    </row>
    <row r="134" spans="22:22" ht="14.25" thickBot="1" x14ac:dyDescent="0.3">
      <c r="V134" s="59" t="str">
        <f t="shared" si="9"/>
        <v/>
      </c>
    </row>
    <row r="135" spans="22:22" ht="14.25" thickBot="1" x14ac:dyDescent="0.3">
      <c r="V135" s="59" t="str">
        <f t="shared" si="9"/>
        <v/>
      </c>
    </row>
    <row r="136" spans="22:22" ht="14.25" thickBot="1" x14ac:dyDescent="0.3">
      <c r="V136" s="59" t="str">
        <f t="shared" si="9"/>
        <v/>
      </c>
    </row>
    <row r="137" spans="22:22" ht="14.25" thickBot="1" x14ac:dyDescent="0.3">
      <c r="V137" s="59" t="str">
        <f t="shared" ref="V137:V200" si="10">IF(R137="","",IF(OR(G137="3F",G137="AEDIFICAT",G137="ANTIN"),R137+IF(U137&lt;&gt;"",U137,S137)+1,WORKDAY(R137,IF(U137&lt;&gt;"",U137,S137))))</f>
        <v/>
      </c>
    </row>
    <row r="138" spans="22:22" ht="14.25" thickBot="1" x14ac:dyDescent="0.3">
      <c r="V138" s="59" t="str">
        <f t="shared" si="10"/>
        <v/>
      </c>
    </row>
    <row r="139" spans="22:22" ht="14.25" thickBot="1" x14ac:dyDescent="0.3">
      <c r="V139" s="59" t="str">
        <f t="shared" si="10"/>
        <v/>
      </c>
    </row>
    <row r="140" spans="22:22" ht="14.25" thickBot="1" x14ac:dyDescent="0.3">
      <c r="V140" s="59" t="str">
        <f t="shared" si="10"/>
        <v/>
      </c>
    </row>
    <row r="141" spans="22:22" ht="14.25" thickBot="1" x14ac:dyDescent="0.3">
      <c r="V141" s="59" t="str">
        <f t="shared" si="10"/>
        <v/>
      </c>
    </row>
    <row r="142" spans="22:22" ht="14.25" thickBot="1" x14ac:dyDescent="0.3">
      <c r="V142" s="59" t="str">
        <f t="shared" si="10"/>
        <v/>
      </c>
    </row>
    <row r="143" spans="22:22" ht="14.25" thickBot="1" x14ac:dyDescent="0.3">
      <c r="V143" s="59" t="str">
        <f t="shared" si="10"/>
        <v/>
      </c>
    </row>
    <row r="144" spans="22:22" ht="14.25" thickBot="1" x14ac:dyDescent="0.3">
      <c r="V144" s="59" t="str">
        <f t="shared" si="10"/>
        <v/>
      </c>
    </row>
    <row r="145" spans="22:22" ht="14.25" thickBot="1" x14ac:dyDescent="0.3">
      <c r="V145" s="59" t="str">
        <f t="shared" si="10"/>
        <v/>
      </c>
    </row>
    <row r="146" spans="22:22" ht="14.25" thickBot="1" x14ac:dyDescent="0.3">
      <c r="V146" s="59" t="str">
        <f t="shared" si="10"/>
        <v/>
      </c>
    </row>
    <row r="147" spans="22:22" ht="14.25" thickBot="1" x14ac:dyDescent="0.3">
      <c r="V147" s="59" t="str">
        <f t="shared" si="10"/>
        <v/>
      </c>
    </row>
    <row r="148" spans="22:22" ht="14.25" thickBot="1" x14ac:dyDescent="0.3">
      <c r="V148" s="59" t="str">
        <f t="shared" si="10"/>
        <v/>
      </c>
    </row>
    <row r="149" spans="22:22" ht="14.25" thickBot="1" x14ac:dyDescent="0.3">
      <c r="V149" s="59" t="str">
        <f t="shared" si="10"/>
        <v/>
      </c>
    </row>
    <row r="150" spans="22:22" ht="14.25" thickBot="1" x14ac:dyDescent="0.3">
      <c r="V150" s="59" t="str">
        <f t="shared" si="10"/>
        <v/>
      </c>
    </row>
    <row r="151" spans="22:22" ht="14.25" thickBot="1" x14ac:dyDescent="0.3">
      <c r="V151" s="59" t="str">
        <f t="shared" si="10"/>
        <v/>
      </c>
    </row>
    <row r="152" spans="22:22" ht="14.25" thickBot="1" x14ac:dyDescent="0.3">
      <c r="V152" s="59" t="str">
        <f t="shared" si="10"/>
        <v/>
      </c>
    </row>
    <row r="153" spans="22:22" ht="14.25" thickBot="1" x14ac:dyDescent="0.3">
      <c r="V153" s="59" t="str">
        <f t="shared" si="10"/>
        <v/>
      </c>
    </row>
    <row r="154" spans="22:22" ht="14.25" thickBot="1" x14ac:dyDescent="0.3">
      <c r="V154" s="59" t="str">
        <f t="shared" si="10"/>
        <v/>
      </c>
    </row>
    <row r="155" spans="22:22" ht="14.25" thickBot="1" x14ac:dyDescent="0.3">
      <c r="V155" s="59" t="str">
        <f t="shared" si="10"/>
        <v/>
      </c>
    </row>
    <row r="156" spans="22:22" ht="14.25" thickBot="1" x14ac:dyDescent="0.3">
      <c r="V156" s="59" t="str">
        <f t="shared" si="10"/>
        <v/>
      </c>
    </row>
    <row r="157" spans="22:22" ht="14.25" thickBot="1" x14ac:dyDescent="0.3">
      <c r="V157" s="59" t="str">
        <f t="shared" si="10"/>
        <v/>
      </c>
    </row>
    <row r="158" spans="22:22" ht="14.25" thickBot="1" x14ac:dyDescent="0.3">
      <c r="V158" s="59" t="str">
        <f t="shared" si="10"/>
        <v/>
      </c>
    </row>
    <row r="159" spans="22:22" ht="14.25" thickBot="1" x14ac:dyDescent="0.3">
      <c r="V159" s="59" t="str">
        <f t="shared" si="10"/>
        <v/>
      </c>
    </row>
    <row r="160" spans="22:22" ht="14.25" thickBot="1" x14ac:dyDescent="0.3">
      <c r="V160" s="59" t="str">
        <f t="shared" si="10"/>
        <v/>
      </c>
    </row>
    <row r="161" spans="22:22" ht="14.25" thickBot="1" x14ac:dyDescent="0.3">
      <c r="V161" s="59" t="str">
        <f t="shared" si="10"/>
        <v/>
      </c>
    </row>
    <row r="162" spans="22:22" ht="14.25" thickBot="1" x14ac:dyDescent="0.3">
      <c r="V162" s="59" t="str">
        <f t="shared" si="10"/>
        <v/>
      </c>
    </row>
    <row r="163" spans="22:22" ht="14.25" thickBot="1" x14ac:dyDescent="0.3">
      <c r="V163" s="59" t="str">
        <f t="shared" si="10"/>
        <v/>
      </c>
    </row>
    <row r="164" spans="22:22" ht="14.25" thickBot="1" x14ac:dyDescent="0.3">
      <c r="V164" s="59" t="str">
        <f t="shared" si="10"/>
        <v/>
      </c>
    </row>
    <row r="165" spans="22:22" ht="14.25" thickBot="1" x14ac:dyDescent="0.3">
      <c r="V165" s="59" t="str">
        <f t="shared" si="10"/>
        <v/>
      </c>
    </row>
    <row r="166" spans="22:22" ht="14.25" thickBot="1" x14ac:dyDescent="0.3">
      <c r="V166" s="59" t="str">
        <f t="shared" si="10"/>
        <v/>
      </c>
    </row>
    <row r="167" spans="22:22" ht="14.25" thickBot="1" x14ac:dyDescent="0.3">
      <c r="V167" s="59" t="str">
        <f t="shared" si="10"/>
        <v/>
      </c>
    </row>
    <row r="168" spans="22:22" ht="14.25" thickBot="1" x14ac:dyDescent="0.3">
      <c r="V168" s="59" t="str">
        <f t="shared" si="10"/>
        <v/>
      </c>
    </row>
    <row r="169" spans="22:22" ht="14.25" thickBot="1" x14ac:dyDescent="0.3">
      <c r="V169" s="59" t="str">
        <f t="shared" si="10"/>
        <v/>
      </c>
    </row>
    <row r="170" spans="22:22" ht="14.25" thickBot="1" x14ac:dyDescent="0.3">
      <c r="V170" s="59" t="str">
        <f t="shared" si="10"/>
        <v/>
      </c>
    </row>
    <row r="171" spans="22:22" ht="14.25" thickBot="1" x14ac:dyDescent="0.3">
      <c r="V171" s="59" t="str">
        <f t="shared" si="10"/>
        <v/>
      </c>
    </row>
    <row r="172" spans="22:22" ht="14.25" thickBot="1" x14ac:dyDescent="0.3">
      <c r="V172" s="59" t="str">
        <f t="shared" si="10"/>
        <v/>
      </c>
    </row>
    <row r="173" spans="22:22" ht="14.25" thickBot="1" x14ac:dyDescent="0.3">
      <c r="V173" s="59" t="str">
        <f t="shared" si="10"/>
        <v/>
      </c>
    </row>
    <row r="174" spans="22:22" ht="14.25" thickBot="1" x14ac:dyDescent="0.3">
      <c r="V174" s="59" t="str">
        <f t="shared" si="10"/>
        <v/>
      </c>
    </row>
    <row r="175" spans="22:22" ht="14.25" thickBot="1" x14ac:dyDescent="0.3">
      <c r="V175" s="59" t="str">
        <f t="shared" si="10"/>
        <v/>
      </c>
    </row>
    <row r="176" spans="22:22" ht="14.25" thickBot="1" x14ac:dyDescent="0.3">
      <c r="V176" s="59" t="str">
        <f t="shared" si="10"/>
        <v/>
      </c>
    </row>
    <row r="177" spans="22:22" ht="14.25" thickBot="1" x14ac:dyDescent="0.3">
      <c r="V177" s="59" t="str">
        <f t="shared" si="10"/>
        <v/>
      </c>
    </row>
    <row r="178" spans="22:22" ht="14.25" thickBot="1" x14ac:dyDescent="0.3">
      <c r="V178" s="59" t="str">
        <f t="shared" si="10"/>
        <v/>
      </c>
    </row>
    <row r="179" spans="22:22" ht="14.25" thickBot="1" x14ac:dyDescent="0.3">
      <c r="V179" s="59" t="str">
        <f t="shared" si="10"/>
        <v/>
      </c>
    </row>
    <row r="180" spans="22:22" ht="14.25" thickBot="1" x14ac:dyDescent="0.3">
      <c r="V180" s="59" t="str">
        <f t="shared" si="10"/>
        <v/>
      </c>
    </row>
    <row r="181" spans="22:22" ht="14.25" thickBot="1" x14ac:dyDescent="0.3">
      <c r="V181" s="59" t="str">
        <f t="shared" si="10"/>
        <v/>
      </c>
    </row>
    <row r="182" spans="22:22" ht="14.25" thickBot="1" x14ac:dyDescent="0.3">
      <c r="V182" s="59" t="str">
        <f t="shared" si="10"/>
        <v/>
      </c>
    </row>
    <row r="183" spans="22:22" ht="14.25" thickBot="1" x14ac:dyDescent="0.3">
      <c r="V183" s="59" t="str">
        <f t="shared" si="10"/>
        <v/>
      </c>
    </row>
    <row r="184" spans="22:22" ht="14.25" thickBot="1" x14ac:dyDescent="0.3">
      <c r="V184" s="59" t="str">
        <f t="shared" si="10"/>
        <v/>
      </c>
    </row>
    <row r="185" spans="22:22" ht="14.25" thickBot="1" x14ac:dyDescent="0.3">
      <c r="V185" s="59" t="str">
        <f t="shared" si="10"/>
        <v/>
      </c>
    </row>
    <row r="186" spans="22:22" ht="14.25" thickBot="1" x14ac:dyDescent="0.3">
      <c r="V186" s="59" t="str">
        <f t="shared" si="10"/>
        <v/>
      </c>
    </row>
    <row r="187" spans="22:22" ht="14.25" thickBot="1" x14ac:dyDescent="0.3">
      <c r="V187" s="59" t="str">
        <f t="shared" si="10"/>
        <v/>
      </c>
    </row>
    <row r="188" spans="22:22" ht="14.25" thickBot="1" x14ac:dyDescent="0.3">
      <c r="V188" s="59" t="str">
        <f t="shared" si="10"/>
        <v/>
      </c>
    </row>
    <row r="189" spans="22:22" ht="14.25" thickBot="1" x14ac:dyDescent="0.3">
      <c r="V189" s="59" t="str">
        <f t="shared" si="10"/>
        <v/>
      </c>
    </row>
    <row r="190" spans="22:22" ht="14.25" thickBot="1" x14ac:dyDescent="0.3">
      <c r="V190" s="59" t="str">
        <f t="shared" si="10"/>
        <v/>
      </c>
    </row>
    <row r="191" spans="22:22" ht="14.25" thickBot="1" x14ac:dyDescent="0.3">
      <c r="V191" s="59" t="str">
        <f t="shared" si="10"/>
        <v/>
      </c>
    </row>
    <row r="192" spans="22:22" ht="14.25" thickBot="1" x14ac:dyDescent="0.3">
      <c r="V192" s="59" t="str">
        <f t="shared" si="10"/>
        <v/>
      </c>
    </row>
    <row r="193" spans="22:22" ht="14.25" thickBot="1" x14ac:dyDescent="0.3">
      <c r="V193" s="59" t="str">
        <f t="shared" si="10"/>
        <v/>
      </c>
    </row>
    <row r="194" spans="22:22" ht="14.25" thickBot="1" x14ac:dyDescent="0.3">
      <c r="V194" s="59" t="str">
        <f t="shared" si="10"/>
        <v/>
      </c>
    </row>
    <row r="195" spans="22:22" ht="14.25" thickBot="1" x14ac:dyDescent="0.3">
      <c r="V195" s="59" t="str">
        <f t="shared" si="10"/>
        <v/>
      </c>
    </row>
    <row r="196" spans="22:22" ht="14.25" thickBot="1" x14ac:dyDescent="0.3">
      <c r="V196" s="59" t="str">
        <f t="shared" si="10"/>
        <v/>
      </c>
    </row>
    <row r="197" spans="22:22" ht="14.25" thickBot="1" x14ac:dyDescent="0.3">
      <c r="V197" s="59" t="str">
        <f t="shared" si="10"/>
        <v/>
      </c>
    </row>
    <row r="198" spans="22:22" ht="14.25" thickBot="1" x14ac:dyDescent="0.3">
      <c r="V198" s="59" t="str">
        <f t="shared" si="10"/>
        <v/>
      </c>
    </row>
    <row r="199" spans="22:22" ht="14.25" thickBot="1" x14ac:dyDescent="0.3">
      <c r="V199" s="59" t="str">
        <f t="shared" si="10"/>
        <v/>
      </c>
    </row>
    <row r="200" spans="22:22" ht="14.25" thickBot="1" x14ac:dyDescent="0.3">
      <c r="V200" s="59" t="str">
        <f t="shared" si="10"/>
        <v/>
      </c>
    </row>
    <row r="201" spans="22:22" ht="14.25" thickBot="1" x14ac:dyDescent="0.3">
      <c r="V201" s="59" t="str">
        <f t="shared" ref="V201:V264" si="11">IF(R201="","",IF(OR(G201="3F",G201="AEDIFICAT",G201="ANTIN"),R201+IF(U201&lt;&gt;"",U201,S201)+1,WORKDAY(R201,IF(U201&lt;&gt;"",U201,S201))))</f>
        <v/>
      </c>
    </row>
    <row r="202" spans="22:22" ht="14.25" thickBot="1" x14ac:dyDescent="0.3">
      <c r="V202" s="59" t="str">
        <f t="shared" si="11"/>
        <v/>
      </c>
    </row>
    <row r="203" spans="22:22" ht="14.25" thickBot="1" x14ac:dyDescent="0.3">
      <c r="V203" s="59" t="str">
        <f t="shared" si="11"/>
        <v/>
      </c>
    </row>
    <row r="204" spans="22:22" ht="14.25" thickBot="1" x14ac:dyDescent="0.3">
      <c r="V204" s="59" t="str">
        <f t="shared" si="11"/>
        <v/>
      </c>
    </row>
    <row r="205" spans="22:22" ht="14.25" thickBot="1" x14ac:dyDescent="0.3">
      <c r="V205" s="59" t="str">
        <f t="shared" si="11"/>
        <v/>
      </c>
    </row>
    <row r="206" spans="22:22" ht="14.25" thickBot="1" x14ac:dyDescent="0.3">
      <c r="V206" s="59" t="str">
        <f t="shared" si="11"/>
        <v/>
      </c>
    </row>
    <row r="207" spans="22:22" ht="14.25" thickBot="1" x14ac:dyDescent="0.3">
      <c r="V207" s="59" t="str">
        <f t="shared" si="11"/>
        <v/>
      </c>
    </row>
    <row r="208" spans="22:22" ht="14.25" thickBot="1" x14ac:dyDescent="0.3">
      <c r="V208" s="59" t="str">
        <f t="shared" si="11"/>
        <v/>
      </c>
    </row>
    <row r="209" spans="22:22" ht="14.25" thickBot="1" x14ac:dyDescent="0.3">
      <c r="V209" s="59" t="str">
        <f t="shared" si="11"/>
        <v/>
      </c>
    </row>
    <row r="210" spans="22:22" ht="14.25" thickBot="1" x14ac:dyDescent="0.3">
      <c r="V210" s="59" t="str">
        <f t="shared" si="11"/>
        <v/>
      </c>
    </row>
    <row r="211" spans="22:22" ht="14.25" thickBot="1" x14ac:dyDescent="0.3">
      <c r="V211" s="59" t="str">
        <f t="shared" si="11"/>
        <v/>
      </c>
    </row>
    <row r="212" spans="22:22" ht="14.25" thickBot="1" x14ac:dyDescent="0.3">
      <c r="V212" s="59" t="str">
        <f t="shared" si="11"/>
        <v/>
      </c>
    </row>
    <row r="213" spans="22:22" ht="14.25" thickBot="1" x14ac:dyDescent="0.3">
      <c r="V213" s="59" t="str">
        <f t="shared" si="11"/>
        <v/>
      </c>
    </row>
    <row r="214" spans="22:22" ht="14.25" thickBot="1" x14ac:dyDescent="0.3">
      <c r="V214" s="59" t="str">
        <f t="shared" si="11"/>
        <v/>
      </c>
    </row>
    <row r="215" spans="22:22" ht="14.25" thickBot="1" x14ac:dyDescent="0.3">
      <c r="V215" s="59" t="str">
        <f t="shared" si="11"/>
        <v/>
      </c>
    </row>
    <row r="216" spans="22:22" ht="14.25" thickBot="1" x14ac:dyDescent="0.3">
      <c r="V216" s="59" t="str">
        <f t="shared" si="11"/>
        <v/>
      </c>
    </row>
    <row r="217" spans="22:22" ht="14.25" thickBot="1" x14ac:dyDescent="0.3">
      <c r="V217" s="59" t="str">
        <f t="shared" si="11"/>
        <v/>
      </c>
    </row>
    <row r="218" spans="22:22" ht="14.25" thickBot="1" x14ac:dyDescent="0.3">
      <c r="V218" s="59" t="str">
        <f t="shared" si="11"/>
        <v/>
      </c>
    </row>
    <row r="219" spans="22:22" ht="14.25" thickBot="1" x14ac:dyDescent="0.3">
      <c r="V219" s="59" t="str">
        <f t="shared" si="11"/>
        <v/>
      </c>
    </row>
    <row r="220" spans="22:22" ht="14.25" thickBot="1" x14ac:dyDescent="0.3">
      <c r="V220" s="59" t="str">
        <f t="shared" si="11"/>
        <v/>
      </c>
    </row>
    <row r="221" spans="22:22" ht="14.25" thickBot="1" x14ac:dyDescent="0.3">
      <c r="V221" s="59" t="str">
        <f t="shared" si="11"/>
        <v/>
      </c>
    </row>
    <row r="222" spans="22:22" ht="14.25" thickBot="1" x14ac:dyDescent="0.3">
      <c r="V222" s="59" t="str">
        <f t="shared" si="11"/>
        <v/>
      </c>
    </row>
    <row r="223" spans="22:22" ht="14.25" thickBot="1" x14ac:dyDescent="0.3">
      <c r="V223" s="59" t="str">
        <f t="shared" si="11"/>
        <v/>
      </c>
    </row>
    <row r="224" spans="22:22" ht="14.25" thickBot="1" x14ac:dyDescent="0.3">
      <c r="V224" s="59" t="str">
        <f t="shared" si="11"/>
        <v/>
      </c>
    </row>
    <row r="225" spans="22:22" ht="14.25" thickBot="1" x14ac:dyDescent="0.3">
      <c r="V225" s="59" t="str">
        <f t="shared" si="11"/>
        <v/>
      </c>
    </row>
    <row r="226" spans="22:22" ht="14.25" thickBot="1" x14ac:dyDescent="0.3">
      <c r="V226" s="59" t="str">
        <f t="shared" si="11"/>
        <v/>
      </c>
    </row>
    <row r="227" spans="22:22" ht="14.25" thickBot="1" x14ac:dyDescent="0.3">
      <c r="V227" s="59" t="str">
        <f t="shared" si="11"/>
        <v/>
      </c>
    </row>
    <row r="228" spans="22:22" ht="14.25" thickBot="1" x14ac:dyDescent="0.3">
      <c r="V228" s="59" t="str">
        <f t="shared" si="11"/>
        <v/>
      </c>
    </row>
    <row r="229" spans="22:22" ht="14.25" thickBot="1" x14ac:dyDescent="0.3">
      <c r="V229" s="59" t="str">
        <f t="shared" si="11"/>
        <v/>
      </c>
    </row>
    <row r="230" spans="22:22" ht="14.25" thickBot="1" x14ac:dyDescent="0.3">
      <c r="V230" s="59" t="str">
        <f t="shared" si="11"/>
        <v/>
      </c>
    </row>
    <row r="231" spans="22:22" ht="14.25" thickBot="1" x14ac:dyDescent="0.3">
      <c r="V231" s="59" t="str">
        <f t="shared" si="11"/>
        <v/>
      </c>
    </row>
    <row r="232" spans="22:22" ht="14.25" thickBot="1" x14ac:dyDescent="0.3">
      <c r="V232" s="59" t="str">
        <f t="shared" si="11"/>
        <v/>
      </c>
    </row>
    <row r="233" spans="22:22" ht="14.25" thickBot="1" x14ac:dyDescent="0.3">
      <c r="V233" s="59" t="str">
        <f t="shared" si="11"/>
        <v/>
      </c>
    </row>
    <row r="234" spans="22:22" ht="14.25" thickBot="1" x14ac:dyDescent="0.3">
      <c r="V234" s="59" t="str">
        <f t="shared" si="11"/>
        <v/>
      </c>
    </row>
    <row r="235" spans="22:22" ht="14.25" thickBot="1" x14ac:dyDescent="0.3">
      <c r="V235" s="59" t="str">
        <f t="shared" si="11"/>
        <v/>
      </c>
    </row>
    <row r="236" spans="22:22" ht="14.25" thickBot="1" x14ac:dyDescent="0.3">
      <c r="V236" s="59" t="str">
        <f t="shared" si="11"/>
        <v/>
      </c>
    </row>
    <row r="237" spans="22:22" ht="14.25" thickBot="1" x14ac:dyDescent="0.3">
      <c r="V237" s="59" t="str">
        <f t="shared" si="11"/>
        <v/>
      </c>
    </row>
    <row r="238" spans="22:22" ht="14.25" thickBot="1" x14ac:dyDescent="0.3">
      <c r="V238" s="59" t="str">
        <f t="shared" si="11"/>
        <v/>
      </c>
    </row>
    <row r="239" spans="22:22" ht="14.25" thickBot="1" x14ac:dyDescent="0.3">
      <c r="V239" s="59" t="str">
        <f t="shared" si="11"/>
        <v/>
      </c>
    </row>
    <row r="240" spans="22:22" ht="14.25" thickBot="1" x14ac:dyDescent="0.3">
      <c r="V240" s="59" t="str">
        <f t="shared" si="11"/>
        <v/>
      </c>
    </row>
    <row r="241" spans="22:22" ht="14.25" thickBot="1" x14ac:dyDescent="0.3">
      <c r="V241" s="59" t="str">
        <f t="shared" si="11"/>
        <v/>
      </c>
    </row>
    <row r="242" spans="22:22" ht="14.25" thickBot="1" x14ac:dyDescent="0.3">
      <c r="V242" s="59" t="str">
        <f t="shared" si="11"/>
        <v/>
      </c>
    </row>
    <row r="243" spans="22:22" ht="14.25" thickBot="1" x14ac:dyDescent="0.3">
      <c r="V243" s="59" t="str">
        <f t="shared" si="11"/>
        <v/>
      </c>
    </row>
    <row r="244" spans="22:22" ht="14.25" thickBot="1" x14ac:dyDescent="0.3">
      <c r="V244" s="59" t="str">
        <f t="shared" si="11"/>
        <v/>
      </c>
    </row>
    <row r="245" spans="22:22" ht="14.25" thickBot="1" x14ac:dyDescent="0.3">
      <c r="V245" s="59" t="str">
        <f t="shared" si="11"/>
        <v/>
      </c>
    </row>
    <row r="246" spans="22:22" ht="14.25" thickBot="1" x14ac:dyDescent="0.3">
      <c r="V246" s="59" t="str">
        <f t="shared" si="11"/>
        <v/>
      </c>
    </row>
    <row r="247" spans="22:22" ht="14.25" thickBot="1" x14ac:dyDescent="0.3">
      <c r="V247" s="59" t="str">
        <f t="shared" si="11"/>
        <v/>
      </c>
    </row>
    <row r="248" spans="22:22" ht="14.25" thickBot="1" x14ac:dyDescent="0.3">
      <c r="V248" s="59" t="str">
        <f t="shared" si="11"/>
        <v/>
      </c>
    </row>
    <row r="249" spans="22:22" ht="14.25" thickBot="1" x14ac:dyDescent="0.3">
      <c r="V249" s="59" t="str">
        <f t="shared" si="11"/>
        <v/>
      </c>
    </row>
    <row r="250" spans="22:22" ht="14.25" thickBot="1" x14ac:dyDescent="0.3">
      <c r="V250" s="59" t="str">
        <f t="shared" si="11"/>
        <v/>
      </c>
    </row>
    <row r="251" spans="22:22" ht="14.25" thickBot="1" x14ac:dyDescent="0.3">
      <c r="V251" s="59" t="str">
        <f t="shared" si="11"/>
        <v/>
      </c>
    </row>
    <row r="252" spans="22:22" ht="14.25" thickBot="1" x14ac:dyDescent="0.3">
      <c r="V252" s="59" t="str">
        <f t="shared" si="11"/>
        <v/>
      </c>
    </row>
    <row r="253" spans="22:22" ht="14.25" thickBot="1" x14ac:dyDescent="0.3">
      <c r="V253" s="59" t="str">
        <f t="shared" si="11"/>
        <v/>
      </c>
    </row>
    <row r="254" spans="22:22" ht="14.25" thickBot="1" x14ac:dyDescent="0.3">
      <c r="V254" s="59" t="str">
        <f t="shared" si="11"/>
        <v/>
      </c>
    </row>
    <row r="255" spans="22:22" ht="14.25" thickBot="1" x14ac:dyDescent="0.3">
      <c r="V255" s="59" t="str">
        <f t="shared" si="11"/>
        <v/>
      </c>
    </row>
    <row r="256" spans="22:22" ht="14.25" thickBot="1" x14ac:dyDescent="0.3">
      <c r="V256" s="59" t="str">
        <f t="shared" si="11"/>
        <v/>
      </c>
    </row>
    <row r="257" spans="22:22" ht="14.25" thickBot="1" x14ac:dyDescent="0.3">
      <c r="V257" s="59" t="str">
        <f t="shared" si="11"/>
        <v/>
      </c>
    </row>
    <row r="258" spans="22:22" ht="14.25" thickBot="1" x14ac:dyDescent="0.3">
      <c r="V258" s="59" t="str">
        <f t="shared" si="11"/>
        <v/>
      </c>
    </row>
    <row r="259" spans="22:22" ht="14.25" thickBot="1" x14ac:dyDescent="0.3">
      <c r="V259" s="59" t="str">
        <f t="shared" si="11"/>
        <v/>
      </c>
    </row>
    <row r="260" spans="22:22" ht="14.25" thickBot="1" x14ac:dyDescent="0.3">
      <c r="V260" s="59" t="str">
        <f t="shared" si="11"/>
        <v/>
      </c>
    </row>
    <row r="261" spans="22:22" ht="14.25" thickBot="1" x14ac:dyDescent="0.3">
      <c r="V261" s="59" t="str">
        <f t="shared" si="11"/>
        <v/>
      </c>
    </row>
    <row r="262" spans="22:22" ht="14.25" thickBot="1" x14ac:dyDescent="0.3">
      <c r="V262" s="59" t="str">
        <f t="shared" si="11"/>
        <v/>
      </c>
    </row>
    <row r="263" spans="22:22" ht="14.25" thickBot="1" x14ac:dyDescent="0.3">
      <c r="V263" s="59" t="str">
        <f t="shared" si="11"/>
        <v/>
      </c>
    </row>
    <row r="264" spans="22:22" ht="14.25" thickBot="1" x14ac:dyDescent="0.3">
      <c r="V264" s="59" t="str">
        <f t="shared" si="11"/>
        <v/>
      </c>
    </row>
    <row r="265" spans="22:22" ht="14.25" thickBot="1" x14ac:dyDescent="0.3">
      <c r="V265" s="59" t="str">
        <f t="shared" ref="V265:V328" si="12">IF(R265="","",IF(OR(G265="3F",G265="AEDIFICAT",G265="ANTIN"),R265+IF(U265&lt;&gt;"",U265,S265)+1,WORKDAY(R265,IF(U265&lt;&gt;"",U265,S265))))</f>
        <v/>
      </c>
    </row>
    <row r="266" spans="22:22" ht="14.25" thickBot="1" x14ac:dyDescent="0.3">
      <c r="V266" s="59" t="str">
        <f t="shared" si="12"/>
        <v/>
      </c>
    </row>
    <row r="267" spans="22:22" ht="14.25" thickBot="1" x14ac:dyDescent="0.3">
      <c r="V267" s="59" t="str">
        <f t="shared" si="12"/>
        <v/>
      </c>
    </row>
    <row r="268" spans="22:22" ht="14.25" thickBot="1" x14ac:dyDescent="0.3">
      <c r="V268" s="59" t="str">
        <f t="shared" si="12"/>
        <v/>
      </c>
    </row>
    <row r="269" spans="22:22" ht="14.25" thickBot="1" x14ac:dyDescent="0.3">
      <c r="V269" s="59" t="str">
        <f t="shared" si="12"/>
        <v/>
      </c>
    </row>
    <row r="270" spans="22:22" ht="14.25" thickBot="1" x14ac:dyDescent="0.3">
      <c r="V270" s="59" t="str">
        <f t="shared" si="12"/>
        <v/>
      </c>
    </row>
    <row r="271" spans="22:22" ht="14.25" thickBot="1" x14ac:dyDescent="0.3">
      <c r="V271" s="59" t="str">
        <f t="shared" si="12"/>
        <v/>
      </c>
    </row>
    <row r="272" spans="22:22" ht="14.25" thickBot="1" x14ac:dyDescent="0.3">
      <c r="V272" s="59" t="str">
        <f t="shared" si="12"/>
        <v/>
      </c>
    </row>
    <row r="273" spans="22:22" ht="14.25" thickBot="1" x14ac:dyDescent="0.3">
      <c r="V273" s="59" t="str">
        <f t="shared" si="12"/>
        <v/>
      </c>
    </row>
    <row r="274" spans="22:22" ht="14.25" thickBot="1" x14ac:dyDescent="0.3">
      <c r="V274" s="59" t="str">
        <f t="shared" si="12"/>
        <v/>
      </c>
    </row>
    <row r="275" spans="22:22" ht="14.25" thickBot="1" x14ac:dyDescent="0.3">
      <c r="V275" s="59" t="str">
        <f t="shared" si="12"/>
        <v/>
      </c>
    </row>
    <row r="276" spans="22:22" ht="14.25" thickBot="1" x14ac:dyDescent="0.3">
      <c r="V276" s="59" t="str">
        <f t="shared" si="12"/>
        <v/>
      </c>
    </row>
    <row r="277" spans="22:22" ht="14.25" thickBot="1" x14ac:dyDescent="0.3">
      <c r="V277" s="59" t="str">
        <f t="shared" si="12"/>
        <v/>
      </c>
    </row>
    <row r="278" spans="22:22" ht="14.25" thickBot="1" x14ac:dyDescent="0.3">
      <c r="V278" s="59" t="str">
        <f t="shared" si="12"/>
        <v/>
      </c>
    </row>
    <row r="279" spans="22:22" ht="14.25" thickBot="1" x14ac:dyDescent="0.3">
      <c r="V279" s="59" t="str">
        <f t="shared" si="12"/>
        <v/>
      </c>
    </row>
    <row r="280" spans="22:22" ht="14.25" thickBot="1" x14ac:dyDescent="0.3">
      <c r="V280" s="59" t="str">
        <f t="shared" si="12"/>
        <v/>
      </c>
    </row>
    <row r="281" spans="22:22" ht="14.25" thickBot="1" x14ac:dyDescent="0.3">
      <c r="V281" s="59" t="str">
        <f t="shared" si="12"/>
        <v/>
      </c>
    </row>
    <row r="282" spans="22:22" ht="14.25" thickBot="1" x14ac:dyDescent="0.3">
      <c r="V282" s="59" t="str">
        <f t="shared" si="12"/>
        <v/>
      </c>
    </row>
    <row r="283" spans="22:22" ht="14.25" thickBot="1" x14ac:dyDescent="0.3">
      <c r="V283" s="59" t="str">
        <f t="shared" si="12"/>
        <v/>
      </c>
    </row>
    <row r="284" spans="22:22" ht="14.25" thickBot="1" x14ac:dyDescent="0.3">
      <c r="V284" s="59" t="str">
        <f t="shared" si="12"/>
        <v/>
      </c>
    </row>
    <row r="285" spans="22:22" ht="14.25" thickBot="1" x14ac:dyDescent="0.3">
      <c r="V285" s="59" t="str">
        <f t="shared" si="12"/>
        <v/>
      </c>
    </row>
    <row r="286" spans="22:22" ht="14.25" thickBot="1" x14ac:dyDescent="0.3">
      <c r="V286" s="59" t="str">
        <f t="shared" si="12"/>
        <v/>
      </c>
    </row>
    <row r="287" spans="22:22" ht="14.25" thickBot="1" x14ac:dyDescent="0.3">
      <c r="V287" s="59" t="str">
        <f t="shared" si="12"/>
        <v/>
      </c>
    </row>
    <row r="288" spans="22:22" ht="14.25" thickBot="1" x14ac:dyDescent="0.3">
      <c r="V288" s="59" t="str">
        <f t="shared" si="12"/>
        <v/>
      </c>
    </row>
    <row r="289" spans="22:22" ht="14.25" thickBot="1" x14ac:dyDescent="0.3">
      <c r="V289" s="59" t="str">
        <f t="shared" si="12"/>
        <v/>
      </c>
    </row>
    <row r="290" spans="22:22" ht="14.25" thickBot="1" x14ac:dyDescent="0.3">
      <c r="V290" s="59" t="str">
        <f t="shared" si="12"/>
        <v/>
      </c>
    </row>
    <row r="291" spans="22:22" ht="14.25" thickBot="1" x14ac:dyDescent="0.3">
      <c r="V291" s="59" t="str">
        <f t="shared" si="12"/>
        <v/>
      </c>
    </row>
    <row r="292" spans="22:22" ht="14.25" thickBot="1" x14ac:dyDescent="0.3">
      <c r="V292" s="59" t="str">
        <f t="shared" si="12"/>
        <v/>
      </c>
    </row>
    <row r="293" spans="22:22" ht="14.25" thickBot="1" x14ac:dyDescent="0.3">
      <c r="V293" s="59" t="str">
        <f t="shared" si="12"/>
        <v/>
      </c>
    </row>
    <row r="294" spans="22:22" ht="14.25" thickBot="1" x14ac:dyDescent="0.3">
      <c r="V294" s="59" t="str">
        <f t="shared" si="12"/>
        <v/>
      </c>
    </row>
    <row r="295" spans="22:22" ht="14.25" thickBot="1" x14ac:dyDescent="0.3">
      <c r="V295" s="59" t="str">
        <f t="shared" si="12"/>
        <v/>
      </c>
    </row>
    <row r="296" spans="22:22" ht="14.25" thickBot="1" x14ac:dyDescent="0.3">
      <c r="V296" s="59" t="str">
        <f t="shared" si="12"/>
        <v/>
      </c>
    </row>
    <row r="297" spans="22:22" ht="14.25" thickBot="1" x14ac:dyDescent="0.3">
      <c r="V297" s="59" t="str">
        <f t="shared" si="12"/>
        <v/>
      </c>
    </row>
    <row r="298" spans="22:22" ht="14.25" thickBot="1" x14ac:dyDescent="0.3">
      <c r="V298" s="59" t="str">
        <f t="shared" si="12"/>
        <v/>
      </c>
    </row>
    <row r="299" spans="22:22" ht="14.25" thickBot="1" x14ac:dyDescent="0.3">
      <c r="V299" s="59" t="str">
        <f t="shared" si="12"/>
        <v/>
      </c>
    </row>
    <row r="300" spans="22:22" ht="14.25" thickBot="1" x14ac:dyDescent="0.3">
      <c r="V300" s="59" t="str">
        <f t="shared" si="12"/>
        <v/>
      </c>
    </row>
    <row r="301" spans="22:22" ht="14.25" thickBot="1" x14ac:dyDescent="0.3">
      <c r="V301" s="59" t="str">
        <f t="shared" si="12"/>
        <v/>
      </c>
    </row>
    <row r="302" spans="22:22" ht="14.25" thickBot="1" x14ac:dyDescent="0.3">
      <c r="V302" s="59" t="str">
        <f t="shared" si="12"/>
        <v/>
      </c>
    </row>
    <row r="303" spans="22:22" ht="14.25" thickBot="1" x14ac:dyDescent="0.3">
      <c r="V303" s="59" t="str">
        <f t="shared" si="12"/>
        <v/>
      </c>
    </row>
    <row r="304" spans="22:22" ht="14.25" thickBot="1" x14ac:dyDescent="0.3">
      <c r="V304" s="59" t="str">
        <f t="shared" si="12"/>
        <v/>
      </c>
    </row>
    <row r="305" spans="22:22" ht="14.25" thickBot="1" x14ac:dyDescent="0.3">
      <c r="V305" s="59" t="str">
        <f t="shared" si="12"/>
        <v/>
      </c>
    </row>
    <row r="306" spans="22:22" ht="14.25" thickBot="1" x14ac:dyDescent="0.3">
      <c r="V306" s="59" t="str">
        <f t="shared" si="12"/>
        <v/>
      </c>
    </row>
    <row r="307" spans="22:22" ht="14.25" thickBot="1" x14ac:dyDescent="0.3">
      <c r="V307" s="59" t="str">
        <f t="shared" si="12"/>
        <v/>
      </c>
    </row>
    <row r="308" spans="22:22" ht="14.25" thickBot="1" x14ac:dyDescent="0.3">
      <c r="V308" s="59" t="str">
        <f t="shared" si="12"/>
        <v/>
      </c>
    </row>
    <row r="309" spans="22:22" ht="14.25" thickBot="1" x14ac:dyDescent="0.3">
      <c r="V309" s="59" t="str">
        <f t="shared" si="12"/>
        <v/>
      </c>
    </row>
    <row r="310" spans="22:22" ht="14.25" thickBot="1" x14ac:dyDescent="0.3">
      <c r="V310" s="59" t="str">
        <f t="shared" si="12"/>
        <v/>
      </c>
    </row>
    <row r="311" spans="22:22" ht="14.25" thickBot="1" x14ac:dyDescent="0.3">
      <c r="V311" s="59" t="str">
        <f t="shared" si="12"/>
        <v/>
      </c>
    </row>
    <row r="312" spans="22:22" ht="14.25" thickBot="1" x14ac:dyDescent="0.3">
      <c r="V312" s="59" t="str">
        <f t="shared" si="12"/>
        <v/>
      </c>
    </row>
    <row r="313" spans="22:22" ht="14.25" thickBot="1" x14ac:dyDescent="0.3">
      <c r="V313" s="59" t="str">
        <f t="shared" si="12"/>
        <v/>
      </c>
    </row>
    <row r="314" spans="22:22" ht="14.25" thickBot="1" x14ac:dyDescent="0.3">
      <c r="V314" s="59" t="str">
        <f t="shared" si="12"/>
        <v/>
      </c>
    </row>
    <row r="315" spans="22:22" ht="14.25" thickBot="1" x14ac:dyDescent="0.3">
      <c r="V315" s="59" t="str">
        <f t="shared" si="12"/>
        <v/>
      </c>
    </row>
    <row r="316" spans="22:22" ht="14.25" thickBot="1" x14ac:dyDescent="0.3">
      <c r="V316" s="59" t="str">
        <f t="shared" si="12"/>
        <v/>
      </c>
    </row>
    <row r="317" spans="22:22" ht="14.25" thickBot="1" x14ac:dyDescent="0.3">
      <c r="V317" s="59" t="str">
        <f t="shared" si="12"/>
        <v/>
      </c>
    </row>
    <row r="318" spans="22:22" ht="14.25" thickBot="1" x14ac:dyDescent="0.3">
      <c r="V318" s="59" t="str">
        <f t="shared" si="12"/>
        <v/>
      </c>
    </row>
    <row r="319" spans="22:22" ht="14.25" thickBot="1" x14ac:dyDescent="0.3">
      <c r="V319" s="59" t="str">
        <f t="shared" si="12"/>
        <v/>
      </c>
    </row>
    <row r="320" spans="22:22" ht="14.25" thickBot="1" x14ac:dyDescent="0.3">
      <c r="V320" s="59" t="str">
        <f t="shared" si="12"/>
        <v/>
      </c>
    </row>
    <row r="321" spans="22:22" ht="14.25" thickBot="1" x14ac:dyDescent="0.3">
      <c r="V321" s="59" t="str">
        <f t="shared" si="12"/>
        <v/>
      </c>
    </row>
    <row r="322" spans="22:22" ht="14.25" thickBot="1" x14ac:dyDescent="0.3">
      <c r="V322" s="59" t="str">
        <f t="shared" si="12"/>
        <v/>
      </c>
    </row>
    <row r="323" spans="22:22" ht="14.25" thickBot="1" x14ac:dyDescent="0.3">
      <c r="V323" s="59" t="str">
        <f t="shared" si="12"/>
        <v/>
      </c>
    </row>
    <row r="324" spans="22:22" ht="14.25" thickBot="1" x14ac:dyDescent="0.3">
      <c r="V324" s="59" t="str">
        <f t="shared" si="12"/>
        <v/>
      </c>
    </row>
    <row r="325" spans="22:22" ht="14.25" thickBot="1" x14ac:dyDescent="0.3">
      <c r="V325" s="59" t="str">
        <f t="shared" si="12"/>
        <v/>
      </c>
    </row>
    <row r="326" spans="22:22" ht="14.25" thickBot="1" x14ac:dyDescent="0.3">
      <c r="V326" s="59" t="str">
        <f t="shared" si="12"/>
        <v/>
      </c>
    </row>
    <row r="327" spans="22:22" ht="14.25" thickBot="1" x14ac:dyDescent="0.3">
      <c r="V327" s="59" t="str">
        <f t="shared" si="12"/>
        <v/>
      </c>
    </row>
    <row r="328" spans="22:22" ht="14.25" thickBot="1" x14ac:dyDescent="0.3">
      <c r="V328" s="59" t="str">
        <f t="shared" si="12"/>
        <v/>
      </c>
    </row>
    <row r="329" spans="22:22" ht="14.25" thickBot="1" x14ac:dyDescent="0.3">
      <c r="V329" s="59" t="str">
        <f t="shared" ref="V329:V392" si="13">IF(R329="","",IF(OR(G329="3F",G329="AEDIFICAT",G329="ANTIN"),R329+IF(U329&lt;&gt;"",U329,S329)+1,WORKDAY(R329,IF(U329&lt;&gt;"",U329,S329))))</f>
        <v/>
      </c>
    </row>
    <row r="330" spans="22:22" ht="14.25" thickBot="1" x14ac:dyDescent="0.3">
      <c r="V330" s="59" t="str">
        <f t="shared" si="13"/>
        <v/>
      </c>
    </row>
    <row r="331" spans="22:22" ht="14.25" thickBot="1" x14ac:dyDescent="0.3">
      <c r="V331" s="59" t="str">
        <f t="shared" si="13"/>
        <v/>
      </c>
    </row>
    <row r="332" spans="22:22" ht="14.25" thickBot="1" x14ac:dyDescent="0.3">
      <c r="V332" s="59" t="str">
        <f t="shared" si="13"/>
        <v/>
      </c>
    </row>
    <row r="333" spans="22:22" ht="14.25" thickBot="1" x14ac:dyDescent="0.3">
      <c r="V333" s="59" t="str">
        <f t="shared" si="13"/>
        <v/>
      </c>
    </row>
    <row r="334" spans="22:22" ht="14.25" thickBot="1" x14ac:dyDescent="0.3">
      <c r="V334" s="59" t="str">
        <f t="shared" si="13"/>
        <v/>
      </c>
    </row>
    <row r="335" spans="22:22" ht="14.25" thickBot="1" x14ac:dyDescent="0.3">
      <c r="V335" s="59" t="str">
        <f t="shared" si="13"/>
        <v/>
      </c>
    </row>
    <row r="336" spans="22:22" ht="14.25" thickBot="1" x14ac:dyDescent="0.3">
      <c r="V336" s="59" t="str">
        <f t="shared" si="13"/>
        <v/>
      </c>
    </row>
    <row r="337" spans="22:22" ht="14.25" thickBot="1" x14ac:dyDescent="0.3">
      <c r="V337" s="59" t="str">
        <f t="shared" si="13"/>
        <v/>
      </c>
    </row>
    <row r="338" spans="22:22" ht="14.25" thickBot="1" x14ac:dyDescent="0.3">
      <c r="V338" s="59" t="str">
        <f t="shared" si="13"/>
        <v/>
      </c>
    </row>
    <row r="339" spans="22:22" ht="14.25" thickBot="1" x14ac:dyDescent="0.3">
      <c r="V339" s="59" t="str">
        <f t="shared" si="13"/>
        <v/>
      </c>
    </row>
    <row r="340" spans="22:22" ht="14.25" thickBot="1" x14ac:dyDescent="0.3">
      <c r="V340" s="59" t="str">
        <f t="shared" si="13"/>
        <v/>
      </c>
    </row>
    <row r="341" spans="22:22" ht="14.25" thickBot="1" x14ac:dyDescent="0.3">
      <c r="V341" s="59" t="str">
        <f t="shared" si="13"/>
        <v/>
      </c>
    </row>
    <row r="342" spans="22:22" ht="14.25" thickBot="1" x14ac:dyDescent="0.3">
      <c r="V342" s="59" t="str">
        <f t="shared" si="13"/>
        <v/>
      </c>
    </row>
    <row r="343" spans="22:22" ht="14.25" thickBot="1" x14ac:dyDescent="0.3">
      <c r="V343" s="59" t="str">
        <f t="shared" si="13"/>
        <v/>
      </c>
    </row>
    <row r="344" spans="22:22" ht="14.25" thickBot="1" x14ac:dyDescent="0.3">
      <c r="V344" s="59" t="str">
        <f t="shared" si="13"/>
        <v/>
      </c>
    </row>
    <row r="345" spans="22:22" ht="14.25" thickBot="1" x14ac:dyDescent="0.3">
      <c r="V345" s="59" t="str">
        <f t="shared" si="13"/>
        <v/>
      </c>
    </row>
    <row r="346" spans="22:22" ht="14.25" thickBot="1" x14ac:dyDescent="0.3">
      <c r="V346" s="59" t="str">
        <f t="shared" si="13"/>
        <v/>
      </c>
    </row>
    <row r="347" spans="22:22" ht="14.25" thickBot="1" x14ac:dyDescent="0.3">
      <c r="V347" s="59" t="str">
        <f t="shared" si="13"/>
        <v/>
      </c>
    </row>
    <row r="348" spans="22:22" ht="14.25" thickBot="1" x14ac:dyDescent="0.3">
      <c r="V348" s="59" t="str">
        <f t="shared" si="13"/>
        <v/>
      </c>
    </row>
    <row r="349" spans="22:22" ht="14.25" thickBot="1" x14ac:dyDescent="0.3">
      <c r="V349" s="59" t="str">
        <f t="shared" si="13"/>
        <v/>
      </c>
    </row>
    <row r="350" spans="22:22" ht="14.25" thickBot="1" x14ac:dyDescent="0.3">
      <c r="V350" s="59" t="str">
        <f t="shared" si="13"/>
        <v/>
      </c>
    </row>
    <row r="351" spans="22:22" ht="14.25" thickBot="1" x14ac:dyDescent="0.3">
      <c r="V351" s="59" t="str">
        <f t="shared" si="13"/>
        <v/>
      </c>
    </row>
    <row r="352" spans="22:22" ht="14.25" thickBot="1" x14ac:dyDescent="0.3">
      <c r="V352" s="59" t="str">
        <f t="shared" si="13"/>
        <v/>
      </c>
    </row>
    <row r="353" spans="22:22" ht="14.25" thickBot="1" x14ac:dyDescent="0.3">
      <c r="V353" s="59" t="str">
        <f t="shared" si="13"/>
        <v/>
      </c>
    </row>
    <row r="354" spans="22:22" ht="14.25" thickBot="1" x14ac:dyDescent="0.3">
      <c r="V354" s="59" t="str">
        <f t="shared" si="13"/>
        <v/>
      </c>
    </row>
    <row r="355" spans="22:22" ht="14.25" thickBot="1" x14ac:dyDescent="0.3">
      <c r="V355" s="59" t="str">
        <f t="shared" si="13"/>
        <v/>
      </c>
    </row>
    <row r="356" spans="22:22" ht="14.25" thickBot="1" x14ac:dyDescent="0.3">
      <c r="V356" s="59" t="str">
        <f t="shared" si="13"/>
        <v/>
      </c>
    </row>
    <row r="357" spans="22:22" ht="14.25" thickBot="1" x14ac:dyDescent="0.3">
      <c r="V357" s="59" t="str">
        <f t="shared" si="13"/>
        <v/>
      </c>
    </row>
    <row r="358" spans="22:22" ht="14.25" thickBot="1" x14ac:dyDescent="0.3">
      <c r="V358" s="59" t="str">
        <f t="shared" si="13"/>
        <v/>
      </c>
    </row>
    <row r="359" spans="22:22" ht="14.25" thickBot="1" x14ac:dyDescent="0.3">
      <c r="V359" s="59" t="str">
        <f t="shared" si="13"/>
        <v/>
      </c>
    </row>
    <row r="360" spans="22:22" ht="14.25" thickBot="1" x14ac:dyDescent="0.3">
      <c r="V360" s="59" t="str">
        <f t="shared" si="13"/>
        <v/>
      </c>
    </row>
    <row r="361" spans="22:22" ht="14.25" thickBot="1" x14ac:dyDescent="0.3">
      <c r="V361" s="59" t="str">
        <f t="shared" si="13"/>
        <v/>
      </c>
    </row>
    <row r="362" spans="22:22" ht="14.25" thickBot="1" x14ac:dyDescent="0.3">
      <c r="V362" s="59" t="str">
        <f t="shared" si="13"/>
        <v/>
      </c>
    </row>
    <row r="363" spans="22:22" ht="14.25" thickBot="1" x14ac:dyDescent="0.3">
      <c r="V363" s="59" t="str">
        <f t="shared" si="13"/>
        <v/>
      </c>
    </row>
    <row r="364" spans="22:22" ht="14.25" thickBot="1" x14ac:dyDescent="0.3">
      <c r="V364" s="59" t="str">
        <f t="shared" si="13"/>
        <v/>
      </c>
    </row>
    <row r="365" spans="22:22" ht="14.25" thickBot="1" x14ac:dyDescent="0.3">
      <c r="V365" s="59" t="str">
        <f t="shared" si="13"/>
        <v/>
      </c>
    </row>
    <row r="366" spans="22:22" ht="14.25" thickBot="1" x14ac:dyDescent="0.3">
      <c r="V366" s="59" t="str">
        <f t="shared" si="13"/>
        <v/>
      </c>
    </row>
    <row r="367" spans="22:22" ht="14.25" thickBot="1" x14ac:dyDescent="0.3">
      <c r="V367" s="59" t="str">
        <f t="shared" si="13"/>
        <v/>
      </c>
    </row>
    <row r="368" spans="22:22" ht="14.25" thickBot="1" x14ac:dyDescent="0.3">
      <c r="V368" s="59" t="str">
        <f t="shared" si="13"/>
        <v/>
      </c>
    </row>
    <row r="369" spans="22:22" ht="14.25" thickBot="1" x14ac:dyDescent="0.3">
      <c r="V369" s="59" t="str">
        <f t="shared" si="13"/>
        <v/>
      </c>
    </row>
    <row r="370" spans="22:22" ht="14.25" thickBot="1" x14ac:dyDescent="0.3">
      <c r="V370" s="59" t="str">
        <f t="shared" si="13"/>
        <v/>
      </c>
    </row>
    <row r="371" spans="22:22" ht="14.25" thickBot="1" x14ac:dyDescent="0.3">
      <c r="V371" s="59" t="str">
        <f t="shared" si="13"/>
        <v/>
      </c>
    </row>
    <row r="372" spans="22:22" ht="14.25" thickBot="1" x14ac:dyDescent="0.3">
      <c r="V372" s="59" t="str">
        <f t="shared" si="13"/>
        <v/>
      </c>
    </row>
    <row r="373" spans="22:22" ht="14.25" thickBot="1" x14ac:dyDescent="0.3">
      <c r="V373" s="59" t="str">
        <f t="shared" si="13"/>
        <v/>
      </c>
    </row>
    <row r="374" spans="22:22" ht="14.25" thickBot="1" x14ac:dyDescent="0.3">
      <c r="V374" s="59" t="str">
        <f t="shared" si="13"/>
        <v/>
      </c>
    </row>
    <row r="375" spans="22:22" ht="14.25" thickBot="1" x14ac:dyDescent="0.3">
      <c r="V375" s="59" t="str">
        <f t="shared" si="13"/>
        <v/>
      </c>
    </row>
    <row r="376" spans="22:22" ht="14.25" thickBot="1" x14ac:dyDescent="0.3">
      <c r="V376" s="59" t="str">
        <f t="shared" si="13"/>
        <v/>
      </c>
    </row>
    <row r="377" spans="22:22" ht="14.25" thickBot="1" x14ac:dyDescent="0.3">
      <c r="V377" s="59" t="str">
        <f t="shared" si="13"/>
        <v/>
      </c>
    </row>
    <row r="378" spans="22:22" ht="14.25" thickBot="1" x14ac:dyDescent="0.3">
      <c r="V378" s="59" t="str">
        <f t="shared" si="13"/>
        <v/>
      </c>
    </row>
    <row r="379" spans="22:22" ht="14.25" thickBot="1" x14ac:dyDescent="0.3">
      <c r="V379" s="59" t="str">
        <f t="shared" si="13"/>
        <v/>
      </c>
    </row>
    <row r="380" spans="22:22" ht="14.25" thickBot="1" x14ac:dyDescent="0.3">
      <c r="V380" s="59" t="str">
        <f t="shared" si="13"/>
        <v/>
      </c>
    </row>
    <row r="381" spans="22:22" ht="14.25" thickBot="1" x14ac:dyDescent="0.3">
      <c r="V381" s="59" t="str">
        <f t="shared" si="13"/>
        <v/>
      </c>
    </row>
    <row r="382" spans="22:22" ht="14.25" thickBot="1" x14ac:dyDescent="0.3">
      <c r="V382" s="59" t="str">
        <f t="shared" si="13"/>
        <v/>
      </c>
    </row>
    <row r="383" spans="22:22" ht="14.25" thickBot="1" x14ac:dyDescent="0.3">
      <c r="V383" s="59" t="str">
        <f t="shared" si="13"/>
        <v/>
      </c>
    </row>
    <row r="384" spans="22:22" ht="14.25" thickBot="1" x14ac:dyDescent="0.3">
      <c r="V384" s="59" t="str">
        <f t="shared" si="13"/>
        <v/>
      </c>
    </row>
    <row r="385" spans="22:22" ht="14.25" thickBot="1" x14ac:dyDescent="0.3">
      <c r="V385" s="59" t="str">
        <f t="shared" si="13"/>
        <v/>
      </c>
    </row>
    <row r="386" spans="22:22" ht="14.25" thickBot="1" x14ac:dyDescent="0.3">
      <c r="V386" s="59" t="str">
        <f t="shared" si="13"/>
        <v/>
      </c>
    </row>
    <row r="387" spans="22:22" ht="14.25" thickBot="1" x14ac:dyDescent="0.3">
      <c r="V387" s="59" t="str">
        <f t="shared" si="13"/>
        <v/>
      </c>
    </row>
    <row r="388" spans="22:22" ht="14.25" thickBot="1" x14ac:dyDescent="0.3">
      <c r="V388" s="59" t="str">
        <f t="shared" si="13"/>
        <v/>
      </c>
    </row>
    <row r="389" spans="22:22" ht="14.25" thickBot="1" x14ac:dyDescent="0.3">
      <c r="V389" s="59" t="str">
        <f t="shared" si="13"/>
        <v/>
      </c>
    </row>
    <row r="390" spans="22:22" ht="14.25" thickBot="1" x14ac:dyDescent="0.3">
      <c r="V390" s="59" t="str">
        <f t="shared" si="13"/>
        <v/>
      </c>
    </row>
    <row r="391" spans="22:22" ht="14.25" thickBot="1" x14ac:dyDescent="0.3">
      <c r="V391" s="59" t="str">
        <f t="shared" si="13"/>
        <v/>
      </c>
    </row>
    <row r="392" spans="22:22" ht="14.25" thickBot="1" x14ac:dyDescent="0.3">
      <c r="V392" s="59" t="str">
        <f t="shared" si="13"/>
        <v/>
      </c>
    </row>
    <row r="393" spans="22:22" ht="14.25" thickBot="1" x14ac:dyDescent="0.3">
      <c r="V393" s="59" t="str">
        <f t="shared" ref="V393:V456" si="14">IF(R393="","",IF(OR(G393="3F",G393="AEDIFICAT",G393="ANTIN"),R393+IF(U393&lt;&gt;"",U393,S393)+1,WORKDAY(R393,IF(U393&lt;&gt;"",U393,S393))))</f>
        <v/>
      </c>
    </row>
    <row r="394" spans="22:22" ht="14.25" thickBot="1" x14ac:dyDescent="0.3">
      <c r="V394" s="59" t="str">
        <f t="shared" si="14"/>
        <v/>
      </c>
    </row>
    <row r="395" spans="22:22" ht="14.25" thickBot="1" x14ac:dyDescent="0.3">
      <c r="V395" s="59" t="str">
        <f t="shared" si="14"/>
        <v/>
      </c>
    </row>
    <row r="396" spans="22:22" ht="14.25" thickBot="1" x14ac:dyDescent="0.3">
      <c r="V396" s="59" t="str">
        <f t="shared" si="14"/>
        <v/>
      </c>
    </row>
    <row r="397" spans="22:22" ht="14.25" thickBot="1" x14ac:dyDescent="0.3">
      <c r="V397" s="59" t="str">
        <f t="shared" si="14"/>
        <v/>
      </c>
    </row>
    <row r="398" spans="22:22" ht="14.25" thickBot="1" x14ac:dyDescent="0.3">
      <c r="V398" s="59" t="str">
        <f t="shared" si="14"/>
        <v/>
      </c>
    </row>
    <row r="399" spans="22:22" ht="14.25" thickBot="1" x14ac:dyDescent="0.3">
      <c r="V399" s="59" t="str">
        <f t="shared" si="14"/>
        <v/>
      </c>
    </row>
    <row r="400" spans="22:22" ht="14.25" thickBot="1" x14ac:dyDescent="0.3">
      <c r="V400" s="59" t="str">
        <f t="shared" si="14"/>
        <v/>
      </c>
    </row>
    <row r="401" spans="22:22" ht="14.25" thickBot="1" x14ac:dyDescent="0.3">
      <c r="V401" s="59" t="str">
        <f t="shared" si="14"/>
        <v/>
      </c>
    </row>
    <row r="402" spans="22:22" ht="14.25" thickBot="1" x14ac:dyDescent="0.3">
      <c r="V402" s="59" t="str">
        <f t="shared" si="14"/>
        <v/>
      </c>
    </row>
    <row r="403" spans="22:22" ht="14.25" thickBot="1" x14ac:dyDescent="0.3">
      <c r="V403" s="59" t="str">
        <f t="shared" si="14"/>
        <v/>
      </c>
    </row>
    <row r="404" spans="22:22" ht="14.25" thickBot="1" x14ac:dyDescent="0.3">
      <c r="V404" s="59" t="str">
        <f t="shared" si="14"/>
        <v/>
      </c>
    </row>
    <row r="405" spans="22:22" ht="14.25" thickBot="1" x14ac:dyDescent="0.3">
      <c r="V405" s="59" t="str">
        <f t="shared" si="14"/>
        <v/>
      </c>
    </row>
    <row r="406" spans="22:22" ht="14.25" thickBot="1" x14ac:dyDescent="0.3">
      <c r="V406" s="59" t="str">
        <f t="shared" si="14"/>
        <v/>
      </c>
    </row>
    <row r="407" spans="22:22" ht="14.25" thickBot="1" x14ac:dyDescent="0.3">
      <c r="V407" s="59" t="str">
        <f t="shared" si="14"/>
        <v/>
      </c>
    </row>
    <row r="408" spans="22:22" ht="14.25" thickBot="1" x14ac:dyDescent="0.3">
      <c r="V408" s="59" t="str">
        <f t="shared" si="14"/>
        <v/>
      </c>
    </row>
    <row r="409" spans="22:22" ht="14.25" thickBot="1" x14ac:dyDescent="0.3">
      <c r="V409" s="59" t="str">
        <f t="shared" si="14"/>
        <v/>
      </c>
    </row>
    <row r="410" spans="22:22" ht="14.25" thickBot="1" x14ac:dyDescent="0.3">
      <c r="V410" s="59" t="str">
        <f t="shared" si="14"/>
        <v/>
      </c>
    </row>
    <row r="411" spans="22:22" ht="14.25" thickBot="1" x14ac:dyDescent="0.3">
      <c r="V411" s="59" t="str">
        <f t="shared" si="14"/>
        <v/>
      </c>
    </row>
    <row r="412" spans="22:22" ht="14.25" thickBot="1" x14ac:dyDescent="0.3">
      <c r="V412" s="59" t="str">
        <f t="shared" si="14"/>
        <v/>
      </c>
    </row>
    <row r="413" spans="22:22" ht="14.25" thickBot="1" x14ac:dyDescent="0.3">
      <c r="V413" s="59" t="str">
        <f t="shared" si="14"/>
        <v/>
      </c>
    </row>
    <row r="414" spans="22:22" ht="14.25" thickBot="1" x14ac:dyDescent="0.3">
      <c r="V414" s="59" t="str">
        <f t="shared" si="14"/>
        <v/>
      </c>
    </row>
    <row r="415" spans="22:22" ht="14.25" thickBot="1" x14ac:dyDescent="0.3">
      <c r="V415" s="59" t="str">
        <f t="shared" si="14"/>
        <v/>
      </c>
    </row>
    <row r="416" spans="22:22" ht="14.25" thickBot="1" x14ac:dyDescent="0.3">
      <c r="V416" s="59" t="str">
        <f t="shared" si="14"/>
        <v/>
      </c>
    </row>
    <row r="417" spans="22:22" ht="14.25" thickBot="1" x14ac:dyDescent="0.3">
      <c r="V417" s="59" t="str">
        <f t="shared" si="14"/>
        <v/>
      </c>
    </row>
    <row r="418" spans="22:22" ht="14.25" thickBot="1" x14ac:dyDescent="0.3">
      <c r="V418" s="59" t="str">
        <f t="shared" si="14"/>
        <v/>
      </c>
    </row>
    <row r="419" spans="22:22" ht="14.25" thickBot="1" x14ac:dyDescent="0.3">
      <c r="V419" s="59" t="str">
        <f t="shared" si="14"/>
        <v/>
      </c>
    </row>
    <row r="420" spans="22:22" ht="14.25" thickBot="1" x14ac:dyDescent="0.3">
      <c r="V420" s="59" t="str">
        <f t="shared" si="14"/>
        <v/>
      </c>
    </row>
    <row r="421" spans="22:22" ht="14.25" thickBot="1" x14ac:dyDescent="0.3">
      <c r="V421" s="59" t="str">
        <f t="shared" si="14"/>
        <v/>
      </c>
    </row>
    <row r="422" spans="22:22" ht="14.25" thickBot="1" x14ac:dyDescent="0.3">
      <c r="V422" s="59" t="str">
        <f t="shared" si="14"/>
        <v/>
      </c>
    </row>
    <row r="423" spans="22:22" ht="14.25" thickBot="1" x14ac:dyDescent="0.3">
      <c r="V423" s="59" t="str">
        <f t="shared" si="14"/>
        <v/>
      </c>
    </row>
    <row r="424" spans="22:22" ht="14.25" thickBot="1" x14ac:dyDescent="0.3">
      <c r="V424" s="59" t="str">
        <f t="shared" si="14"/>
        <v/>
      </c>
    </row>
    <row r="425" spans="22:22" ht="14.25" thickBot="1" x14ac:dyDescent="0.3">
      <c r="V425" s="59" t="str">
        <f t="shared" si="14"/>
        <v/>
      </c>
    </row>
    <row r="426" spans="22:22" ht="14.25" thickBot="1" x14ac:dyDescent="0.3">
      <c r="V426" s="59" t="str">
        <f t="shared" si="14"/>
        <v/>
      </c>
    </row>
    <row r="427" spans="22:22" ht="14.25" thickBot="1" x14ac:dyDescent="0.3">
      <c r="V427" s="59" t="str">
        <f t="shared" si="14"/>
        <v/>
      </c>
    </row>
    <row r="428" spans="22:22" ht="14.25" thickBot="1" x14ac:dyDescent="0.3">
      <c r="V428" s="59" t="str">
        <f t="shared" si="14"/>
        <v/>
      </c>
    </row>
    <row r="429" spans="22:22" ht="14.25" thickBot="1" x14ac:dyDescent="0.3">
      <c r="V429" s="59" t="str">
        <f t="shared" si="14"/>
        <v/>
      </c>
    </row>
    <row r="430" spans="22:22" ht="14.25" thickBot="1" x14ac:dyDescent="0.3">
      <c r="V430" s="59" t="str">
        <f t="shared" si="14"/>
        <v/>
      </c>
    </row>
    <row r="431" spans="22:22" ht="14.25" thickBot="1" x14ac:dyDescent="0.3">
      <c r="V431" s="59" t="str">
        <f t="shared" si="14"/>
        <v/>
      </c>
    </row>
    <row r="432" spans="22:22" ht="14.25" thickBot="1" x14ac:dyDescent="0.3">
      <c r="V432" s="59" t="str">
        <f t="shared" si="14"/>
        <v/>
      </c>
    </row>
    <row r="433" spans="22:22" ht="14.25" thickBot="1" x14ac:dyDescent="0.3">
      <c r="V433" s="59" t="str">
        <f t="shared" si="14"/>
        <v/>
      </c>
    </row>
    <row r="434" spans="22:22" ht="14.25" thickBot="1" x14ac:dyDescent="0.3">
      <c r="V434" s="59" t="str">
        <f t="shared" si="14"/>
        <v/>
      </c>
    </row>
    <row r="435" spans="22:22" ht="14.25" thickBot="1" x14ac:dyDescent="0.3">
      <c r="V435" s="59" t="str">
        <f t="shared" si="14"/>
        <v/>
      </c>
    </row>
    <row r="436" spans="22:22" ht="14.25" thickBot="1" x14ac:dyDescent="0.3">
      <c r="V436" s="59" t="str">
        <f t="shared" si="14"/>
        <v/>
      </c>
    </row>
    <row r="437" spans="22:22" ht="14.25" thickBot="1" x14ac:dyDescent="0.3">
      <c r="V437" s="59" t="str">
        <f t="shared" si="14"/>
        <v/>
      </c>
    </row>
    <row r="438" spans="22:22" ht="14.25" thickBot="1" x14ac:dyDescent="0.3">
      <c r="V438" s="59" t="str">
        <f t="shared" si="14"/>
        <v/>
      </c>
    </row>
    <row r="439" spans="22:22" ht="14.25" thickBot="1" x14ac:dyDescent="0.3">
      <c r="V439" s="59" t="str">
        <f t="shared" si="14"/>
        <v/>
      </c>
    </row>
    <row r="440" spans="22:22" ht="14.25" thickBot="1" x14ac:dyDescent="0.3">
      <c r="V440" s="59" t="str">
        <f t="shared" si="14"/>
        <v/>
      </c>
    </row>
    <row r="441" spans="22:22" ht="14.25" thickBot="1" x14ac:dyDescent="0.3">
      <c r="V441" s="59" t="str">
        <f t="shared" si="14"/>
        <v/>
      </c>
    </row>
    <row r="442" spans="22:22" ht="14.25" thickBot="1" x14ac:dyDescent="0.3">
      <c r="V442" s="59" t="str">
        <f t="shared" si="14"/>
        <v/>
      </c>
    </row>
    <row r="443" spans="22:22" ht="14.25" thickBot="1" x14ac:dyDescent="0.3">
      <c r="V443" s="59" t="str">
        <f t="shared" si="14"/>
        <v/>
      </c>
    </row>
    <row r="444" spans="22:22" ht="14.25" thickBot="1" x14ac:dyDescent="0.3">
      <c r="V444" s="59" t="str">
        <f t="shared" si="14"/>
        <v/>
      </c>
    </row>
    <row r="445" spans="22:22" ht="14.25" thickBot="1" x14ac:dyDescent="0.3">
      <c r="V445" s="59" t="str">
        <f t="shared" si="14"/>
        <v/>
      </c>
    </row>
    <row r="446" spans="22:22" ht="14.25" thickBot="1" x14ac:dyDescent="0.3">
      <c r="V446" s="59" t="str">
        <f t="shared" si="14"/>
        <v/>
      </c>
    </row>
    <row r="447" spans="22:22" ht="14.25" thickBot="1" x14ac:dyDescent="0.3">
      <c r="V447" s="59" t="str">
        <f t="shared" si="14"/>
        <v/>
      </c>
    </row>
    <row r="448" spans="22:22" ht="14.25" thickBot="1" x14ac:dyDescent="0.3">
      <c r="V448" s="59" t="str">
        <f t="shared" si="14"/>
        <v/>
      </c>
    </row>
    <row r="449" spans="22:22" ht="14.25" thickBot="1" x14ac:dyDescent="0.3">
      <c r="V449" s="59" t="str">
        <f t="shared" si="14"/>
        <v/>
      </c>
    </row>
    <row r="450" spans="22:22" ht="14.25" thickBot="1" x14ac:dyDescent="0.3">
      <c r="V450" s="59" t="str">
        <f t="shared" si="14"/>
        <v/>
      </c>
    </row>
    <row r="451" spans="22:22" ht="14.25" thickBot="1" x14ac:dyDescent="0.3">
      <c r="V451" s="59" t="str">
        <f t="shared" si="14"/>
        <v/>
      </c>
    </row>
    <row r="452" spans="22:22" ht="14.25" thickBot="1" x14ac:dyDescent="0.3">
      <c r="V452" s="59" t="str">
        <f t="shared" si="14"/>
        <v/>
      </c>
    </row>
    <row r="453" spans="22:22" ht="14.25" thickBot="1" x14ac:dyDescent="0.3">
      <c r="V453" s="59" t="str">
        <f t="shared" si="14"/>
        <v/>
      </c>
    </row>
    <row r="454" spans="22:22" ht="14.25" thickBot="1" x14ac:dyDescent="0.3">
      <c r="V454" s="59" t="str">
        <f t="shared" si="14"/>
        <v/>
      </c>
    </row>
    <row r="455" spans="22:22" ht="14.25" thickBot="1" x14ac:dyDescent="0.3">
      <c r="V455" s="59" t="str">
        <f t="shared" si="14"/>
        <v/>
      </c>
    </row>
    <row r="456" spans="22:22" ht="14.25" thickBot="1" x14ac:dyDescent="0.3">
      <c r="V456" s="59" t="str">
        <f t="shared" si="14"/>
        <v/>
      </c>
    </row>
    <row r="457" spans="22:22" ht="14.25" thickBot="1" x14ac:dyDescent="0.3">
      <c r="V457" s="59" t="str">
        <f t="shared" ref="V457:V520" si="15">IF(R457="","",IF(OR(G457="3F",G457="AEDIFICAT",G457="ANTIN"),R457+IF(U457&lt;&gt;"",U457,S457)+1,WORKDAY(R457,IF(U457&lt;&gt;"",U457,S457))))</f>
        <v/>
      </c>
    </row>
    <row r="458" spans="22:22" ht="14.25" thickBot="1" x14ac:dyDescent="0.3">
      <c r="V458" s="59" t="str">
        <f t="shared" si="15"/>
        <v/>
      </c>
    </row>
    <row r="459" spans="22:22" ht="14.25" thickBot="1" x14ac:dyDescent="0.3">
      <c r="V459" s="59" t="str">
        <f t="shared" si="15"/>
        <v/>
      </c>
    </row>
    <row r="460" spans="22:22" ht="14.25" thickBot="1" x14ac:dyDescent="0.3">
      <c r="V460" s="59" t="str">
        <f t="shared" si="15"/>
        <v/>
      </c>
    </row>
    <row r="461" spans="22:22" ht="14.25" thickBot="1" x14ac:dyDescent="0.3">
      <c r="V461" s="59" t="str">
        <f t="shared" si="15"/>
        <v/>
      </c>
    </row>
    <row r="462" spans="22:22" ht="14.25" thickBot="1" x14ac:dyDescent="0.3">
      <c r="V462" s="59" t="str">
        <f t="shared" si="15"/>
        <v/>
      </c>
    </row>
    <row r="463" spans="22:22" ht="14.25" thickBot="1" x14ac:dyDescent="0.3">
      <c r="V463" s="59" t="str">
        <f t="shared" si="15"/>
        <v/>
      </c>
    </row>
    <row r="464" spans="22:22" ht="14.25" thickBot="1" x14ac:dyDescent="0.3">
      <c r="V464" s="59" t="str">
        <f t="shared" si="15"/>
        <v/>
      </c>
    </row>
    <row r="465" spans="22:22" ht="14.25" thickBot="1" x14ac:dyDescent="0.3">
      <c r="V465" s="59" t="str">
        <f t="shared" si="15"/>
        <v/>
      </c>
    </row>
    <row r="466" spans="22:22" ht="14.25" thickBot="1" x14ac:dyDescent="0.3">
      <c r="V466" s="59" t="str">
        <f t="shared" si="15"/>
        <v/>
      </c>
    </row>
    <row r="467" spans="22:22" ht="14.25" thickBot="1" x14ac:dyDescent="0.3">
      <c r="V467" s="59" t="str">
        <f t="shared" si="15"/>
        <v/>
      </c>
    </row>
    <row r="468" spans="22:22" ht="14.25" thickBot="1" x14ac:dyDescent="0.3">
      <c r="V468" s="59" t="str">
        <f t="shared" si="15"/>
        <v/>
      </c>
    </row>
    <row r="469" spans="22:22" ht="14.25" thickBot="1" x14ac:dyDescent="0.3">
      <c r="V469" s="59" t="str">
        <f t="shared" si="15"/>
        <v/>
      </c>
    </row>
    <row r="470" spans="22:22" ht="14.25" thickBot="1" x14ac:dyDescent="0.3">
      <c r="V470" s="59" t="str">
        <f t="shared" si="15"/>
        <v/>
      </c>
    </row>
    <row r="471" spans="22:22" ht="14.25" thickBot="1" x14ac:dyDescent="0.3">
      <c r="V471" s="59" t="str">
        <f t="shared" si="15"/>
        <v/>
      </c>
    </row>
    <row r="472" spans="22:22" ht="14.25" thickBot="1" x14ac:dyDescent="0.3">
      <c r="V472" s="59" t="str">
        <f t="shared" si="15"/>
        <v/>
      </c>
    </row>
    <row r="473" spans="22:22" ht="14.25" thickBot="1" x14ac:dyDescent="0.3">
      <c r="V473" s="59" t="str">
        <f t="shared" si="15"/>
        <v/>
      </c>
    </row>
    <row r="474" spans="22:22" ht="14.25" thickBot="1" x14ac:dyDescent="0.3">
      <c r="V474" s="59" t="str">
        <f t="shared" si="15"/>
        <v/>
      </c>
    </row>
    <row r="475" spans="22:22" ht="14.25" thickBot="1" x14ac:dyDescent="0.3">
      <c r="V475" s="59" t="str">
        <f t="shared" si="15"/>
        <v/>
      </c>
    </row>
    <row r="476" spans="22:22" ht="14.25" thickBot="1" x14ac:dyDescent="0.3">
      <c r="V476" s="59" t="str">
        <f t="shared" si="15"/>
        <v/>
      </c>
    </row>
    <row r="477" spans="22:22" ht="14.25" thickBot="1" x14ac:dyDescent="0.3">
      <c r="V477" s="59" t="str">
        <f t="shared" si="15"/>
        <v/>
      </c>
    </row>
    <row r="478" spans="22:22" ht="14.25" thickBot="1" x14ac:dyDescent="0.3">
      <c r="V478" s="59" t="str">
        <f t="shared" si="15"/>
        <v/>
      </c>
    </row>
    <row r="479" spans="22:22" ht="14.25" thickBot="1" x14ac:dyDescent="0.3">
      <c r="V479" s="59" t="str">
        <f t="shared" si="15"/>
        <v/>
      </c>
    </row>
    <row r="480" spans="22:22" ht="14.25" thickBot="1" x14ac:dyDescent="0.3">
      <c r="V480" s="59" t="str">
        <f t="shared" si="15"/>
        <v/>
      </c>
    </row>
    <row r="481" spans="22:22" ht="14.25" thickBot="1" x14ac:dyDescent="0.3">
      <c r="V481" s="59" t="str">
        <f t="shared" si="15"/>
        <v/>
      </c>
    </row>
    <row r="482" spans="22:22" ht="14.25" thickBot="1" x14ac:dyDescent="0.3">
      <c r="V482" s="59" t="str">
        <f t="shared" si="15"/>
        <v/>
      </c>
    </row>
    <row r="483" spans="22:22" ht="14.25" thickBot="1" x14ac:dyDescent="0.3">
      <c r="V483" s="59" t="str">
        <f t="shared" si="15"/>
        <v/>
      </c>
    </row>
    <row r="484" spans="22:22" ht="14.25" thickBot="1" x14ac:dyDescent="0.3">
      <c r="V484" s="59" t="str">
        <f t="shared" si="15"/>
        <v/>
      </c>
    </row>
    <row r="485" spans="22:22" ht="14.25" thickBot="1" x14ac:dyDescent="0.3">
      <c r="V485" s="59" t="str">
        <f t="shared" si="15"/>
        <v/>
      </c>
    </row>
    <row r="486" spans="22:22" ht="14.25" thickBot="1" x14ac:dyDescent="0.3">
      <c r="V486" s="59" t="str">
        <f t="shared" si="15"/>
        <v/>
      </c>
    </row>
    <row r="487" spans="22:22" ht="14.25" thickBot="1" x14ac:dyDescent="0.3">
      <c r="V487" s="59" t="str">
        <f t="shared" si="15"/>
        <v/>
      </c>
    </row>
    <row r="488" spans="22:22" ht="14.25" thickBot="1" x14ac:dyDescent="0.3">
      <c r="V488" s="59" t="str">
        <f t="shared" si="15"/>
        <v/>
      </c>
    </row>
    <row r="489" spans="22:22" ht="14.25" thickBot="1" x14ac:dyDescent="0.3">
      <c r="V489" s="59" t="str">
        <f t="shared" si="15"/>
        <v/>
      </c>
    </row>
    <row r="490" spans="22:22" ht="14.25" thickBot="1" x14ac:dyDescent="0.3">
      <c r="V490" s="59" t="str">
        <f t="shared" si="15"/>
        <v/>
      </c>
    </row>
    <row r="491" spans="22:22" ht="14.25" thickBot="1" x14ac:dyDescent="0.3">
      <c r="V491" s="59" t="str">
        <f t="shared" si="15"/>
        <v/>
      </c>
    </row>
    <row r="492" spans="22:22" ht="14.25" thickBot="1" x14ac:dyDescent="0.3">
      <c r="V492" s="59" t="str">
        <f t="shared" si="15"/>
        <v/>
      </c>
    </row>
    <row r="493" spans="22:22" ht="14.25" thickBot="1" x14ac:dyDescent="0.3">
      <c r="V493" s="59" t="str">
        <f t="shared" si="15"/>
        <v/>
      </c>
    </row>
    <row r="494" spans="22:22" ht="14.25" thickBot="1" x14ac:dyDescent="0.3">
      <c r="V494" s="59" t="str">
        <f t="shared" si="15"/>
        <v/>
      </c>
    </row>
    <row r="495" spans="22:22" ht="14.25" thickBot="1" x14ac:dyDescent="0.3">
      <c r="V495" s="59" t="str">
        <f t="shared" si="15"/>
        <v/>
      </c>
    </row>
    <row r="496" spans="22:22" ht="14.25" thickBot="1" x14ac:dyDescent="0.3">
      <c r="V496" s="59" t="str">
        <f t="shared" si="15"/>
        <v/>
      </c>
    </row>
    <row r="497" spans="22:22" ht="14.25" thickBot="1" x14ac:dyDescent="0.3">
      <c r="V497" s="59" t="str">
        <f t="shared" si="15"/>
        <v/>
      </c>
    </row>
    <row r="498" spans="22:22" ht="14.25" thickBot="1" x14ac:dyDescent="0.3">
      <c r="V498" s="59" t="str">
        <f t="shared" si="15"/>
        <v/>
      </c>
    </row>
    <row r="499" spans="22:22" ht="14.25" thickBot="1" x14ac:dyDescent="0.3">
      <c r="V499" s="59" t="str">
        <f t="shared" si="15"/>
        <v/>
      </c>
    </row>
    <row r="500" spans="22:22" ht="14.25" thickBot="1" x14ac:dyDescent="0.3">
      <c r="V500" s="59" t="str">
        <f t="shared" si="15"/>
        <v/>
      </c>
    </row>
    <row r="501" spans="22:22" ht="14.25" thickBot="1" x14ac:dyDescent="0.3">
      <c r="V501" s="59" t="str">
        <f t="shared" si="15"/>
        <v/>
      </c>
    </row>
    <row r="502" spans="22:22" ht="14.25" thickBot="1" x14ac:dyDescent="0.3">
      <c r="V502" s="59" t="str">
        <f t="shared" si="15"/>
        <v/>
      </c>
    </row>
    <row r="503" spans="22:22" ht="14.25" thickBot="1" x14ac:dyDescent="0.3">
      <c r="V503" s="59" t="str">
        <f t="shared" si="15"/>
        <v/>
      </c>
    </row>
    <row r="504" spans="22:22" ht="14.25" thickBot="1" x14ac:dyDescent="0.3">
      <c r="V504" s="59" t="str">
        <f t="shared" si="15"/>
        <v/>
      </c>
    </row>
    <row r="505" spans="22:22" ht="14.25" thickBot="1" x14ac:dyDescent="0.3">
      <c r="V505" s="59" t="str">
        <f t="shared" si="15"/>
        <v/>
      </c>
    </row>
    <row r="506" spans="22:22" ht="14.25" thickBot="1" x14ac:dyDescent="0.3">
      <c r="V506" s="59" t="str">
        <f t="shared" si="15"/>
        <v/>
      </c>
    </row>
    <row r="507" spans="22:22" ht="14.25" thickBot="1" x14ac:dyDescent="0.3">
      <c r="V507" s="59" t="str">
        <f t="shared" si="15"/>
        <v/>
      </c>
    </row>
    <row r="508" spans="22:22" ht="14.25" thickBot="1" x14ac:dyDescent="0.3">
      <c r="V508" s="59" t="str">
        <f t="shared" si="15"/>
        <v/>
      </c>
    </row>
    <row r="509" spans="22:22" ht="14.25" thickBot="1" x14ac:dyDescent="0.3">
      <c r="V509" s="59" t="str">
        <f t="shared" si="15"/>
        <v/>
      </c>
    </row>
    <row r="510" spans="22:22" ht="14.25" thickBot="1" x14ac:dyDescent="0.3">
      <c r="V510" s="59" t="str">
        <f t="shared" si="15"/>
        <v/>
      </c>
    </row>
    <row r="511" spans="22:22" ht="14.25" thickBot="1" x14ac:dyDescent="0.3">
      <c r="V511" s="59" t="str">
        <f t="shared" si="15"/>
        <v/>
      </c>
    </row>
    <row r="512" spans="22:22" ht="14.25" thickBot="1" x14ac:dyDescent="0.3">
      <c r="V512" s="59" t="str">
        <f t="shared" si="15"/>
        <v/>
      </c>
    </row>
    <row r="513" spans="22:22" ht="14.25" thickBot="1" x14ac:dyDescent="0.3">
      <c r="V513" s="59" t="str">
        <f t="shared" si="15"/>
        <v/>
      </c>
    </row>
    <row r="514" spans="22:22" ht="14.25" thickBot="1" x14ac:dyDescent="0.3">
      <c r="V514" s="59" t="str">
        <f t="shared" si="15"/>
        <v/>
      </c>
    </row>
    <row r="515" spans="22:22" ht="14.25" thickBot="1" x14ac:dyDescent="0.3">
      <c r="V515" s="59" t="str">
        <f t="shared" si="15"/>
        <v/>
      </c>
    </row>
    <row r="516" spans="22:22" ht="14.25" thickBot="1" x14ac:dyDescent="0.3">
      <c r="V516" s="59" t="str">
        <f t="shared" si="15"/>
        <v/>
      </c>
    </row>
    <row r="517" spans="22:22" ht="14.25" thickBot="1" x14ac:dyDescent="0.3">
      <c r="V517" s="59" t="str">
        <f t="shared" si="15"/>
        <v/>
      </c>
    </row>
    <row r="518" spans="22:22" ht="14.25" thickBot="1" x14ac:dyDescent="0.3">
      <c r="V518" s="59" t="str">
        <f t="shared" si="15"/>
        <v/>
      </c>
    </row>
    <row r="519" spans="22:22" ht="14.25" thickBot="1" x14ac:dyDescent="0.3">
      <c r="V519" s="59" t="str">
        <f t="shared" si="15"/>
        <v/>
      </c>
    </row>
    <row r="520" spans="22:22" ht="14.25" thickBot="1" x14ac:dyDescent="0.3">
      <c r="V520" s="59" t="str">
        <f t="shared" si="15"/>
        <v/>
      </c>
    </row>
    <row r="521" spans="22:22" ht="14.25" thickBot="1" x14ac:dyDescent="0.3">
      <c r="V521" s="59" t="str">
        <f t="shared" ref="V521:V584" si="16">IF(R521="","",IF(OR(G521="3F",G521="AEDIFICAT",G521="ANTIN"),R521+IF(U521&lt;&gt;"",U521,S521)+1,WORKDAY(R521,IF(U521&lt;&gt;"",U521,S521))))</f>
        <v/>
      </c>
    </row>
    <row r="522" spans="22:22" ht="14.25" thickBot="1" x14ac:dyDescent="0.3">
      <c r="V522" s="59" t="str">
        <f t="shared" si="16"/>
        <v/>
      </c>
    </row>
    <row r="523" spans="22:22" ht="14.25" thickBot="1" x14ac:dyDescent="0.3">
      <c r="V523" s="59" t="str">
        <f t="shared" si="16"/>
        <v/>
      </c>
    </row>
    <row r="524" spans="22:22" ht="14.25" thickBot="1" x14ac:dyDescent="0.3">
      <c r="V524" s="59" t="str">
        <f t="shared" si="16"/>
        <v/>
      </c>
    </row>
    <row r="525" spans="22:22" ht="14.25" thickBot="1" x14ac:dyDescent="0.3">
      <c r="V525" s="59" t="str">
        <f t="shared" si="16"/>
        <v/>
      </c>
    </row>
    <row r="526" spans="22:22" ht="14.25" thickBot="1" x14ac:dyDescent="0.3">
      <c r="V526" s="59" t="str">
        <f t="shared" si="16"/>
        <v/>
      </c>
    </row>
    <row r="527" spans="22:22" ht="14.25" thickBot="1" x14ac:dyDescent="0.3">
      <c r="V527" s="59" t="str">
        <f t="shared" si="16"/>
        <v/>
      </c>
    </row>
    <row r="528" spans="22:22" ht="14.25" thickBot="1" x14ac:dyDescent="0.3">
      <c r="V528" s="59" t="str">
        <f t="shared" si="16"/>
        <v/>
      </c>
    </row>
    <row r="529" spans="22:22" ht="14.25" thickBot="1" x14ac:dyDescent="0.3">
      <c r="V529" s="59" t="str">
        <f t="shared" si="16"/>
        <v/>
      </c>
    </row>
    <row r="530" spans="22:22" ht="14.25" thickBot="1" x14ac:dyDescent="0.3">
      <c r="V530" s="59" t="str">
        <f t="shared" si="16"/>
        <v/>
      </c>
    </row>
    <row r="531" spans="22:22" ht="14.25" thickBot="1" x14ac:dyDescent="0.3">
      <c r="V531" s="59" t="str">
        <f t="shared" si="16"/>
        <v/>
      </c>
    </row>
    <row r="532" spans="22:22" ht="14.25" thickBot="1" x14ac:dyDescent="0.3">
      <c r="V532" s="59" t="str">
        <f t="shared" si="16"/>
        <v/>
      </c>
    </row>
    <row r="533" spans="22:22" ht="14.25" thickBot="1" x14ac:dyDescent="0.3">
      <c r="V533" s="59" t="str">
        <f t="shared" si="16"/>
        <v/>
      </c>
    </row>
    <row r="534" spans="22:22" ht="14.25" thickBot="1" x14ac:dyDescent="0.3">
      <c r="V534" s="59" t="str">
        <f t="shared" si="16"/>
        <v/>
      </c>
    </row>
    <row r="535" spans="22:22" ht="14.25" thickBot="1" x14ac:dyDescent="0.3">
      <c r="V535" s="59" t="str">
        <f t="shared" si="16"/>
        <v/>
      </c>
    </row>
    <row r="536" spans="22:22" ht="14.25" thickBot="1" x14ac:dyDescent="0.3">
      <c r="V536" s="59" t="str">
        <f t="shared" si="16"/>
        <v/>
      </c>
    </row>
    <row r="537" spans="22:22" ht="14.25" thickBot="1" x14ac:dyDescent="0.3">
      <c r="V537" s="59" t="str">
        <f t="shared" si="16"/>
        <v/>
      </c>
    </row>
    <row r="538" spans="22:22" ht="14.25" thickBot="1" x14ac:dyDescent="0.3">
      <c r="V538" s="59" t="str">
        <f t="shared" si="16"/>
        <v/>
      </c>
    </row>
    <row r="539" spans="22:22" ht="14.25" thickBot="1" x14ac:dyDescent="0.3">
      <c r="V539" s="59" t="str">
        <f t="shared" si="16"/>
        <v/>
      </c>
    </row>
    <row r="540" spans="22:22" ht="14.25" thickBot="1" x14ac:dyDescent="0.3">
      <c r="V540" s="59" t="str">
        <f t="shared" si="16"/>
        <v/>
      </c>
    </row>
    <row r="541" spans="22:22" ht="14.25" thickBot="1" x14ac:dyDescent="0.3">
      <c r="V541" s="59" t="str">
        <f t="shared" si="16"/>
        <v/>
      </c>
    </row>
    <row r="542" spans="22:22" ht="14.25" thickBot="1" x14ac:dyDescent="0.3">
      <c r="V542" s="59" t="str">
        <f t="shared" si="16"/>
        <v/>
      </c>
    </row>
    <row r="543" spans="22:22" ht="14.25" thickBot="1" x14ac:dyDescent="0.3">
      <c r="V543" s="59" t="str">
        <f t="shared" si="16"/>
        <v/>
      </c>
    </row>
    <row r="544" spans="22:22" ht="14.25" thickBot="1" x14ac:dyDescent="0.3">
      <c r="V544" s="59" t="str">
        <f t="shared" si="16"/>
        <v/>
      </c>
    </row>
    <row r="545" spans="22:22" ht="14.25" thickBot="1" x14ac:dyDescent="0.3">
      <c r="V545" s="59" t="str">
        <f t="shared" si="16"/>
        <v/>
      </c>
    </row>
    <row r="546" spans="22:22" ht="14.25" thickBot="1" x14ac:dyDescent="0.3">
      <c r="V546" s="59" t="str">
        <f t="shared" si="16"/>
        <v/>
      </c>
    </row>
    <row r="547" spans="22:22" ht="14.25" thickBot="1" x14ac:dyDescent="0.3">
      <c r="V547" s="59" t="str">
        <f t="shared" si="16"/>
        <v/>
      </c>
    </row>
    <row r="548" spans="22:22" ht="14.25" thickBot="1" x14ac:dyDescent="0.3">
      <c r="V548" s="59" t="str">
        <f t="shared" si="16"/>
        <v/>
      </c>
    </row>
    <row r="549" spans="22:22" ht="14.25" thickBot="1" x14ac:dyDescent="0.3">
      <c r="V549" s="59" t="str">
        <f t="shared" si="16"/>
        <v/>
      </c>
    </row>
    <row r="550" spans="22:22" ht="14.25" thickBot="1" x14ac:dyDescent="0.3">
      <c r="V550" s="59" t="str">
        <f t="shared" si="16"/>
        <v/>
      </c>
    </row>
    <row r="551" spans="22:22" ht="14.25" thickBot="1" x14ac:dyDescent="0.3">
      <c r="V551" s="59" t="str">
        <f t="shared" si="16"/>
        <v/>
      </c>
    </row>
    <row r="552" spans="22:22" ht="14.25" thickBot="1" x14ac:dyDescent="0.3">
      <c r="V552" s="59" t="str">
        <f t="shared" si="16"/>
        <v/>
      </c>
    </row>
    <row r="553" spans="22:22" ht="14.25" thickBot="1" x14ac:dyDescent="0.3">
      <c r="V553" s="59" t="str">
        <f t="shared" si="16"/>
        <v/>
      </c>
    </row>
    <row r="554" spans="22:22" ht="14.25" thickBot="1" x14ac:dyDescent="0.3">
      <c r="V554" s="59" t="str">
        <f t="shared" si="16"/>
        <v/>
      </c>
    </row>
    <row r="555" spans="22:22" ht="14.25" thickBot="1" x14ac:dyDescent="0.3">
      <c r="V555" s="59" t="str">
        <f t="shared" si="16"/>
        <v/>
      </c>
    </row>
    <row r="556" spans="22:22" ht="14.25" thickBot="1" x14ac:dyDescent="0.3">
      <c r="V556" s="59" t="str">
        <f t="shared" si="16"/>
        <v/>
      </c>
    </row>
    <row r="557" spans="22:22" ht="14.25" thickBot="1" x14ac:dyDescent="0.3">
      <c r="V557" s="59" t="str">
        <f t="shared" si="16"/>
        <v/>
      </c>
    </row>
    <row r="558" spans="22:22" ht="14.25" thickBot="1" x14ac:dyDescent="0.3">
      <c r="V558" s="59" t="str">
        <f t="shared" si="16"/>
        <v/>
      </c>
    </row>
    <row r="559" spans="22:22" ht="14.25" thickBot="1" x14ac:dyDescent="0.3">
      <c r="V559" s="59" t="str">
        <f t="shared" si="16"/>
        <v/>
      </c>
    </row>
    <row r="560" spans="22:22" ht="14.25" thickBot="1" x14ac:dyDescent="0.3">
      <c r="V560" s="59" t="str">
        <f t="shared" si="16"/>
        <v/>
      </c>
    </row>
    <row r="561" spans="22:22" ht="14.25" thickBot="1" x14ac:dyDescent="0.3">
      <c r="V561" s="59" t="str">
        <f t="shared" si="16"/>
        <v/>
      </c>
    </row>
    <row r="562" spans="22:22" ht="14.25" thickBot="1" x14ac:dyDescent="0.3">
      <c r="V562" s="59" t="str">
        <f t="shared" si="16"/>
        <v/>
      </c>
    </row>
    <row r="563" spans="22:22" ht="14.25" thickBot="1" x14ac:dyDescent="0.3">
      <c r="V563" s="59" t="str">
        <f t="shared" si="16"/>
        <v/>
      </c>
    </row>
    <row r="564" spans="22:22" ht="14.25" thickBot="1" x14ac:dyDescent="0.3">
      <c r="V564" s="59" t="str">
        <f t="shared" si="16"/>
        <v/>
      </c>
    </row>
    <row r="565" spans="22:22" ht="14.25" thickBot="1" x14ac:dyDescent="0.3">
      <c r="V565" s="59" t="str">
        <f t="shared" si="16"/>
        <v/>
      </c>
    </row>
    <row r="566" spans="22:22" ht="14.25" thickBot="1" x14ac:dyDescent="0.3">
      <c r="V566" s="59" t="str">
        <f t="shared" si="16"/>
        <v/>
      </c>
    </row>
    <row r="567" spans="22:22" ht="14.25" thickBot="1" x14ac:dyDescent="0.3">
      <c r="V567" s="59" t="str">
        <f t="shared" si="16"/>
        <v/>
      </c>
    </row>
    <row r="568" spans="22:22" ht="14.25" thickBot="1" x14ac:dyDescent="0.3">
      <c r="V568" s="59" t="str">
        <f t="shared" si="16"/>
        <v/>
      </c>
    </row>
    <row r="569" spans="22:22" ht="14.25" thickBot="1" x14ac:dyDescent="0.3">
      <c r="V569" s="59" t="str">
        <f t="shared" si="16"/>
        <v/>
      </c>
    </row>
    <row r="570" spans="22:22" ht="14.25" thickBot="1" x14ac:dyDescent="0.3">
      <c r="V570" s="59" t="str">
        <f t="shared" si="16"/>
        <v/>
      </c>
    </row>
    <row r="571" spans="22:22" ht="14.25" thickBot="1" x14ac:dyDescent="0.3">
      <c r="V571" s="59" t="str">
        <f t="shared" si="16"/>
        <v/>
      </c>
    </row>
    <row r="572" spans="22:22" ht="14.25" thickBot="1" x14ac:dyDescent="0.3">
      <c r="V572" s="59" t="str">
        <f t="shared" si="16"/>
        <v/>
      </c>
    </row>
    <row r="573" spans="22:22" ht="14.25" thickBot="1" x14ac:dyDescent="0.3">
      <c r="V573" s="59" t="str">
        <f t="shared" si="16"/>
        <v/>
      </c>
    </row>
    <row r="574" spans="22:22" ht="14.25" thickBot="1" x14ac:dyDescent="0.3">
      <c r="V574" s="59" t="str">
        <f t="shared" si="16"/>
        <v/>
      </c>
    </row>
    <row r="575" spans="22:22" ht="14.25" thickBot="1" x14ac:dyDescent="0.3">
      <c r="V575" s="59" t="str">
        <f t="shared" si="16"/>
        <v/>
      </c>
    </row>
    <row r="576" spans="22:22" ht="14.25" thickBot="1" x14ac:dyDescent="0.3">
      <c r="V576" s="59" t="str">
        <f t="shared" si="16"/>
        <v/>
      </c>
    </row>
    <row r="577" spans="22:22" ht="14.25" thickBot="1" x14ac:dyDescent="0.3">
      <c r="V577" s="59" t="str">
        <f t="shared" si="16"/>
        <v/>
      </c>
    </row>
    <row r="578" spans="22:22" ht="14.25" thickBot="1" x14ac:dyDescent="0.3">
      <c r="V578" s="59" t="str">
        <f t="shared" si="16"/>
        <v/>
      </c>
    </row>
    <row r="579" spans="22:22" ht="14.25" thickBot="1" x14ac:dyDescent="0.3">
      <c r="V579" s="59" t="str">
        <f t="shared" si="16"/>
        <v/>
      </c>
    </row>
    <row r="580" spans="22:22" ht="14.25" thickBot="1" x14ac:dyDescent="0.3">
      <c r="V580" s="59" t="str">
        <f t="shared" si="16"/>
        <v/>
      </c>
    </row>
    <row r="581" spans="22:22" ht="14.25" thickBot="1" x14ac:dyDescent="0.3">
      <c r="V581" s="59" t="str">
        <f t="shared" si="16"/>
        <v/>
      </c>
    </row>
    <row r="582" spans="22:22" ht="14.25" thickBot="1" x14ac:dyDescent="0.3">
      <c r="V582" s="59" t="str">
        <f t="shared" si="16"/>
        <v/>
      </c>
    </row>
    <row r="583" spans="22:22" ht="14.25" thickBot="1" x14ac:dyDescent="0.3">
      <c r="V583" s="59" t="str">
        <f t="shared" si="16"/>
        <v/>
      </c>
    </row>
    <row r="584" spans="22:22" ht="14.25" thickBot="1" x14ac:dyDescent="0.3">
      <c r="V584" s="59" t="str">
        <f t="shared" si="16"/>
        <v/>
      </c>
    </row>
    <row r="585" spans="22:22" ht="14.25" thickBot="1" x14ac:dyDescent="0.3">
      <c r="V585" s="59" t="str">
        <f t="shared" ref="V585:V648" si="17">IF(R585="","",IF(OR(G585="3F",G585="AEDIFICAT",G585="ANTIN"),R585+IF(U585&lt;&gt;"",U585,S585)+1,WORKDAY(R585,IF(U585&lt;&gt;"",U585,S585))))</f>
        <v/>
      </c>
    </row>
    <row r="586" spans="22:22" ht="14.25" thickBot="1" x14ac:dyDescent="0.3">
      <c r="V586" s="59" t="str">
        <f t="shared" si="17"/>
        <v/>
      </c>
    </row>
    <row r="587" spans="22:22" ht="14.25" thickBot="1" x14ac:dyDescent="0.3">
      <c r="V587" s="59" t="str">
        <f t="shared" si="17"/>
        <v/>
      </c>
    </row>
    <row r="588" spans="22:22" ht="14.25" thickBot="1" x14ac:dyDescent="0.3">
      <c r="V588" s="59" t="str">
        <f t="shared" si="17"/>
        <v/>
      </c>
    </row>
    <row r="589" spans="22:22" ht="14.25" thickBot="1" x14ac:dyDescent="0.3">
      <c r="V589" s="59" t="str">
        <f t="shared" si="17"/>
        <v/>
      </c>
    </row>
    <row r="590" spans="22:22" ht="14.25" thickBot="1" x14ac:dyDescent="0.3">
      <c r="V590" s="59" t="str">
        <f t="shared" si="17"/>
        <v/>
      </c>
    </row>
    <row r="591" spans="22:22" ht="14.25" thickBot="1" x14ac:dyDescent="0.3">
      <c r="V591" s="59" t="str">
        <f t="shared" si="17"/>
        <v/>
      </c>
    </row>
    <row r="592" spans="22:22" ht="14.25" thickBot="1" x14ac:dyDescent="0.3">
      <c r="V592" s="59" t="str">
        <f t="shared" si="17"/>
        <v/>
      </c>
    </row>
    <row r="593" spans="22:22" ht="14.25" thickBot="1" x14ac:dyDescent="0.3">
      <c r="V593" s="59" t="str">
        <f t="shared" si="17"/>
        <v/>
      </c>
    </row>
    <row r="594" spans="22:22" ht="14.25" thickBot="1" x14ac:dyDescent="0.3">
      <c r="V594" s="59" t="str">
        <f t="shared" si="17"/>
        <v/>
      </c>
    </row>
    <row r="595" spans="22:22" ht="14.25" thickBot="1" x14ac:dyDescent="0.3">
      <c r="V595" s="59" t="str">
        <f t="shared" si="17"/>
        <v/>
      </c>
    </row>
    <row r="596" spans="22:22" ht="14.25" thickBot="1" x14ac:dyDescent="0.3">
      <c r="V596" s="59" t="str">
        <f t="shared" si="17"/>
        <v/>
      </c>
    </row>
    <row r="597" spans="22:22" ht="14.25" thickBot="1" x14ac:dyDescent="0.3">
      <c r="V597" s="59" t="str">
        <f t="shared" si="17"/>
        <v/>
      </c>
    </row>
    <row r="598" spans="22:22" ht="14.25" thickBot="1" x14ac:dyDescent="0.3">
      <c r="V598" s="59" t="str">
        <f t="shared" si="17"/>
        <v/>
      </c>
    </row>
    <row r="599" spans="22:22" ht="14.25" thickBot="1" x14ac:dyDescent="0.3">
      <c r="V599" s="59" t="str">
        <f t="shared" si="17"/>
        <v/>
      </c>
    </row>
    <row r="600" spans="22:22" ht="14.25" thickBot="1" x14ac:dyDescent="0.3">
      <c r="V600" s="59" t="str">
        <f t="shared" si="17"/>
        <v/>
      </c>
    </row>
    <row r="601" spans="22:22" ht="14.25" thickBot="1" x14ac:dyDescent="0.3">
      <c r="V601" s="59" t="str">
        <f t="shared" si="17"/>
        <v/>
      </c>
    </row>
    <row r="602" spans="22:22" ht="14.25" thickBot="1" x14ac:dyDescent="0.3">
      <c r="V602" s="59" t="str">
        <f t="shared" si="17"/>
        <v/>
      </c>
    </row>
    <row r="603" spans="22:22" ht="14.25" thickBot="1" x14ac:dyDescent="0.3">
      <c r="V603" s="59" t="str">
        <f t="shared" si="17"/>
        <v/>
      </c>
    </row>
    <row r="604" spans="22:22" ht="14.25" thickBot="1" x14ac:dyDescent="0.3">
      <c r="V604" s="59" t="str">
        <f t="shared" si="17"/>
        <v/>
      </c>
    </row>
    <row r="605" spans="22:22" ht="14.25" thickBot="1" x14ac:dyDescent="0.3">
      <c r="V605" s="59" t="str">
        <f t="shared" si="17"/>
        <v/>
      </c>
    </row>
    <row r="606" spans="22:22" ht="14.25" thickBot="1" x14ac:dyDescent="0.3">
      <c r="V606" s="59" t="str">
        <f t="shared" si="17"/>
        <v/>
      </c>
    </row>
    <row r="607" spans="22:22" ht="14.25" thickBot="1" x14ac:dyDescent="0.3">
      <c r="V607" s="59" t="str">
        <f t="shared" si="17"/>
        <v/>
      </c>
    </row>
    <row r="608" spans="22:22" ht="14.25" thickBot="1" x14ac:dyDescent="0.3">
      <c r="V608" s="59" t="str">
        <f t="shared" si="17"/>
        <v/>
      </c>
    </row>
    <row r="609" spans="22:22" ht="14.25" thickBot="1" x14ac:dyDescent="0.3">
      <c r="V609" s="59" t="str">
        <f t="shared" si="17"/>
        <v/>
      </c>
    </row>
    <row r="610" spans="22:22" ht="14.25" thickBot="1" x14ac:dyDescent="0.3">
      <c r="V610" s="59" t="str">
        <f t="shared" si="17"/>
        <v/>
      </c>
    </row>
    <row r="611" spans="22:22" ht="14.25" thickBot="1" x14ac:dyDescent="0.3">
      <c r="V611" s="59" t="str">
        <f t="shared" si="17"/>
        <v/>
      </c>
    </row>
    <row r="612" spans="22:22" ht="14.25" thickBot="1" x14ac:dyDescent="0.3">
      <c r="V612" s="59" t="str">
        <f t="shared" si="17"/>
        <v/>
      </c>
    </row>
    <row r="613" spans="22:22" ht="14.25" thickBot="1" x14ac:dyDescent="0.3">
      <c r="V613" s="59" t="str">
        <f t="shared" si="17"/>
        <v/>
      </c>
    </row>
    <row r="614" spans="22:22" ht="14.25" thickBot="1" x14ac:dyDescent="0.3">
      <c r="V614" s="59" t="str">
        <f t="shared" si="17"/>
        <v/>
      </c>
    </row>
    <row r="615" spans="22:22" ht="14.25" thickBot="1" x14ac:dyDescent="0.3">
      <c r="V615" s="59" t="str">
        <f t="shared" si="17"/>
        <v/>
      </c>
    </row>
    <row r="616" spans="22:22" ht="14.25" thickBot="1" x14ac:dyDescent="0.3">
      <c r="V616" s="59" t="str">
        <f t="shared" si="17"/>
        <v/>
      </c>
    </row>
    <row r="617" spans="22:22" ht="14.25" thickBot="1" x14ac:dyDescent="0.3">
      <c r="V617" s="59" t="str">
        <f t="shared" si="17"/>
        <v/>
      </c>
    </row>
    <row r="618" spans="22:22" ht="14.25" thickBot="1" x14ac:dyDescent="0.3">
      <c r="V618" s="59" t="str">
        <f t="shared" si="17"/>
        <v/>
      </c>
    </row>
    <row r="619" spans="22:22" ht="14.25" thickBot="1" x14ac:dyDescent="0.3">
      <c r="V619" s="59" t="str">
        <f t="shared" si="17"/>
        <v/>
      </c>
    </row>
    <row r="620" spans="22:22" ht="14.25" thickBot="1" x14ac:dyDescent="0.3">
      <c r="V620" s="59" t="str">
        <f t="shared" si="17"/>
        <v/>
      </c>
    </row>
    <row r="621" spans="22:22" ht="14.25" thickBot="1" x14ac:dyDescent="0.3">
      <c r="V621" s="59" t="str">
        <f t="shared" si="17"/>
        <v/>
      </c>
    </row>
    <row r="622" spans="22:22" ht="14.25" thickBot="1" x14ac:dyDescent="0.3">
      <c r="V622" s="59" t="str">
        <f t="shared" si="17"/>
        <v/>
      </c>
    </row>
    <row r="623" spans="22:22" ht="14.25" thickBot="1" x14ac:dyDescent="0.3">
      <c r="V623" s="59" t="str">
        <f t="shared" si="17"/>
        <v/>
      </c>
    </row>
    <row r="624" spans="22:22" ht="14.25" thickBot="1" x14ac:dyDescent="0.3">
      <c r="V624" s="59" t="str">
        <f t="shared" si="17"/>
        <v/>
      </c>
    </row>
    <row r="625" spans="22:22" ht="14.25" thickBot="1" x14ac:dyDescent="0.3">
      <c r="V625" s="59" t="str">
        <f t="shared" si="17"/>
        <v/>
      </c>
    </row>
    <row r="626" spans="22:22" ht="14.25" thickBot="1" x14ac:dyDescent="0.3">
      <c r="V626" s="59" t="str">
        <f t="shared" si="17"/>
        <v/>
      </c>
    </row>
    <row r="627" spans="22:22" ht="14.25" thickBot="1" x14ac:dyDescent="0.3">
      <c r="V627" s="59" t="str">
        <f t="shared" si="17"/>
        <v/>
      </c>
    </row>
    <row r="628" spans="22:22" ht="14.25" thickBot="1" x14ac:dyDescent="0.3">
      <c r="V628" s="59" t="str">
        <f t="shared" si="17"/>
        <v/>
      </c>
    </row>
    <row r="629" spans="22:22" ht="14.25" thickBot="1" x14ac:dyDescent="0.3">
      <c r="V629" s="59" t="str">
        <f t="shared" si="17"/>
        <v/>
      </c>
    </row>
    <row r="630" spans="22:22" ht="14.25" thickBot="1" x14ac:dyDescent="0.3">
      <c r="V630" s="59" t="str">
        <f t="shared" si="17"/>
        <v/>
      </c>
    </row>
    <row r="631" spans="22:22" ht="14.25" thickBot="1" x14ac:dyDescent="0.3">
      <c r="V631" s="59" t="str">
        <f t="shared" si="17"/>
        <v/>
      </c>
    </row>
    <row r="632" spans="22:22" ht="14.25" thickBot="1" x14ac:dyDescent="0.3">
      <c r="V632" s="59" t="str">
        <f t="shared" si="17"/>
        <v/>
      </c>
    </row>
    <row r="633" spans="22:22" ht="14.25" thickBot="1" x14ac:dyDescent="0.3">
      <c r="V633" s="59" t="str">
        <f t="shared" si="17"/>
        <v/>
      </c>
    </row>
    <row r="634" spans="22:22" ht="14.25" thickBot="1" x14ac:dyDescent="0.3">
      <c r="V634" s="59" t="str">
        <f t="shared" si="17"/>
        <v/>
      </c>
    </row>
    <row r="635" spans="22:22" ht="14.25" thickBot="1" x14ac:dyDescent="0.3">
      <c r="V635" s="59" t="str">
        <f t="shared" si="17"/>
        <v/>
      </c>
    </row>
    <row r="636" spans="22:22" ht="14.25" thickBot="1" x14ac:dyDescent="0.3">
      <c r="V636" s="59" t="str">
        <f t="shared" si="17"/>
        <v/>
      </c>
    </row>
    <row r="637" spans="22:22" ht="14.25" thickBot="1" x14ac:dyDescent="0.3">
      <c r="V637" s="59" t="str">
        <f t="shared" si="17"/>
        <v/>
      </c>
    </row>
    <row r="638" spans="22:22" ht="14.25" thickBot="1" x14ac:dyDescent="0.3">
      <c r="V638" s="59" t="str">
        <f t="shared" si="17"/>
        <v/>
      </c>
    </row>
    <row r="639" spans="22:22" ht="14.25" thickBot="1" x14ac:dyDescent="0.3">
      <c r="V639" s="59" t="str">
        <f t="shared" si="17"/>
        <v/>
      </c>
    </row>
    <row r="640" spans="22:22" ht="14.25" thickBot="1" x14ac:dyDescent="0.3">
      <c r="V640" s="59" t="str">
        <f t="shared" si="17"/>
        <v/>
      </c>
    </row>
    <row r="641" spans="22:22" ht="14.25" thickBot="1" x14ac:dyDescent="0.3">
      <c r="V641" s="59" t="str">
        <f t="shared" si="17"/>
        <v/>
      </c>
    </row>
    <row r="642" spans="22:22" ht="14.25" thickBot="1" x14ac:dyDescent="0.3">
      <c r="V642" s="59" t="str">
        <f t="shared" si="17"/>
        <v/>
      </c>
    </row>
    <row r="643" spans="22:22" ht="14.25" thickBot="1" x14ac:dyDescent="0.3">
      <c r="V643" s="59" t="str">
        <f t="shared" si="17"/>
        <v/>
      </c>
    </row>
    <row r="644" spans="22:22" ht="14.25" thickBot="1" x14ac:dyDescent="0.3">
      <c r="V644" s="59" t="str">
        <f t="shared" si="17"/>
        <v/>
      </c>
    </row>
    <row r="645" spans="22:22" ht="14.25" thickBot="1" x14ac:dyDescent="0.3">
      <c r="V645" s="59" t="str">
        <f t="shared" si="17"/>
        <v/>
      </c>
    </row>
    <row r="646" spans="22:22" ht="14.25" thickBot="1" x14ac:dyDescent="0.3">
      <c r="V646" s="59" t="str">
        <f t="shared" si="17"/>
        <v/>
      </c>
    </row>
    <row r="647" spans="22:22" ht="14.25" thickBot="1" x14ac:dyDescent="0.3">
      <c r="V647" s="59" t="str">
        <f t="shared" si="17"/>
        <v/>
      </c>
    </row>
    <row r="648" spans="22:22" ht="14.25" thickBot="1" x14ac:dyDescent="0.3">
      <c r="V648" s="59" t="str">
        <f t="shared" si="17"/>
        <v/>
      </c>
    </row>
    <row r="649" spans="22:22" ht="14.25" thickBot="1" x14ac:dyDescent="0.3">
      <c r="V649" s="59" t="str">
        <f t="shared" ref="V649:V712" si="18">IF(R649="","",IF(OR(G649="3F",G649="AEDIFICAT",G649="ANTIN"),R649+IF(U649&lt;&gt;"",U649,S649)+1,WORKDAY(R649,IF(U649&lt;&gt;"",U649,S649))))</f>
        <v/>
      </c>
    </row>
    <row r="650" spans="22:22" ht="14.25" thickBot="1" x14ac:dyDescent="0.3">
      <c r="V650" s="59" t="str">
        <f t="shared" si="18"/>
        <v/>
      </c>
    </row>
    <row r="651" spans="22:22" ht="14.25" thickBot="1" x14ac:dyDescent="0.3">
      <c r="V651" s="59" t="str">
        <f t="shared" si="18"/>
        <v/>
      </c>
    </row>
    <row r="652" spans="22:22" ht="14.25" thickBot="1" x14ac:dyDescent="0.3">
      <c r="V652" s="59" t="str">
        <f t="shared" si="18"/>
        <v/>
      </c>
    </row>
    <row r="653" spans="22:22" ht="14.25" thickBot="1" x14ac:dyDescent="0.3">
      <c r="V653" s="59" t="str">
        <f t="shared" si="18"/>
        <v/>
      </c>
    </row>
    <row r="654" spans="22:22" ht="14.25" thickBot="1" x14ac:dyDescent="0.3">
      <c r="V654" s="59" t="str">
        <f t="shared" si="18"/>
        <v/>
      </c>
    </row>
    <row r="655" spans="22:22" ht="14.25" thickBot="1" x14ac:dyDescent="0.3">
      <c r="V655" s="59" t="str">
        <f t="shared" si="18"/>
        <v/>
      </c>
    </row>
    <row r="656" spans="22:22" ht="14.25" thickBot="1" x14ac:dyDescent="0.3">
      <c r="V656" s="59" t="str">
        <f t="shared" si="18"/>
        <v/>
      </c>
    </row>
    <row r="657" spans="22:22" ht="14.25" thickBot="1" x14ac:dyDescent="0.3">
      <c r="V657" s="59" t="str">
        <f t="shared" si="18"/>
        <v/>
      </c>
    </row>
    <row r="658" spans="22:22" ht="14.25" thickBot="1" x14ac:dyDescent="0.3">
      <c r="V658" s="59" t="str">
        <f t="shared" si="18"/>
        <v/>
      </c>
    </row>
    <row r="659" spans="22:22" ht="14.25" thickBot="1" x14ac:dyDescent="0.3">
      <c r="V659" s="59" t="str">
        <f t="shared" si="18"/>
        <v/>
      </c>
    </row>
    <row r="660" spans="22:22" ht="14.25" thickBot="1" x14ac:dyDescent="0.3">
      <c r="V660" s="59" t="str">
        <f t="shared" si="18"/>
        <v/>
      </c>
    </row>
    <row r="661" spans="22:22" ht="14.25" thickBot="1" x14ac:dyDescent="0.3">
      <c r="V661" s="59" t="str">
        <f t="shared" si="18"/>
        <v/>
      </c>
    </row>
    <row r="662" spans="22:22" ht="14.25" thickBot="1" x14ac:dyDescent="0.3">
      <c r="V662" s="59" t="str">
        <f t="shared" si="18"/>
        <v/>
      </c>
    </row>
    <row r="663" spans="22:22" ht="14.25" thickBot="1" x14ac:dyDescent="0.3">
      <c r="V663" s="59" t="str">
        <f t="shared" si="18"/>
        <v/>
      </c>
    </row>
    <row r="664" spans="22:22" ht="14.25" thickBot="1" x14ac:dyDescent="0.3">
      <c r="V664" s="59" t="str">
        <f t="shared" si="18"/>
        <v/>
      </c>
    </row>
    <row r="665" spans="22:22" ht="14.25" thickBot="1" x14ac:dyDescent="0.3">
      <c r="V665" s="59" t="str">
        <f t="shared" si="18"/>
        <v/>
      </c>
    </row>
    <row r="666" spans="22:22" ht="14.25" thickBot="1" x14ac:dyDescent="0.3">
      <c r="V666" s="59" t="str">
        <f t="shared" si="18"/>
        <v/>
      </c>
    </row>
    <row r="667" spans="22:22" ht="14.25" thickBot="1" x14ac:dyDescent="0.3">
      <c r="V667" s="59" t="str">
        <f t="shared" si="18"/>
        <v/>
      </c>
    </row>
    <row r="668" spans="22:22" ht="14.25" thickBot="1" x14ac:dyDescent="0.3">
      <c r="V668" s="59" t="str">
        <f t="shared" si="18"/>
        <v/>
      </c>
    </row>
    <row r="669" spans="22:22" ht="14.25" thickBot="1" x14ac:dyDescent="0.3">
      <c r="V669" s="59" t="str">
        <f t="shared" si="18"/>
        <v/>
      </c>
    </row>
    <row r="670" spans="22:22" ht="14.25" thickBot="1" x14ac:dyDescent="0.3">
      <c r="V670" s="59" t="str">
        <f t="shared" si="18"/>
        <v/>
      </c>
    </row>
    <row r="671" spans="22:22" ht="14.25" thickBot="1" x14ac:dyDescent="0.3">
      <c r="V671" s="59" t="str">
        <f t="shared" si="18"/>
        <v/>
      </c>
    </row>
    <row r="672" spans="22:22" ht="14.25" thickBot="1" x14ac:dyDescent="0.3">
      <c r="V672" s="59" t="str">
        <f t="shared" si="18"/>
        <v/>
      </c>
    </row>
    <row r="673" spans="22:22" ht="14.25" thickBot="1" x14ac:dyDescent="0.3">
      <c r="V673" s="59" t="str">
        <f t="shared" si="18"/>
        <v/>
      </c>
    </row>
    <row r="674" spans="22:22" ht="14.25" thickBot="1" x14ac:dyDescent="0.3">
      <c r="V674" s="59" t="str">
        <f t="shared" si="18"/>
        <v/>
      </c>
    </row>
    <row r="675" spans="22:22" ht="14.25" thickBot="1" x14ac:dyDescent="0.3">
      <c r="V675" s="59" t="str">
        <f t="shared" si="18"/>
        <v/>
      </c>
    </row>
    <row r="676" spans="22:22" ht="14.25" thickBot="1" x14ac:dyDescent="0.3">
      <c r="V676" s="59" t="str">
        <f t="shared" si="18"/>
        <v/>
      </c>
    </row>
    <row r="677" spans="22:22" ht="14.25" thickBot="1" x14ac:dyDescent="0.3">
      <c r="V677" s="59" t="str">
        <f t="shared" si="18"/>
        <v/>
      </c>
    </row>
    <row r="678" spans="22:22" ht="14.25" thickBot="1" x14ac:dyDescent="0.3">
      <c r="V678" s="59" t="str">
        <f t="shared" si="18"/>
        <v/>
      </c>
    </row>
    <row r="679" spans="22:22" ht="14.25" thickBot="1" x14ac:dyDescent="0.3">
      <c r="V679" s="59" t="str">
        <f t="shared" si="18"/>
        <v/>
      </c>
    </row>
    <row r="680" spans="22:22" ht="14.25" thickBot="1" x14ac:dyDescent="0.3">
      <c r="V680" s="59" t="str">
        <f t="shared" si="18"/>
        <v/>
      </c>
    </row>
    <row r="681" spans="22:22" ht="14.25" thickBot="1" x14ac:dyDescent="0.3">
      <c r="V681" s="59" t="str">
        <f t="shared" si="18"/>
        <v/>
      </c>
    </row>
    <row r="682" spans="22:22" ht="14.25" thickBot="1" x14ac:dyDescent="0.3">
      <c r="V682" s="59" t="str">
        <f t="shared" si="18"/>
        <v/>
      </c>
    </row>
    <row r="683" spans="22:22" ht="14.25" thickBot="1" x14ac:dyDescent="0.3">
      <c r="V683" s="59" t="str">
        <f t="shared" si="18"/>
        <v/>
      </c>
    </row>
    <row r="684" spans="22:22" ht="14.25" thickBot="1" x14ac:dyDescent="0.3">
      <c r="V684" s="59" t="str">
        <f t="shared" si="18"/>
        <v/>
      </c>
    </row>
    <row r="685" spans="22:22" ht="14.25" thickBot="1" x14ac:dyDescent="0.3">
      <c r="V685" s="59" t="str">
        <f t="shared" si="18"/>
        <v/>
      </c>
    </row>
    <row r="686" spans="22:22" ht="14.25" thickBot="1" x14ac:dyDescent="0.3">
      <c r="V686" s="59" t="str">
        <f t="shared" si="18"/>
        <v/>
      </c>
    </row>
    <row r="687" spans="22:22" ht="14.25" thickBot="1" x14ac:dyDescent="0.3">
      <c r="V687" s="59" t="str">
        <f t="shared" si="18"/>
        <v/>
      </c>
    </row>
    <row r="688" spans="22:22" ht="14.25" thickBot="1" x14ac:dyDescent="0.3">
      <c r="V688" s="59" t="str">
        <f t="shared" si="18"/>
        <v/>
      </c>
    </row>
    <row r="689" spans="22:22" ht="14.25" thickBot="1" x14ac:dyDescent="0.3">
      <c r="V689" s="59" t="str">
        <f t="shared" si="18"/>
        <v/>
      </c>
    </row>
    <row r="690" spans="22:22" ht="14.25" thickBot="1" x14ac:dyDescent="0.3">
      <c r="V690" s="59" t="str">
        <f t="shared" si="18"/>
        <v/>
      </c>
    </row>
    <row r="691" spans="22:22" ht="14.25" thickBot="1" x14ac:dyDescent="0.3">
      <c r="V691" s="59" t="str">
        <f t="shared" si="18"/>
        <v/>
      </c>
    </row>
    <row r="692" spans="22:22" ht="14.25" thickBot="1" x14ac:dyDescent="0.3">
      <c r="V692" s="59" t="str">
        <f t="shared" si="18"/>
        <v/>
      </c>
    </row>
    <row r="693" spans="22:22" ht="14.25" thickBot="1" x14ac:dyDescent="0.3">
      <c r="V693" s="59" t="str">
        <f t="shared" si="18"/>
        <v/>
      </c>
    </row>
    <row r="694" spans="22:22" ht="14.25" thickBot="1" x14ac:dyDescent="0.3">
      <c r="V694" s="59" t="str">
        <f t="shared" si="18"/>
        <v/>
      </c>
    </row>
    <row r="695" spans="22:22" ht="14.25" thickBot="1" x14ac:dyDescent="0.3">
      <c r="V695" s="59" t="str">
        <f t="shared" si="18"/>
        <v/>
      </c>
    </row>
    <row r="696" spans="22:22" ht="14.25" thickBot="1" x14ac:dyDescent="0.3">
      <c r="V696" s="59" t="str">
        <f t="shared" si="18"/>
        <v/>
      </c>
    </row>
    <row r="697" spans="22:22" ht="14.25" thickBot="1" x14ac:dyDescent="0.3">
      <c r="V697" s="59" t="str">
        <f t="shared" si="18"/>
        <v/>
      </c>
    </row>
    <row r="698" spans="22:22" ht="14.25" thickBot="1" x14ac:dyDescent="0.3">
      <c r="V698" s="59" t="str">
        <f t="shared" si="18"/>
        <v/>
      </c>
    </row>
    <row r="699" spans="22:22" ht="14.25" thickBot="1" x14ac:dyDescent="0.3">
      <c r="V699" s="59" t="str">
        <f t="shared" si="18"/>
        <v/>
      </c>
    </row>
    <row r="700" spans="22:22" ht="14.25" thickBot="1" x14ac:dyDescent="0.3">
      <c r="V700" s="59" t="str">
        <f t="shared" si="18"/>
        <v/>
      </c>
    </row>
    <row r="701" spans="22:22" ht="14.25" thickBot="1" x14ac:dyDescent="0.3">
      <c r="V701" s="59" t="str">
        <f t="shared" si="18"/>
        <v/>
      </c>
    </row>
    <row r="702" spans="22:22" ht="14.25" thickBot="1" x14ac:dyDescent="0.3">
      <c r="V702" s="59" t="str">
        <f t="shared" si="18"/>
        <v/>
      </c>
    </row>
    <row r="703" spans="22:22" ht="14.25" thickBot="1" x14ac:dyDescent="0.3">
      <c r="V703" s="59" t="str">
        <f t="shared" si="18"/>
        <v/>
      </c>
    </row>
    <row r="704" spans="22:22" ht="14.25" thickBot="1" x14ac:dyDescent="0.3">
      <c r="V704" s="59" t="str">
        <f t="shared" si="18"/>
        <v/>
      </c>
    </row>
    <row r="705" spans="22:22" ht="14.25" thickBot="1" x14ac:dyDescent="0.3">
      <c r="V705" s="59" t="str">
        <f t="shared" si="18"/>
        <v/>
      </c>
    </row>
    <row r="706" spans="22:22" ht="14.25" thickBot="1" x14ac:dyDescent="0.3">
      <c r="V706" s="59" t="str">
        <f t="shared" si="18"/>
        <v/>
      </c>
    </row>
    <row r="707" spans="22:22" ht="14.25" thickBot="1" x14ac:dyDescent="0.3">
      <c r="V707" s="59" t="str">
        <f t="shared" si="18"/>
        <v/>
      </c>
    </row>
    <row r="708" spans="22:22" ht="14.25" thickBot="1" x14ac:dyDescent="0.3">
      <c r="V708" s="59" t="str">
        <f t="shared" si="18"/>
        <v/>
      </c>
    </row>
    <row r="709" spans="22:22" ht="14.25" thickBot="1" x14ac:dyDescent="0.3">
      <c r="V709" s="59" t="str">
        <f t="shared" si="18"/>
        <v/>
      </c>
    </row>
    <row r="710" spans="22:22" ht="14.25" thickBot="1" x14ac:dyDescent="0.3">
      <c r="V710" s="59" t="str">
        <f t="shared" si="18"/>
        <v/>
      </c>
    </row>
    <row r="711" spans="22:22" ht="14.25" thickBot="1" x14ac:dyDescent="0.3">
      <c r="V711" s="59" t="str">
        <f t="shared" si="18"/>
        <v/>
      </c>
    </row>
    <row r="712" spans="22:22" ht="14.25" thickBot="1" x14ac:dyDescent="0.3">
      <c r="V712" s="59" t="str">
        <f t="shared" si="18"/>
        <v/>
      </c>
    </row>
    <row r="713" spans="22:22" ht="14.25" thickBot="1" x14ac:dyDescent="0.3">
      <c r="V713" s="59" t="str">
        <f t="shared" ref="V713:V776" si="19">IF(R713="","",IF(OR(G713="3F",G713="AEDIFICAT",G713="ANTIN"),R713+IF(U713&lt;&gt;"",U713,S713)+1,WORKDAY(R713,IF(U713&lt;&gt;"",U713,S713))))</f>
        <v/>
      </c>
    </row>
    <row r="714" spans="22:22" ht="14.25" thickBot="1" x14ac:dyDescent="0.3">
      <c r="V714" s="59" t="str">
        <f t="shared" si="19"/>
        <v/>
      </c>
    </row>
    <row r="715" spans="22:22" ht="14.25" thickBot="1" x14ac:dyDescent="0.3">
      <c r="V715" s="59" t="str">
        <f t="shared" si="19"/>
        <v/>
      </c>
    </row>
    <row r="716" spans="22:22" ht="14.25" thickBot="1" x14ac:dyDescent="0.3">
      <c r="V716" s="59" t="str">
        <f t="shared" si="19"/>
        <v/>
      </c>
    </row>
    <row r="717" spans="22:22" ht="14.25" thickBot="1" x14ac:dyDescent="0.3">
      <c r="V717" s="59" t="str">
        <f t="shared" si="19"/>
        <v/>
      </c>
    </row>
    <row r="718" spans="22:22" ht="14.25" thickBot="1" x14ac:dyDescent="0.3">
      <c r="V718" s="59" t="str">
        <f t="shared" si="19"/>
        <v/>
      </c>
    </row>
    <row r="719" spans="22:22" ht="14.25" thickBot="1" x14ac:dyDescent="0.3">
      <c r="V719" s="59" t="str">
        <f t="shared" si="19"/>
        <v/>
      </c>
    </row>
    <row r="720" spans="22:22" ht="14.25" thickBot="1" x14ac:dyDescent="0.3">
      <c r="V720" s="59" t="str">
        <f t="shared" si="19"/>
        <v/>
      </c>
    </row>
    <row r="721" spans="22:22" ht="14.25" thickBot="1" x14ac:dyDescent="0.3">
      <c r="V721" s="59" t="str">
        <f t="shared" si="19"/>
        <v/>
      </c>
    </row>
    <row r="722" spans="22:22" ht="14.25" thickBot="1" x14ac:dyDescent="0.3">
      <c r="V722" s="59" t="str">
        <f t="shared" si="19"/>
        <v/>
      </c>
    </row>
    <row r="723" spans="22:22" ht="14.25" thickBot="1" x14ac:dyDescent="0.3">
      <c r="V723" s="59" t="str">
        <f t="shared" si="19"/>
        <v/>
      </c>
    </row>
    <row r="724" spans="22:22" ht="14.25" thickBot="1" x14ac:dyDescent="0.3">
      <c r="V724" s="59" t="str">
        <f t="shared" si="19"/>
        <v/>
      </c>
    </row>
    <row r="725" spans="22:22" ht="14.25" thickBot="1" x14ac:dyDescent="0.3">
      <c r="V725" s="59" t="str">
        <f t="shared" si="19"/>
        <v/>
      </c>
    </row>
    <row r="726" spans="22:22" ht="14.25" thickBot="1" x14ac:dyDescent="0.3">
      <c r="V726" s="59" t="str">
        <f t="shared" si="19"/>
        <v/>
      </c>
    </row>
    <row r="727" spans="22:22" ht="14.25" thickBot="1" x14ac:dyDescent="0.3">
      <c r="V727" s="59" t="str">
        <f t="shared" si="19"/>
        <v/>
      </c>
    </row>
    <row r="728" spans="22:22" ht="14.25" thickBot="1" x14ac:dyDescent="0.3">
      <c r="V728" s="59" t="str">
        <f t="shared" si="19"/>
        <v/>
      </c>
    </row>
    <row r="729" spans="22:22" ht="14.25" thickBot="1" x14ac:dyDescent="0.3">
      <c r="V729" s="59" t="str">
        <f t="shared" si="19"/>
        <v/>
      </c>
    </row>
    <row r="730" spans="22:22" ht="14.25" thickBot="1" x14ac:dyDescent="0.3">
      <c r="V730" s="59" t="str">
        <f t="shared" si="19"/>
        <v/>
      </c>
    </row>
    <row r="731" spans="22:22" ht="14.25" thickBot="1" x14ac:dyDescent="0.3">
      <c r="V731" s="59" t="str">
        <f t="shared" si="19"/>
        <v/>
      </c>
    </row>
    <row r="732" spans="22:22" ht="14.25" thickBot="1" x14ac:dyDescent="0.3">
      <c r="V732" s="59" t="str">
        <f t="shared" si="19"/>
        <v/>
      </c>
    </row>
    <row r="733" spans="22:22" ht="14.25" thickBot="1" x14ac:dyDescent="0.3">
      <c r="V733" s="59" t="str">
        <f t="shared" si="19"/>
        <v/>
      </c>
    </row>
    <row r="734" spans="22:22" ht="14.25" thickBot="1" x14ac:dyDescent="0.3">
      <c r="V734" s="59" t="str">
        <f t="shared" si="19"/>
        <v/>
      </c>
    </row>
    <row r="735" spans="22:22" ht="14.25" thickBot="1" x14ac:dyDescent="0.3">
      <c r="V735" s="59" t="str">
        <f t="shared" si="19"/>
        <v/>
      </c>
    </row>
    <row r="736" spans="22:22" ht="14.25" thickBot="1" x14ac:dyDescent="0.3">
      <c r="V736" s="59" t="str">
        <f t="shared" si="19"/>
        <v/>
      </c>
    </row>
    <row r="737" spans="22:22" ht="14.25" thickBot="1" x14ac:dyDescent="0.3">
      <c r="V737" s="59" t="str">
        <f t="shared" si="19"/>
        <v/>
      </c>
    </row>
    <row r="738" spans="22:22" ht="14.25" thickBot="1" x14ac:dyDescent="0.3">
      <c r="V738" s="59" t="str">
        <f t="shared" si="19"/>
        <v/>
      </c>
    </row>
    <row r="739" spans="22:22" ht="14.25" thickBot="1" x14ac:dyDescent="0.3">
      <c r="V739" s="59" t="str">
        <f t="shared" si="19"/>
        <v/>
      </c>
    </row>
    <row r="740" spans="22:22" ht="14.25" thickBot="1" x14ac:dyDescent="0.3">
      <c r="V740" s="59" t="str">
        <f t="shared" si="19"/>
        <v/>
      </c>
    </row>
    <row r="741" spans="22:22" ht="14.25" thickBot="1" x14ac:dyDescent="0.3">
      <c r="V741" s="59" t="str">
        <f t="shared" si="19"/>
        <v/>
      </c>
    </row>
    <row r="742" spans="22:22" ht="14.25" thickBot="1" x14ac:dyDescent="0.3">
      <c r="V742" s="59" t="str">
        <f t="shared" si="19"/>
        <v/>
      </c>
    </row>
    <row r="743" spans="22:22" ht="14.25" thickBot="1" x14ac:dyDescent="0.3">
      <c r="V743" s="59" t="str">
        <f t="shared" si="19"/>
        <v/>
      </c>
    </row>
    <row r="744" spans="22:22" ht="14.25" thickBot="1" x14ac:dyDescent="0.3">
      <c r="V744" s="59" t="str">
        <f t="shared" si="19"/>
        <v/>
      </c>
    </row>
    <row r="745" spans="22:22" ht="14.25" thickBot="1" x14ac:dyDescent="0.3">
      <c r="V745" s="59" t="str">
        <f t="shared" si="19"/>
        <v/>
      </c>
    </row>
    <row r="746" spans="22:22" ht="14.25" thickBot="1" x14ac:dyDescent="0.3">
      <c r="V746" s="59" t="str">
        <f t="shared" si="19"/>
        <v/>
      </c>
    </row>
    <row r="747" spans="22:22" ht="14.25" thickBot="1" x14ac:dyDescent="0.3">
      <c r="V747" s="59" t="str">
        <f t="shared" si="19"/>
        <v/>
      </c>
    </row>
    <row r="748" spans="22:22" ht="14.25" thickBot="1" x14ac:dyDescent="0.3">
      <c r="V748" s="59" t="str">
        <f t="shared" si="19"/>
        <v/>
      </c>
    </row>
    <row r="749" spans="22:22" ht="14.25" thickBot="1" x14ac:dyDescent="0.3">
      <c r="V749" s="59" t="str">
        <f t="shared" si="19"/>
        <v/>
      </c>
    </row>
    <row r="750" spans="22:22" ht="14.25" thickBot="1" x14ac:dyDescent="0.3">
      <c r="V750" s="59" t="str">
        <f t="shared" si="19"/>
        <v/>
      </c>
    </row>
    <row r="751" spans="22:22" ht="14.25" thickBot="1" x14ac:dyDescent="0.3">
      <c r="V751" s="59" t="str">
        <f t="shared" si="19"/>
        <v/>
      </c>
    </row>
    <row r="752" spans="22:22" ht="14.25" thickBot="1" x14ac:dyDescent="0.3">
      <c r="V752" s="59" t="str">
        <f t="shared" si="19"/>
        <v/>
      </c>
    </row>
    <row r="753" spans="22:22" ht="14.25" thickBot="1" x14ac:dyDescent="0.3">
      <c r="V753" s="59" t="str">
        <f t="shared" si="19"/>
        <v/>
      </c>
    </row>
    <row r="754" spans="22:22" ht="14.25" thickBot="1" x14ac:dyDescent="0.3">
      <c r="V754" s="59" t="str">
        <f t="shared" si="19"/>
        <v/>
      </c>
    </row>
    <row r="755" spans="22:22" ht="14.25" thickBot="1" x14ac:dyDescent="0.3">
      <c r="V755" s="59" t="str">
        <f t="shared" si="19"/>
        <v/>
      </c>
    </row>
    <row r="756" spans="22:22" ht="14.25" thickBot="1" x14ac:dyDescent="0.3">
      <c r="V756" s="59" t="str">
        <f t="shared" si="19"/>
        <v/>
      </c>
    </row>
    <row r="757" spans="22:22" ht="14.25" thickBot="1" x14ac:dyDescent="0.3">
      <c r="V757" s="59" t="str">
        <f t="shared" si="19"/>
        <v/>
      </c>
    </row>
    <row r="758" spans="22:22" ht="14.25" thickBot="1" x14ac:dyDescent="0.3">
      <c r="V758" s="59" t="str">
        <f t="shared" si="19"/>
        <v/>
      </c>
    </row>
    <row r="759" spans="22:22" ht="14.25" thickBot="1" x14ac:dyDescent="0.3">
      <c r="V759" s="59" t="str">
        <f t="shared" si="19"/>
        <v/>
      </c>
    </row>
    <row r="760" spans="22:22" ht="14.25" thickBot="1" x14ac:dyDescent="0.3">
      <c r="V760" s="59" t="str">
        <f t="shared" si="19"/>
        <v/>
      </c>
    </row>
    <row r="761" spans="22:22" ht="14.25" thickBot="1" x14ac:dyDescent="0.3">
      <c r="V761" s="59" t="str">
        <f t="shared" si="19"/>
        <v/>
      </c>
    </row>
    <row r="762" spans="22:22" ht="14.25" thickBot="1" x14ac:dyDescent="0.3">
      <c r="V762" s="59" t="str">
        <f t="shared" si="19"/>
        <v/>
      </c>
    </row>
    <row r="763" spans="22:22" ht="14.25" thickBot="1" x14ac:dyDescent="0.3">
      <c r="V763" s="59" t="str">
        <f t="shared" si="19"/>
        <v/>
      </c>
    </row>
    <row r="764" spans="22:22" ht="14.25" thickBot="1" x14ac:dyDescent="0.3">
      <c r="V764" s="59" t="str">
        <f t="shared" si="19"/>
        <v/>
      </c>
    </row>
    <row r="765" spans="22:22" ht="14.25" thickBot="1" x14ac:dyDescent="0.3">
      <c r="V765" s="59" t="str">
        <f t="shared" si="19"/>
        <v/>
      </c>
    </row>
    <row r="766" spans="22:22" ht="14.25" thickBot="1" x14ac:dyDescent="0.3">
      <c r="V766" s="59" t="str">
        <f t="shared" si="19"/>
        <v/>
      </c>
    </row>
    <row r="767" spans="22:22" ht="14.25" thickBot="1" x14ac:dyDescent="0.3">
      <c r="V767" s="59" t="str">
        <f t="shared" si="19"/>
        <v/>
      </c>
    </row>
    <row r="768" spans="22:22" ht="14.25" thickBot="1" x14ac:dyDescent="0.3">
      <c r="V768" s="59" t="str">
        <f t="shared" si="19"/>
        <v/>
      </c>
    </row>
    <row r="769" spans="22:22" ht="14.25" thickBot="1" x14ac:dyDescent="0.3">
      <c r="V769" s="59" t="str">
        <f t="shared" si="19"/>
        <v/>
      </c>
    </row>
    <row r="770" spans="22:22" ht="14.25" thickBot="1" x14ac:dyDescent="0.3">
      <c r="V770" s="59" t="str">
        <f t="shared" si="19"/>
        <v/>
      </c>
    </row>
    <row r="771" spans="22:22" ht="14.25" thickBot="1" x14ac:dyDescent="0.3">
      <c r="V771" s="59" t="str">
        <f t="shared" si="19"/>
        <v/>
      </c>
    </row>
    <row r="772" spans="22:22" ht="14.25" thickBot="1" x14ac:dyDescent="0.3">
      <c r="V772" s="59" t="str">
        <f t="shared" si="19"/>
        <v/>
      </c>
    </row>
    <row r="773" spans="22:22" ht="14.25" thickBot="1" x14ac:dyDescent="0.3">
      <c r="V773" s="59" t="str">
        <f t="shared" si="19"/>
        <v/>
      </c>
    </row>
    <row r="774" spans="22:22" ht="14.25" thickBot="1" x14ac:dyDescent="0.3">
      <c r="V774" s="59" t="str">
        <f t="shared" si="19"/>
        <v/>
      </c>
    </row>
    <row r="775" spans="22:22" ht="14.25" thickBot="1" x14ac:dyDescent="0.3">
      <c r="V775" s="59" t="str">
        <f t="shared" si="19"/>
        <v/>
      </c>
    </row>
    <row r="776" spans="22:22" ht="14.25" thickBot="1" x14ac:dyDescent="0.3">
      <c r="V776" s="59" t="str">
        <f t="shared" si="19"/>
        <v/>
      </c>
    </row>
    <row r="777" spans="22:22" ht="14.25" thickBot="1" x14ac:dyDescent="0.3">
      <c r="V777" s="59" t="str">
        <f t="shared" ref="V777:V840" si="20">IF(R777="","",IF(OR(G777="3F",G777="AEDIFICAT",G777="ANTIN"),R777+IF(U777&lt;&gt;"",U777,S777)+1,WORKDAY(R777,IF(U777&lt;&gt;"",U777,S777))))</f>
        <v/>
      </c>
    </row>
    <row r="778" spans="22:22" ht="14.25" thickBot="1" x14ac:dyDescent="0.3">
      <c r="V778" s="59" t="str">
        <f t="shared" si="20"/>
        <v/>
      </c>
    </row>
    <row r="779" spans="22:22" ht="14.25" thickBot="1" x14ac:dyDescent="0.3">
      <c r="V779" s="59" t="str">
        <f t="shared" si="20"/>
        <v/>
      </c>
    </row>
    <row r="780" spans="22:22" ht="14.25" thickBot="1" x14ac:dyDescent="0.3">
      <c r="V780" s="59" t="str">
        <f t="shared" si="20"/>
        <v/>
      </c>
    </row>
    <row r="781" spans="22:22" ht="14.25" thickBot="1" x14ac:dyDescent="0.3">
      <c r="V781" s="59" t="str">
        <f t="shared" si="20"/>
        <v/>
      </c>
    </row>
    <row r="782" spans="22:22" ht="14.25" thickBot="1" x14ac:dyDescent="0.3">
      <c r="V782" s="59" t="str">
        <f t="shared" si="20"/>
        <v/>
      </c>
    </row>
    <row r="783" spans="22:22" ht="14.25" thickBot="1" x14ac:dyDescent="0.3">
      <c r="V783" s="59" t="str">
        <f t="shared" si="20"/>
        <v/>
      </c>
    </row>
    <row r="784" spans="22:22" ht="14.25" thickBot="1" x14ac:dyDescent="0.3">
      <c r="V784" s="59" t="str">
        <f t="shared" si="20"/>
        <v/>
      </c>
    </row>
    <row r="785" spans="22:22" ht="14.25" thickBot="1" x14ac:dyDescent="0.3">
      <c r="V785" s="59" t="str">
        <f t="shared" si="20"/>
        <v/>
      </c>
    </row>
    <row r="786" spans="22:22" ht="14.25" thickBot="1" x14ac:dyDescent="0.3">
      <c r="V786" s="59" t="str">
        <f t="shared" si="20"/>
        <v/>
      </c>
    </row>
    <row r="787" spans="22:22" ht="14.25" thickBot="1" x14ac:dyDescent="0.3">
      <c r="V787" s="59" t="str">
        <f t="shared" si="20"/>
        <v/>
      </c>
    </row>
    <row r="788" spans="22:22" ht="14.25" thickBot="1" x14ac:dyDescent="0.3">
      <c r="V788" s="59" t="str">
        <f t="shared" si="20"/>
        <v/>
      </c>
    </row>
    <row r="789" spans="22:22" ht="14.25" thickBot="1" x14ac:dyDescent="0.3">
      <c r="V789" s="59" t="str">
        <f t="shared" si="20"/>
        <v/>
      </c>
    </row>
    <row r="790" spans="22:22" ht="14.25" thickBot="1" x14ac:dyDescent="0.3">
      <c r="V790" s="59" t="str">
        <f t="shared" si="20"/>
        <v/>
      </c>
    </row>
    <row r="791" spans="22:22" ht="14.25" thickBot="1" x14ac:dyDescent="0.3">
      <c r="V791" s="59" t="str">
        <f t="shared" si="20"/>
        <v/>
      </c>
    </row>
    <row r="792" spans="22:22" ht="14.25" thickBot="1" x14ac:dyDescent="0.3">
      <c r="V792" s="59" t="str">
        <f t="shared" si="20"/>
        <v/>
      </c>
    </row>
    <row r="793" spans="22:22" ht="14.25" thickBot="1" x14ac:dyDescent="0.3">
      <c r="V793" s="59" t="str">
        <f t="shared" si="20"/>
        <v/>
      </c>
    </row>
    <row r="794" spans="22:22" ht="14.25" thickBot="1" x14ac:dyDescent="0.3">
      <c r="V794" s="59" t="str">
        <f t="shared" si="20"/>
        <v/>
      </c>
    </row>
    <row r="795" spans="22:22" ht="14.25" thickBot="1" x14ac:dyDescent="0.3">
      <c r="V795" s="59" t="str">
        <f t="shared" si="20"/>
        <v/>
      </c>
    </row>
    <row r="796" spans="22:22" ht="14.25" thickBot="1" x14ac:dyDescent="0.3">
      <c r="V796" s="59" t="str">
        <f t="shared" si="20"/>
        <v/>
      </c>
    </row>
    <row r="797" spans="22:22" ht="14.25" thickBot="1" x14ac:dyDescent="0.3">
      <c r="V797" s="59" t="str">
        <f t="shared" si="20"/>
        <v/>
      </c>
    </row>
    <row r="798" spans="22:22" ht="14.25" thickBot="1" x14ac:dyDescent="0.3">
      <c r="V798" s="59" t="str">
        <f t="shared" si="20"/>
        <v/>
      </c>
    </row>
    <row r="799" spans="22:22" ht="14.25" thickBot="1" x14ac:dyDescent="0.3">
      <c r="V799" s="59" t="str">
        <f t="shared" si="20"/>
        <v/>
      </c>
    </row>
    <row r="800" spans="22:22" ht="14.25" thickBot="1" x14ac:dyDescent="0.3">
      <c r="V800" s="59" t="str">
        <f t="shared" si="20"/>
        <v/>
      </c>
    </row>
    <row r="801" spans="22:22" ht="14.25" thickBot="1" x14ac:dyDescent="0.3">
      <c r="V801" s="59" t="str">
        <f t="shared" si="20"/>
        <v/>
      </c>
    </row>
    <row r="802" spans="22:22" ht="14.25" thickBot="1" x14ac:dyDescent="0.3">
      <c r="V802" s="59" t="str">
        <f t="shared" si="20"/>
        <v/>
      </c>
    </row>
    <row r="803" spans="22:22" ht="14.25" thickBot="1" x14ac:dyDescent="0.3">
      <c r="V803" s="59" t="str">
        <f t="shared" si="20"/>
        <v/>
      </c>
    </row>
    <row r="804" spans="22:22" ht="14.25" thickBot="1" x14ac:dyDescent="0.3">
      <c r="V804" s="59" t="str">
        <f t="shared" si="20"/>
        <v/>
      </c>
    </row>
    <row r="805" spans="22:22" ht="14.25" thickBot="1" x14ac:dyDescent="0.3">
      <c r="V805" s="59" t="str">
        <f t="shared" si="20"/>
        <v/>
      </c>
    </row>
    <row r="806" spans="22:22" ht="14.25" thickBot="1" x14ac:dyDescent="0.3">
      <c r="V806" s="59" t="str">
        <f t="shared" si="20"/>
        <v/>
      </c>
    </row>
    <row r="807" spans="22:22" ht="14.25" thickBot="1" x14ac:dyDescent="0.3">
      <c r="V807" s="59" t="str">
        <f t="shared" si="20"/>
        <v/>
      </c>
    </row>
    <row r="808" spans="22:22" ht="14.25" thickBot="1" x14ac:dyDescent="0.3">
      <c r="V808" s="59" t="str">
        <f t="shared" si="20"/>
        <v/>
      </c>
    </row>
    <row r="809" spans="22:22" ht="14.25" thickBot="1" x14ac:dyDescent="0.3">
      <c r="V809" s="59" t="str">
        <f t="shared" si="20"/>
        <v/>
      </c>
    </row>
    <row r="810" spans="22:22" ht="14.25" thickBot="1" x14ac:dyDescent="0.3">
      <c r="V810" s="59" t="str">
        <f t="shared" si="20"/>
        <v/>
      </c>
    </row>
    <row r="811" spans="22:22" ht="14.25" thickBot="1" x14ac:dyDescent="0.3">
      <c r="V811" s="59" t="str">
        <f t="shared" si="20"/>
        <v/>
      </c>
    </row>
    <row r="812" spans="22:22" ht="14.25" thickBot="1" x14ac:dyDescent="0.3">
      <c r="V812" s="59" t="str">
        <f t="shared" si="20"/>
        <v/>
      </c>
    </row>
    <row r="813" spans="22:22" ht="14.25" thickBot="1" x14ac:dyDescent="0.3">
      <c r="V813" s="59" t="str">
        <f t="shared" si="20"/>
        <v/>
      </c>
    </row>
    <row r="814" spans="22:22" ht="14.25" thickBot="1" x14ac:dyDescent="0.3">
      <c r="V814" s="59" t="str">
        <f t="shared" si="20"/>
        <v/>
      </c>
    </row>
    <row r="815" spans="22:22" ht="14.25" thickBot="1" x14ac:dyDescent="0.3">
      <c r="V815" s="59" t="str">
        <f t="shared" si="20"/>
        <v/>
      </c>
    </row>
    <row r="816" spans="22:22" ht="14.25" thickBot="1" x14ac:dyDescent="0.3">
      <c r="V816" s="59" t="str">
        <f t="shared" si="20"/>
        <v/>
      </c>
    </row>
    <row r="817" spans="22:22" ht="14.25" thickBot="1" x14ac:dyDescent="0.3">
      <c r="V817" s="59" t="str">
        <f t="shared" si="20"/>
        <v/>
      </c>
    </row>
    <row r="818" spans="22:22" ht="14.25" thickBot="1" x14ac:dyDescent="0.3">
      <c r="V818" s="59" t="str">
        <f t="shared" si="20"/>
        <v/>
      </c>
    </row>
    <row r="819" spans="22:22" ht="14.25" thickBot="1" x14ac:dyDescent="0.3">
      <c r="V819" s="59" t="str">
        <f t="shared" si="20"/>
        <v/>
      </c>
    </row>
    <row r="820" spans="22:22" ht="14.25" thickBot="1" x14ac:dyDescent="0.3">
      <c r="V820" s="59" t="str">
        <f t="shared" si="20"/>
        <v/>
      </c>
    </row>
    <row r="821" spans="22:22" ht="14.25" thickBot="1" x14ac:dyDescent="0.3">
      <c r="V821" s="59" t="str">
        <f t="shared" si="20"/>
        <v/>
      </c>
    </row>
    <row r="822" spans="22:22" ht="14.25" thickBot="1" x14ac:dyDescent="0.3">
      <c r="V822" s="59" t="str">
        <f t="shared" si="20"/>
        <v/>
      </c>
    </row>
    <row r="823" spans="22:22" ht="14.25" thickBot="1" x14ac:dyDescent="0.3">
      <c r="V823" s="59" t="str">
        <f t="shared" si="20"/>
        <v/>
      </c>
    </row>
    <row r="824" spans="22:22" ht="14.25" thickBot="1" x14ac:dyDescent="0.3">
      <c r="V824" s="59" t="str">
        <f t="shared" si="20"/>
        <v/>
      </c>
    </row>
    <row r="825" spans="22:22" ht="14.25" thickBot="1" x14ac:dyDescent="0.3">
      <c r="V825" s="59" t="str">
        <f t="shared" si="20"/>
        <v/>
      </c>
    </row>
    <row r="826" spans="22:22" ht="14.25" thickBot="1" x14ac:dyDescent="0.3">
      <c r="V826" s="59" t="str">
        <f t="shared" si="20"/>
        <v/>
      </c>
    </row>
    <row r="827" spans="22:22" ht="14.25" thickBot="1" x14ac:dyDescent="0.3">
      <c r="V827" s="59" t="str">
        <f t="shared" si="20"/>
        <v/>
      </c>
    </row>
    <row r="828" spans="22:22" ht="14.25" thickBot="1" x14ac:dyDescent="0.3">
      <c r="V828" s="59" t="str">
        <f t="shared" si="20"/>
        <v/>
      </c>
    </row>
    <row r="829" spans="22:22" ht="14.25" thickBot="1" x14ac:dyDescent="0.3">
      <c r="V829" s="59" t="str">
        <f t="shared" si="20"/>
        <v/>
      </c>
    </row>
    <row r="830" spans="22:22" ht="14.25" thickBot="1" x14ac:dyDescent="0.3">
      <c r="V830" s="59" t="str">
        <f t="shared" si="20"/>
        <v/>
      </c>
    </row>
    <row r="831" spans="22:22" ht="14.25" thickBot="1" x14ac:dyDescent="0.3">
      <c r="V831" s="59" t="str">
        <f t="shared" si="20"/>
        <v/>
      </c>
    </row>
    <row r="832" spans="22:22" ht="14.25" thickBot="1" x14ac:dyDescent="0.3">
      <c r="V832" s="59" t="str">
        <f t="shared" si="20"/>
        <v/>
      </c>
    </row>
    <row r="833" spans="22:22" ht="14.25" thickBot="1" x14ac:dyDescent="0.3">
      <c r="V833" s="59" t="str">
        <f t="shared" si="20"/>
        <v/>
      </c>
    </row>
    <row r="834" spans="22:22" ht="14.25" thickBot="1" x14ac:dyDescent="0.3">
      <c r="V834" s="59" t="str">
        <f t="shared" si="20"/>
        <v/>
      </c>
    </row>
    <row r="835" spans="22:22" ht="14.25" thickBot="1" x14ac:dyDescent="0.3">
      <c r="V835" s="59" t="str">
        <f t="shared" si="20"/>
        <v/>
      </c>
    </row>
    <row r="836" spans="22:22" ht="14.25" thickBot="1" x14ac:dyDescent="0.3">
      <c r="V836" s="59" t="str">
        <f t="shared" si="20"/>
        <v/>
      </c>
    </row>
    <row r="837" spans="22:22" ht="14.25" thickBot="1" x14ac:dyDescent="0.3">
      <c r="V837" s="59" t="str">
        <f t="shared" si="20"/>
        <v/>
      </c>
    </row>
    <row r="838" spans="22:22" ht="14.25" thickBot="1" x14ac:dyDescent="0.3">
      <c r="V838" s="59" t="str">
        <f t="shared" si="20"/>
        <v/>
      </c>
    </row>
    <row r="839" spans="22:22" ht="14.25" thickBot="1" x14ac:dyDescent="0.3">
      <c r="V839" s="59" t="str">
        <f t="shared" si="20"/>
        <v/>
      </c>
    </row>
    <row r="840" spans="22:22" ht="14.25" thickBot="1" x14ac:dyDescent="0.3">
      <c r="V840" s="59" t="str">
        <f t="shared" si="20"/>
        <v/>
      </c>
    </row>
    <row r="841" spans="22:22" ht="14.25" thickBot="1" x14ac:dyDescent="0.3">
      <c r="V841" s="59" t="str">
        <f t="shared" ref="V841:V904" si="21">IF(R841="","",IF(OR(G841="3F",G841="AEDIFICAT",G841="ANTIN"),R841+IF(U841&lt;&gt;"",U841,S841)+1,WORKDAY(R841,IF(U841&lt;&gt;"",U841,S841))))</f>
        <v/>
      </c>
    </row>
    <row r="842" spans="22:22" ht="14.25" thickBot="1" x14ac:dyDescent="0.3">
      <c r="V842" s="59" t="str">
        <f t="shared" si="21"/>
        <v/>
      </c>
    </row>
    <row r="843" spans="22:22" ht="14.25" thickBot="1" x14ac:dyDescent="0.3">
      <c r="V843" s="59" t="str">
        <f t="shared" si="21"/>
        <v/>
      </c>
    </row>
    <row r="844" spans="22:22" ht="14.25" thickBot="1" x14ac:dyDescent="0.3">
      <c r="V844" s="59" t="str">
        <f t="shared" si="21"/>
        <v/>
      </c>
    </row>
    <row r="845" spans="22:22" ht="14.25" thickBot="1" x14ac:dyDescent="0.3">
      <c r="V845" s="59" t="str">
        <f t="shared" si="21"/>
        <v/>
      </c>
    </row>
    <row r="846" spans="22:22" ht="14.25" thickBot="1" x14ac:dyDescent="0.3">
      <c r="V846" s="59" t="str">
        <f t="shared" si="21"/>
        <v/>
      </c>
    </row>
    <row r="847" spans="22:22" ht="14.25" thickBot="1" x14ac:dyDescent="0.3">
      <c r="V847" s="59" t="str">
        <f t="shared" si="21"/>
        <v/>
      </c>
    </row>
    <row r="848" spans="22:22" ht="14.25" thickBot="1" x14ac:dyDescent="0.3">
      <c r="V848" s="59" t="str">
        <f t="shared" si="21"/>
        <v/>
      </c>
    </row>
    <row r="849" spans="22:22" ht="14.25" thickBot="1" x14ac:dyDescent="0.3">
      <c r="V849" s="59" t="str">
        <f t="shared" si="21"/>
        <v/>
      </c>
    </row>
    <row r="850" spans="22:22" ht="14.25" thickBot="1" x14ac:dyDescent="0.3">
      <c r="V850" s="59" t="str">
        <f t="shared" si="21"/>
        <v/>
      </c>
    </row>
    <row r="851" spans="22:22" ht="14.25" thickBot="1" x14ac:dyDescent="0.3">
      <c r="V851" s="59" t="str">
        <f t="shared" si="21"/>
        <v/>
      </c>
    </row>
    <row r="852" spans="22:22" ht="14.25" thickBot="1" x14ac:dyDescent="0.3">
      <c r="V852" s="59" t="str">
        <f t="shared" si="21"/>
        <v/>
      </c>
    </row>
    <row r="853" spans="22:22" ht="14.25" thickBot="1" x14ac:dyDescent="0.3">
      <c r="V853" s="59" t="str">
        <f t="shared" si="21"/>
        <v/>
      </c>
    </row>
    <row r="854" spans="22:22" ht="14.25" thickBot="1" x14ac:dyDescent="0.3">
      <c r="V854" s="59" t="str">
        <f t="shared" si="21"/>
        <v/>
      </c>
    </row>
    <row r="855" spans="22:22" ht="14.25" thickBot="1" x14ac:dyDescent="0.3">
      <c r="V855" s="59" t="str">
        <f t="shared" si="21"/>
        <v/>
      </c>
    </row>
    <row r="856" spans="22:22" ht="14.25" thickBot="1" x14ac:dyDescent="0.3">
      <c r="V856" s="59" t="str">
        <f t="shared" si="21"/>
        <v/>
      </c>
    </row>
    <row r="857" spans="22:22" ht="14.25" thickBot="1" x14ac:dyDescent="0.3">
      <c r="V857" s="59" t="str">
        <f t="shared" si="21"/>
        <v/>
      </c>
    </row>
    <row r="858" spans="22:22" ht="14.25" thickBot="1" x14ac:dyDescent="0.3">
      <c r="V858" s="59" t="str">
        <f t="shared" si="21"/>
        <v/>
      </c>
    </row>
    <row r="859" spans="22:22" ht="14.25" thickBot="1" x14ac:dyDescent="0.3">
      <c r="V859" s="59" t="str">
        <f t="shared" si="21"/>
        <v/>
      </c>
    </row>
    <row r="860" spans="22:22" ht="14.25" thickBot="1" x14ac:dyDescent="0.3">
      <c r="V860" s="59" t="str">
        <f t="shared" si="21"/>
        <v/>
      </c>
    </row>
    <row r="861" spans="22:22" ht="14.25" thickBot="1" x14ac:dyDescent="0.3">
      <c r="V861" s="59" t="str">
        <f t="shared" si="21"/>
        <v/>
      </c>
    </row>
    <row r="862" spans="22:22" ht="14.25" thickBot="1" x14ac:dyDescent="0.3">
      <c r="V862" s="59" t="str">
        <f t="shared" si="21"/>
        <v/>
      </c>
    </row>
    <row r="863" spans="22:22" ht="14.25" thickBot="1" x14ac:dyDescent="0.3">
      <c r="V863" s="59" t="str">
        <f t="shared" si="21"/>
        <v/>
      </c>
    </row>
    <row r="864" spans="22:22" ht="14.25" thickBot="1" x14ac:dyDescent="0.3">
      <c r="V864" s="59" t="str">
        <f t="shared" si="21"/>
        <v/>
      </c>
    </row>
    <row r="865" spans="22:22" ht="14.25" thickBot="1" x14ac:dyDescent="0.3">
      <c r="V865" s="59" t="str">
        <f t="shared" si="21"/>
        <v/>
      </c>
    </row>
    <row r="866" spans="22:22" ht="14.25" thickBot="1" x14ac:dyDescent="0.3">
      <c r="V866" s="59" t="str">
        <f t="shared" si="21"/>
        <v/>
      </c>
    </row>
    <row r="867" spans="22:22" ht="14.25" thickBot="1" x14ac:dyDescent="0.3">
      <c r="V867" s="59" t="str">
        <f t="shared" si="21"/>
        <v/>
      </c>
    </row>
    <row r="868" spans="22:22" ht="14.25" thickBot="1" x14ac:dyDescent="0.3">
      <c r="V868" s="59" t="str">
        <f t="shared" si="21"/>
        <v/>
      </c>
    </row>
    <row r="869" spans="22:22" ht="14.25" thickBot="1" x14ac:dyDescent="0.3">
      <c r="V869" s="59" t="str">
        <f t="shared" si="21"/>
        <v/>
      </c>
    </row>
    <row r="870" spans="22:22" ht="14.25" thickBot="1" x14ac:dyDescent="0.3">
      <c r="V870" s="59" t="str">
        <f t="shared" si="21"/>
        <v/>
      </c>
    </row>
    <row r="871" spans="22:22" ht="14.25" thickBot="1" x14ac:dyDescent="0.3">
      <c r="V871" s="59" t="str">
        <f t="shared" si="21"/>
        <v/>
      </c>
    </row>
    <row r="872" spans="22:22" ht="14.25" thickBot="1" x14ac:dyDescent="0.3">
      <c r="V872" s="59" t="str">
        <f t="shared" si="21"/>
        <v/>
      </c>
    </row>
    <row r="873" spans="22:22" ht="14.25" thickBot="1" x14ac:dyDescent="0.3">
      <c r="V873" s="59" t="str">
        <f t="shared" si="21"/>
        <v/>
      </c>
    </row>
    <row r="874" spans="22:22" ht="14.25" thickBot="1" x14ac:dyDescent="0.3">
      <c r="V874" s="59" t="str">
        <f t="shared" si="21"/>
        <v/>
      </c>
    </row>
    <row r="875" spans="22:22" ht="14.25" thickBot="1" x14ac:dyDescent="0.3">
      <c r="V875" s="59" t="str">
        <f t="shared" si="21"/>
        <v/>
      </c>
    </row>
    <row r="876" spans="22:22" ht="14.25" thickBot="1" x14ac:dyDescent="0.3">
      <c r="V876" s="59" t="str">
        <f t="shared" si="21"/>
        <v/>
      </c>
    </row>
    <row r="877" spans="22:22" ht="14.25" thickBot="1" x14ac:dyDescent="0.3">
      <c r="V877" s="59" t="str">
        <f t="shared" si="21"/>
        <v/>
      </c>
    </row>
    <row r="878" spans="22:22" ht="14.25" thickBot="1" x14ac:dyDescent="0.3">
      <c r="V878" s="59" t="str">
        <f t="shared" si="21"/>
        <v/>
      </c>
    </row>
    <row r="879" spans="22:22" ht="14.25" thickBot="1" x14ac:dyDescent="0.3">
      <c r="V879" s="59" t="str">
        <f t="shared" si="21"/>
        <v/>
      </c>
    </row>
    <row r="880" spans="22:22" ht="14.25" thickBot="1" x14ac:dyDescent="0.3">
      <c r="V880" s="59" t="str">
        <f t="shared" si="21"/>
        <v/>
      </c>
    </row>
    <row r="881" spans="22:22" ht="14.25" thickBot="1" x14ac:dyDescent="0.3">
      <c r="V881" s="59" t="str">
        <f t="shared" si="21"/>
        <v/>
      </c>
    </row>
    <row r="882" spans="22:22" ht="14.25" thickBot="1" x14ac:dyDescent="0.3">
      <c r="V882" s="59" t="str">
        <f t="shared" si="21"/>
        <v/>
      </c>
    </row>
    <row r="883" spans="22:22" ht="14.25" thickBot="1" x14ac:dyDescent="0.3">
      <c r="V883" s="59" t="str">
        <f t="shared" si="21"/>
        <v/>
      </c>
    </row>
    <row r="884" spans="22:22" ht="14.25" thickBot="1" x14ac:dyDescent="0.3">
      <c r="V884" s="59" t="str">
        <f t="shared" si="21"/>
        <v/>
      </c>
    </row>
    <row r="885" spans="22:22" ht="14.25" thickBot="1" x14ac:dyDescent="0.3">
      <c r="V885" s="59" t="str">
        <f t="shared" si="21"/>
        <v/>
      </c>
    </row>
    <row r="886" spans="22:22" ht="14.25" thickBot="1" x14ac:dyDescent="0.3">
      <c r="V886" s="59" t="str">
        <f t="shared" si="21"/>
        <v/>
      </c>
    </row>
    <row r="887" spans="22:22" ht="14.25" thickBot="1" x14ac:dyDescent="0.3">
      <c r="V887" s="59" t="str">
        <f t="shared" si="21"/>
        <v/>
      </c>
    </row>
    <row r="888" spans="22:22" ht="14.25" thickBot="1" x14ac:dyDescent="0.3">
      <c r="V888" s="59" t="str">
        <f t="shared" si="21"/>
        <v/>
      </c>
    </row>
    <row r="889" spans="22:22" ht="14.25" thickBot="1" x14ac:dyDescent="0.3">
      <c r="V889" s="59" t="str">
        <f t="shared" si="21"/>
        <v/>
      </c>
    </row>
    <row r="890" spans="22:22" ht="14.25" thickBot="1" x14ac:dyDescent="0.3">
      <c r="V890" s="59" t="str">
        <f t="shared" si="21"/>
        <v/>
      </c>
    </row>
    <row r="891" spans="22:22" ht="14.25" thickBot="1" x14ac:dyDescent="0.3">
      <c r="V891" s="59" t="str">
        <f t="shared" si="21"/>
        <v/>
      </c>
    </row>
    <row r="892" spans="22:22" ht="14.25" thickBot="1" x14ac:dyDescent="0.3">
      <c r="V892" s="59" t="str">
        <f t="shared" si="21"/>
        <v/>
      </c>
    </row>
    <row r="893" spans="22:22" ht="14.25" thickBot="1" x14ac:dyDescent="0.3">
      <c r="V893" s="59" t="str">
        <f t="shared" si="21"/>
        <v/>
      </c>
    </row>
    <row r="894" spans="22:22" ht="14.25" thickBot="1" x14ac:dyDescent="0.3">
      <c r="V894" s="59" t="str">
        <f t="shared" si="21"/>
        <v/>
      </c>
    </row>
    <row r="895" spans="22:22" ht="14.25" thickBot="1" x14ac:dyDescent="0.3">
      <c r="V895" s="59" t="str">
        <f t="shared" si="21"/>
        <v/>
      </c>
    </row>
    <row r="896" spans="22:22" ht="14.25" thickBot="1" x14ac:dyDescent="0.3">
      <c r="V896" s="59" t="str">
        <f t="shared" si="21"/>
        <v/>
      </c>
    </row>
    <row r="897" spans="22:22" ht="14.25" thickBot="1" x14ac:dyDescent="0.3">
      <c r="V897" s="59" t="str">
        <f t="shared" si="21"/>
        <v/>
      </c>
    </row>
    <row r="898" spans="22:22" ht="14.25" thickBot="1" x14ac:dyDescent="0.3">
      <c r="V898" s="59" t="str">
        <f t="shared" si="21"/>
        <v/>
      </c>
    </row>
    <row r="899" spans="22:22" ht="14.25" thickBot="1" x14ac:dyDescent="0.3">
      <c r="V899" s="59" t="str">
        <f t="shared" si="21"/>
        <v/>
      </c>
    </row>
    <row r="900" spans="22:22" ht="14.25" thickBot="1" x14ac:dyDescent="0.3">
      <c r="V900" s="59" t="str">
        <f t="shared" si="21"/>
        <v/>
      </c>
    </row>
    <row r="901" spans="22:22" ht="14.25" thickBot="1" x14ac:dyDescent="0.3">
      <c r="V901" s="59" t="str">
        <f t="shared" si="21"/>
        <v/>
      </c>
    </row>
    <row r="902" spans="22:22" ht="14.25" thickBot="1" x14ac:dyDescent="0.3">
      <c r="V902" s="59" t="str">
        <f t="shared" si="21"/>
        <v/>
      </c>
    </row>
    <row r="903" spans="22:22" ht="14.25" thickBot="1" x14ac:dyDescent="0.3">
      <c r="V903" s="59" t="str">
        <f t="shared" si="21"/>
        <v/>
      </c>
    </row>
    <row r="904" spans="22:22" ht="14.25" thickBot="1" x14ac:dyDescent="0.3">
      <c r="V904" s="59" t="str">
        <f t="shared" si="21"/>
        <v/>
      </c>
    </row>
    <row r="905" spans="22:22" ht="14.25" thickBot="1" x14ac:dyDescent="0.3">
      <c r="V905" s="59" t="str">
        <f t="shared" ref="V905:V968" si="22">IF(R905="","",IF(OR(G905="3F",G905="AEDIFICAT",G905="ANTIN"),R905+IF(U905&lt;&gt;"",U905,S905)+1,WORKDAY(R905,IF(U905&lt;&gt;"",U905,S905))))</f>
        <v/>
      </c>
    </row>
    <row r="906" spans="22:22" ht="14.25" thickBot="1" x14ac:dyDescent="0.3">
      <c r="V906" s="59" t="str">
        <f t="shared" si="22"/>
        <v/>
      </c>
    </row>
    <row r="907" spans="22:22" ht="14.25" thickBot="1" x14ac:dyDescent="0.3">
      <c r="V907" s="59" t="str">
        <f t="shared" si="22"/>
        <v/>
      </c>
    </row>
    <row r="908" spans="22:22" ht="14.25" thickBot="1" x14ac:dyDescent="0.3">
      <c r="V908" s="59" t="str">
        <f t="shared" si="22"/>
        <v/>
      </c>
    </row>
    <row r="909" spans="22:22" ht="14.25" thickBot="1" x14ac:dyDescent="0.3">
      <c r="V909" s="59" t="str">
        <f t="shared" si="22"/>
        <v/>
      </c>
    </row>
    <row r="910" spans="22:22" ht="14.25" thickBot="1" x14ac:dyDescent="0.3">
      <c r="V910" s="59" t="str">
        <f t="shared" si="22"/>
        <v/>
      </c>
    </row>
    <row r="911" spans="22:22" ht="14.25" thickBot="1" x14ac:dyDescent="0.3">
      <c r="V911" s="59" t="str">
        <f t="shared" si="22"/>
        <v/>
      </c>
    </row>
    <row r="912" spans="22:22" ht="14.25" thickBot="1" x14ac:dyDescent="0.3">
      <c r="V912" s="59" t="str">
        <f t="shared" si="22"/>
        <v/>
      </c>
    </row>
    <row r="913" spans="22:22" ht="14.25" thickBot="1" x14ac:dyDescent="0.3">
      <c r="V913" s="59" t="str">
        <f t="shared" si="22"/>
        <v/>
      </c>
    </row>
    <row r="914" spans="22:22" ht="14.25" thickBot="1" x14ac:dyDescent="0.3">
      <c r="V914" s="59" t="str">
        <f t="shared" si="22"/>
        <v/>
      </c>
    </row>
    <row r="915" spans="22:22" ht="14.25" thickBot="1" x14ac:dyDescent="0.3">
      <c r="V915" s="59" t="str">
        <f t="shared" si="22"/>
        <v/>
      </c>
    </row>
    <row r="916" spans="22:22" ht="14.25" thickBot="1" x14ac:dyDescent="0.3">
      <c r="V916" s="59" t="str">
        <f t="shared" si="22"/>
        <v/>
      </c>
    </row>
    <row r="917" spans="22:22" ht="14.25" thickBot="1" x14ac:dyDescent="0.3">
      <c r="V917" s="59" t="str">
        <f t="shared" si="22"/>
        <v/>
      </c>
    </row>
    <row r="918" spans="22:22" ht="14.25" thickBot="1" x14ac:dyDescent="0.3">
      <c r="V918" s="59" t="str">
        <f t="shared" si="22"/>
        <v/>
      </c>
    </row>
    <row r="919" spans="22:22" ht="14.25" thickBot="1" x14ac:dyDescent="0.3">
      <c r="V919" s="59" t="str">
        <f t="shared" si="22"/>
        <v/>
      </c>
    </row>
    <row r="920" spans="22:22" ht="14.25" thickBot="1" x14ac:dyDescent="0.3">
      <c r="V920" s="59" t="str">
        <f t="shared" si="22"/>
        <v/>
      </c>
    </row>
    <row r="921" spans="22:22" ht="14.25" thickBot="1" x14ac:dyDescent="0.3">
      <c r="V921" s="59" t="str">
        <f t="shared" si="22"/>
        <v/>
      </c>
    </row>
    <row r="922" spans="22:22" ht="14.25" thickBot="1" x14ac:dyDescent="0.3">
      <c r="V922" s="59" t="str">
        <f t="shared" si="22"/>
        <v/>
      </c>
    </row>
    <row r="923" spans="22:22" ht="14.25" thickBot="1" x14ac:dyDescent="0.3">
      <c r="V923" s="59" t="str">
        <f t="shared" si="22"/>
        <v/>
      </c>
    </row>
    <row r="924" spans="22:22" ht="14.25" thickBot="1" x14ac:dyDescent="0.3">
      <c r="V924" s="59" t="str">
        <f t="shared" si="22"/>
        <v/>
      </c>
    </row>
    <row r="925" spans="22:22" ht="14.25" thickBot="1" x14ac:dyDescent="0.3">
      <c r="V925" s="59" t="str">
        <f t="shared" si="22"/>
        <v/>
      </c>
    </row>
    <row r="926" spans="22:22" ht="14.25" thickBot="1" x14ac:dyDescent="0.3">
      <c r="V926" s="59" t="str">
        <f t="shared" si="22"/>
        <v/>
      </c>
    </row>
    <row r="927" spans="22:22" ht="14.25" thickBot="1" x14ac:dyDescent="0.3">
      <c r="V927" s="59" t="str">
        <f t="shared" si="22"/>
        <v/>
      </c>
    </row>
    <row r="928" spans="22:22" ht="14.25" thickBot="1" x14ac:dyDescent="0.3">
      <c r="V928" s="59" t="str">
        <f t="shared" si="22"/>
        <v/>
      </c>
    </row>
    <row r="929" spans="22:22" ht="14.25" thickBot="1" x14ac:dyDescent="0.3">
      <c r="V929" s="59" t="str">
        <f t="shared" si="22"/>
        <v/>
      </c>
    </row>
    <row r="930" spans="22:22" ht="14.25" thickBot="1" x14ac:dyDescent="0.3">
      <c r="V930" s="59" t="str">
        <f t="shared" si="22"/>
        <v/>
      </c>
    </row>
    <row r="931" spans="22:22" ht="14.25" thickBot="1" x14ac:dyDescent="0.3">
      <c r="V931" s="59" t="str">
        <f t="shared" si="22"/>
        <v/>
      </c>
    </row>
    <row r="932" spans="22:22" ht="14.25" thickBot="1" x14ac:dyDescent="0.3">
      <c r="V932" s="59" t="str">
        <f t="shared" si="22"/>
        <v/>
      </c>
    </row>
    <row r="933" spans="22:22" ht="14.25" thickBot="1" x14ac:dyDescent="0.3">
      <c r="V933" s="59" t="str">
        <f t="shared" si="22"/>
        <v/>
      </c>
    </row>
    <row r="934" spans="22:22" ht="14.25" thickBot="1" x14ac:dyDescent="0.3">
      <c r="V934" s="59" t="str">
        <f t="shared" si="22"/>
        <v/>
      </c>
    </row>
    <row r="935" spans="22:22" ht="14.25" thickBot="1" x14ac:dyDescent="0.3">
      <c r="V935" s="59" t="str">
        <f t="shared" si="22"/>
        <v/>
      </c>
    </row>
    <row r="936" spans="22:22" ht="14.25" thickBot="1" x14ac:dyDescent="0.3">
      <c r="V936" s="59" t="str">
        <f t="shared" si="22"/>
        <v/>
      </c>
    </row>
    <row r="937" spans="22:22" ht="14.25" thickBot="1" x14ac:dyDescent="0.3">
      <c r="V937" s="59" t="str">
        <f t="shared" si="22"/>
        <v/>
      </c>
    </row>
    <row r="938" spans="22:22" ht="14.25" thickBot="1" x14ac:dyDescent="0.3">
      <c r="V938" s="59" t="str">
        <f t="shared" si="22"/>
        <v/>
      </c>
    </row>
    <row r="939" spans="22:22" ht="14.25" thickBot="1" x14ac:dyDescent="0.3">
      <c r="V939" s="59" t="str">
        <f t="shared" si="22"/>
        <v/>
      </c>
    </row>
    <row r="940" spans="22:22" ht="14.25" thickBot="1" x14ac:dyDescent="0.3">
      <c r="V940" s="59" t="str">
        <f t="shared" si="22"/>
        <v/>
      </c>
    </row>
    <row r="941" spans="22:22" ht="14.25" thickBot="1" x14ac:dyDescent="0.3">
      <c r="V941" s="59" t="str">
        <f t="shared" si="22"/>
        <v/>
      </c>
    </row>
    <row r="942" spans="22:22" ht="14.25" thickBot="1" x14ac:dyDescent="0.3">
      <c r="V942" s="59" t="str">
        <f t="shared" si="22"/>
        <v/>
      </c>
    </row>
    <row r="943" spans="22:22" ht="14.25" thickBot="1" x14ac:dyDescent="0.3">
      <c r="V943" s="59" t="str">
        <f t="shared" si="22"/>
        <v/>
      </c>
    </row>
    <row r="944" spans="22:22" ht="14.25" thickBot="1" x14ac:dyDescent="0.3">
      <c r="V944" s="59" t="str">
        <f t="shared" si="22"/>
        <v/>
      </c>
    </row>
    <row r="945" spans="22:22" ht="14.25" thickBot="1" x14ac:dyDescent="0.3">
      <c r="V945" s="59" t="str">
        <f t="shared" si="22"/>
        <v/>
      </c>
    </row>
    <row r="946" spans="22:22" ht="14.25" thickBot="1" x14ac:dyDescent="0.3">
      <c r="V946" s="59" t="str">
        <f t="shared" si="22"/>
        <v/>
      </c>
    </row>
    <row r="947" spans="22:22" ht="14.25" thickBot="1" x14ac:dyDescent="0.3">
      <c r="V947" s="59" t="str">
        <f t="shared" si="22"/>
        <v/>
      </c>
    </row>
    <row r="948" spans="22:22" ht="14.25" thickBot="1" x14ac:dyDescent="0.3">
      <c r="V948" s="59" t="str">
        <f t="shared" si="22"/>
        <v/>
      </c>
    </row>
    <row r="949" spans="22:22" ht="14.25" thickBot="1" x14ac:dyDescent="0.3">
      <c r="V949" s="59" t="str">
        <f t="shared" si="22"/>
        <v/>
      </c>
    </row>
    <row r="950" spans="22:22" ht="14.25" thickBot="1" x14ac:dyDescent="0.3">
      <c r="V950" s="59" t="str">
        <f t="shared" si="22"/>
        <v/>
      </c>
    </row>
    <row r="951" spans="22:22" ht="14.25" thickBot="1" x14ac:dyDescent="0.3">
      <c r="V951" s="59" t="str">
        <f t="shared" si="22"/>
        <v/>
      </c>
    </row>
    <row r="952" spans="22:22" ht="14.25" thickBot="1" x14ac:dyDescent="0.3">
      <c r="V952" s="59" t="str">
        <f t="shared" si="22"/>
        <v/>
      </c>
    </row>
    <row r="953" spans="22:22" ht="14.25" thickBot="1" x14ac:dyDescent="0.3">
      <c r="V953" s="59" t="str">
        <f t="shared" si="22"/>
        <v/>
      </c>
    </row>
    <row r="954" spans="22:22" ht="14.25" thickBot="1" x14ac:dyDescent="0.3">
      <c r="V954" s="59" t="str">
        <f t="shared" si="22"/>
        <v/>
      </c>
    </row>
    <row r="955" spans="22:22" ht="14.25" thickBot="1" x14ac:dyDescent="0.3">
      <c r="V955" s="59" t="str">
        <f t="shared" si="22"/>
        <v/>
      </c>
    </row>
    <row r="956" spans="22:22" ht="14.25" thickBot="1" x14ac:dyDescent="0.3">
      <c r="V956" s="59" t="str">
        <f t="shared" si="22"/>
        <v/>
      </c>
    </row>
    <row r="957" spans="22:22" ht="14.25" thickBot="1" x14ac:dyDescent="0.3">
      <c r="V957" s="59" t="str">
        <f t="shared" si="22"/>
        <v/>
      </c>
    </row>
    <row r="958" spans="22:22" ht="14.25" thickBot="1" x14ac:dyDescent="0.3">
      <c r="V958" s="59" t="str">
        <f t="shared" si="22"/>
        <v/>
      </c>
    </row>
    <row r="959" spans="22:22" ht="14.25" thickBot="1" x14ac:dyDescent="0.3">
      <c r="V959" s="59" t="str">
        <f t="shared" si="22"/>
        <v/>
      </c>
    </row>
    <row r="960" spans="22:22" ht="14.25" thickBot="1" x14ac:dyDescent="0.3">
      <c r="V960" s="59" t="str">
        <f t="shared" si="22"/>
        <v/>
      </c>
    </row>
    <row r="961" spans="22:22" ht="14.25" thickBot="1" x14ac:dyDescent="0.3">
      <c r="V961" s="59" t="str">
        <f t="shared" si="22"/>
        <v/>
      </c>
    </row>
    <row r="962" spans="22:22" ht="14.25" thickBot="1" x14ac:dyDescent="0.3">
      <c r="V962" s="59" t="str">
        <f t="shared" si="22"/>
        <v/>
      </c>
    </row>
    <row r="963" spans="22:22" ht="14.25" thickBot="1" x14ac:dyDescent="0.3">
      <c r="V963" s="59" t="str">
        <f t="shared" si="22"/>
        <v/>
      </c>
    </row>
    <row r="964" spans="22:22" ht="14.25" thickBot="1" x14ac:dyDescent="0.3">
      <c r="V964" s="59" t="str">
        <f t="shared" si="22"/>
        <v/>
      </c>
    </row>
    <row r="965" spans="22:22" ht="14.25" thickBot="1" x14ac:dyDescent="0.3">
      <c r="V965" s="59" t="str">
        <f t="shared" si="22"/>
        <v/>
      </c>
    </row>
    <row r="966" spans="22:22" ht="14.25" thickBot="1" x14ac:dyDescent="0.3">
      <c r="V966" s="59" t="str">
        <f t="shared" si="22"/>
        <v/>
      </c>
    </row>
    <row r="967" spans="22:22" ht="14.25" thickBot="1" x14ac:dyDescent="0.3">
      <c r="V967" s="59" t="str">
        <f t="shared" si="22"/>
        <v/>
      </c>
    </row>
    <row r="968" spans="22:22" ht="14.25" thickBot="1" x14ac:dyDescent="0.3">
      <c r="V968" s="59" t="str">
        <f t="shared" si="22"/>
        <v/>
      </c>
    </row>
    <row r="969" spans="22:22" ht="14.25" thickBot="1" x14ac:dyDescent="0.3">
      <c r="V969" s="59" t="str">
        <f t="shared" ref="V969:V1032" si="23">IF(R969="","",IF(OR(G969="3F",G969="AEDIFICAT",G969="ANTIN"),R969+IF(U969&lt;&gt;"",U969,S969)+1,WORKDAY(R969,IF(U969&lt;&gt;"",U969,S969))))</f>
        <v/>
      </c>
    </row>
    <row r="970" spans="22:22" ht="14.25" thickBot="1" x14ac:dyDescent="0.3">
      <c r="V970" s="59" t="str">
        <f t="shared" si="23"/>
        <v/>
      </c>
    </row>
    <row r="971" spans="22:22" ht="14.25" thickBot="1" x14ac:dyDescent="0.3">
      <c r="V971" s="59" t="str">
        <f t="shared" si="23"/>
        <v/>
      </c>
    </row>
    <row r="972" spans="22:22" ht="14.25" thickBot="1" x14ac:dyDescent="0.3">
      <c r="V972" s="59" t="str">
        <f t="shared" si="23"/>
        <v/>
      </c>
    </row>
    <row r="973" spans="22:22" ht="14.25" thickBot="1" x14ac:dyDescent="0.3">
      <c r="V973" s="59" t="str">
        <f t="shared" si="23"/>
        <v/>
      </c>
    </row>
    <row r="974" spans="22:22" ht="14.25" thickBot="1" x14ac:dyDescent="0.3">
      <c r="V974" s="59" t="str">
        <f t="shared" si="23"/>
        <v/>
      </c>
    </row>
    <row r="975" spans="22:22" ht="14.25" thickBot="1" x14ac:dyDescent="0.3">
      <c r="V975" s="59" t="str">
        <f t="shared" si="23"/>
        <v/>
      </c>
    </row>
    <row r="976" spans="22:22" ht="14.25" thickBot="1" x14ac:dyDescent="0.3">
      <c r="V976" s="59" t="str">
        <f t="shared" si="23"/>
        <v/>
      </c>
    </row>
    <row r="977" spans="22:22" ht="14.25" thickBot="1" x14ac:dyDescent="0.3">
      <c r="V977" s="59" t="str">
        <f t="shared" si="23"/>
        <v/>
      </c>
    </row>
    <row r="978" spans="22:22" ht="14.25" thickBot="1" x14ac:dyDescent="0.3">
      <c r="V978" s="59" t="str">
        <f t="shared" si="23"/>
        <v/>
      </c>
    </row>
    <row r="979" spans="22:22" ht="14.25" thickBot="1" x14ac:dyDescent="0.3">
      <c r="V979" s="59" t="str">
        <f t="shared" si="23"/>
        <v/>
      </c>
    </row>
    <row r="980" spans="22:22" ht="14.25" thickBot="1" x14ac:dyDescent="0.3">
      <c r="V980" s="59" t="str">
        <f t="shared" si="23"/>
        <v/>
      </c>
    </row>
    <row r="981" spans="22:22" ht="14.25" thickBot="1" x14ac:dyDescent="0.3">
      <c r="V981" s="59" t="str">
        <f t="shared" si="23"/>
        <v/>
      </c>
    </row>
    <row r="982" spans="22:22" ht="14.25" thickBot="1" x14ac:dyDescent="0.3">
      <c r="V982" s="59" t="str">
        <f t="shared" si="23"/>
        <v/>
      </c>
    </row>
    <row r="983" spans="22:22" ht="14.25" thickBot="1" x14ac:dyDescent="0.3">
      <c r="V983" s="59" t="str">
        <f t="shared" si="23"/>
        <v/>
      </c>
    </row>
    <row r="984" spans="22:22" ht="14.25" thickBot="1" x14ac:dyDescent="0.3">
      <c r="V984" s="59" t="str">
        <f t="shared" si="23"/>
        <v/>
      </c>
    </row>
    <row r="985" spans="22:22" ht="14.25" thickBot="1" x14ac:dyDescent="0.3">
      <c r="V985" s="59" t="str">
        <f t="shared" si="23"/>
        <v/>
      </c>
    </row>
    <row r="986" spans="22:22" ht="14.25" thickBot="1" x14ac:dyDescent="0.3">
      <c r="V986" s="59" t="str">
        <f t="shared" si="23"/>
        <v/>
      </c>
    </row>
    <row r="987" spans="22:22" ht="14.25" thickBot="1" x14ac:dyDescent="0.3">
      <c r="V987" s="59" t="str">
        <f t="shared" si="23"/>
        <v/>
      </c>
    </row>
    <row r="988" spans="22:22" ht="14.25" thickBot="1" x14ac:dyDescent="0.3">
      <c r="V988" s="59" t="str">
        <f t="shared" si="23"/>
        <v/>
      </c>
    </row>
    <row r="989" spans="22:22" ht="14.25" thickBot="1" x14ac:dyDescent="0.3">
      <c r="V989" s="59" t="str">
        <f t="shared" si="23"/>
        <v/>
      </c>
    </row>
    <row r="990" spans="22:22" ht="14.25" thickBot="1" x14ac:dyDescent="0.3">
      <c r="V990" s="59" t="str">
        <f t="shared" si="23"/>
        <v/>
      </c>
    </row>
    <row r="991" spans="22:22" ht="14.25" thickBot="1" x14ac:dyDescent="0.3">
      <c r="V991" s="59" t="str">
        <f t="shared" si="23"/>
        <v/>
      </c>
    </row>
    <row r="992" spans="22:22" ht="14.25" thickBot="1" x14ac:dyDescent="0.3">
      <c r="V992" s="59" t="str">
        <f t="shared" si="23"/>
        <v/>
      </c>
    </row>
    <row r="993" spans="22:22" ht="14.25" thickBot="1" x14ac:dyDescent="0.3">
      <c r="V993" s="59" t="str">
        <f t="shared" si="23"/>
        <v/>
      </c>
    </row>
    <row r="994" spans="22:22" ht="14.25" thickBot="1" x14ac:dyDescent="0.3">
      <c r="V994" s="59" t="str">
        <f t="shared" si="23"/>
        <v/>
      </c>
    </row>
    <row r="995" spans="22:22" ht="14.25" thickBot="1" x14ac:dyDescent="0.3">
      <c r="V995" s="59" t="str">
        <f t="shared" si="23"/>
        <v/>
      </c>
    </row>
    <row r="996" spans="22:22" ht="14.25" thickBot="1" x14ac:dyDescent="0.3">
      <c r="V996" s="59" t="str">
        <f t="shared" si="23"/>
        <v/>
      </c>
    </row>
    <row r="997" spans="22:22" ht="14.25" thickBot="1" x14ac:dyDescent="0.3">
      <c r="V997" s="59" t="str">
        <f t="shared" si="23"/>
        <v/>
      </c>
    </row>
    <row r="998" spans="22:22" ht="14.25" thickBot="1" x14ac:dyDescent="0.3">
      <c r="V998" s="59" t="str">
        <f t="shared" si="23"/>
        <v/>
      </c>
    </row>
    <row r="999" spans="22:22" ht="14.25" thickBot="1" x14ac:dyDescent="0.3">
      <c r="V999" s="59" t="str">
        <f t="shared" si="23"/>
        <v/>
      </c>
    </row>
    <row r="1000" spans="22:22" ht="14.25" thickBot="1" x14ac:dyDescent="0.3">
      <c r="V1000" s="59" t="str">
        <f t="shared" si="23"/>
        <v/>
      </c>
    </row>
    <row r="1001" spans="22:22" ht="14.25" thickBot="1" x14ac:dyDescent="0.3">
      <c r="V1001" s="59" t="str">
        <f t="shared" si="23"/>
        <v/>
      </c>
    </row>
    <row r="1002" spans="22:22" ht="14.25" thickBot="1" x14ac:dyDescent="0.3">
      <c r="V1002" s="59" t="str">
        <f t="shared" si="23"/>
        <v/>
      </c>
    </row>
    <row r="1003" spans="22:22" ht="14.25" thickBot="1" x14ac:dyDescent="0.3">
      <c r="V1003" s="59" t="str">
        <f t="shared" si="23"/>
        <v/>
      </c>
    </row>
    <row r="1004" spans="22:22" ht="14.25" thickBot="1" x14ac:dyDescent="0.3">
      <c r="V1004" s="59" t="str">
        <f t="shared" si="23"/>
        <v/>
      </c>
    </row>
    <row r="1005" spans="22:22" ht="14.25" thickBot="1" x14ac:dyDescent="0.3">
      <c r="V1005" s="59" t="str">
        <f t="shared" si="23"/>
        <v/>
      </c>
    </row>
    <row r="1006" spans="22:22" ht="14.25" thickBot="1" x14ac:dyDescent="0.3">
      <c r="V1006" s="59" t="str">
        <f t="shared" si="23"/>
        <v/>
      </c>
    </row>
    <row r="1007" spans="22:22" ht="14.25" thickBot="1" x14ac:dyDescent="0.3">
      <c r="V1007" s="59" t="str">
        <f t="shared" si="23"/>
        <v/>
      </c>
    </row>
    <row r="1008" spans="22:22" ht="14.25" thickBot="1" x14ac:dyDescent="0.3">
      <c r="V1008" s="59" t="str">
        <f t="shared" si="23"/>
        <v/>
      </c>
    </row>
    <row r="1009" spans="22:22" ht="14.25" thickBot="1" x14ac:dyDescent="0.3">
      <c r="V1009" s="59" t="str">
        <f t="shared" si="23"/>
        <v/>
      </c>
    </row>
    <row r="1010" spans="22:22" ht="14.25" thickBot="1" x14ac:dyDescent="0.3">
      <c r="V1010" s="59" t="str">
        <f t="shared" si="23"/>
        <v/>
      </c>
    </row>
    <row r="1011" spans="22:22" ht="14.25" thickBot="1" x14ac:dyDescent="0.3">
      <c r="V1011" s="59" t="str">
        <f t="shared" si="23"/>
        <v/>
      </c>
    </row>
    <row r="1012" spans="22:22" ht="14.25" thickBot="1" x14ac:dyDescent="0.3">
      <c r="V1012" s="59" t="str">
        <f t="shared" si="23"/>
        <v/>
      </c>
    </row>
    <row r="1013" spans="22:22" ht="14.25" thickBot="1" x14ac:dyDescent="0.3">
      <c r="V1013" s="59" t="str">
        <f t="shared" si="23"/>
        <v/>
      </c>
    </row>
    <row r="1014" spans="22:22" ht="14.25" thickBot="1" x14ac:dyDescent="0.3">
      <c r="V1014" s="59" t="str">
        <f t="shared" si="23"/>
        <v/>
      </c>
    </row>
    <row r="1015" spans="22:22" ht="14.25" thickBot="1" x14ac:dyDescent="0.3">
      <c r="V1015" s="59" t="str">
        <f t="shared" si="23"/>
        <v/>
      </c>
    </row>
    <row r="1016" spans="22:22" ht="14.25" thickBot="1" x14ac:dyDescent="0.3">
      <c r="V1016" s="59" t="str">
        <f t="shared" si="23"/>
        <v/>
      </c>
    </row>
    <row r="1017" spans="22:22" ht="14.25" thickBot="1" x14ac:dyDescent="0.3">
      <c r="V1017" s="59" t="str">
        <f t="shared" si="23"/>
        <v/>
      </c>
    </row>
    <row r="1018" spans="22:22" ht="14.25" thickBot="1" x14ac:dyDescent="0.3">
      <c r="V1018" s="59" t="str">
        <f t="shared" si="23"/>
        <v/>
      </c>
    </row>
    <row r="1019" spans="22:22" ht="14.25" thickBot="1" x14ac:dyDescent="0.3">
      <c r="V1019" s="59" t="str">
        <f t="shared" si="23"/>
        <v/>
      </c>
    </row>
    <row r="1020" spans="22:22" ht="14.25" thickBot="1" x14ac:dyDescent="0.3">
      <c r="V1020" s="59" t="str">
        <f t="shared" si="23"/>
        <v/>
      </c>
    </row>
    <row r="1021" spans="22:22" ht="14.25" thickBot="1" x14ac:dyDescent="0.3">
      <c r="V1021" s="59" t="str">
        <f t="shared" si="23"/>
        <v/>
      </c>
    </row>
    <row r="1022" spans="22:22" ht="14.25" thickBot="1" x14ac:dyDescent="0.3">
      <c r="V1022" s="59" t="str">
        <f t="shared" si="23"/>
        <v/>
      </c>
    </row>
    <row r="1023" spans="22:22" ht="14.25" thickBot="1" x14ac:dyDescent="0.3">
      <c r="V1023" s="59" t="str">
        <f t="shared" si="23"/>
        <v/>
      </c>
    </row>
    <row r="1024" spans="22:22" ht="14.25" thickBot="1" x14ac:dyDescent="0.3">
      <c r="V1024" s="59" t="str">
        <f t="shared" si="23"/>
        <v/>
      </c>
    </row>
    <row r="1025" spans="22:22" ht="14.25" thickBot="1" x14ac:dyDescent="0.3">
      <c r="V1025" s="59" t="str">
        <f t="shared" si="23"/>
        <v/>
      </c>
    </row>
    <row r="1026" spans="22:22" ht="14.25" thickBot="1" x14ac:dyDescent="0.3">
      <c r="V1026" s="59" t="str">
        <f t="shared" si="23"/>
        <v/>
      </c>
    </row>
    <row r="1027" spans="22:22" ht="14.25" thickBot="1" x14ac:dyDescent="0.3">
      <c r="V1027" s="59" t="str">
        <f t="shared" si="23"/>
        <v/>
      </c>
    </row>
    <row r="1028" spans="22:22" ht="14.25" thickBot="1" x14ac:dyDescent="0.3">
      <c r="V1028" s="59" t="str">
        <f t="shared" si="23"/>
        <v/>
      </c>
    </row>
    <row r="1029" spans="22:22" ht="14.25" thickBot="1" x14ac:dyDescent="0.3">
      <c r="V1029" s="59" t="str">
        <f t="shared" si="23"/>
        <v/>
      </c>
    </row>
    <row r="1030" spans="22:22" ht="14.25" thickBot="1" x14ac:dyDescent="0.3">
      <c r="V1030" s="59" t="str">
        <f t="shared" si="23"/>
        <v/>
      </c>
    </row>
    <row r="1031" spans="22:22" ht="14.25" thickBot="1" x14ac:dyDescent="0.3">
      <c r="V1031" s="59" t="str">
        <f t="shared" si="23"/>
        <v/>
      </c>
    </row>
    <row r="1032" spans="22:22" ht="14.25" thickBot="1" x14ac:dyDescent="0.3">
      <c r="V1032" s="59" t="str">
        <f t="shared" si="23"/>
        <v/>
      </c>
    </row>
    <row r="1033" spans="22:22" ht="14.25" thickBot="1" x14ac:dyDescent="0.3">
      <c r="V1033" s="59" t="str">
        <f t="shared" ref="V1033:V1096" si="24">IF(R1033="","",IF(OR(G1033="3F",G1033="AEDIFICAT",G1033="ANTIN"),R1033+IF(U1033&lt;&gt;"",U1033,S1033)+1,WORKDAY(R1033,IF(U1033&lt;&gt;"",U1033,S1033))))</f>
        <v/>
      </c>
    </row>
    <row r="1034" spans="22:22" ht="14.25" thickBot="1" x14ac:dyDescent="0.3">
      <c r="V1034" s="59" t="str">
        <f t="shared" si="24"/>
        <v/>
      </c>
    </row>
    <row r="1035" spans="22:22" ht="14.25" thickBot="1" x14ac:dyDescent="0.3">
      <c r="V1035" s="59" t="str">
        <f t="shared" si="24"/>
        <v/>
      </c>
    </row>
    <row r="1036" spans="22:22" ht="14.25" thickBot="1" x14ac:dyDescent="0.3">
      <c r="V1036" s="59" t="str">
        <f t="shared" si="24"/>
        <v/>
      </c>
    </row>
    <row r="1037" spans="22:22" ht="14.25" thickBot="1" x14ac:dyDescent="0.3">
      <c r="V1037" s="59" t="str">
        <f t="shared" si="24"/>
        <v/>
      </c>
    </row>
    <row r="1038" spans="22:22" ht="14.25" thickBot="1" x14ac:dyDescent="0.3">
      <c r="V1038" s="59" t="str">
        <f t="shared" si="24"/>
        <v/>
      </c>
    </row>
    <row r="1039" spans="22:22" ht="14.25" thickBot="1" x14ac:dyDescent="0.3">
      <c r="V1039" s="59" t="str">
        <f t="shared" si="24"/>
        <v/>
      </c>
    </row>
    <row r="1040" spans="22:22" ht="14.25" thickBot="1" x14ac:dyDescent="0.3">
      <c r="V1040" s="59" t="str">
        <f t="shared" si="24"/>
        <v/>
      </c>
    </row>
    <row r="1041" spans="22:22" ht="14.25" thickBot="1" x14ac:dyDescent="0.3">
      <c r="V1041" s="59" t="str">
        <f t="shared" si="24"/>
        <v/>
      </c>
    </row>
    <row r="1042" spans="22:22" ht="14.25" thickBot="1" x14ac:dyDescent="0.3">
      <c r="V1042" s="59" t="str">
        <f t="shared" si="24"/>
        <v/>
      </c>
    </row>
    <row r="1043" spans="22:22" ht="14.25" thickBot="1" x14ac:dyDescent="0.3">
      <c r="V1043" s="59" t="str">
        <f t="shared" si="24"/>
        <v/>
      </c>
    </row>
    <row r="1044" spans="22:22" ht="14.25" thickBot="1" x14ac:dyDescent="0.3">
      <c r="V1044" s="59" t="str">
        <f t="shared" si="24"/>
        <v/>
      </c>
    </row>
    <row r="1045" spans="22:22" ht="14.25" thickBot="1" x14ac:dyDescent="0.3">
      <c r="V1045" s="59" t="str">
        <f t="shared" si="24"/>
        <v/>
      </c>
    </row>
    <row r="1046" spans="22:22" ht="14.25" thickBot="1" x14ac:dyDescent="0.3">
      <c r="V1046" s="59" t="str">
        <f t="shared" si="24"/>
        <v/>
      </c>
    </row>
    <row r="1047" spans="22:22" ht="14.25" thickBot="1" x14ac:dyDescent="0.3">
      <c r="V1047" s="59" t="str">
        <f t="shared" si="24"/>
        <v/>
      </c>
    </row>
    <row r="1048" spans="22:22" ht="14.25" thickBot="1" x14ac:dyDescent="0.3">
      <c r="V1048" s="59" t="str">
        <f t="shared" si="24"/>
        <v/>
      </c>
    </row>
    <row r="1049" spans="22:22" ht="14.25" thickBot="1" x14ac:dyDescent="0.3">
      <c r="V1049" s="59" t="str">
        <f t="shared" si="24"/>
        <v/>
      </c>
    </row>
    <row r="1050" spans="22:22" ht="14.25" thickBot="1" x14ac:dyDescent="0.3">
      <c r="V1050" s="59" t="str">
        <f t="shared" si="24"/>
        <v/>
      </c>
    </row>
    <row r="1051" spans="22:22" ht="14.25" thickBot="1" x14ac:dyDescent="0.3">
      <c r="V1051" s="59" t="str">
        <f t="shared" si="24"/>
        <v/>
      </c>
    </row>
    <row r="1052" spans="22:22" ht="14.25" thickBot="1" x14ac:dyDescent="0.3">
      <c r="V1052" s="59" t="str">
        <f t="shared" si="24"/>
        <v/>
      </c>
    </row>
    <row r="1053" spans="22:22" ht="14.25" thickBot="1" x14ac:dyDescent="0.3">
      <c r="V1053" s="59" t="str">
        <f t="shared" si="24"/>
        <v/>
      </c>
    </row>
    <row r="1054" spans="22:22" ht="14.25" thickBot="1" x14ac:dyDescent="0.3">
      <c r="V1054" s="59" t="str">
        <f t="shared" si="24"/>
        <v/>
      </c>
    </row>
    <row r="1055" spans="22:22" ht="14.25" thickBot="1" x14ac:dyDescent="0.3">
      <c r="V1055" s="59" t="str">
        <f t="shared" si="24"/>
        <v/>
      </c>
    </row>
    <row r="1056" spans="22:22" ht="14.25" thickBot="1" x14ac:dyDescent="0.3">
      <c r="V1056" s="59" t="str">
        <f t="shared" si="24"/>
        <v/>
      </c>
    </row>
    <row r="1057" spans="22:22" ht="14.25" thickBot="1" x14ac:dyDescent="0.3">
      <c r="V1057" s="59" t="str">
        <f t="shared" si="24"/>
        <v/>
      </c>
    </row>
    <row r="1058" spans="22:22" ht="14.25" thickBot="1" x14ac:dyDescent="0.3">
      <c r="V1058" s="59" t="str">
        <f t="shared" si="24"/>
        <v/>
      </c>
    </row>
    <row r="1059" spans="22:22" ht="14.25" thickBot="1" x14ac:dyDescent="0.3">
      <c r="V1059" s="59" t="str">
        <f t="shared" si="24"/>
        <v/>
      </c>
    </row>
    <row r="1060" spans="22:22" ht="14.25" thickBot="1" x14ac:dyDescent="0.3">
      <c r="V1060" s="59" t="str">
        <f t="shared" si="24"/>
        <v/>
      </c>
    </row>
    <row r="1061" spans="22:22" ht="14.25" thickBot="1" x14ac:dyDescent="0.3">
      <c r="V1061" s="59" t="str">
        <f t="shared" si="24"/>
        <v/>
      </c>
    </row>
    <row r="1062" spans="22:22" ht="14.25" thickBot="1" x14ac:dyDescent="0.3">
      <c r="V1062" s="59" t="str">
        <f t="shared" si="24"/>
        <v/>
      </c>
    </row>
    <row r="1063" spans="22:22" ht="14.25" thickBot="1" x14ac:dyDescent="0.3">
      <c r="V1063" s="59" t="str">
        <f t="shared" si="24"/>
        <v/>
      </c>
    </row>
    <row r="1064" spans="22:22" ht="14.25" thickBot="1" x14ac:dyDescent="0.3">
      <c r="V1064" s="59" t="str">
        <f t="shared" si="24"/>
        <v/>
      </c>
    </row>
    <row r="1065" spans="22:22" ht="14.25" thickBot="1" x14ac:dyDescent="0.3">
      <c r="V1065" s="59" t="str">
        <f t="shared" si="24"/>
        <v/>
      </c>
    </row>
    <row r="1066" spans="22:22" ht="14.25" thickBot="1" x14ac:dyDescent="0.3">
      <c r="V1066" s="59" t="str">
        <f t="shared" si="24"/>
        <v/>
      </c>
    </row>
    <row r="1067" spans="22:22" ht="14.25" thickBot="1" x14ac:dyDescent="0.3">
      <c r="V1067" s="59" t="str">
        <f t="shared" si="24"/>
        <v/>
      </c>
    </row>
    <row r="1068" spans="22:22" ht="14.25" thickBot="1" x14ac:dyDescent="0.3">
      <c r="V1068" s="59" t="str">
        <f t="shared" si="24"/>
        <v/>
      </c>
    </row>
    <row r="1069" spans="22:22" ht="14.25" thickBot="1" x14ac:dyDescent="0.3">
      <c r="V1069" s="59" t="str">
        <f t="shared" si="24"/>
        <v/>
      </c>
    </row>
    <row r="1070" spans="22:22" ht="14.25" thickBot="1" x14ac:dyDescent="0.3">
      <c r="V1070" s="59" t="str">
        <f t="shared" si="24"/>
        <v/>
      </c>
    </row>
    <row r="1071" spans="22:22" ht="14.25" thickBot="1" x14ac:dyDescent="0.3">
      <c r="V1071" s="59" t="str">
        <f t="shared" si="24"/>
        <v/>
      </c>
    </row>
    <row r="1072" spans="22:22" ht="14.25" thickBot="1" x14ac:dyDescent="0.3">
      <c r="V1072" s="59" t="str">
        <f t="shared" si="24"/>
        <v/>
      </c>
    </row>
    <row r="1073" spans="22:22" ht="14.25" thickBot="1" x14ac:dyDescent="0.3">
      <c r="V1073" s="59" t="str">
        <f t="shared" si="24"/>
        <v/>
      </c>
    </row>
    <row r="1074" spans="22:22" ht="14.25" thickBot="1" x14ac:dyDescent="0.3">
      <c r="V1074" s="59" t="str">
        <f t="shared" si="24"/>
        <v/>
      </c>
    </row>
    <row r="1075" spans="22:22" ht="14.25" thickBot="1" x14ac:dyDescent="0.3">
      <c r="V1075" s="59" t="str">
        <f t="shared" si="24"/>
        <v/>
      </c>
    </row>
    <row r="1076" spans="22:22" ht="14.25" thickBot="1" x14ac:dyDescent="0.3">
      <c r="V1076" s="59" t="str">
        <f t="shared" si="24"/>
        <v/>
      </c>
    </row>
    <row r="1077" spans="22:22" ht="14.25" thickBot="1" x14ac:dyDescent="0.3">
      <c r="V1077" s="59" t="str">
        <f t="shared" si="24"/>
        <v/>
      </c>
    </row>
    <row r="1078" spans="22:22" ht="14.25" thickBot="1" x14ac:dyDescent="0.3">
      <c r="V1078" s="59" t="str">
        <f t="shared" si="24"/>
        <v/>
      </c>
    </row>
    <row r="1079" spans="22:22" ht="14.25" thickBot="1" x14ac:dyDescent="0.3">
      <c r="V1079" s="59" t="str">
        <f t="shared" si="24"/>
        <v/>
      </c>
    </row>
    <row r="1080" spans="22:22" ht="14.25" thickBot="1" x14ac:dyDescent="0.3">
      <c r="V1080" s="59" t="str">
        <f t="shared" si="24"/>
        <v/>
      </c>
    </row>
    <row r="1081" spans="22:22" ht="14.25" thickBot="1" x14ac:dyDescent="0.3">
      <c r="V1081" s="59" t="str">
        <f t="shared" si="24"/>
        <v/>
      </c>
    </row>
    <row r="1082" spans="22:22" ht="14.25" thickBot="1" x14ac:dyDescent="0.3">
      <c r="V1082" s="59" t="str">
        <f t="shared" si="24"/>
        <v/>
      </c>
    </row>
    <row r="1083" spans="22:22" ht="14.25" thickBot="1" x14ac:dyDescent="0.3">
      <c r="V1083" s="59" t="str">
        <f t="shared" si="24"/>
        <v/>
      </c>
    </row>
    <row r="1084" spans="22:22" ht="14.25" thickBot="1" x14ac:dyDescent="0.3">
      <c r="V1084" s="59" t="str">
        <f t="shared" si="24"/>
        <v/>
      </c>
    </row>
    <row r="1085" spans="22:22" ht="14.25" thickBot="1" x14ac:dyDescent="0.3">
      <c r="V1085" s="59" t="str">
        <f t="shared" si="24"/>
        <v/>
      </c>
    </row>
    <row r="1086" spans="22:22" ht="14.25" thickBot="1" x14ac:dyDescent="0.3">
      <c r="V1086" s="59" t="str">
        <f t="shared" si="24"/>
        <v/>
      </c>
    </row>
    <row r="1087" spans="22:22" ht="14.25" thickBot="1" x14ac:dyDescent="0.3">
      <c r="V1087" s="59" t="str">
        <f t="shared" si="24"/>
        <v/>
      </c>
    </row>
    <row r="1088" spans="22:22" ht="14.25" thickBot="1" x14ac:dyDescent="0.3">
      <c r="V1088" s="59" t="str">
        <f t="shared" si="24"/>
        <v/>
      </c>
    </row>
    <row r="1089" spans="22:22" ht="14.25" thickBot="1" x14ac:dyDescent="0.3">
      <c r="V1089" s="59" t="str">
        <f t="shared" si="24"/>
        <v/>
      </c>
    </row>
    <row r="1090" spans="22:22" ht="14.25" thickBot="1" x14ac:dyDescent="0.3">
      <c r="V1090" s="59" t="str">
        <f t="shared" si="24"/>
        <v/>
      </c>
    </row>
    <row r="1091" spans="22:22" ht="14.25" thickBot="1" x14ac:dyDescent="0.3">
      <c r="V1091" s="59" t="str">
        <f t="shared" si="24"/>
        <v/>
      </c>
    </row>
    <row r="1092" spans="22:22" ht="14.25" thickBot="1" x14ac:dyDescent="0.3">
      <c r="V1092" s="59" t="str">
        <f t="shared" si="24"/>
        <v/>
      </c>
    </row>
    <row r="1093" spans="22:22" ht="14.25" thickBot="1" x14ac:dyDescent="0.3">
      <c r="V1093" s="59" t="str">
        <f t="shared" si="24"/>
        <v/>
      </c>
    </row>
    <row r="1094" spans="22:22" ht="14.25" thickBot="1" x14ac:dyDescent="0.3">
      <c r="V1094" s="59" t="str">
        <f t="shared" si="24"/>
        <v/>
      </c>
    </row>
    <row r="1095" spans="22:22" ht="14.25" thickBot="1" x14ac:dyDescent="0.3">
      <c r="V1095" s="59" t="str">
        <f t="shared" si="24"/>
        <v/>
      </c>
    </row>
    <row r="1096" spans="22:22" ht="14.25" thickBot="1" x14ac:dyDescent="0.3">
      <c r="V1096" s="59" t="str">
        <f t="shared" si="24"/>
        <v/>
      </c>
    </row>
    <row r="1097" spans="22:22" ht="14.25" thickBot="1" x14ac:dyDescent="0.3">
      <c r="V1097" s="59" t="str">
        <f t="shared" ref="V1097:V1160" si="25">IF(R1097="","",IF(OR(G1097="3F",G1097="AEDIFICAT",G1097="ANTIN"),R1097+IF(U1097&lt;&gt;"",U1097,S1097)+1,WORKDAY(R1097,IF(U1097&lt;&gt;"",U1097,S1097))))</f>
        <v/>
      </c>
    </row>
    <row r="1098" spans="22:22" ht="14.25" thickBot="1" x14ac:dyDescent="0.3">
      <c r="V1098" s="59" t="str">
        <f t="shared" si="25"/>
        <v/>
      </c>
    </row>
    <row r="1099" spans="22:22" ht="14.25" thickBot="1" x14ac:dyDescent="0.3">
      <c r="V1099" s="59" t="str">
        <f t="shared" si="25"/>
        <v/>
      </c>
    </row>
    <row r="1100" spans="22:22" ht="14.25" thickBot="1" x14ac:dyDescent="0.3">
      <c r="V1100" s="59" t="str">
        <f t="shared" si="25"/>
        <v/>
      </c>
    </row>
    <row r="1101" spans="22:22" ht="14.25" thickBot="1" x14ac:dyDescent="0.3">
      <c r="V1101" s="59" t="str">
        <f t="shared" si="25"/>
        <v/>
      </c>
    </row>
    <row r="1102" spans="22:22" ht="14.25" thickBot="1" x14ac:dyDescent="0.3">
      <c r="V1102" s="59" t="str">
        <f t="shared" si="25"/>
        <v/>
      </c>
    </row>
    <row r="1103" spans="22:22" ht="14.25" thickBot="1" x14ac:dyDescent="0.3">
      <c r="V1103" s="59" t="str">
        <f t="shared" si="25"/>
        <v/>
      </c>
    </row>
    <row r="1104" spans="22:22" ht="14.25" thickBot="1" x14ac:dyDescent="0.3">
      <c r="V1104" s="59" t="str">
        <f t="shared" si="25"/>
        <v/>
      </c>
    </row>
    <row r="1105" spans="22:22" ht="14.25" thickBot="1" x14ac:dyDescent="0.3">
      <c r="V1105" s="59" t="str">
        <f t="shared" si="25"/>
        <v/>
      </c>
    </row>
    <row r="1106" spans="22:22" ht="14.25" thickBot="1" x14ac:dyDescent="0.3">
      <c r="V1106" s="59" t="str">
        <f t="shared" si="25"/>
        <v/>
      </c>
    </row>
    <row r="1107" spans="22:22" ht="14.25" thickBot="1" x14ac:dyDescent="0.3">
      <c r="V1107" s="59" t="str">
        <f t="shared" si="25"/>
        <v/>
      </c>
    </row>
    <row r="1108" spans="22:22" ht="14.25" thickBot="1" x14ac:dyDescent="0.3">
      <c r="V1108" s="59" t="str">
        <f t="shared" si="25"/>
        <v/>
      </c>
    </row>
    <row r="1109" spans="22:22" ht="14.25" thickBot="1" x14ac:dyDescent="0.3">
      <c r="V1109" s="59" t="str">
        <f t="shared" si="25"/>
        <v/>
      </c>
    </row>
    <row r="1110" spans="22:22" ht="14.25" thickBot="1" x14ac:dyDescent="0.3">
      <c r="V1110" s="59" t="str">
        <f t="shared" si="25"/>
        <v/>
      </c>
    </row>
    <row r="1111" spans="22:22" ht="14.25" thickBot="1" x14ac:dyDescent="0.3">
      <c r="V1111" s="59" t="str">
        <f t="shared" si="25"/>
        <v/>
      </c>
    </row>
    <row r="1112" spans="22:22" ht="14.25" thickBot="1" x14ac:dyDescent="0.3">
      <c r="V1112" s="59" t="str">
        <f t="shared" si="25"/>
        <v/>
      </c>
    </row>
    <row r="1113" spans="22:22" ht="14.25" thickBot="1" x14ac:dyDescent="0.3">
      <c r="V1113" s="59" t="str">
        <f t="shared" si="25"/>
        <v/>
      </c>
    </row>
    <row r="1114" spans="22:22" ht="14.25" thickBot="1" x14ac:dyDescent="0.3">
      <c r="V1114" s="59" t="str">
        <f t="shared" si="25"/>
        <v/>
      </c>
    </row>
    <row r="1115" spans="22:22" ht="14.25" thickBot="1" x14ac:dyDescent="0.3">
      <c r="V1115" s="59" t="str">
        <f t="shared" si="25"/>
        <v/>
      </c>
    </row>
    <row r="1116" spans="22:22" ht="14.25" thickBot="1" x14ac:dyDescent="0.3">
      <c r="V1116" s="59" t="str">
        <f t="shared" si="25"/>
        <v/>
      </c>
    </row>
    <row r="1117" spans="22:22" ht="14.25" thickBot="1" x14ac:dyDescent="0.3">
      <c r="V1117" s="59" t="str">
        <f t="shared" si="25"/>
        <v/>
      </c>
    </row>
    <row r="1118" spans="22:22" ht="14.25" thickBot="1" x14ac:dyDescent="0.3">
      <c r="V1118" s="59" t="str">
        <f t="shared" si="25"/>
        <v/>
      </c>
    </row>
    <row r="1119" spans="22:22" ht="14.25" thickBot="1" x14ac:dyDescent="0.3">
      <c r="V1119" s="59" t="str">
        <f t="shared" si="25"/>
        <v/>
      </c>
    </row>
    <row r="1120" spans="22:22" ht="14.25" thickBot="1" x14ac:dyDescent="0.3">
      <c r="V1120" s="59" t="str">
        <f t="shared" si="25"/>
        <v/>
      </c>
    </row>
    <row r="1121" spans="22:22" ht="14.25" thickBot="1" x14ac:dyDescent="0.3">
      <c r="V1121" s="59" t="str">
        <f t="shared" si="25"/>
        <v/>
      </c>
    </row>
    <row r="1122" spans="22:22" ht="14.25" thickBot="1" x14ac:dyDescent="0.3">
      <c r="V1122" s="59" t="str">
        <f t="shared" si="25"/>
        <v/>
      </c>
    </row>
    <row r="1123" spans="22:22" ht="14.25" thickBot="1" x14ac:dyDescent="0.3">
      <c r="V1123" s="59" t="str">
        <f t="shared" si="25"/>
        <v/>
      </c>
    </row>
    <row r="1124" spans="22:22" ht="14.25" thickBot="1" x14ac:dyDescent="0.3">
      <c r="V1124" s="59" t="str">
        <f t="shared" si="25"/>
        <v/>
      </c>
    </row>
    <row r="1125" spans="22:22" ht="14.25" thickBot="1" x14ac:dyDescent="0.3">
      <c r="V1125" s="59" t="str">
        <f t="shared" si="25"/>
        <v/>
      </c>
    </row>
    <row r="1126" spans="22:22" ht="14.25" thickBot="1" x14ac:dyDescent="0.3">
      <c r="V1126" s="59" t="str">
        <f t="shared" si="25"/>
        <v/>
      </c>
    </row>
    <row r="1127" spans="22:22" ht="14.25" thickBot="1" x14ac:dyDescent="0.3">
      <c r="V1127" s="59" t="str">
        <f t="shared" si="25"/>
        <v/>
      </c>
    </row>
    <row r="1128" spans="22:22" ht="14.25" thickBot="1" x14ac:dyDescent="0.3">
      <c r="V1128" s="59" t="str">
        <f t="shared" si="25"/>
        <v/>
      </c>
    </row>
    <row r="1129" spans="22:22" ht="14.25" thickBot="1" x14ac:dyDescent="0.3">
      <c r="V1129" s="59" t="str">
        <f t="shared" si="25"/>
        <v/>
      </c>
    </row>
    <row r="1130" spans="22:22" ht="14.25" thickBot="1" x14ac:dyDescent="0.3">
      <c r="V1130" s="59" t="str">
        <f t="shared" si="25"/>
        <v/>
      </c>
    </row>
    <row r="1131" spans="22:22" ht="14.25" thickBot="1" x14ac:dyDescent="0.3">
      <c r="V1131" s="59" t="str">
        <f t="shared" si="25"/>
        <v/>
      </c>
    </row>
    <row r="1132" spans="22:22" ht="14.25" thickBot="1" x14ac:dyDescent="0.3">
      <c r="V1132" s="59" t="str">
        <f t="shared" si="25"/>
        <v/>
      </c>
    </row>
    <row r="1133" spans="22:22" ht="14.25" thickBot="1" x14ac:dyDescent="0.3">
      <c r="V1133" s="59" t="str">
        <f t="shared" si="25"/>
        <v/>
      </c>
    </row>
    <row r="1134" spans="22:22" ht="14.25" thickBot="1" x14ac:dyDescent="0.3">
      <c r="V1134" s="59" t="str">
        <f t="shared" si="25"/>
        <v/>
      </c>
    </row>
    <row r="1135" spans="22:22" ht="14.25" thickBot="1" x14ac:dyDescent="0.3">
      <c r="V1135" s="59" t="str">
        <f t="shared" si="25"/>
        <v/>
      </c>
    </row>
    <row r="1136" spans="22:22" ht="14.25" thickBot="1" x14ac:dyDescent="0.3">
      <c r="V1136" s="59" t="str">
        <f t="shared" si="25"/>
        <v/>
      </c>
    </row>
    <row r="1137" spans="22:22" ht="14.25" thickBot="1" x14ac:dyDescent="0.3">
      <c r="V1137" s="59" t="str">
        <f t="shared" si="25"/>
        <v/>
      </c>
    </row>
    <row r="1138" spans="22:22" ht="14.25" thickBot="1" x14ac:dyDescent="0.3">
      <c r="V1138" s="59" t="str">
        <f t="shared" si="25"/>
        <v/>
      </c>
    </row>
    <row r="1139" spans="22:22" ht="14.25" thickBot="1" x14ac:dyDescent="0.3">
      <c r="V1139" s="59" t="str">
        <f t="shared" si="25"/>
        <v/>
      </c>
    </row>
    <row r="1140" spans="22:22" ht="14.25" thickBot="1" x14ac:dyDescent="0.3">
      <c r="V1140" s="59" t="str">
        <f t="shared" si="25"/>
        <v/>
      </c>
    </row>
    <row r="1141" spans="22:22" ht="14.25" thickBot="1" x14ac:dyDescent="0.3">
      <c r="V1141" s="59" t="str">
        <f t="shared" si="25"/>
        <v/>
      </c>
    </row>
    <row r="1142" spans="22:22" ht="14.25" thickBot="1" x14ac:dyDescent="0.3">
      <c r="V1142" s="59" t="str">
        <f t="shared" si="25"/>
        <v/>
      </c>
    </row>
    <row r="1143" spans="22:22" ht="14.25" thickBot="1" x14ac:dyDescent="0.3">
      <c r="V1143" s="59" t="str">
        <f t="shared" si="25"/>
        <v/>
      </c>
    </row>
    <row r="1144" spans="22:22" ht="14.25" thickBot="1" x14ac:dyDescent="0.3">
      <c r="V1144" s="59" t="str">
        <f t="shared" si="25"/>
        <v/>
      </c>
    </row>
    <row r="1145" spans="22:22" ht="14.25" thickBot="1" x14ac:dyDescent="0.3">
      <c r="V1145" s="59" t="str">
        <f t="shared" si="25"/>
        <v/>
      </c>
    </row>
    <row r="1146" spans="22:22" ht="14.25" thickBot="1" x14ac:dyDescent="0.3">
      <c r="V1146" s="59" t="str">
        <f t="shared" si="25"/>
        <v/>
      </c>
    </row>
    <row r="1147" spans="22:22" ht="14.25" thickBot="1" x14ac:dyDescent="0.3">
      <c r="V1147" s="59" t="str">
        <f t="shared" si="25"/>
        <v/>
      </c>
    </row>
    <row r="1148" spans="22:22" ht="14.25" thickBot="1" x14ac:dyDescent="0.3">
      <c r="V1148" s="59" t="str">
        <f t="shared" si="25"/>
        <v/>
      </c>
    </row>
    <row r="1149" spans="22:22" ht="14.25" thickBot="1" x14ac:dyDescent="0.3">
      <c r="V1149" s="59" t="str">
        <f t="shared" si="25"/>
        <v/>
      </c>
    </row>
    <row r="1150" spans="22:22" ht="14.25" thickBot="1" x14ac:dyDescent="0.3">
      <c r="V1150" s="59" t="str">
        <f t="shared" si="25"/>
        <v/>
      </c>
    </row>
    <row r="1151" spans="22:22" ht="14.25" thickBot="1" x14ac:dyDescent="0.3">
      <c r="V1151" s="59" t="str">
        <f t="shared" si="25"/>
        <v/>
      </c>
    </row>
    <row r="1152" spans="22:22" ht="14.25" thickBot="1" x14ac:dyDescent="0.3">
      <c r="V1152" s="59" t="str">
        <f t="shared" si="25"/>
        <v/>
      </c>
    </row>
    <row r="1153" spans="22:22" ht="14.25" thickBot="1" x14ac:dyDescent="0.3">
      <c r="V1153" s="59" t="str">
        <f t="shared" si="25"/>
        <v/>
      </c>
    </row>
    <row r="1154" spans="22:22" ht="14.25" thickBot="1" x14ac:dyDescent="0.3">
      <c r="V1154" s="59" t="str">
        <f t="shared" si="25"/>
        <v/>
      </c>
    </row>
    <row r="1155" spans="22:22" ht="14.25" thickBot="1" x14ac:dyDescent="0.3">
      <c r="V1155" s="59" t="str">
        <f t="shared" si="25"/>
        <v/>
      </c>
    </row>
    <row r="1156" spans="22:22" ht="14.25" thickBot="1" x14ac:dyDescent="0.3">
      <c r="V1156" s="59" t="str">
        <f t="shared" si="25"/>
        <v/>
      </c>
    </row>
    <row r="1157" spans="22:22" ht="14.25" thickBot="1" x14ac:dyDescent="0.3">
      <c r="V1157" s="59" t="str">
        <f t="shared" si="25"/>
        <v/>
      </c>
    </row>
    <row r="1158" spans="22:22" ht="14.25" thickBot="1" x14ac:dyDescent="0.3">
      <c r="V1158" s="59" t="str">
        <f t="shared" si="25"/>
        <v/>
      </c>
    </row>
    <row r="1159" spans="22:22" ht="14.25" thickBot="1" x14ac:dyDescent="0.3">
      <c r="V1159" s="59" t="str">
        <f t="shared" si="25"/>
        <v/>
      </c>
    </row>
    <row r="1160" spans="22:22" ht="14.25" thickBot="1" x14ac:dyDescent="0.3">
      <c r="V1160" s="59" t="str">
        <f t="shared" si="25"/>
        <v/>
      </c>
    </row>
    <row r="1161" spans="22:22" ht="14.25" thickBot="1" x14ac:dyDescent="0.3">
      <c r="V1161" s="59" t="str">
        <f t="shared" ref="V1161:V1224" si="26">IF(R1161="","",IF(OR(G1161="3F",G1161="AEDIFICAT",G1161="ANTIN"),R1161+IF(U1161&lt;&gt;"",U1161,S1161)+1,WORKDAY(R1161,IF(U1161&lt;&gt;"",U1161,S1161))))</f>
        <v/>
      </c>
    </row>
    <row r="1162" spans="22:22" ht="14.25" thickBot="1" x14ac:dyDescent="0.3">
      <c r="V1162" s="59" t="str">
        <f t="shared" si="26"/>
        <v/>
      </c>
    </row>
    <row r="1163" spans="22:22" ht="14.25" thickBot="1" x14ac:dyDescent="0.3">
      <c r="V1163" s="59" t="str">
        <f t="shared" si="26"/>
        <v/>
      </c>
    </row>
    <row r="1164" spans="22:22" ht="14.25" thickBot="1" x14ac:dyDescent="0.3">
      <c r="V1164" s="59" t="str">
        <f t="shared" si="26"/>
        <v/>
      </c>
    </row>
    <row r="1165" spans="22:22" ht="14.25" thickBot="1" x14ac:dyDescent="0.3">
      <c r="V1165" s="59" t="str">
        <f t="shared" si="26"/>
        <v/>
      </c>
    </row>
    <row r="1166" spans="22:22" ht="14.25" thickBot="1" x14ac:dyDescent="0.3">
      <c r="V1166" s="59" t="str">
        <f t="shared" si="26"/>
        <v/>
      </c>
    </row>
    <row r="1167" spans="22:22" ht="14.25" thickBot="1" x14ac:dyDescent="0.3">
      <c r="V1167" s="59" t="str">
        <f t="shared" si="26"/>
        <v/>
      </c>
    </row>
    <row r="1168" spans="22:22" ht="14.25" thickBot="1" x14ac:dyDescent="0.3">
      <c r="V1168" s="59" t="str">
        <f t="shared" si="26"/>
        <v/>
      </c>
    </row>
    <row r="1169" spans="22:22" ht="14.25" thickBot="1" x14ac:dyDescent="0.3">
      <c r="V1169" s="59" t="str">
        <f t="shared" si="26"/>
        <v/>
      </c>
    </row>
    <row r="1170" spans="22:22" ht="14.25" thickBot="1" x14ac:dyDescent="0.3">
      <c r="V1170" s="59" t="str">
        <f t="shared" si="26"/>
        <v/>
      </c>
    </row>
    <row r="1171" spans="22:22" ht="14.25" thickBot="1" x14ac:dyDescent="0.3">
      <c r="V1171" s="59" t="str">
        <f t="shared" si="26"/>
        <v/>
      </c>
    </row>
    <row r="1172" spans="22:22" ht="14.25" thickBot="1" x14ac:dyDescent="0.3">
      <c r="V1172" s="59" t="str">
        <f t="shared" si="26"/>
        <v/>
      </c>
    </row>
    <row r="1173" spans="22:22" ht="14.25" thickBot="1" x14ac:dyDescent="0.3">
      <c r="V1173" s="59" t="str">
        <f t="shared" si="26"/>
        <v/>
      </c>
    </row>
    <row r="1174" spans="22:22" ht="14.25" thickBot="1" x14ac:dyDescent="0.3">
      <c r="V1174" s="59" t="str">
        <f t="shared" si="26"/>
        <v/>
      </c>
    </row>
    <row r="1175" spans="22:22" ht="14.25" thickBot="1" x14ac:dyDescent="0.3">
      <c r="V1175" s="59" t="str">
        <f t="shared" si="26"/>
        <v/>
      </c>
    </row>
    <row r="1176" spans="22:22" ht="14.25" thickBot="1" x14ac:dyDescent="0.3">
      <c r="V1176" s="59" t="str">
        <f t="shared" si="26"/>
        <v/>
      </c>
    </row>
    <row r="1177" spans="22:22" ht="14.25" thickBot="1" x14ac:dyDescent="0.3">
      <c r="V1177" s="59" t="str">
        <f t="shared" si="26"/>
        <v/>
      </c>
    </row>
    <row r="1178" spans="22:22" ht="14.25" thickBot="1" x14ac:dyDescent="0.3">
      <c r="V1178" s="59" t="str">
        <f t="shared" si="26"/>
        <v/>
      </c>
    </row>
    <row r="1179" spans="22:22" ht="14.25" thickBot="1" x14ac:dyDescent="0.3">
      <c r="V1179" s="59" t="str">
        <f t="shared" si="26"/>
        <v/>
      </c>
    </row>
    <row r="1180" spans="22:22" ht="14.25" thickBot="1" x14ac:dyDescent="0.3">
      <c r="V1180" s="59" t="str">
        <f t="shared" si="26"/>
        <v/>
      </c>
    </row>
    <row r="1181" spans="22:22" ht="14.25" thickBot="1" x14ac:dyDescent="0.3">
      <c r="V1181" s="59" t="str">
        <f t="shared" si="26"/>
        <v/>
      </c>
    </row>
    <row r="1182" spans="22:22" ht="14.25" thickBot="1" x14ac:dyDescent="0.3">
      <c r="V1182" s="59" t="str">
        <f t="shared" si="26"/>
        <v/>
      </c>
    </row>
    <row r="1183" spans="22:22" ht="14.25" thickBot="1" x14ac:dyDescent="0.3">
      <c r="V1183" s="59" t="str">
        <f t="shared" si="26"/>
        <v/>
      </c>
    </row>
    <row r="1184" spans="22:22" ht="14.25" thickBot="1" x14ac:dyDescent="0.3">
      <c r="V1184" s="59" t="str">
        <f t="shared" si="26"/>
        <v/>
      </c>
    </row>
    <row r="1185" spans="22:22" ht="14.25" thickBot="1" x14ac:dyDescent="0.3">
      <c r="V1185" s="59" t="str">
        <f t="shared" si="26"/>
        <v/>
      </c>
    </row>
    <row r="1186" spans="22:22" ht="14.25" thickBot="1" x14ac:dyDescent="0.3">
      <c r="V1186" s="59" t="str">
        <f t="shared" si="26"/>
        <v/>
      </c>
    </row>
    <row r="1187" spans="22:22" ht="14.25" thickBot="1" x14ac:dyDescent="0.3">
      <c r="V1187" s="59" t="str">
        <f t="shared" si="26"/>
        <v/>
      </c>
    </row>
    <row r="1188" spans="22:22" ht="14.25" thickBot="1" x14ac:dyDescent="0.3">
      <c r="V1188" s="59" t="str">
        <f t="shared" si="26"/>
        <v/>
      </c>
    </row>
    <row r="1189" spans="22:22" ht="14.25" thickBot="1" x14ac:dyDescent="0.3">
      <c r="V1189" s="59" t="str">
        <f t="shared" si="26"/>
        <v/>
      </c>
    </row>
    <row r="1190" spans="22:22" ht="14.25" thickBot="1" x14ac:dyDescent="0.3">
      <c r="V1190" s="59" t="str">
        <f t="shared" si="26"/>
        <v/>
      </c>
    </row>
    <row r="1191" spans="22:22" ht="14.25" thickBot="1" x14ac:dyDescent="0.3">
      <c r="V1191" s="59" t="str">
        <f t="shared" si="26"/>
        <v/>
      </c>
    </row>
    <row r="1192" spans="22:22" ht="14.25" thickBot="1" x14ac:dyDescent="0.3">
      <c r="V1192" s="59" t="str">
        <f t="shared" si="26"/>
        <v/>
      </c>
    </row>
    <row r="1193" spans="22:22" ht="14.25" thickBot="1" x14ac:dyDescent="0.3">
      <c r="V1193" s="59" t="str">
        <f t="shared" si="26"/>
        <v/>
      </c>
    </row>
    <row r="1194" spans="22:22" ht="14.25" thickBot="1" x14ac:dyDescent="0.3">
      <c r="V1194" s="59" t="str">
        <f t="shared" si="26"/>
        <v/>
      </c>
    </row>
    <row r="1195" spans="22:22" ht="14.25" thickBot="1" x14ac:dyDescent="0.3">
      <c r="V1195" s="59" t="str">
        <f t="shared" si="26"/>
        <v/>
      </c>
    </row>
    <row r="1196" spans="22:22" ht="14.25" thickBot="1" x14ac:dyDescent="0.3">
      <c r="V1196" s="59" t="str">
        <f t="shared" si="26"/>
        <v/>
      </c>
    </row>
    <row r="1197" spans="22:22" ht="14.25" thickBot="1" x14ac:dyDescent="0.3">
      <c r="V1197" s="59" t="str">
        <f t="shared" si="26"/>
        <v/>
      </c>
    </row>
    <row r="1198" spans="22:22" ht="14.25" thickBot="1" x14ac:dyDescent="0.3">
      <c r="V1198" s="59" t="str">
        <f t="shared" si="26"/>
        <v/>
      </c>
    </row>
    <row r="1199" spans="22:22" ht="14.25" thickBot="1" x14ac:dyDescent="0.3">
      <c r="V1199" s="59" t="str">
        <f t="shared" si="26"/>
        <v/>
      </c>
    </row>
    <row r="1200" spans="22:22" ht="14.25" thickBot="1" x14ac:dyDescent="0.3">
      <c r="V1200" s="59" t="str">
        <f t="shared" si="26"/>
        <v/>
      </c>
    </row>
    <row r="1201" spans="22:22" ht="14.25" thickBot="1" x14ac:dyDescent="0.3">
      <c r="V1201" s="59" t="str">
        <f t="shared" si="26"/>
        <v/>
      </c>
    </row>
    <row r="1202" spans="22:22" ht="14.25" thickBot="1" x14ac:dyDescent="0.3">
      <c r="V1202" s="59" t="str">
        <f t="shared" si="26"/>
        <v/>
      </c>
    </row>
    <row r="1203" spans="22:22" ht="14.25" thickBot="1" x14ac:dyDescent="0.3">
      <c r="V1203" s="59" t="str">
        <f t="shared" si="26"/>
        <v/>
      </c>
    </row>
    <row r="1204" spans="22:22" ht="14.25" thickBot="1" x14ac:dyDescent="0.3">
      <c r="V1204" s="59" t="str">
        <f t="shared" si="26"/>
        <v/>
      </c>
    </row>
    <row r="1205" spans="22:22" ht="14.25" thickBot="1" x14ac:dyDescent="0.3">
      <c r="V1205" s="59" t="str">
        <f t="shared" si="26"/>
        <v/>
      </c>
    </row>
    <row r="1206" spans="22:22" ht="14.25" thickBot="1" x14ac:dyDescent="0.3">
      <c r="V1206" s="59" t="str">
        <f t="shared" si="26"/>
        <v/>
      </c>
    </row>
    <row r="1207" spans="22:22" ht="14.25" thickBot="1" x14ac:dyDescent="0.3">
      <c r="V1207" s="59" t="str">
        <f t="shared" si="26"/>
        <v/>
      </c>
    </row>
    <row r="1208" spans="22:22" ht="14.25" thickBot="1" x14ac:dyDescent="0.3">
      <c r="V1208" s="59" t="str">
        <f t="shared" si="26"/>
        <v/>
      </c>
    </row>
    <row r="1209" spans="22:22" ht="14.25" thickBot="1" x14ac:dyDescent="0.3">
      <c r="V1209" s="59" t="str">
        <f t="shared" si="26"/>
        <v/>
      </c>
    </row>
    <row r="1210" spans="22:22" ht="14.25" thickBot="1" x14ac:dyDescent="0.3">
      <c r="V1210" s="59" t="str">
        <f t="shared" si="26"/>
        <v/>
      </c>
    </row>
    <row r="1211" spans="22:22" ht="14.25" thickBot="1" x14ac:dyDescent="0.3">
      <c r="V1211" s="59" t="str">
        <f t="shared" si="26"/>
        <v/>
      </c>
    </row>
    <row r="1212" spans="22:22" ht="14.25" thickBot="1" x14ac:dyDescent="0.3">
      <c r="V1212" s="59" t="str">
        <f t="shared" si="26"/>
        <v/>
      </c>
    </row>
    <row r="1213" spans="22:22" ht="14.25" thickBot="1" x14ac:dyDescent="0.3">
      <c r="V1213" s="59" t="str">
        <f t="shared" si="26"/>
        <v/>
      </c>
    </row>
    <row r="1214" spans="22:22" ht="14.25" thickBot="1" x14ac:dyDescent="0.3">
      <c r="V1214" s="59" t="str">
        <f t="shared" si="26"/>
        <v/>
      </c>
    </row>
    <row r="1215" spans="22:22" ht="14.25" thickBot="1" x14ac:dyDescent="0.3">
      <c r="V1215" s="59" t="str">
        <f t="shared" si="26"/>
        <v/>
      </c>
    </row>
    <row r="1216" spans="22:22" ht="14.25" thickBot="1" x14ac:dyDescent="0.3">
      <c r="V1216" s="59" t="str">
        <f t="shared" si="26"/>
        <v/>
      </c>
    </row>
    <row r="1217" spans="22:22" ht="14.25" thickBot="1" x14ac:dyDescent="0.3">
      <c r="V1217" s="59" t="str">
        <f t="shared" si="26"/>
        <v/>
      </c>
    </row>
    <row r="1218" spans="22:22" ht="14.25" thickBot="1" x14ac:dyDescent="0.3">
      <c r="V1218" s="59" t="str">
        <f t="shared" si="26"/>
        <v/>
      </c>
    </row>
    <row r="1219" spans="22:22" ht="14.25" thickBot="1" x14ac:dyDescent="0.3">
      <c r="V1219" s="59" t="str">
        <f t="shared" si="26"/>
        <v/>
      </c>
    </row>
    <row r="1220" spans="22:22" ht="14.25" thickBot="1" x14ac:dyDescent="0.3">
      <c r="V1220" s="59" t="str">
        <f t="shared" si="26"/>
        <v/>
      </c>
    </row>
    <row r="1221" spans="22:22" ht="14.25" thickBot="1" x14ac:dyDescent="0.3">
      <c r="V1221" s="59" t="str">
        <f t="shared" si="26"/>
        <v/>
      </c>
    </row>
    <row r="1222" spans="22:22" ht="14.25" thickBot="1" x14ac:dyDescent="0.3">
      <c r="V1222" s="59" t="str">
        <f t="shared" si="26"/>
        <v/>
      </c>
    </row>
    <row r="1223" spans="22:22" ht="14.25" thickBot="1" x14ac:dyDescent="0.3">
      <c r="V1223" s="59" t="str">
        <f t="shared" si="26"/>
        <v/>
      </c>
    </row>
    <row r="1224" spans="22:22" ht="14.25" thickBot="1" x14ac:dyDescent="0.3">
      <c r="V1224" s="59" t="str">
        <f t="shared" si="26"/>
        <v/>
      </c>
    </row>
    <row r="1225" spans="22:22" ht="14.25" thickBot="1" x14ac:dyDescent="0.3">
      <c r="V1225" s="59" t="str">
        <f t="shared" ref="V1225:V1288" si="27">IF(R1225="","",IF(OR(G1225="3F",G1225="AEDIFICAT",G1225="ANTIN"),R1225+IF(U1225&lt;&gt;"",U1225,S1225)+1,WORKDAY(R1225,IF(U1225&lt;&gt;"",U1225,S1225))))</f>
        <v/>
      </c>
    </row>
    <row r="1226" spans="22:22" ht="14.25" thickBot="1" x14ac:dyDescent="0.3">
      <c r="V1226" s="59" t="str">
        <f t="shared" si="27"/>
        <v/>
      </c>
    </row>
    <row r="1227" spans="22:22" ht="14.25" thickBot="1" x14ac:dyDescent="0.3">
      <c r="V1227" s="59" t="str">
        <f t="shared" si="27"/>
        <v/>
      </c>
    </row>
    <row r="1228" spans="22:22" ht="14.25" thickBot="1" x14ac:dyDescent="0.3">
      <c r="V1228" s="59" t="str">
        <f t="shared" si="27"/>
        <v/>
      </c>
    </row>
    <row r="1229" spans="22:22" ht="14.25" thickBot="1" x14ac:dyDescent="0.3">
      <c r="V1229" s="59" t="str">
        <f t="shared" si="27"/>
        <v/>
      </c>
    </row>
    <row r="1230" spans="22:22" ht="14.25" thickBot="1" x14ac:dyDescent="0.3">
      <c r="V1230" s="59" t="str">
        <f t="shared" si="27"/>
        <v/>
      </c>
    </row>
    <row r="1231" spans="22:22" ht="14.25" thickBot="1" x14ac:dyDescent="0.3">
      <c r="V1231" s="59" t="str">
        <f t="shared" si="27"/>
        <v/>
      </c>
    </row>
    <row r="1232" spans="22:22" ht="14.25" thickBot="1" x14ac:dyDescent="0.3">
      <c r="V1232" s="59" t="str">
        <f t="shared" si="27"/>
        <v/>
      </c>
    </row>
    <row r="1233" spans="22:22" ht="14.25" thickBot="1" x14ac:dyDescent="0.3">
      <c r="V1233" s="59" t="str">
        <f t="shared" si="27"/>
        <v/>
      </c>
    </row>
    <row r="1234" spans="22:22" ht="14.25" thickBot="1" x14ac:dyDescent="0.3">
      <c r="V1234" s="59" t="str">
        <f t="shared" si="27"/>
        <v/>
      </c>
    </row>
    <row r="1235" spans="22:22" ht="14.25" thickBot="1" x14ac:dyDescent="0.3">
      <c r="V1235" s="59" t="str">
        <f t="shared" si="27"/>
        <v/>
      </c>
    </row>
    <row r="1236" spans="22:22" ht="14.25" thickBot="1" x14ac:dyDescent="0.3">
      <c r="V1236" s="59" t="str">
        <f t="shared" si="27"/>
        <v/>
      </c>
    </row>
    <row r="1237" spans="22:22" ht="14.25" thickBot="1" x14ac:dyDescent="0.3">
      <c r="V1237" s="59" t="str">
        <f t="shared" si="27"/>
        <v/>
      </c>
    </row>
    <row r="1238" spans="22:22" ht="14.25" thickBot="1" x14ac:dyDescent="0.3">
      <c r="V1238" s="59" t="str">
        <f t="shared" si="27"/>
        <v/>
      </c>
    </row>
    <row r="1239" spans="22:22" ht="14.25" thickBot="1" x14ac:dyDescent="0.3">
      <c r="V1239" s="59" t="str">
        <f t="shared" si="27"/>
        <v/>
      </c>
    </row>
    <row r="1240" spans="22:22" ht="14.25" thickBot="1" x14ac:dyDescent="0.3">
      <c r="V1240" s="59" t="str">
        <f t="shared" si="27"/>
        <v/>
      </c>
    </row>
    <row r="1241" spans="22:22" ht="14.25" thickBot="1" x14ac:dyDescent="0.3">
      <c r="V1241" s="59" t="str">
        <f t="shared" si="27"/>
        <v/>
      </c>
    </row>
    <row r="1242" spans="22:22" ht="14.25" thickBot="1" x14ac:dyDescent="0.3">
      <c r="V1242" s="59" t="str">
        <f t="shared" si="27"/>
        <v/>
      </c>
    </row>
    <row r="1243" spans="22:22" ht="14.25" thickBot="1" x14ac:dyDescent="0.3">
      <c r="V1243" s="59" t="str">
        <f t="shared" si="27"/>
        <v/>
      </c>
    </row>
    <row r="1244" spans="22:22" ht="14.25" thickBot="1" x14ac:dyDescent="0.3">
      <c r="V1244" s="59" t="str">
        <f t="shared" si="27"/>
        <v/>
      </c>
    </row>
    <row r="1245" spans="22:22" ht="14.25" thickBot="1" x14ac:dyDescent="0.3">
      <c r="V1245" s="59" t="str">
        <f t="shared" si="27"/>
        <v/>
      </c>
    </row>
    <row r="1246" spans="22:22" ht="14.25" thickBot="1" x14ac:dyDescent="0.3">
      <c r="V1246" s="59" t="str">
        <f t="shared" si="27"/>
        <v/>
      </c>
    </row>
    <row r="1247" spans="22:22" ht="14.25" thickBot="1" x14ac:dyDescent="0.3">
      <c r="V1247" s="59" t="str">
        <f t="shared" si="27"/>
        <v/>
      </c>
    </row>
    <row r="1248" spans="22:22" ht="14.25" thickBot="1" x14ac:dyDescent="0.3">
      <c r="V1248" s="59" t="str">
        <f t="shared" si="27"/>
        <v/>
      </c>
    </row>
    <row r="1249" spans="22:22" ht="14.25" thickBot="1" x14ac:dyDescent="0.3">
      <c r="V1249" s="59" t="str">
        <f t="shared" si="27"/>
        <v/>
      </c>
    </row>
    <row r="1250" spans="22:22" ht="14.25" thickBot="1" x14ac:dyDescent="0.3">
      <c r="V1250" s="59" t="str">
        <f t="shared" si="27"/>
        <v/>
      </c>
    </row>
    <row r="1251" spans="22:22" ht="14.25" thickBot="1" x14ac:dyDescent="0.3">
      <c r="V1251" s="59" t="str">
        <f t="shared" si="27"/>
        <v/>
      </c>
    </row>
    <row r="1252" spans="22:22" ht="14.25" thickBot="1" x14ac:dyDescent="0.3">
      <c r="V1252" s="59" t="str">
        <f t="shared" si="27"/>
        <v/>
      </c>
    </row>
    <row r="1253" spans="22:22" ht="14.25" thickBot="1" x14ac:dyDescent="0.3">
      <c r="V1253" s="59" t="str">
        <f t="shared" si="27"/>
        <v/>
      </c>
    </row>
    <row r="1254" spans="22:22" ht="14.25" thickBot="1" x14ac:dyDescent="0.3">
      <c r="V1254" s="59" t="str">
        <f t="shared" si="27"/>
        <v/>
      </c>
    </row>
    <row r="1255" spans="22:22" ht="14.25" thickBot="1" x14ac:dyDescent="0.3">
      <c r="V1255" s="59" t="str">
        <f t="shared" si="27"/>
        <v/>
      </c>
    </row>
    <row r="1256" spans="22:22" ht="14.25" thickBot="1" x14ac:dyDescent="0.3">
      <c r="V1256" s="59" t="str">
        <f t="shared" si="27"/>
        <v/>
      </c>
    </row>
    <row r="1257" spans="22:22" ht="14.25" thickBot="1" x14ac:dyDescent="0.3">
      <c r="V1257" s="59" t="str">
        <f t="shared" si="27"/>
        <v/>
      </c>
    </row>
    <row r="1258" spans="22:22" ht="14.25" thickBot="1" x14ac:dyDescent="0.3">
      <c r="V1258" s="59" t="str">
        <f t="shared" si="27"/>
        <v/>
      </c>
    </row>
    <row r="1259" spans="22:22" ht="14.25" thickBot="1" x14ac:dyDescent="0.3">
      <c r="V1259" s="59" t="str">
        <f t="shared" si="27"/>
        <v/>
      </c>
    </row>
    <row r="1260" spans="22:22" ht="14.25" thickBot="1" x14ac:dyDescent="0.3">
      <c r="V1260" s="59" t="str">
        <f t="shared" si="27"/>
        <v/>
      </c>
    </row>
    <row r="1261" spans="22:22" ht="14.25" thickBot="1" x14ac:dyDescent="0.3">
      <c r="V1261" s="59" t="str">
        <f t="shared" si="27"/>
        <v/>
      </c>
    </row>
    <row r="1262" spans="22:22" ht="14.25" thickBot="1" x14ac:dyDescent="0.3">
      <c r="V1262" s="59" t="str">
        <f t="shared" si="27"/>
        <v/>
      </c>
    </row>
    <row r="1263" spans="22:22" ht="14.25" thickBot="1" x14ac:dyDescent="0.3">
      <c r="V1263" s="59" t="str">
        <f t="shared" si="27"/>
        <v/>
      </c>
    </row>
    <row r="1264" spans="22:22" ht="14.25" thickBot="1" x14ac:dyDescent="0.3">
      <c r="V1264" s="59" t="str">
        <f t="shared" si="27"/>
        <v/>
      </c>
    </row>
    <row r="1265" spans="22:22" ht="14.25" thickBot="1" x14ac:dyDescent="0.3">
      <c r="V1265" s="59" t="str">
        <f t="shared" si="27"/>
        <v/>
      </c>
    </row>
    <row r="1266" spans="22:22" ht="14.25" thickBot="1" x14ac:dyDescent="0.3">
      <c r="V1266" s="59" t="str">
        <f t="shared" si="27"/>
        <v/>
      </c>
    </row>
    <row r="1267" spans="22:22" ht="14.25" thickBot="1" x14ac:dyDescent="0.3">
      <c r="V1267" s="59" t="str">
        <f t="shared" si="27"/>
        <v/>
      </c>
    </row>
    <row r="1268" spans="22:22" ht="14.25" thickBot="1" x14ac:dyDescent="0.3">
      <c r="V1268" s="59" t="str">
        <f t="shared" si="27"/>
        <v/>
      </c>
    </row>
    <row r="1269" spans="22:22" ht="14.25" thickBot="1" x14ac:dyDescent="0.3">
      <c r="V1269" s="59" t="str">
        <f t="shared" si="27"/>
        <v/>
      </c>
    </row>
    <row r="1270" spans="22:22" ht="14.25" thickBot="1" x14ac:dyDescent="0.3">
      <c r="V1270" s="59" t="str">
        <f t="shared" si="27"/>
        <v/>
      </c>
    </row>
    <row r="1271" spans="22:22" ht="14.25" thickBot="1" x14ac:dyDescent="0.3">
      <c r="V1271" s="59" t="str">
        <f t="shared" si="27"/>
        <v/>
      </c>
    </row>
    <row r="1272" spans="22:22" ht="14.25" thickBot="1" x14ac:dyDescent="0.3">
      <c r="V1272" s="59" t="str">
        <f t="shared" si="27"/>
        <v/>
      </c>
    </row>
    <row r="1273" spans="22:22" ht="14.25" thickBot="1" x14ac:dyDescent="0.3">
      <c r="V1273" s="59" t="str">
        <f t="shared" si="27"/>
        <v/>
      </c>
    </row>
    <row r="1274" spans="22:22" ht="14.25" thickBot="1" x14ac:dyDescent="0.3">
      <c r="V1274" s="59" t="str">
        <f t="shared" si="27"/>
        <v/>
      </c>
    </row>
    <row r="1275" spans="22:22" ht="14.25" thickBot="1" x14ac:dyDescent="0.3">
      <c r="V1275" s="59" t="str">
        <f t="shared" si="27"/>
        <v/>
      </c>
    </row>
    <row r="1276" spans="22:22" ht="14.25" thickBot="1" x14ac:dyDescent="0.3">
      <c r="V1276" s="59" t="str">
        <f t="shared" si="27"/>
        <v/>
      </c>
    </row>
    <row r="1277" spans="22:22" ht="14.25" thickBot="1" x14ac:dyDescent="0.3">
      <c r="V1277" s="59" t="str">
        <f t="shared" si="27"/>
        <v/>
      </c>
    </row>
    <row r="1278" spans="22:22" ht="14.25" thickBot="1" x14ac:dyDescent="0.3">
      <c r="V1278" s="59" t="str">
        <f t="shared" si="27"/>
        <v/>
      </c>
    </row>
    <row r="1279" spans="22:22" ht="14.25" thickBot="1" x14ac:dyDescent="0.3">
      <c r="V1279" s="59" t="str">
        <f t="shared" si="27"/>
        <v/>
      </c>
    </row>
    <row r="1280" spans="22:22" ht="14.25" thickBot="1" x14ac:dyDescent="0.3">
      <c r="V1280" s="59" t="str">
        <f t="shared" si="27"/>
        <v/>
      </c>
    </row>
    <row r="1281" spans="22:22" ht="14.25" thickBot="1" x14ac:dyDescent="0.3">
      <c r="V1281" s="59" t="str">
        <f t="shared" si="27"/>
        <v/>
      </c>
    </row>
    <row r="1282" spans="22:22" ht="14.25" thickBot="1" x14ac:dyDescent="0.3">
      <c r="V1282" s="59" t="str">
        <f t="shared" si="27"/>
        <v/>
      </c>
    </row>
    <row r="1283" spans="22:22" ht="14.25" thickBot="1" x14ac:dyDescent="0.3">
      <c r="V1283" s="59" t="str">
        <f t="shared" si="27"/>
        <v/>
      </c>
    </row>
    <row r="1284" spans="22:22" ht="14.25" thickBot="1" x14ac:dyDescent="0.3">
      <c r="V1284" s="59" t="str">
        <f t="shared" si="27"/>
        <v/>
      </c>
    </row>
    <row r="1285" spans="22:22" ht="14.25" thickBot="1" x14ac:dyDescent="0.3">
      <c r="V1285" s="59" t="str">
        <f t="shared" si="27"/>
        <v/>
      </c>
    </row>
    <row r="1286" spans="22:22" ht="14.25" thickBot="1" x14ac:dyDescent="0.3">
      <c r="V1286" s="59" t="str">
        <f t="shared" si="27"/>
        <v/>
      </c>
    </row>
    <row r="1287" spans="22:22" ht="14.25" thickBot="1" x14ac:dyDescent="0.3">
      <c r="V1287" s="59" t="str">
        <f t="shared" si="27"/>
        <v/>
      </c>
    </row>
    <row r="1288" spans="22:22" ht="14.25" thickBot="1" x14ac:dyDescent="0.3">
      <c r="V1288" s="59" t="str">
        <f t="shared" si="27"/>
        <v/>
      </c>
    </row>
    <row r="1289" spans="22:22" ht="14.25" thickBot="1" x14ac:dyDescent="0.3">
      <c r="V1289" s="59" t="str">
        <f t="shared" ref="V1289:V1352" si="28">IF(R1289="","",IF(OR(G1289="3F",G1289="AEDIFICAT",G1289="ANTIN"),R1289+IF(U1289&lt;&gt;"",U1289,S1289)+1,WORKDAY(R1289,IF(U1289&lt;&gt;"",U1289,S1289))))</f>
        <v/>
      </c>
    </row>
    <row r="1290" spans="22:22" ht="14.25" thickBot="1" x14ac:dyDescent="0.3">
      <c r="V1290" s="59" t="str">
        <f t="shared" si="28"/>
        <v/>
      </c>
    </row>
    <row r="1291" spans="22:22" ht="14.25" thickBot="1" x14ac:dyDescent="0.3">
      <c r="V1291" s="59" t="str">
        <f t="shared" si="28"/>
        <v/>
      </c>
    </row>
    <row r="1292" spans="22:22" ht="14.25" thickBot="1" x14ac:dyDescent="0.3">
      <c r="V1292" s="59" t="str">
        <f t="shared" si="28"/>
        <v/>
      </c>
    </row>
    <row r="1293" spans="22:22" ht="14.25" thickBot="1" x14ac:dyDescent="0.3">
      <c r="V1293" s="59" t="str">
        <f t="shared" si="28"/>
        <v/>
      </c>
    </row>
    <row r="1294" spans="22:22" ht="14.25" thickBot="1" x14ac:dyDescent="0.3">
      <c r="V1294" s="59" t="str">
        <f t="shared" si="28"/>
        <v/>
      </c>
    </row>
    <row r="1295" spans="22:22" ht="14.25" thickBot="1" x14ac:dyDescent="0.3">
      <c r="V1295" s="59" t="str">
        <f t="shared" si="28"/>
        <v/>
      </c>
    </row>
    <row r="1296" spans="22:22" ht="14.25" thickBot="1" x14ac:dyDescent="0.3">
      <c r="V1296" s="59" t="str">
        <f t="shared" si="28"/>
        <v/>
      </c>
    </row>
    <row r="1297" spans="22:22" ht="14.25" thickBot="1" x14ac:dyDescent="0.3">
      <c r="V1297" s="59" t="str">
        <f t="shared" si="28"/>
        <v/>
      </c>
    </row>
    <row r="1298" spans="22:22" ht="14.25" thickBot="1" x14ac:dyDescent="0.3">
      <c r="V1298" s="59" t="str">
        <f t="shared" si="28"/>
        <v/>
      </c>
    </row>
    <row r="1299" spans="22:22" ht="14.25" thickBot="1" x14ac:dyDescent="0.3">
      <c r="V1299" s="59" t="str">
        <f t="shared" si="28"/>
        <v/>
      </c>
    </row>
    <row r="1300" spans="22:22" ht="14.25" thickBot="1" x14ac:dyDescent="0.3">
      <c r="V1300" s="59" t="str">
        <f t="shared" si="28"/>
        <v/>
      </c>
    </row>
    <row r="1301" spans="22:22" ht="14.25" thickBot="1" x14ac:dyDescent="0.3">
      <c r="V1301" s="59" t="str">
        <f t="shared" si="28"/>
        <v/>
      </c>
    </row>
    <row r="1302" spans="22:22" ht="14.25" thickBot="1" x14ac:dyDescent="0.3">
      <c r="V1302" s="59" t="str">
        <f t="shared" si="28"/>
        <v/>
      </c>
    </row>
    <row r="1303" spans="22:22" ht="14.25" thickBot="1" x14ac:dyDescent="0.3">
      <c r="V1303" s="59" t="str">
        <f t="shared" si="28"/>
        <v/>
      </c>
    </row>
    <row r="1304" spans="22:22" ht="14.25" thickBot="1" x14ac:dyDescent="0.3">
      <c r="V1304" s="59" t="str">
        <f t="shared" si="28"/>
        <v/>
      </c>
    </row>
    <row r="1305" spans="22:22" ht="14.25" thickBot="1" x14ac:dyDescent="0.3">
      <c r="V1305" s="59" t="str">
        <f t="shared" si="28"/>
        <v/>
      </c>
    </row>
    <row r="1306" spans="22:22" ht="14.25" thickBot="1" x14ac:dyDescent="0.3">
      <c r="V1306" s="59" t="str">
        <f t="shared" si="28"/>
        <v/>
      </c>
    </row>
    <row r="1307" spans="22:22" ht="14.25" thickBot="1" x14ac:dyDescent="0.3">
      <c r="V1307" s="59" t="str">
        <f t="shared" si="28"/>
        <v/>
      </c>
    </row>
    <row r="1308" spans="22:22" ht="14.25" thickBot="1" x14ac:dyDescent="0.3">
      <c r="V1308" s="59" t="str">
        <f t="shared" si="28"/>
        <v/>
      </c>
    </row>
    <row r="1309" spans="22:22" ht="14.25" thickBot="1" x14ac:dyDescent="0.3">
      <c r="V1309" s="59" t="str">
        <f t="shared" si="28"/>
        <v/>
      </c>
    </row>
    <row r="1310" spans="22:22" ht="14.25" thickBot="1" x14ac:dyDescent="0.3">
      <c r="V1310" s="59" t="str">
        <f t="shared" si="28"/>
        <v/>
      </c>
    </row>
    <row r="1311" spans="22:22" ht="14.25" thickBot="1" x14ac:dyDescent="0.3">
      <c r="V1311" s="59" t="str">
        <f t="shared" si="28"/>
        <v/>
      </c>
    </row>
    <row r="1312" spans="22:22" ht="14.25" thickBot="1" x14ac:dyDescent="0.3">
      <c r="V1312" s="59" t="str">
        <f t="shared" si="28"/>
        <v/>
      </c>
    </row>
    <row r="1313" spans="22:22" ht="14.25" thickBot="1" x14ac:dyDescent="0.3">
      <c r="V1313" s="59" t="str">
        <f t="shared" si="28"/>
        <v/>
      </c>
    </row>
    <row r="1314" spans="22:22" ht="14.25" thickBot="1" x14ac:dyDescent="0.3">
      <c r="V1314" s="59" t="str">
        <f t="shared" si="28"/>
        <v/>
      </c>
    </row>
    <row r="1315" spans="22:22" ht="14.25" thickBot="1" x14ac:dyDescent="0.3">
      <c r="V1315" s="59" t="str">
        <f t="shared" si="28"/>
        <v/>
      </c>
    </row>
    <row r="1316" spans="22:22" ht="14.25" thickBot="1" x14ac:dyDescent="0.3">
      <c r="V1316" s="59" t="str">
        <f t="shared" si="28"/>
        <v/>
      </c>
    </row>
    <row r="1317" spans="22:22" ht="14.25" thickBot="1" x14ac:dyDescent="0.3">
      <c r="V1317" s="59" t="str">
        <f t="shared" si="28"/>
        <v/>
      </c>
    </row>
    <row r="1318" spans="22:22" ht="14.25" thickBot="1" x14ac:dyDescent="0.3">
      <c r="V1318" s="59" t="str">
        <f t="shared" si="28"/>
        <v/>
      </c>
    </row>
    <row r="1319" spans="22:22" ht="14.25" thickBot="1" x14ac:dyDescent="0.3">
      <c r="V1319" s="59" t="str">
        <f t="shared" si="28"/>
        <v/>
      </c>
    </row>
    <row r="1320" spans="22:22" ht="14.25" thickBot="1" x14ac:dyDescent="0.3">
      <c r="V1320" s="59" t="str">
        <f t="shared" si="28"/>
        <v/>
      </c>
    </row>
    <row r="1321" spans="22:22" ht="14.25" thickBot="1" x14ac:dyDescent="0.3">
      <c r="V1321" s="59" t="str">
        <f t="shared" si="28"/>
        <v/>
      </c>
    </row>
    <row r="1322" spans="22:22" ht="14.25" thickBot="1" x14ac:dyDescent="0.3">
      <c r="V1322" s="59" t="str">
        <f t="shared" si="28"/>
        <v/>
      </c>
    </row>
    <row r="1323" spans="22:22" ht="14.25" thickBot="1" x14ac:dyDescent="0.3">
      <c r="V1323" s="59" t="str">
        <f t="shared" si="28"/>
        <v/>
      </c>
    </row>
    <row r="1324" spans="22:22" ht="14.25" thickBot="1" x14ac:dyDescent="0.3">
      <c r="V1324" s="59" t="str">
        <f t="shared" si="28"/>
        <v/>
      </c>
    </row>
    <row r="1325" spans="22:22" ht="14.25" thickBot="1" x14ac:dyDescent="0.3">
      <c r="V1325" s="59" t="str">
        <f t="shared" si="28"/>
        <v/>
      </c>
    </row>
    <row r="1326" spans="22:22" ht="14.25" thickBot="1" x14ac:dyDescent="0.3">
      <c r="V1326" s="59" t="str">
        <f t="shared" si="28"/>
        <v/>
      </c>
    </row>
    <row r="1327" spans="22:22" ht="14.25" thickBot="1" x14ac:dyDescent="0.3">
      <c r="V1327" s="59" t="str">
        <f t="shared" si="28"/>
        <v/>
      </c>
    </row>
    <row r="1328" spans="22:22" ht="14.25" thickBot="1" x14ac:dyDescent="0.3">
      <c r="V1328" s="59" t="str">
        <f t="shared" si="28"/>
        <v/>
      </c>
    </row>
    <row r="1329" spans="22:22" ht="14.25" thickBot="1" x14ac:dyDescent="0.3">
      <c r="V1329" s="59" t="str">
        <f t="shared" si="28"/>
        <v/>
      </c>
    </row>
    <row r="1330" spans="22:22" ht="14.25" thickBot="1" x14ac:dyDescent="0.3">
      <c r="V1330" s="59" t="str">
        <f t="shared" si="28"/>
        <v/>
      </c>
    </row>
    <row r="1331" spans="22:22" ht="14.25" thickBot="1" x14ac:dyDescent="0.3">
      <c r="V1331" s="59" t="str">
        <f t="shared" si="28"/>
        <v/>
      </c>
    </row>
    <row r="1332" spans="22:22" ht="14.25" thickBot="1" x14ac:dyDescent="0.3">
      <c r="V1332" s="59" t="str">
        <f t="shared" si="28"/>
        <v/>
      </c>
    </row>
    <row r="1333" spans="22:22" ht="14.25" thickBot="1" x14ac:dyDescent="0.3">
      <c r="V1333" s="59" t="str">
        <f t="shared" si="28"/>
        <v/>
      </c>
    </row>
    <row r="1334" spans="22:22" ht="14.25" thickBot="1" x14ac:dyDescent="0.3">
      <c r="V1334" s="59" t="str">
        <f t="shared" si="28"/>
        <v/>
      </c>
    </row>
    <row r="1335" spans="22:22" ht="14.25" thickBot="1" x14ac:dyDescent="0.3">
      <c r="V1335" s="59" t="str">
        <f t="shared" si="28"/>
        <v/>
      </c>
    </row>
    <row r="1336" spans="22:22" ht="14.25" thickBot="1" x14ac:dyDescent="0.3">
      <c r="V1336" s="59" t="str">
        <f t="shared" si="28"/>
        <v/>
      </c>
    </row>
    <row r="1337" spans="22:22" ht="14.25" thickBot="1" x14ac:dyDescent="0.3">
      <c r="V1337" s="59" t="str">
        <f t="shared" si="28"/>
        <v/>
      </c>
    </row>
    <row r="1338" spans="22:22" ht="14.25" thickBot="1" x14ac:dyDescent="0.3">
      <c r="V1338" s="59" t="str">
        <f t="shared" si="28"/>
        <v/>
      </c>
    </row>
    <row r="1339" spans="22:22" ht="14.25" thickBot="1" x14ac:dyDescent="0.3">
      <c r="V1339" s="59" t="str">
        <f t="shared" si="28"/>
        <v/>
      </c>
    </row>
    <row r="1340" spans="22:22" ht="14.25" thickBot="1" x14ac:dyDescent="0.3">
      <c r="V1340" s="59" t="str">
        <f t="shared" si="28"/>
        <v/>
      </c>
    </row>
    <row r="1341" spans="22:22" ht="14.25" thickBot="1" x14ac:dyDescent="0.3">
      <c r="V1341" s="59" t="str">
        <f t="shared" si="28"/>
        <v/>
      </c>
    </row>
    <row r="1342" spans="22:22" ht="14.25" thickBot="1" x14ac:dyDescent="0.3">
      <c r="V1342" s="59" t="str">
        <f t="shared" si="28"/>
        <v/>
      </c>
    </row>
    <row r="1343" spans="22:22" ht="14.25" thickBot="1" x14ac:dyDescent="0.3">
      <c r="V1343" s="59" t="str">
        <f t="shared" si="28"/>
        <v/>
      </c>
    </row>
    <row r="1344" spans="22:22" ht="14.25" thickBot="1" x14ac:dyDescent="0.3">
      <c r="V1344" s="59" t="str">
        <f t="shared" si="28"/>
        <v/>
      </c>
    </row>
    <row r="1345" spans="22:22" ht="14.25" thickBot="1" x14ac:dyDescent="0.3">
      <c r="V1345" s="59" t="str">
        <f t="shared" si="28"/>
        <v/>
      </c>
    </row>
    <row r="1346" spans="22:22" ht="14.25" thickBot="1" x14ac:dyDescent="0.3">
      <c r="V1346" s="59" t="str">
        <f t="shared" si="28"/>
        <v/>
      </c>
    </row>
    <row r="1347" spans="22:22" ht="14.25" thickBot="1" x14ac:dyDescent="0.3">
      <c r="V1347" s="59" t="str">
        <f t="shared" si="28"/>
        <v/>
      </c>
    </row>
    <row r="1348" spans="22:22" ht="14.25" thickBot="1" x14ac:dyDescent="0.3">
      <c r="V1348" s="59" t="str">
        <f t="shared" si="28"/>
        <v/>
      </c>
    </row>
    <row r="1349" spans="22:22" ht="14.25" thickBot="1" x14ac:dyDescent="0.3">
      <c r="V1349" s="59" t="str">
        <f t="shared" si="28"/>
        <v/>
      </c>
    </row>
    <row r="1350" spans="22:22" ht="14.25" thickBot="1" x14ac:dyDescent="0.3">
      <c r="V1350" s="59" t="str">
        <f t="shared" si="28"/>
        <v/>
      </c>
    </row>
    <row r="1351" spans="22:22" ht="14.25" thickBot="1" x14ac:dyDescent="0.3">
      <c r="V1351" s="59" t="str">
        <f t="shared" si="28"/>
        <v/>
      </c>
    </row>
    <row r="1352" spans="22:22" ht="14.25" thickBot="1" x14ac:dyDescent="0.3">
      <c r="V1352" s="59" t="str">
        <f t="shared" si="28"/>
        <v/>
      </c>
    </row>
    <row r="1353" spans="22:22" ht="14.25" thickBot="1" x14ac:dyDescent="0.3">
      <c r="V1353" s="59" t="str">
        <f t="shared" ref="V1353:V1416" si="29">IF(R1353="","",IF(OR(G1353="3F",G1353="AEDIFICAT",G1353="ANTIN"),R1353+IF(U1353&lt;&gt;"",U1353,S1353)+1,WORKDAY(R1353,IF(U1353&lt;&gt;"",U1353,S1353))))</f>
        <v/>
      </c>
    </row>
    <row r="1354" spans="22:22" ht="14.25" thickBot="1" x14ac:dyDescent="0.3">
      <c r="V1354" s="59" t="str">
        <f t="shared" si="29"/>
        <v/>
      </c>
    </row>
    <row r="1355" spans="22:22" ht="14.25" thickBot="1" x14ac:dyDescent="0.3">
      <c r="V1355" s="59" t="str">
        <f t="shared" si="29"/>
        <v/>
      </c>
    </row>
    <row r="1356" spans="22:22" ht="14.25" thickBot="1" x14ac:dyDescent="0.3">
      <c r="V1356" s="59" t="str">
        <f t="shared" si="29"/>
        <v/>
      </c>
    </row>
    <row r="1357" spans="22:22" ht="14.25" thickBot="1" x14ac:dyDescent="0.3">
      <c r="V1357" s="59" t="str">
        <f t="shared" si="29"/>
        <v/>
      </c>
    </row>
    <row r="1358" spans="22:22" ht="14.25" thickBot="1" x14ac:dyDescent="0.3">
      <c r="V1358" s="59" t="str">
        <f t="shared" si="29"/>
        <v/>
      </c>
    </row>
    <row r="1359" spans="22:22" ht="14.25" thickBot="1" x14ac:dyDescent="0.3">
      <c r="V1359" s="59" t="str">
        <f t="shared" si="29"/>
        <v/>
      </c>
    </row>
    <row r="1360" spans="22:22" ht="14.25" thickBot="1" x14ac:dyDescent="0.3">
      <c r="V1360" s="59" t="str">
        <f t="shared" si="29"/>
        <v/>
      </c>
    </row>
    <row r="1361" spans="22:22" ht="14.25" thickBot="1" x14ac:dyDescent="0.3">
      <c r="V1361" s="59" t="str">
        <f t="shared" si="29"/>
        <v/>
      </c>
    </row>
    <row r="1362" spans="22:22" ht="14.25" thickBot="1" x14ac:dyDescent="0.3">
      <c r="V1362" s="59" t="str">
        <f t="shared" si="29"/>
        <v/>
      </c>
    </row>
    <row r="1363" spans="22:22" ht="14.25" thickBot="1" x14ac:dyDescent="0.3">
      <c r="V1363" s="59" t="str">
        <f t="shared" si="29"/>
        <v/>
      </c>
    </row>
    <row r="1364" spans="22:22" ht="14.25" thickBot="1" x14ac:dyDescent="0.3">
      <c r="V1364" s="59" t="str">
        <f t="shared" si="29"/>
        <v/>
      </c>
    </row>
    <row r="1365" spans="22:22" ht="14.25" thickBot="1" x14ac:dyDescent="0.3">
      <c r="V1365" s="59" t="str">
        <f t="shared" si="29"/>
        <v/>
      </c>
    </row>
    <row r="1366" spans="22:22" ht="14.25" thickBot="1" x14ac:dyDescent="0.3">
      <c r="V1366" s="59" t="str">
        <f t="shared" si="29"/>
        <v/>
      </c>
    </row>
    <row r="1367" spans="22:22" ht="14.25" thickBot="1" x14ac:dyDescent="0.3">
      <c r="V1367" s="59" t="str">
        <f t="shared" si="29"/>
        <v/>
      </c>
    </row>
    <row r="1368" spans="22:22" ht="14.25" thickBot="1" x14ac:dyDescent="0.3">
      <c r="V1368" s="59" t="str">
        <f t="shared" si="29"/>
        <v/>
      </c>
    </row>
    <row r="1369" spans="22:22" ht="14.25" thickBot="1" x14ac:dyDescent="0.3">
      <c r="V1369" s="59" t="str">
        <f t="shared" si="29"/>
        <v/>
      </c>
    </row>
    <row r="1370" spans="22:22" ht="14.25" thickBot="1" x14ac:dyDescent="0.3">
      <c r="V1370" s="59" t="str">
        <f t="shared" si="29"/>
        <v/>
      </c>
    </row>
    <row r="1371" spans="22:22" ht="14.25" thickBot="1" x14ac:dyDescent="0.3">
      <c r="V1371" s="59" t="str">
        <f t="shared" si="29"/>
        <v/>
      </c>
    </row>
    <row r="1372" spans="22:22" ht="14.25" thickBot="1" x14ac:dyDescent="0.3">
      <c r="V1372" s="59" t="str">
        <f t="shared" si="29"/>
        <v/>
      </c>
    </row>
    <row r="1373" spans="22:22" ht="14.25" thickBot="1" x14ac:dyDescent="0.3">
      <c r="V1373" s="59" t="str">
        <f t="shared" si="29"/>
        <v/>
      </c>
    </row>
    <row r="1374" spans="22:22" ht="14.25" thickBot="1" x14ac:dyDescent="0.3">
      <c r="V1374" s="59" t="str">
        <f t="shared" si="29"/>
        <v/>
      </c>
    </row>
    <row r="1375" spans="22:22" ht="14.25" thickBot="1" x14ac:dyDescent="0.3">
      <c r="V1375" s="59" t="str">
        <f t="shared" si="29"/>
        <v/>
      </c>
    </row>
    <row r="1376" spans="22:22" ht="14.25" thickBot="1" x14ac:dyDescent="0.3">
      <c r="V1376" s="59" t="str">
        <f t="shared" si="29"/>
        <v/>
      </c>
    </row>
    <row r="1377" spans="22:22" ht="14.25" thickBot="1" x14ac:dyDescent="0.3">
      <c r="V1377" s="59" t="str">
        <f t="shared" si="29"/>
        <v/>
      </c>
    </row>
    <row r="1378" spans="22:22" ht="14.25" thickBot="1" x14ac:dyDescent="0.3">
      <c r="V1378" s="59" t="str">
        <f t="shared" si="29"/>
        <v/>
      </c>
    </row>
    <row r="1379" spans="22:22" ht="14.25" thickBot="1" x14ac:dyDescent="0.3">
      <c r="V1379" s="59" t="str">
        <f t="shared" si="29"/>
        <v/>
      </c>
    </row>
    <row r="1380" spans="22:22" ht="14.25" thickBot="1" x14ac:dyDescent="0.3">
      <c r="V1380" s="59" t="str">
        <f t="shared" si="29"/>
        <v/>
      </c>
    </row>
    <row r="1381" spans="22:22" ht="14.25" thickBot="1" x14ac:dyDescent="0.3">
      <c r="V1381" s="59" t="str">
        <f t="shared" si="29"/>
        <v/>
      </c>
    </row>
    <row r="1382" spans="22:22" ht="14.25" thickBot="1" x14ac:dyDescent="0.3">
      <c r="V1382" s="59" t="str">
        <f t="shared" si="29"/>
        <v/>
      </c>
    </row>
    <row r="1383" spans="22:22" ht="14.25" thickBot="1" x14ac:dyDescent="0.3">
      <c r="V1383" s="59" t="str">
        <f t="shared" si="29"/>
        <v/>
      </c>
    </row>
    <row r="1384" spans="22:22" ht="14.25" thickBot="1" x14ac:dyDescent="0.3">
      <c r="V1384" s="59" t="str">
        <f t="shared" si="29"/>
        <v/>
      </c>
    </row>
    <row r="1385" spans="22:22" ht="14.25" thickBot="1" x14ac:dyDescent="0.3">
      <c r="V1385" s="59" t="str">
        <f t="shared" si="29"/>
        <v/>
      </c>
    </row>
    <row r="1386" spans="22:22" ht="14.25" thickBot="1" x14ac:dyDescent="0.3">
      <c r="V1386" s="59" t="str">
        <f t="shared" si="29"/>
        <v/>
      </c>
    </row>
    <row r="1387" spans="22:22" ht="14.25" thickBot="1" x14ac:dyDescent="0.3">
      <c r="V1387" s="59" t="str">
        <f t="shared" si="29"/>
        <v/>
      </c>
    </row>
    <row r="1388" spans="22:22" ht="14.25" thickBot="1" x14ac:dyDescent="0.3">
      <c r="V1388" s="59" t="str">
        <f t="shared" si="29"/>
        <v/>
      </c>
    </row>
    <row r="1389" spans="22:22" ht="14.25" thickBot="1" x14ac:dyDescent="0.3">
      <c r="V1389" s="59" t="str">
        <f t="shared" si="29"/>
        <v/>
      </c>
    </row>
    <row r="1390" spans="22:22" ht="14.25" thickBot="1" x14ac:dyDescent="0.3">
      <c r="V1390" s="59" t="str">
        <f t="shared" si="29"/>
        <v/>
      </c>
    </row>
    <row r="1391" spans="22:22" ht="14.25" thickBot="1" x14ac:dyDescent="0.3">
      <c r="V1391" s="59" t="str">
        <f t="shared" si="29"/>
        <v/>
      </c>
    </row>
    <row r="1392" spans="22:22" ht="14.25" thickBot="1" x14ac:dyDescent="0.3">
      <c r="V1392" s="59" t="str">
        <f t="shared" si="29"/>
        <v/>
      </c>
    </row>
    <row r="1393" spans="22:22" ht="14.25" thickBot="1" x14ac:dyDescent="0.3">
      <c r="V1393" s="59" t="str">
        <f t="shared" si="29"/>
        <v/>
      </c>
    </row>
    <row r="1394" spans="22:22" ht="14.25" thickBot="1" x14ac:dyDescent="0.3">
      <c r="V1394" s="59" t="str">
        <f t="shared" si="29"/>
        <v/>
      </c>
    </row>
    <row r="1395" spans="22:22" ht="14.25" thickBot="1" x14ac:dyDescent="0.3">
      <c r="V1395" s="59" t="str">
        <f t="shared" si="29"/>
        <v/>
      </c>
    </row>
    <row r="1396" spans="22:22" ht="14.25" thickBot="1" x14ac:dyDescent="0.3">
      <c r="V1396" s="59" t="str">
        <f t="shared" si="29"/>
        <v/>
      </c>
    </row>
    <row r="1397" spans="22:22" ht="14.25" thickBot="1" x14ac:dyDescent="0.3">
      <c r="V1397" s="59" t="str">
        <f t="shared" si="29"/>
        <v/>
      </c>
    </row>
    <row r="1398" spans="22:22" ht="14.25" thickBot="1" x14ac:dyDescent="0.3">
      <c r="V1398" s="59" t="str">
        <f t="shared" si="29"/>
        <v/>
      </c>
    </row>
    <row r="1399" spans="22:22" ht="14.25" thickBot="1" x14ac:dyDescent="0.3">
      <c r="V1399" s="59" t="str">
        <f t="shared" si="29"/>
        <v/>
      </c>
    </row>
    <row r="1400" spans="22:22" ht="14.25" thickBot="1" x14ac:dyDescent="0.3">
      <c r="V1400" s="59" t="str">
        <f t="shared" si="29"/>
        <v/>
      </c>
    </row>
    <row r="1401" spans="22:22" ht="14.25" thickBot="1" x14ac:dyDescent="0.3">
      <c r="V1401" s="59" t="str">
        <f t="shared" si="29"/>
        <v/>
      </c>
    </row>
    <row r="1402" spans="22:22" ht="14.25" thickBot="1" x14ac:dyDescent="0.3">
      <c r="V1402" s="59" t="str">
        <f t="shared" si="29"/>
        <v/>
      </c>
    </row>
    <row r="1403" spans="22:22" ht="14.25" thickBot="1" x14ac:dyDescent="0.3">
      <c r="V1403" s="59" t="str">
        <f t="shared" si="29"/>
        <v/>
      </c>
    </row>
    <row r="1404" spans="22:22" ht="14.25" thickBot="1" x14ac:dyDescent="0.3">
      <c r="V1404" s="59" t="str">
        <f t="shared" si="29"/>
        <v/>
      </c>
    </row>
    <row r="1405" spans="22:22" ht="14.25" thickBot="1" x14ac:dyDescent="0.3">
      <c r="V1405" s="59" t="str">
        <f t="shared" si="29"/>
        <v/>
      </c>
    </row>
    <row r="1406" spans="22:22" ht="14.25" thickBot="1" x14ac:dyDescent="0.3">
      <c r="V1406" s="59" t="str">
        <f t="shared" si="29"/>
        <v/>
      </c>
    </row>
    <row r="1407" spans="22:22" ht="14.25" thickBot="1" x14ac:dyDescent="0.3">
      <c r="V1407" s="59" t="str">
        <f t="shared" si="29"/>
        <v/>
      </c>
    </row>
    <row r="1408" spans="22:22" ht="14.25" thickBot="1" x14ac:dyDescent="0.3">
      <c r="V1408" s="59" t="str">
        <f t="shared" si="29"/>
        <v/>
      </c>
    </row>
    <row r="1409" spans="22:22" ht="14.25" thickBot="1" x14ac:dyDescent="0.3">
      <c r="V1409" s="59" t="str">
        <f t="shared" si="29"/>
        <v/>
      </c>
    </row>
    <row r="1410" spans="22:22" ht="14.25" thickBot="1" x14ac:dyDescent="0.3">
      <c r="V1410" s="59" t="str">
        <f t="shared" si="29"/>
        <v/>
      </c>
    </row>
    <row r="1411" spans="22:22" ht="14.25" thickBot="1" x14ac:dyDescent="0.3">
      <c r="V1411" s="59" t="str">
        <f t="shared" si="29"/>
        <v/>
      </c>
    </row>
    <row r="1412" spans="22:22" ht="14.25" thickBot="1" x14ac:dyDescent="0.3">
      <c r="V1412" s="59" t="str">
        <f t="shared" si="29"/>
        <v/>
      </c>
    </row>
    <row r="1413" spans="22:22" ht="14.25" thickBot="1" x14ac:dyDescent="0.3">
      <c r="V1413" s="59" t="str">
        <f t="shared" si="29"/>
        <v/>
      </c>
    </row>
    <row r="1414" spans="22:22" ht="14.25" thickBot="1" x14ac:dyDescent="0.3">
      <c r="V1414" s="59" t="str">
        <f t="shared" si="29"/>
        <v/>
      </c>
    </row>
    <row r="1415" spans="22:22" ht="14.25" thickBot="1" x14ac:dyDescent="0.3">
      <c r="V1415" s="59" t="str">
        <f t="shared" si="29"/>
        <v/>
      </c>
    </row>
    <row r="1416" spans="22:22" ht="14.25" thickBot="1" x14ac:dyDescent="0.3">
      <c r="V1416" s="59" t="str">
        <f t="shared" si="29"/>
        <v/>
      </c>
    </row>
    <row r="1417" spans="22:22" ht="14.25" thickBot="1" x14ac:dyDescent="0.3">
      <c r="V1417" s="59" t="str">
        <f t="shared" ref="V1417:V1480" si="30">IF(R1417="","",IF(OR(G1417="3F",G1417="AEDIFICAT",G1417="ANTIN"),R1417+IF(U1417&lt;&gt;"",U1417,S1417)+1,WORKDAY(R1417,IF(U1417&lt;&gt;"",U1417,S1417))))</f>
        <v/>
      </c>
    </row>
    <row r="1418" spans="22:22" ht="14.25" thickBot="1" x14ac:dyDescent="0.3">
      <c r="V1418" s="59" t="str">
        <f t="shared" si="30"/>
        <v/>
      </c>
    </row>
    <row r="1419" spans="22:22" ht="14.25" thickBot="1" x14ac:dyDescent="0.3">
      <c r="V1419" s="59" t="str">
        <f t="shared" si="30"/>
        <v/>
      </c>
    </row>
    <row r="1420" spans="22:22" ht="14.25" thickBot="1" x14ac:dyDescent="0.3">
      <c r="V1420" s="59" t="str">
        <f t="shared" si="30"/>
        <v/>
      </c>
    </row>
    <row r="1421" spans="22:22" ht="14.25" thickBot="1" x14ac:dyDescent="0.3">
      <c r="V1421" s="59" t="str">
        <f t="shared" si="30"/>
        <v/>
      </c>
    </row>
    <row r="1422" spans="22:22" ht="14.25" thickBot="1" x14ac:dyDescent="0.3">
      <c r="V1422" s="59" t="str">
        <f t="shared" si="30"/>
        <v/>
      </c>
    </row>
    <row r="1423" spans="22:22" ht="14.25" thickBot="1" x14ac:dyDescent="0.3">
      <c r="V1423" s="59" t="str">
        <f t="shared" si="30"/>
        <v/>
      </c>
    </row>
    <row r="1424" spans="22:22" ht="14.25" thickBot="1" x14ac:dyDescent="0.3">
      <c r="V1424" s="59" t="str">
        <f t="shared" si="30"/>
        <v/>
      </c>
    </row>
    <row r="1425" spans="22:22" ht="14.25" thickBot="1" x14ac:dyDescent="0.3">
      <c r="V1425" s="59" t="str">
        <f t="shared" si="30"/>
        <v/>
      </c>
    </row>
    <row r="1426" spans="22:22" ht="14.25" thickBot="1" x14ac:dyDescent="0.3">
      <c r="V1426" s="59" t="str">
        <f t="shared" si="30"/>
        <v/>
      </c>
    </row>
    <row r="1427" spans="22:22" ht="14.25" thickBot="1" x14ac:dyDescent="0.3">
      <c r="V1427" s="59" t="str">
        <f t="shared" si="30"/>
        <v/>
      </c>
    </row>
    <row r="1428" spans="22:22" ht="14.25" thickBot="1" x14ac:dyDescent="0.3">
      <c r="V1428" s="59" t="str">
        <f t="shared" si="30"/>
        <v/>
      </c>
    </row>
    <row r="1429" spans="22:22" ht="14.25" thickBot="1" x14ac:dyDescent="0.3">
      <c r="V1429" s="59" t="str">
        <f t="shared" si="30"/>
        <v/>
      </c>
    </row>
    <row r="1430" spans="22:22" ht="14.25" thickBot="1" x14ac:dyDescent="0.3">
      <c r="V1430" s="59" t="str">
        <f t="shared" si="30"/>
        <v/>
      </c>
    </row>
    <row r="1431" spans="22:22" ht="14.25" thickBot="1" x14ac:dyDescent="0.3">
      <c r="V1431" s="59" t="str">
        <f t="shared" si="30"/>
        <v/>
      </c>
    </row>
    <row r="1432" spans="22:22" ht="14.25" thickBot="1" x14ac:dyDescent="0.3">
      <c r="V1432" s="59" t="str">
        <f t="shared" si="30"/>
        <v/>
      </c>
    </row>
    <row r="1433" spans="22:22" ht="14.25" thickBot="1" x14ac:dyDescent="0.3">
      <c r="V1433" s="59" t="str">
        <f t="shared" si="30"/>
        <v/>
      </c>
    </row>
    <row r="1434" spans="22:22" ht="14.25" thickBot="1" x14ac:dyDescent="0.3">
      <c r="V1434" s="59" t="str">
        <f t="shared" si="30"/>
        <v/>
      </c>
    </row>
    <row r="1435" spans="22:22" ht="14.25" thickBot="1" x14ac:dyDescent="0.3">
      <c r="V1435" s="59" t="str">
        <f t="shared" si="30"/>
        <v/>
      </c>
    </row>
    <row r="1436" spans="22:22" ht="14.25" thickBot="1" x14ac:dyDescent="0.3">
      <c r="V1436" s="59" t="str">
        <f t="shared" si="30"/>
        <v/>
      </c>
    </row>
    <row r="1437" spans="22:22" ht="14.25" thickBot="1" x14ac:dyDescent="0.3">
      <c r="V1437" s="59" t="str">
        <f t="shared" si="30"/>
        <v/>
      </c>
    </row>
    <row r="1438" spans="22:22" ht="14.25" thickBot="1" x14ac:dyDescent="0.3">
      <c r="V1438" s="59" t="str">
        <f t="shared" si="30"/>
        <v/>
      </c>
    </row>
    <row r="1439" spans="22:22" ht="14.25" thickBot="1" x14ac:dyDescent="0.3">
      <c r="V1439" s="59" t="str">
        <f t="shared" si="30"/>
        <v/>
      </c>
    </row>
    <row r="1440" spans="22:22" ht="14.25" thickBot="1" x14ac:dyDescent="0.3">
      <c r="V1440" s="59" t="str">
        <f t="shared" si="30"/>
        <v/>
      </c>
    </row>
    <row r="1441" spans="22:22" ht="14.25" thickBot="1" x14ac:dyDescent="0.3">
      <c r="V1441" s="59" t="str">
        <f t="shared" si="30"/>
        <v/>
      </c>
    </row>
    <row r="1442" spans="22:22" ht="14.25" thickBot="1" x14ac:dyDescent="0.3">
      <c r="V1442" s="59" t="str">
        <f t="shared" si="30"/>
        <v/>
      </c>
    </row>
    <row r="1443" spans="22:22" ht="14.25" thickBot="1" x14ac:dyDescent="0.3">
      <c r="V1443" s="59" t="str">
        <f t="shared" si="30"/>
        <v/>
      </c>
    </row>
    <row r="1444" spans="22:22" ht="14.25" thickBot="1" x14ac:dyDescent="0.3">
      <c r="V1444" s="59" t="str">
        <f t="shared" si="30"/>
        <v/>
      </c>
    </row>
    <row r="1445" spans="22:22" ht="14.25" thickBot="1" x14ac:dyDescent="0.3">
      <c r="V1445" s="59" t="str">
        <f t="shared" si="30"/>
        <v/>
      </c>
    </row>
    <row r="1446" spans="22:22" ht="14.25" thickBot="1" x14ac:dyDescent="0.3">
      <c r="V1446" s="59" t="str">
        <f t="shared" si="30"/>
        <v/>
      </c>
    </row>
    <row r="1447" spans="22:22" ht="14.25" thickBot="1" x14ac:dyDescent="0.3">
      <c r="V1447" s="59" t="str">
        <f t="shared" si="30"/>
        <v/>
      </c>
    </row>
    <row r="1448" spans="22:22" ht="14.25" thickBot="1" x14ac:dyDescent="0.3">
      <c r="V1448" s="59" t="str">
        <f t="shared" si="30"/>
        <v/>
      </c>
    </row>
    <row r="1449" spans="22:22" ht="14.25" thickBot="1" x14ac:dyDescent="0.3">
      <c r="V1449" s="59" t="str">
        <f t="shared" si="30"/>
        <v/>
      </c>
    </row>
    <row r="1450" spans="22:22" ht="14.25" thickBot="1" x14ac:dyDescent="0.3">
      <c r="V1450" s="59" t="str">
        <f t="shared" si="30"/>
        <v/>
      </c>
    </row>
    <row r="1451" spans="22:22" ht="14.25" thickBot="1" x14ac:dyDescent="0.3">
      <c r="V1451" s="59" t="str">
        <f t="shared" si="30"/>
        <v/>
      </c>
    </row>
    <row r="1452" spans="22:22" ht="14.25" thickBot="1" x14ac:dyDescent="0.3">
      <c r="V1452" s="59" t="str">
        <f t="shared" si="30"/>
        <v/>
      </c>
    </row>
    <row r="1453" spans="22:22" ht="14.25" thickBot="1" x14ac:dyDescent="0.3">
      <c r="V1453" s="59" t="str">
        <f t="shared" si="30"/>
        <v/>
      </c>
    </row>
    <row r="1454" spans="22:22" ht="14.25" thickBot="1" x14ac:dyDescent="0.3">
      <c r="V1454" s="59" t="str">
        <f t="shared" si="30"/>
        <v/>
      </c>
    </row>
    <row r="1455" spans="22:22" ht="14.25" thickBot="1" x14ac:dyDescent="0.3">
      <c r="V1455" s="59" t="str">
        <f t="shared" si="30"/>
        <v/>
      </c>
    </row>
    <row r="1456" spans="22:22" ht="14.25" thickBot="1" x14ac:dyDescent="0.3">
      <c r="V1456" s="59" t="str">
        <f t="shared" si="30"/>
        <v/>
      </c>
    </row>
    <row r="1457" spans="22:22" ht="14.25" thickBot="1" x14ac:dyDescent="0.3">
      <c r="V1457" s="59" t="str">
        <f t="shared" si="30"/>
        <v/>
      </c>
    </row>
    <row r="1458" spans="22:22" ht="14.25" thickBot="1" x14ac:dyDescent="0.3">
      <c r="V1458" s="59" t="str">
        <f t="shared" si="30"/>
        <v/>
      </c>
    </row>
    <row r="1459" spans="22:22" ht="14.25" thickBot="1" x14ac:dyDescent="0.3">
      <c r="V1459" s="59" t="str">
        <f t="shared" si="30"/>
        <v/>
      </c>
    </row>
    <row r="1460" spans="22:22" ht="14.25" thickBot="1" x14ac:dyDescent="0.3">
      <c r="V1460" s="59" t="str">
        <f t="shared" si="30"/>
        <v/>
      </c>
    </row>
    <row r="1461" spans="22:22" ht="14.25" thickBot="1" x14ac:dyDescent="0.3">
      <c r="V1461" s="59" t="str">
        <f t="shared" si="30"/>
        <v/>
      </c>
    </row>
    <row r="1462" spans="22:22" ht="14.25" thickBot="1" x14ac:dyDescent="0.3">
      <c r="V1462" s="59" t="str">
        <f t="shared" si="30"/>
        <v/>
      </c>
    </row>
    <row r="1463" spans="22:22" ht="14.25" thickBot="1" x14ac:dyDescent="0.3">
      <c r="V1463" s="59" t="str">
        <f t="shared" si="30"/>
        <v/>
      </c>
    </row>
    <row r="1464" spans="22:22" ht="14.25" thickBot="1" x14ac:dyDescent="0.3">
      <c r="V1464" s="59" t="str">
        <f t="shared" si="30"/>
        <v/>
      </c>
    </row>
    <row r="1465" spans="22:22" ht="14.25" thickBot="1" x14ac:dyDescent="0.3">
      <c r="V1465" s="59" t="str">
        <f t="shared" si="30"/>
        <v/>
      </c>
    </row>
    <row r="1466" spans="22:22" ht="14.25" thickBot="1" x14ac:dyDescent="0.3">
      <c r="V1466" s="59" t="str">
        <f t="shared" si="30"/>
        <v/>
      </c>
    </row>
    <row r="1467" spans="22:22" ht="14.25" thickBot="1" x14ac:dyDescent="0.3">
      <c r="V1467" s="59" t="str">
        <f t="shared" si="30"/>
        <v/>
      </c>
    </row>
    <row r="1468" spans="22:22" ht="14.25" thickBot="1" x14ac:dyDescent="0.3">
      <c r="V1468" s="59" t="str">
        <f t="shared" si="30"/>
        <v/>
      </c>
    </row>
    <row r="1469" spans="22:22" ht="14.25" thickBot="1" x14ac:dyDescent="0.3">
      <c r="V1469" s="59" t="str">
        <f t="shared" si="30"/>
        <v/>
      </c>
    </row>
    <row r="1470" spans="22:22" ht="14.25" thickBot="1" x14ac:dyDescent="0.3">
      <c r="V1470" s="59" t="str">
        <f t="shared" si="30"/>
        <v/>
      </c>
    </row>
    <row r="1471" spans="22:22" ht="14.25" thickBot="1" x14ac:dyDescent="0.3">
      <c r="V1471" s="59" t="str">
        <f t="shared" si="30"/>
        <v/>
      </c>
    </row>
    <row r="1472" spans="22:22" ht="14.25" thickBot="1" x14ac:dyDescent="0.3">
      <c r="V1472" s="59" t="str">
        <f t="shared" si="30"/>
        <v/>
      </c>
    </row>
    <row r="1473" spans="22:22" ht="14.25" thickBot="1" x14ac:dyDescent="0.3">
      <c r="V1473" s="59" t="str">
        <f t="shared" si="30"/>
        <v/>
      </c>
    </row>
    <row r="1474" spans="22:22" ht="14.25" thickBot="1" x14ac:dyDescent="0.3">
      <c r="V1474" s="59" t="str">
        <f t="shared" si="30"/>
        <v/>
      </c>
    </row>
    <row r="1475" spans="22:22" ht="14.25" thickBot="1" x14ac:dyDescent="0.3">
      <c r="V1475" s="59" t="str">
        <f t="shared" si="30"/>
        <v/>
      </c>
    </row>
    <row r="1476" spans="22:22" ht="14.25" thickBot="1" x14ac:dyDescent="0.3">
      <c r="V1476" s="59" t="str">
        <f t="shared" si="30"/>
        <v/>
      </c>
    </row>
    <row r="1477" spans="22:22" ht="14.25" thickBot="1" x14ac:dyDescent="0.3">
      <c r="V1477" s="59" t="str">
        <f t="shared" si="30"/>
        <v/>
      </c>
    </row>
    <row r="1478" spans="22:22" ht="14.25" thickBot="1" x14ac:dyDescent="0.3">
      <c r="V1478" s="59" t="str">
        <f t="shared" si="30"/>
        <v/>
      </c>
    </row>
    <row r="1479" spans="22:22" ht="14.25" thickBot="1" x14ac:dyDescent="0.3">
      <c r="V1479" s="59" t="str">
        <f t="shared" si="30"/>
        <v/>
      </c>
    </row>
    <row r="1480" spans="22:22" ht="14.25" thickBot="1" x14ac:dyDescent="0.3">
      <c r="V1480" s="59" t="str">
        <f t="shared" si="30"/>
        <v/>
      </c>
    </row>
    <row r="1481" spans="22:22" ht="14.25" thickBot="1" x14ac:dyDescent="0.3">
      <c r="V1481" s="59" t="str">
        <f t="shared" ref="V1481:V1544" si="31">IF(R1481="","",IF(OR(G1481="3F",G1481="AEDIFICAT",G1481="ANTIN"),R1481+IF(U1481&lt;&gt;"",U1481,S1481)+1,WORKDAY(R1481,IF(U1481&lt;&gt;"",U1481,S1481))))</f>
        <v/>
      </c>
    </row>
    <row r="1482" spans="22:22" ht="14.25" thickBot="1" x14ac:dyDescent="0.3">
      <c r="V1482" s="59" t="str">
        <f t="shared" si="31"/>
        <v/>
      </c>
    </row>
    <row r="1483" spans="22:22" ht="14.25" thickBot="1" x14ac:dyDescent="0.3">
      <c r="V1483" s="59" t="str">
        <f t="shared" si="31"/>
        <v/>
      </c>
    </row>
    <row r="1484" spans="22:22" ht="14.25" thickBot="1" x14ac:dyDescent="0.3">
      <c r="V1484" s="59" t="str">
        <f t="shared" si="31"/>
        <v/>
      </c>
    </row>
    <row r="1485" spans="22:22" ht="14.25" thickBot="1" x14ac:dyDescent="0.3">
      <c r="V1485" s="59" t="str">
        <f t="shared" si="31"/>
        <v/>
      </c>
    </row>
    <row r="1486" spans="22:22" ht="14.25" thickBot="1" x14ac:dyDescent="0.3">
      <c r="V1486" s="59" t="str">
        <f t="shared" si="31"/>
        <v/>
      </c>
    </row>
    <row r="1487" spans="22:22" ht="14.25" thickBot="1" x14ac:dyDescent="0.3">
      <c r="V1487" s="59" t="str">
        <f t="shared" si="31"/>
        <v/>
      </c>
    </row>
    <row r="1488" spans="22:22" ht="14.25" thickBot="1" x14ac:dyDescent="0.3">
      <c r="V1488" s="59" t="str">
        <f t="shared" si="31"/>
        <v/>
      </c>
    </row>
    <row r="1489" spans="22:22" ht="14.25" thickBot="1" x14ac:dyDescent="0.3">
      <c r="V1489" s="59" t="str">
        <f t="shared" si="31"/>
        <v/>
      </c>
    </row>
    <row r="1490" spans="22:22" ht="14.25" thickBot="1" x14ac:dyDescent="0.3">
      <c r="V1490" s="59" t="str">
        <f t="shared" si="31"/>
        <v/>
      </c>
    </row>
    <row r="1491" spans="22:22" ht="14.25" thickBot="1" x14ac:dyDescent="0.3">
      <c r="V1491" s="59" t="str">
        <f t="shared" si="31"/>
        <v/>
      </c>
    </row>
    <row r="1492" spans="22:22" ht="14.25" thickBot="1" x14ac:dyDescent="0.3">
      <c r="V1492" s="59" t="str">
        <f t="shared" si="31"/>
        <v/>
      </c>
    </row>
    <row r="1493" spans="22:22" ht="14.25" thickBot="1" x14ac:dyDescent="0.3">
      <c r="V1493" s="59" t="str">
        <f t="shared" si="31"/>
        <v/>
      </c>
    </row>
    <row r="1494" spans="22:22" ht="14.25" thickBot="1" x14ac:dyDescent="0.3">
      <c r="V1494" s="59" t="str">
        <f t="shared" si="31"/>
        <v/>
      </c>
    </row>
    <row r="1495" spans="22:22" ht="14.25" thickBot="1" x14ac:dyDescent="0.3">
      <c r="V1495" s="59" t="str">
        <f t="shared" si="31"/>
        <v/>
      </c>
    </row>
    <row r="1496" spans="22:22" ht="14.25" thickBot="1" x14ac:dyDescent="0.3">
      <c r="V1496" s="59" t="str">
        <f t="shared" si="31"/>
        <v/>
      </c>
    </row>
    <row r="1497" spans="22:22" ht="14.25" thickBot="1" x14ac:dyDescent="0.3">
      <c r="V1497" s="59" t="str">
        <f t="shared" si="31"/>
        <v/>
      </c>
    </row>
    <row r="1498" spans="22:22" ht="14.25" thickBot="1" x14ac:dyDescent="0.3">
      <c r="V1498" s="59" t="str">
        <f t="shared" si="31"/>
        <v/>
      </c>
    </row>
    <row r="1499" spans="22:22" ht="14.25" thickBot="1" x14ac:dyDescent="0.3">
      <c r="V1499" s="59" t="str">
        <f t="shared" si="31"/>
        <v/>
      </c>
    </row>
    <row r="1500" spans="22:22" ht="14.25" thickBot="1" x14ac:dyDescent="0.3">
      <c r="V1500" s="59" t="str">
        <f t="shared" si="31"/>
        <v/>
      </c>
    </row>
    <row r="1501" spans="22:22" ht="14.25" thickBot="1" x14ac:dyDescent="0.3">
      <c r="V1501" s="59" t="str">
        <f t="shared" si="31"/>
        <v/>
      </c>
    </row>
    <row r="1502" spans="22:22" ht="14.25" thickBot="1" x14ac:dyDescent="0.3">
      <c r="V1502" s="59" t="str">
        <f t="shared" si="31"/>
        <v/>
      </c>
    </row>
    <row r="1503" spans="22:22" ht="14.25" thickBot="1" x14ac:dyDescent="0.3">
      <c r="V1503" s="59" t="str">
        <f t="shared" si="31"/>
        <v/>
      </c>
    </row>
    <row r="1504" spans="22:22" ht="14.25" thickBot="1" x14ac:dyDescent="0.3">
      <c r="V1504" s="59" t="str">
        <f t="shared" si="31"/>
        <v/>
      </c>
    </row>
    <row r="1505" spans="22:22" ht="14.25" thickBot="1" x14ac:dyDescent="0.3">
      <c r="V1505" s="59" t="str">
        <f t="shared" si="31"/>
        <v/>
      </c>
    </row>
    <row r="1506" spans="22:22" ht="14.25" thickBot="1" x14ac:dyDescent="0.3">
      <c r="V1506" s="59" t="str">
        <f t="shared" si="31"/>
        <v/>
      </c>
    </row>
    <row r="1507" spans="22:22" ht="14.25" thickBot="1" x14ac:dyDescent="0.3">
      <c r="V1507" s="59" t="str">
        <f t="shared" si="31"/>
        <v/>
      </c>
    </row>
    <row r="1508" spans="22:22" ht="14.25" thickBot="1" x14ac:dyDescent="0.3">
      <c r="V1508" s="59" t="str">
        <f t="shared" si="31"/>
        <v/>
      </c>
    </row>
    <row r="1509" spans="22:22" ht="14.25" thickBot="1" x14ac:dyDescent="0.3">
      <c r="V1509" s="59" t="str">
        <f t="shared" si="31"/>
        <v/>
      </c>
    </row>
    <row r="1510" spans="22:22" ht="14.25" thickBot="1" x14ac:dyDescent="0.3">
      <c r="V1510" s="59" t="str">
        <f t="shared" si="31"/>
        <v/>
      </c>
    </row>
    <row r="1511" spans="22:22" ht="14.25" thickBot="1" x14ac:dyDescent="0.3">
      <c r="V1511" s="59" t="str">
        <f t="shared" si="31"/>
        <v/>
      </c>
    </row>
    <row r="1512" spans="22:22" ht="14.25" thickBot="1" x14ac:dyDescent="0.3">
      <c r="V1512" s="59" t="str">
        <f t="shared" si="31"/>
        <v/>
      </c>
    </row>
    <row r="1513" spans="22:22" ht="14.25" thickBot="1" x14ac:dyDescent="0.3">
      <c r="V1513" s="59" t="str">
        <f t="shared" si="31"/>
        <v/>
      </c>
    </row>
    <row r="1514" spans="22:22" ht="14.25" thickBot="1" x14ac:dyDescent="0.3">
      <c r="V1514" s="59" t="str">
        <f t="shared" si="31"/>
        <v/>
      </c>
    </row>
    <row r="1515" spans="22:22" ht="14.25" thickBot="1" x14ac:dyDescent="0.3">
      <c r="V1515" s="59" t="str">
        <f t="shared" si="31"/>
        <v/>
      </c>
    </row>
    <row r="1516" spans="22:22" ht="14.25" thickBot="1" x14ac:dyDescent="0.3">
      <c r="V1516" s="59" t="str">
        <f t="shared" si="31"/>
        <v/>
      </c>
    </row>
    <row r="1517" spans="22:22" ht="14.25" thickBot="1" x14ac:dyDescent="0.3">
      <c r="V1517" s="59" t="str">
        <f t="shared" si="31"/>
        <v/>
      </c>
    </row>
    <row r="1518" spans="22:22" ht="14.25" thickBot="1" x14ac:dyDescent="0.3">
      <c r="V1518" s="59" t="str">
        <f t="shared" si="31"/>
        <v/>
      </c>
    </row>
    <row r="1519" spans="22:22" ht="14.25" thickBot="1" x14ac:dyDescent="0.3">
      <c r="V1519" s="59" t="str">
        <f t="shared" si="31"/>
        <v/>
      </c>
    </row>
    <row r="1520" spans="22:22" ht="14.25" thickBot="1" x14ac:dyDescent="0.3">
      <c r="V1520" s="59" t="str">
        <f t="shared" si="31"/>
        <v/>
      </c>
    </row>
    <row r="1521" spans="22:22" ht="14.25" thickBot="1" x14ac:dyDescent="0.3">
      <c r="V1521" s="59" t="str">
        <f t="shared" si="31"/>
        <v/>
      </c>
    </row>
    <row r="1522" spans="22:22" ht="14.25" thickBot="1" x14ac:dyDescent="0.3">
      <c r="V1522" s="59" t="str">
        <f t="shared" si="31"/>
        <v/>
      </c>
    </row>
    <row r="1523" spans="22:22" ht="14.25" thickBot="1" x14ac:dyDescent="0.3">
      <c r="V1523" s="59" t="str">
        <f t="shared" si="31"/>
        <v/>
      </c>
    </row>
    <row r="1524" spans="22:22" ht="14.25" thickBot="1" x14ac:dyDescent="0.3">
      <c r="V1524" s="59" t="str">
        <f t="shared" si="31"/>
        <v/>
      </c>
    </row>
    <row r="1525" spans="22:22" ht="14.25" thickBot="1" x14ac:dyDescent="0.3">
      <c r="V1525" s="59" t="str">
        <f t="shared" si="31"/>
        <v/>
      </c>
    </row>
    <row r="1526" spans="22:22" ht="14.25" thickBot="1" x14ac:dyDescent="0.3">
      <c r="V1526" s="59" t="str">
        <f t="shared" si="31"/>
        <v/>
      </c>
    </row>
    <row r="1527" spans="22:22" ht="14.25" thickBot="1" x14ac:dyDescent="0.3">
      <c r="V1527" s="59" t="str">
        <f t="shared" si="31"/>
        <v/>
      </c>
    </row>
    <row r="1528" spans="22:22" ht="14.25" thickBot="1" x14ac:dyDescent="0.3">
      <c r="V1528" s="59" t="str">
        <f t="shared" si="31"/>
        <v/>
      </c>
    </row>
    <row r="1529" spans="22:22" ht="14.25" thickBot="1" x14ac:dyDescent="0.3">
      <c r="V1529" s="59" t="str">
        <f t="shared" si="31"/>
        <v/>
      </c>
    </row>
    <row r="1530" spans="22:22" ht="14.25" thickBot="1" x14ac:dyDescent="0.3">
      <c r="V1530" s="59" t="str">
        <f t="shared" si="31"/>
        <v/>
      </c>
    </row>
    <row r="1531" spans="22:22" ht="14.25" thickBot="1" x14ac:dyDescent="0.3">
      <c r="V1531" s="59" t="str">
        <f t="shared" si="31"/>
        <v/>
      </c>
    </row>
    <row r="1532" spans="22:22" ht="14.25" thickBot="1" x14ac:dyDescent="0.3">
      <c r="V1532" s="59" t="str">
        <f t="shared" si="31"/>
        <v/>
      </c>
    </row>
    <row r="1533" spans="22:22" ht="14.25" thickBot="1" x14ac:dyDescent="0.3">
      <c r="V1533" s="59" t="str">
        <f t="shared" si="31"/>
        <v/>
      </c>
    </row>
    <row r="1534" spans="22:22" ht="14.25" thickBot="1" x14ac:dyDescent="0.3">
      <c r="V1534" s="59" t="str">
        <f t="shared" si="31"/>
        <v/>
      </c>
    </row>
    <row r="1535" spans="22:22" ht="14.25" thickBot="1" x14ac:dyDescent="0.3">
      <c r="V1535" s="59" t="str">
        <f t="shared" si="31"/>
        <v/>
      </c>
    </row>
    <row r="1536" spans="22:22" ht="14.25" thickBot="1" x14ac:dyDescent="0.3">
      <c r="V1536" s="59" t="str">
        <f t="shared" si="31"/>
        <v/>
      </c>
    </row>
    <row r="1537" spans="22:22" ht="14.25" thickBot="1" x14ac:dyDescent="0.3">
      <c r="V1537" s="59" t="str">
        <f t="shared" si="31"/>
        <v/>
      </c>
    </row>
    <row r="1538" spans="22:22" ht="14.25" thickBot="1" x14ac:dyDescent="0.3">
      <c r="V1538" s="59" t="str">
        <f t="shared" si="31"/>
        <v/>
      </c>
    </row>
    <row r="1539" spans="22:22" ht="14.25" thickBot="1" x14ac:dyDescent="0.3">
      <c r="V1539" s="59" t="str">
        <f t="shared" si="31"/>
        <v/>
      </c>
    </row>
    <row r="1540" spans="22:22" ht="14.25" thickBot="1" x14ac:dyDescent="0.3">
      <c r="V1540" s="59" t="str">
        <f t="shared" si="31"/>
        <v/>
      </c>
    </row>
    <row r="1541" spans="22:22" ht="14.25" thickBot="1" x14ac:dyDescent="0.3">
      <c r="V1541" s="59" t="str">
        <f t="shared" si="31"/>
        <v/>
      </c>
    </row>
    <row r="1542" spans="22:22" ht="14.25" thickBot="1" x14ac:dyDescent="0.3">
      <c r="V1542" s="59" t="str">
        <f t="shared" si="31"/>
        <v/>
      </c>
    </row>
    <row r="1543" spans="22:22" ht="14.25" thickBot="1" x14ac:dyDescent="0.3">
      <c r="V1543" s="59" t="str">
        <f t="shared" si="31"/>
        <v/>
      </c>
    </row>
    <row r="1544" spans="22:22" ht="14.25" thickBot="1" x14ac:dyDescent="0.3">
      <c r="V1544" s="59" t="str">
        <f t="shared" si="31"/>
        <v/>
      </c>
    </row>
    <row r="1545" spans="22:22" ht="14.25" thickBot="1" x14ac:dyDescent="0.3">
      <c r="V1545" s="59" t="str">
        <f t="shared" ref="V1545:V1608" si="32">IF(R1545="","",IF(OR(G1545="3F",G1545="AEDIFICAT",G1545="ANTIN"),R1545+IF(U1545&lt;&gt;"",U1545,S1545)+1,WORKDAY(R1545,IF(U1545&lt;&gt;"",U1545,S1545))))</f>
        <v/>
      </c>
    </row>
    <row r="1546" spans="22:22" ht="14.25" thickBot="1" x14ac:dyDescent="0.3">
      <c r="V1546" s="59" t="str">
        <f t="shared" si="32"/>
        <v/>
      </c>
    </row>
    <row r="1547" spans="22:22" ht="14.25" thickBot="1" x14ac:dyDescent="0.3">
      <c r="V1547" s="59" t="str">
        <f t="shared" si="32"/>
        <v/>
      </c>
    </row>
    <row r="1548" spans="22:22" ht="14.25" thickBot="1" x14ac:dyDescent="0.3">
      <c r="V1548" s="59" t="str">
        <f t="shared" si="32"/>
        <v/>
      </c>
    </row>
    <row r="1549" spans="22:22" ht="14.25" thickBot="1" x14ac:dyDescent="0.3">
      <c r="V1549" s="59" t="str">
        <f t="shared" si="32"/>
        <v/>
      </c>
    </row>
    <row r="1550" spans="22:22" ht="14.25" thickBot="1" x14ac:dyDescent="0.3">
      <c r="V1550" s="59" t="str">
        <f t="shared" si="32"/>
        <v/>
      </c>
    </row>
    <row r="1551" spans="22:22" ht="14.25" thickBot="1" x14ac:dyDescent="0.3">
      <c r="V1551" s="59" t="str">
        <f t="shared" si="32"/>
        <v/>
      </c>
    </row>
    <row r="1552" spans="22:22" ht="14.25" thickBot="1" x14ac:dyDescent="0.3">
      <c r="V1552" s="59" t="str">
        <f t="shared" si="32"/>
        <v/>
      </c>
    </row>
    <row r="1553" spans="22:22" ht="14.25" thickBot="1" x14ac:dyDescent="0.3">
      <c r="V1553" s="59" t="str">
        <f t="shared" si="32"/>
        <v/>
      </c>
    </row>
    <row r="1554" spans="22:22" ht="14.25" thickBot="1" x14ac:dyDescent="0.3">
      <c r="V1554" s="59" t="str">
        <f t="shared" si="32"/>
        <v/>
      </c>
    </row>
    <row r="1555" spans="22:22" ht="14.25" thickBot="1" x14ac:dyDescent="0.3">
      <c r="V1555" s="59" t="str">
        <f t="shared" si="32"/>
        <v/>
      </c>
    </row>
    <row r="1556" spans="22:22" ht="14.25" thickBot="1" x14ac:dyDescent="0.3">
      <c r="V1556" s="59" t="str">
        <f t="shared" si="32"/>
        <v/>
      </c>
    </row>
    <row r="1557" spans="22:22" ht="14.25" thickBot="1" x14ac:dyDescent="0.3">
      <c r="V1557" s="59" t="str">
        <f t="shared" si="32"/>
        <v/>
      </c>
    </row>
    <row r="1558" spans="22:22" ht="14.25" thickBot="1" x14ac:dyDescent="0.3">
      <c r="V1558" s="59" t="str">
        <f t="shared" si="32"/>
        <v/>
      </c>
    </row>
    <row r="1559" spans="22:22" ht="14.25" thickBot="1" x14ac:dyDescent="0.3">
      <c r="V1559" s="59" t="str">
        <f t="shared" si="32"/>
        <v/>
      </c>
    </row>
    <row r="1560" spans="22:22" ht="14.25" thickBot="1" x14ac:dyDescent="0.3">
      <c r="V1560" s="59" t="str">
        <f t="shared" si="32"/>
        <v/>
      </c>
    </row>
    <row r="1561" spans="22:22" ht="14.25" thickBot="1" x14ac:dyDescent="0.3">
      <c r="V1561" s="59" t="str">
        <f t="shared" si="32"/>
        <v/>
      </c>
    </row>
    <row r="1562" spans="22:22" ht="14.25" thickBot="1" x14ac:dyDescent="0.3">
      <c r="V1562" s="59" t="str">
        <f t="shared" si="32"/>
        <v/>
      </c>
    </row>
    <row r="1563" spans="22:22" ht="14.25" thickBot="1" x14ac:dyDescent="0.3">
      <c r="V1563" s="59" t="str">
        <f t="shared" si="32"/>
        <v/>
      </c>
    </row>
    <row r="1564" spans="22:22" ht="14.25" thickBot="1" x14ac:dyDescent="0.3">
      <c r="V1564" s="59" t="str">
        <f t="shared" si="32"/>
        <v/>
      </c>
    </row>
    <row r="1565" spans="22:22" ht="14.25" thickBot="1" x14ac:dyDescent="0.3">
      <c r="V1565" s="59" t="str">
        <f t="shared" si="32"/>
        <v/>
      </c>
    </row>
    <row r="1566" spans="22:22" ht="14.25" thickBot="1" x14ac:dyDescent="0.3">
      <c r="V1566" s="59" t="str">
        <f t="shared" si="32"/>
        <v/>
      </c>
    </row>
    <row r="1567" spans="22:22" ht="14.25" thickBot="1" x14ac:dyDescent="0.3">
      <c r="V1567" s="59" t="str">
        <f t="shared" si="32"/>
        <v/>
      </c>
    </row>
    <row r="1568" spans="22:22" ht="14.25" thickBot="1" x14ac:dyDescent="0.3">
      <c r="V1568" s="59" t="str">
        <f t="shared" si="32"/>
        <v/>
      </c>
    </row>
    <row r="1569" spans="22:22" ht="14.25" thickBot="1" x14ac:dyDescent="0.3">
      <c r="V1569" s="59" t="str">
        <f t="shared" si="32"/>
        <v/>
      </c>
    </row>
    <row r="1570" spans="22:22" ht="14.25" thickBot="1" x14ac:dyDescent="0.3">
      <c r="V1570" s="59" t="str">
        <f t="shared" si="32"/>
        <v/>
      </c>
    </row>
    <row r="1571" spans="22:22" ht="14.25" thickBot="1" x14ac:dyDescent="0.3">
      <c r="V1571" s="59" t="str">
        <f t="shared" si="32"/>
        <v/>
      </c>
    </row>
    <row r="1572" spans="22:22" ht="14.25" thickBot="1" x14ac:dyDescent="0.3">
      <c r="V1572" s="59" t="str">
        <f t="shared" si="32"/>
        <v/>
      </c>
    </row>
    <row r="1573" spans="22:22" ht="14.25" thickBot="1" x14ac:dyDescent="0.3">
      <c r="V1573" s="59" t="str">
        <f t="shared" si="32"/>
        <v/>
      </c>
    </row>
    <row r="1574" spans="22:22" ht="14.25" thickBot="1" x14ac:dyDescent="0.3">
      <c r="V1574" s="59" t="str">
        <f t="shared" si="32"/>
        <v/>
      </c>
    </row>
    <row r="1575" spans="22:22" ht="14.25" thickBot="1" x14ac:dyDescent="0.3">
      <c r="V1575" s="59" t="str">
        <f t="shared" si="32"/>
        <v/>
      </c>
    </row>
    <row r="1576" spans="22:22" ht="14.25" thickBot="1" x14ac:dyDescent="0.3">
      <c r="V1576" s="59" t="str">
        <f t="shared" si="32"/>
        <v/>
      </c>
    </row>
    <row r="1577" spans="22:22" ht="14.25" thickBot="1" x14ac:dyDescent="0.3">
      <c r="V1577" s="59" t="str">
        <f t="shared" si="32"/>
        <v/>
      </c>
    </row>
    <row r="1578" spans="22:22" ht="14.25" thickBot="1" x14ac:dyDescent="0.3">
      <c r="V1578" s="59" t="str">
        <f t="shared" si="32"/>
        <v/>
      </c>
    </row>
    <row r="1579" spans="22:22" ht="14.25" thickBot="1" x14ac:dyDescent="0.3">
      <c r="V1579" s="59" t="str">
        <f t="shared" si="32"/>
        <v/>
      </c>
    </row>
    <row r="1580" spans="22:22" ht="14.25" thickBot="1" x14ac:dyDescent="0.3">
      <c r="V1580" s="59" t="str">
        <f t="shared" si="32"/>
        <v/>
      </c>
    </row>
    <row r="1581" spans="22:22" ht="14.25" thickBot="1" x14ac:dyDescent="0.3">
      <c r="V1581" s="59" t="str">
        <f t="shared" si="32"/>
        <v/>
      </c>
    </row>
    <row r="1582" spans="22:22" ht="14.25" thickBot="1" x14ac:dyDescent="0.3">
      <c r="V1582" s="59" t="str">
        <f t="shared" si="32"/>
        <v/>
      </c>
    </row>
    <row r="1583" spans="22:22" ht="14.25" thickBot="1" x14ac:dyDescent="0.3">
      <c r="V1583" s="59" t="str">
        <f t="shared" si="32"/>
        <v/>
      </c>
    </row>
    <row r="1584" spans="22:22" ht="14.25" thickBot="1" x14ac:dyDescent="0.3">
      <c r="V1584" s="59" t="str">
        <f t="shared" si="32"/>
        <v/>
      </c>
    </row>
    <row r="1585" spans="22:22" ht="14.25" thickBot="1" x14ac:dyDescent="0.3">
      <c r="V1585" s="59" t="str">
        <f t="shared" si="32"/>
        <v/>
      </c>
    </row>
    <row r="1586" spans="22:22" ht="14.25" thickBot="1" x14ac:dyDescent="0.3">
      <c r="V1586" s="59" t="str">
        <f t="shared" si="32"/>
        <v/>
      </c>
    </row>
    <row r="1587" spans="22:22" ht="14.25" thickBot="1" x14ac:dyDescent="0.3">
      <c r="V1587" s="59" t="str">
        <f t="shared" si="32"/>
        <v/>
      </c>
    </row>
    <row r="1588" spans="22:22" ht="14.25" thickBot="1" x14ac:dyDescent="0.3">
      <c r="V1588" s="59" t="str">
        <f t="shared" si="32"/>
        <v/>
      </c>
    </row>
    <row r="1589" spans="22:22" ht="14.25" thickBot="1" x14ac:dyDescent="0.3">
      <c r="V1589" s="59" t="str">
        <f t="shared" si="32"/>
        <v/>
      </c>
    </row>
    <row r="1590" spans="22:22" ht="14.25" thickBot="1" x14ac:dyDescent="0.3">
      <c r="V1590" s="59" t="str">
        <f t="shared" si="32"/>
        <v/>
      </c>
    </row>
    <row r="1591" spans="22:22" ht="14.25" thickBot="1" x14ac:dyDescent="0.3">
      <c r="V1591" s="59" t="str">
        <f t="shared" si="32"/>
        <v/>
      </c>
    </row>
    <row r="1592" spans="22:22" ht="14.25" thickBot="1" x14ac:dyDescent="0.3">
      <c r="V1592" s="59" t="str">
        <f t="shared" si="32"/>
        <v/>
      </c>
    </row>
    <row r="1593" spans="22:22" ht="14.25" thickBot="1" x14ac:dyDescent="0.3">
      <c r="V1593" s="59" t="str">
        <f t="shared" si="32"/>
        <v/>
      </c>
    </row>
    <row r="1594" spans="22:22" ht="14.25" thickBot="1" x14ac:dyDescent="0.3">
      <c r="V1594" s="59" t="str">
        <f t="shared" si="32"/>
        <v/>
      </c>
    </row>
    <row r="1595" spans="22:22" ht="14.25" thickBot="1" x14ac:dyDescent="0.3">
      <c r="V1595" s="59" t="str">
        <f t="shared" si="32"/>
        <v/>
      </c>
    </row>
    <row r="1596" spans="22:22" ht="14.25" thickBot="1" x14ac:dyDescent="0.3">
      <c r="V1596" s="59" t="str">
        <f t="shared" si="32"/>
        <v/>
      </c>
    </row>
    <row r="1597" spans="22:22" ht="14.25" thickBot="1" x14ac:dyDescent="0.3">
      <c r="V1597" s="59" t="str">
        <f t="shared" si="32"/>
        <v/>
      </c>
    </row>
    <row r="1598" spans="22:22" ht="14.25" thickBot="1" x14ac:dyDescent="0.3">
      <c r="V1598" s="59" t="str">
        <f t="shared" si="32"/>
        <v/>
      </c>
    </row>
    <row r="1599" spans="22:22" ht="14.25" thickBot="1" x14ac:dyDescent="0.3">
      <c r="V1599" s="59" t="str">
        <f t="shared" si="32"/>
        <v/>
      </c>
    </row>
    <row r="1600" spans="22:22" ht="14.25" thickBot="1" x14ac:dyDescent="0.3">
      <c r="V1600" s="59" t="str">
        <f t="shared" si="32"/>
        <v/>
      </c>
    </row>
    <row r="1601" spans="22:22" ht="14.25" thickBot="1" x14ac:dyDescent="0.3">
      <c r="V1601" s="59" t="str">
        <f t="shared" si="32"/>
        <v/>
      </c>
    </row>
    <row r="1602" spans="22:22" ht="14.25" thickBot="1" x14ac:dyDescent="0.3">
      <c r="V1602" s="59" t="str">
        <f t="shared" si="32"/>
        <v/>
      </c>
    </row>
    <row r="1603" spans="22:22" ht="14.25" thickBot="1" x14ac:dyDescent="0.3">
      <c r="V1603" s="59" t="str">
        <f t="shared" si="32"/>
        <v/>
      </c>
    </row>
    <row r="1604" spans="22:22" ht="14.25" thickBot="1" x14ac:dyDescent="0.3">
      <c r="V1604" s="59" t="str">
        <f t="shared" si="32"/>
        <v/>
      </c>
    </row>
    <row r="1605" spans="22:22" ht="14.25" thickBot="1" x14ac:dyDescent="0.3">
      <c r="V1605" s="59" t="str">
        <f t="shared" si="32"/>
        <v/>
      </c>
    </row>
    <row r="1606" spans="22:22" ht="14.25" thickBot="1" x14ac:dyDescent="0.3">
      <c r="V1606" s="59" t="str">
        <f t="shared" si="32"/>
        <v/>
      </c>
    </row>
    <row r="1607" spans="22:22" ht="14.25" thickBot="1" x14ac:dyDescent="0.3">
      <c r="V1607" s="59" t="str">
        <f t="shared" si="32"/>
        <v/>
      </c>
    </row>
    <row r="1608" spans="22:22" ht="14.25" thickBot="1" x14ac:dyDescent="0.3">
      <c r="V1608" s="59" t="str">
        <f t="shared" si="32"/>
        <v/>
      </c>
    </row>
    <row r="1609" spans="22:22" ht="14.25" thickBot="1" x14ac:dyDescent="0.3">
      <c r="V1609" s="59" t="str">
        <f t="shared" ref="V1609:V1672" si="33">IF(R1609="","",IF(OR(G1609="3F",G1609="AEDIFICAT",G1609="ANTIN"),R1609+IF(U1609&lt;&gt;"",U1609,S1609)+1,WORKDAY(R1609,IF(U1609&lt;&gt;"",U1609,S1609))))</f>
        <v/>
      </c>
    </row>
    <row r="1610" spans="22:22" ht="14.25" thickBot="1" x14ac:dyDescent="0.3">
      <c r="V1610" s="59" t="str">
        <f t="shared" si="33"/>
        <v/>
      </c>
    </row>
    <row r="1611" spans="22:22" ht="14.25" thickBot="1" x14ac:dyDescent="0.3">
      <c r="V1611" s="59" t="str">
        <f t="shared" si="33"/>
        <v/>
      </c>
    </row>
    <row r="1612" spans="22:22" ht="14.25" thickBot="1" x14ac:dyDescent="0.3">
      <c r="V1612" s="59" t="str">
        <f t="shared" si="33"/>
        <v/>
      </c>
    </row>
    <row r="1613" spans="22:22" ht="14.25" thickBot="1" x14ac:dyDescent="0.3">
      <c r="V1613" s="59" t="str">
        <f t="shared" si="33"/>
        <v/>
      </c>
    </row>
    <row r="1614" spans="22:22" ht="14.25" thickBot="1" x14ac:dyDescent="0.3">
      <c r="V1614" s="59" t="str">
        <f t="shared" si="33"/>
        <v/>
      </c>
    </row>
    <row r="1615" spans="22:22" ht="14.25" thickBot="1" x14ac:dyDescent="0.3">
      <c r="V1615" s="59" t="str">
        <f t="shared" si="33"/>
        <v/>
      </c>
    </row>
    <row r="1616" spans="22:22" ht="14.25" thickBot="1" x14ac:dyDescent="0.3">
      <c r="V1616" s="59" t="str">
        <f t="shared" si="33"/>
        <v/>
      </c>
    </row>
    <row r="1617" spans="22:22" ht="14.25" thickBot="1" x14ac:dyDescent="0.3">
      <c r="V1617" s="59" t="str">
        <f t="shared" si="33"/>
        <v/>
      </c>
    </row>
    <row r="1618" spans="22:22" ht="14.25" thickBot="1" x14ac:dyDescent="0.3">
      <c r="V1618" s="59" t="str">
        <f t="shared" si="33"/>
        <v/>
      </c>
    </row>
    <row r="1619" spans="22:22" ht="14.25" thickBot="1" x14ac:dyDescent="0.3">
      <c r="V1619" s="59" t="str">
        <f t="shared" si="33"/>
        <v/>
      </c>
    </row>
    <row r="1620" spans="22:22" ht="14.25" thickBot="1" x14ac:dyDescent="0.3">
      <c r="V1620" s="59" t="str">
        <f t="shared" si="33"/>
        <v/>
      </c>
    </row>
    <row r="1621" spans="22:22" ht="14.25" thickBot="1" x14ac:dyDescent="0.3">
      <c r="V1621" s="59" t="str">
        <f t="shared" si="33"/>
        <v/>
      </c>
    </row>
    <row r="1622" spans="22:22" ht="14.25" thickBot="1" x14ac:dyDescent="0.3">
      <c r="V1622" s="59" t="str">
        <f t="shared" si="33"/>
        <v/>
      </c>
    </row>
    <row r="1623" spans="22:22" ht="14.25" thickBot="1" x14ac:dyDescent="0.3">
      <c r="V1623" s="59" t="str">
        <f t="shared" si="33"/>
        <v/>
      </c>
    </row>
    <row r="1624" spans="22:22" ht="14.25" thickBot="1" x14ac:dyDescent="0.3">
      <c r="V1624" s="59" t="str">
        <f t="shared" si="33"/>
        <v/>
      </c>
    </row>
    <row r="1625" spans="22:22" ht="14.25" thickBot="1" x14ac:dyDescent="0.3">
      <c r="V1625" s="59" t="str">
        <f t="shared" si="33"/>
        <v/>
      </c>
    </row>
    <row r="1626" spans="22:22" ht="14.25" thickBot="1" x14ac:dyDescent="0.3">
      <c r="V1626" s="59" t="str">
        <f t="shared" si="33"/>
        <v/>
      </c>
    </row>
    <row r="1627" spans="22:22" ht="14.25" thickBot="1" x14ac:dyDescent="0.3">
      <c r="V1627" s="59" t="str">
        <f t="shared" si="33"/>
        <v/>
      </c>
    </row>
    <row r="1628" spans="22:22" ht="14.25" thickBot="1" x14ac:dyDescent="0.3">
      <c r="V1628" s="59" t="str">
        <f t="shared" si="33"/>
        <v/>
      </c>
    </row>
    <row r="1629" spans="22:22" ht="14.25" thickBot="1" x14ac:dyDescent="0.3">
      <c r="V1629" s="59" t="str">
        <f t="shared" si="33"/>
        <v/>
      </c>
    </row>
    <row r="1630" spans="22:22" ht="14.25" thickBot="1" x14ac:dyDescent="0.3">
      <c r="V1630" s="59" t="str">
        <f t="shared" si="33"/>
        <v/>
      </c>
    </row>
    <row r="1631" spans="22:22" ht="14.25" thickBot="1" x14ac:dyDescent="0.3">
      <c r="V1631" s="59" t="str">
        <f t="shared" si="33"/>
        <v/>
      </c>
    </row>
    <row r="1632" spans="22:22" ht="14.25" thickBot="1" x14ac:dyDescent="0.3">
      <c r="V1632" s="59" t="str">
        <f t="shared" si="33"/>
        <v/>
      </c>
    </row>
    <row r="1633" spans="22:22" ht="14.25" thickBot="1" x14ac:dyDescent="0.3">
      <c r="V1633" s="59" t="str">
        <f t="shared" si="33"/>
        <v/>
      </c>
    </row>
    <row r="1634" spans="22:22" ht="14.25" thickBot="1" x14ac:dyDescent="0.3">
      <c r="V1634" s="59" t="str">
        <f t="shared" si="33"/>
        <v/>
      </c>
    </row>
    <row r="1635" spans="22:22" ht="14.25" thickBot="1" x14ac:dyDescent="0.3">
      <c r="V1635" s="59" t="str">
        <f t="shared" si="33"/>
        <v/>
      </c>
    </row>
    <row r="1636" spans="22:22" ht="14.25" thickBot="1" x14ac:dyDescent="0.3">
      <c r="V1636" s="59" t="str">
        <f t="shared" si="33"/>
        <v/>
      </c>
    </row>
    <row r="1637" spans="22:22" ht="14.25" thickBot="1" x14ac:dyDescent="0.3">
      <c r="V1637" s="59" t="str">
        <f t="shared" si="33"/>
        <v/>
      </c>
    </row>
    <row r="1638" spans="22:22" ht="14.25" thickBot="1" x14ac:dyDescent="0.3">
      <c r="V1638" s="59" t="str">
        <f t="shared" si="33"/>
        <v/>
      </c>
    </row>
    <row r="1639" spans="22:22" ht="14.25" thickBot="1" x14ac:dyDescent="0.3">
      <c r="V1639" s="59" t="str">
        <f t="shared" si="33"/>
        <v/>
      </c>
    </row>
    <row r="1640" spans="22:22" ht="14.25" thickBot="1" x14ac:dyDescent="0.3">
      <c r="V1640" s="59" t="str">
        <f t="shared" si="33"/>
        <v/>
      </c>
    </row>
    <row r="1641" spans="22:22" ht="14.25" thickBot="1" x14ac:dyDescent="0.3">
      <c r="V1641" s="59" t="str">
        <f t="shared" si="33"/>
        <v/>
      </c>
    </row>
    <row r="1642" spans="22:22" ht="14.25" thickBot="1" x14ac:dyDescent="0.3">
      <c r="V1642" s="59" t="str">
        <f t="shared" si="33"/>
        <v/>
      </c>
    </row>
    <row r="1643" spans="22:22" ht="14.25" thickBot="1" x14ac:dyDescent="0.3">
      <c r="V1643" s="59" t="str">
        <f t="shared" si="33"/>
        <v/>
      </c>
    </row>
    <row r="1644" spans="22:22" ht="14.25" thickBot="1" x14ac:dyDescent="0.3">
      <c r="V1644" s="59" t="str">
        <f t="shared" si="33"/>
        <v/>
      </c>
    </row>
    <row r="1645" spans="22:22" ht="14.25" thickBot="1" x14ac:dyDescent="0.3">
      <c r="V1645" s="59" t="str">
        <f t="shared" si="33"/>
        <v/>
      </c>
    </row>
    <row r="1646" spans="22:22" ht="14.25" thickBot="1" x14ac:dyDescent="0.3">
      <c r="V1646" s="59" t="str">
        <f t="shared" si="33"/>
        <v/>
      </c>
    </row>
    <row r="1647" spans="22:22" ht="14.25" thickBot="1" x14ac:dyDescent="0.3">
      <c r="V1647" s="59" t="str">
        <f t="shared" si="33"/>
        <v/>
      </c>
    </row>
    <row r="1648" spans="22:22" ht="14.25" thickBot="1" x14ac:dyDescent="0.3">
      <c r="V1648" s="59" t="str">
        <f t="shared" si="33"/>
        <v/>
      </c>
    </row>
    <row r="1649" spans="22:22" ht="14.25" thickBot="1" x14ac:dyDescent="0.3">
      <c r="V1649" s="59" t="str">
        <f t="shared" si="33"/>
        <v/>
      </c>
    </row>
    <row r="1650" spans="22:22" ht="14.25" thickBot="1" x14ac:dyDescent="0.3">
      <c r="V1650" s="59" t="str">
        <f t="shared" si="33"/>
        <v/>
      </c>
    </row>
    <row r="1651" spans="22:22" ht="14.25" thickBot="1" x14ac:dyDescent="0.3">
      <c r="V1651" s="59" t="str">
        <f t="shared" si="33"/>
        <v/>
      </c>
    </row>
    <row r="1652" spans="22:22" ht="14.25" thickBot="1" x14ac:dyDescent="0.3">
      <c r="V1652" s="59" t="str">
        <f t="shared" si="33"/>
        <v/>
      </c>
    </row>
    <row r="1653" spans="22:22" ht="14.25" thickBot="1" x14ac:dyDescent="0.3">
      <c r="V1653" s="59" t="str">
        <f t="shared" si="33"/>
        <v/>
      </c>
    </row>
    <row r="1654" spans="22:22" ht="14.25" thickBot="1" x14ac:dyDescent="0.3">
      <c r="V1654" s="59" t="str">
        <f t="shared" si="33"/>
        <v/>
      </c>
    </row>
    <row r="1655" spans="22:22" ht="14.25" thickBot="1" x14ac:dyDescent="0.3">
      <c r="V1655" s="59" t="str">
        <f t="shared" si="33"/>
        <v/>
      </c>
    </row>
    <row r="1656" spans="22:22" ht="14.25" thickBot="1" x14ac:dyDescent="0.3">
      <c r="V1656" s="59" t="str">
        <f t="shared" si="33"/>
        <v/>
      </c>
    </row>
    <row r="1657" spans="22:22" ht="14.25" thickBot="1" x14ac:dyDescent="0.3">
      <c r="V1657" s="59" t="str">
        <f t="shared" si="33"/>
        <v/>
      </c>
    </row>
    <row r="1658" spans="22:22" ht="14.25" thickBot="1" x14ac:dyDescent="0.3">
      <c r="V1658" s="59" t="str">
        <f t="shared" si="33"/>
        <v/>
      </c>
    </row>
    <row r="1659" spans="22:22" ht="14.25" thickBot="1" x14ac:dyDescent="0.3">
      <c r="V1659" s="59" t="str">
        <f t="shared" si="33"/>
        <v/>
      </c>
    </row>
    <row r="1660" spans="22:22" ht="14.25" thickBot="1" x14ac:dyDescent="0.3">
      <c r="V1660" s="59" t="str">
        <f t="shared" si="33"/>
        <v/>
      </c>
    </row>
    <row r="1661" spans="22:22" ht="14.25" thickBot="1" x14ac:dyDescent="0.3">
      <c r="V1661" s="59" t="str">
        <f t="shared" si="33"/>
        <v/>
      </c>
    </row>
    <row r="1662" spans="22:22" ht="14.25" thickBot="1" x14ac:dyDescent="0.3">
      <c r="V1662" s="59" t="str">
        <f t="shared" si="33"/>
        <v/>
      </c>
    </row>
    <row r="1663" spans="22:22" ht="14.25" thickBot="1" x14ac:dyDescent="0.3">
      <c r="V1663" s="59" t="str">
        <f t="shared" si="33"/>
        <v/>
      </c>
    </row>
    <row r="1664" spans="22:22" ht="14.25" thickBot="1" x14ac:dyDescent="0.3">
      <c r="V1664" s="59" t="str">
        <f t="shared" si="33"/>
        <v/>
      </c>
    </row>
    <row r="1665" spans="22:22" ht="14.25" thickBot="1" x14ac:dyDescent="0.3">
      <c r="V1665" s="59" t="str">
        <f t="shared" si="33"/>
        <v/>
      </c>
    </row>
    <row r="1666" spans="22:22" ht="14.25" thickBot="1" x14ac:dyDescent="0.3">
      <c r="V1666" s="59" t="str">
        <f t="shared" si="33"/>
        <v/>
      </c>
    </row>
    <row r="1667" spans="22:22" ht="14.25" thickBot="1" x14ac:dyDescent="0.3">
      <c r="V1667" s="59" t="str">
        <f t="shared" si="33"/>
        <v/>
      </c>
    </row>
    <row r="1668" spans="22:22" ht="14.25" thickBot="1" x14ac:dyDescent="0.3">
      <c r="V1668" s="59" t="str">
        <f t="shared" si="33"/>
        <v/>
      </c>
    </row>
    <row r="1669" spans="22:22" ht="14.25" thickBot="1" x14ac:dyDescent="0.3">
      <c r="V1669" s="59" t="str">
        <f t="shared" si="33"/>
        <v/>
      </c>
    </row>
    <row r="1670" spans="22:22" ht="14.25" thickBot="1" x14ac:dyDescent="0.3">
      <c r="V1670" s="59" t="str">
        <f t="shared" si="33"/>
        <v/>
      </c>
    </row>
    <row r="1671" spans="22:22" ht="14.25" thickBot="1" x14ac:dyDescent="0.3">
      <c r="V1671" s="59" t="str">
        <f t="shared" si="33"/>
        <v/>
      </c>
    </row>
    <row r="1672" spans="22:22" ht="14.25" thickBot="1" x14ac:dyDescent="0.3">
      <c r="V1672" s="59" t="str">
        <f t="shared" si="33"/>
        <v/>
      </c>
    </row>
    <row r="1673" spans="22:22" ht="14.25" thickBot="1" x14ac:dyDescent="0.3">
      <c r="V1673" s="59" t="str">
        <f t="shared" ref="V1673:V1736" si="34">IF(R1673="","",IF(OR(G1673="3F",G1673="AEDIFICAT",G1673="ANTIN"),R1673+IF(U1673&lt;&gt;"",U1673,S1673)+1,WORKDAY(R1673,IF(U1673&lt;&gt;"",U1673,S1673))))</f>
        <v/>
      </c>
    </row>
    <row r="1674" spans="22:22" ht="14.25" thickBot="1" x14ac:dyDescent="0.3">
      <c r="V1674" s="59" t="str">
        <f t="shared" si="34"/>
        <v/>
      </c>
    </row>
    <row r="1675" spans="22:22" ht="14.25" thickBot="1" x14ac:dyDescent="0.3">
      <c r="V1675" s="59" t="str">
        <f t="shared" si="34"/>
        <v/>
      </c>
    </row>
    <row r="1676" spans="22:22" ht="14.25" thickBot="1" x14ac:dyDescent="0.3">
      <c r="V1676" s="59" t="str">
        <f t="shared" si="34"/>
        <v/>
      </c>
    </row>
    <row r="1677" spans="22:22" ht="14.25" thickBot="1" x14ac:dyDescent="0.3">
      <c r="V1677" s="59" t="str">
        <f t="shared" si="34"/>
        <v/>
      </c>
    </row>
    <row r="1678" spans="22:22" ht="14.25" thickBot="1" x14ac:dyDescent="0.3">
      <c r="V1678" s="59" t="str">
        <f t="shared" si="34"/>
        <v/>
      </c>
    </row>
    <row r="1679" spans="22:22" ht="14.25" thickBot="1" x14ac:dyDescent="0.3">
      <c r="V1679" s="59" t="str">
        <f t="shared" si="34"/>
        <v/>
      </c>
    </row>
    <row r="1680" spans="22:22" ht="14.25" thickBot="1" x14ac:dyDescent="0.3">
      <c r="V1680" s="59" t="str">
        <f t="shared" si="34"/>
        <v/>
      </c>
    </row>
    <row r="1681" spans="22:22" ht="14.25" thickBot="1" x14ac:dyDescent="0.3">
      <c r="V1681" s="59" t="str">
        <f t="shared" si="34"/>
        <v/>
      </c>
    </row>
    <row r="1682" spans="22:22" ht="14.25" thickBot="1" x14ac:dyDescent="0.3">
      <c r="V1682" s="59" t="str">
        <f t="shared" si="34"/>
        <v/>
      </c>
    </row>
    <row r="1683" spans="22:22" ht="14.25" thickBot="1" x14ac:dyDescent="0.3">
      <c r="V1683" s="59" t="str">
        <f t="shared" si="34"/>
        <v/>
      </c>
    </row>
    <row r="1684" spans="22:22" ht="14.25" thickBot="1" x14ac:dyDescent="0.3">
      <c r="V1684" s="59" t="str">
        <f t="shared" si="34"/>
        <v/>
      </c>
    </row>
    <row r="1685" spans="22:22" ht="14.25" thickBot="1" x14ac:dyDescent="0.3">
      <c r="V1685" s="59" t="str">
        <f t="shared" si="34"/>
        <v/>
      </c>
    </row>
    <row r="1686" spans="22:22" ht="14.25" thickBot="1" x14ac:dyDescent="0.3">
      <c r="V1686" s="59" t="str">
        <f t="shared" si="34"/>
        <v/>
      </c>
    </row>
    <row r="1687" spans="22:22" ht="14.25" thickBot="1" x14ac:dyDescent="0.3">
      <c r="V1687" s="59" t="str">
        <f t="shared" si="34"/>
        <v/>
      </c>
    </row>
    <row r="1688" spans="22:22" ht="14.25" thickBot="1" x14ac:dyDescent="0.3">
      <c r="V1688" s="59" t="str">
        <f t="shared" si="34"/>
        <v/>
      </c>
    </row>
    <row r="1689" spans="22:22" ht="14.25" thickBot="1" x14ac:dyDescent="0.3">
      <c r="V1689" s="59" t="str">
        <f t="shared" si="34"/>
        <v/>
      </c>
    </row>
    <row r="1690" spans="22:22" ht="14.25" thickBot="1" x14ac:dyDescent="0.3">
      <c r="V1690" s="59" t="str">
        <f t="shared" si="34"/>
        <v/>
      </c>
    </row>
    <row r="1691" spans="22:22" ht="14.25" thickBot="1" x14ac:dyDescent="0.3">
      <c r="V1691" s="59" t="str">
        <f t="shared" si="34"/>
        <v/>
      </c>
    </row>
    <row r="1692" spans="22:22" ht="14.25" thickBot="1" x14ac:dyDescent="0.3">
      <c r="V1692" s="59" t="str">
        <f t="shared" si="34"/>
        <v/>
      </c>
    </row>
    <row r="1693" spans="22:22" ht="14.25" thickBot="1" x14ac:dyDescent="0.3">
      <c r="V1693" s="59" t="str">
        <f t="shared" si="34"/>
        <v/>
      </c>
    </row>
    <row r="1694" spans="22:22" ht="14.25" thickBot="1" x14ac:dyDescent="0.3">
      <c r="V1694" s="59" t="str">
        <f t="shared" si="34"/>
        <v/>
      </c>
    </row>
    <row r="1695" spans="22:22" ht="14.25" thickBot="1" x14ac:dyDescent="0.3">
      <c r="V1695" s="59" t="str">
        <f t="shared" si="34"/>
        <v/>
      </c>
    </row>
    <row r="1696" spans="22:22" ht="14.25" thickBot="1" x14ac:dyDescent="0.3">
      <c r="V1696" s="59" t="str">
        <f t="shared" si="34"/>
        <v/>
      </c>
    </row>
    <row r="1697" spans="22:22" ht="14.25" thickBot="1" x14ac:dyDescent="0.3">
      <c r="V1697" s="59" t="str">
        <f t="shared" si="34"/>
        <v/>
      </c>
    </row>
    <row r="1698" spans="22:22" ht="14.25" thickBot="1" x14ac:dyDescent="0.3">
      <c r="V1698" s="59" t="str">
        <f t="shared" si="34"/>
        <v/>
      </c>
    </row>
    <row r="1699" spans="22:22" ht="14.25" thickBot="1" x14ac:dyDescent="0.3">
      <c r="V1699" s="59" t="str">
        <f t="shared" si="34"/>
        <v/>
      </c>
    </row>
    <row r="1700" spans="22:22" ht="14.25" thickBot="1" x14ac:dyDescent="0.3">
      <c r="V1700" s="59" t="str">
        <f t="shared" si="34"/>
        <v/>
      </c>
    </row>
    <row r="1701" spans="22:22" ht="14.25" thickBot="1" x14ac:dyDescent="0.3">
      <c r="V1701" s="59" t="str">
        <f t="shared" si="34"/>
        <v/>
      </c>
    </row>
    <row r="1702" spans="22:22" ht="14.25" thickBot="1" x14ac:dyDescent="0.3">
      <c r="V1702" s="59" t="str">
        <f t="shared" si="34"/>
        <v/>
      </c>
    </row>
    <row r="1703" spans="22:22" ht="14.25" thickBot="1" x14ac:dyDescent="0.3">
      <c r="V1703" s="59" t="str">
        <f t="shared" si="34"/>
        <v/>
      </c>
    </row>
    <row r="1704" spans="22:22" ht="14.25" thickBot="1" x14ac:dyDescent="0.3">
      <c r="V1704" s="59" t="str">
        <f t="shared" si="34"/>
        <v/>
      </c>
    </row>
    <row r="1705" spans="22:22" ht="14.25" thickBot="1" x14ac:dyDescent="0.3">
      <c r="V1705" s="59" t="str">
        <f t="shared" si="34"/>
        <v/>
      </c>
    </row>
    <row r="1706" spans="22:22" ht="14.25" thickBot="1" x14ac:dyDescent="0.3">
      <c r="V1706" s="59" t="str">
        <f t="shared" si="34"/>
        <v/>
      </c>
    </row>
    <row r="1707" spans="22:22" ht="14.25" thickBot="1" x14ac:dyDescent="0.3">
      <c r="V1707" s="59" t="str">
        <f t="shared" si="34"/>
        <v/>
      </c>
    </row>
    <row r="1708" spans="22:22" ht="14.25" thickBot="1" x14ac:dyDescent="0.3">
      <c r="V1708" s="59" t="str">
        <f t="shared" si="34"/>
        <v/>
      </c>
    </row>
    <row r="1709" spans="22:22" ht="14.25" thickBot="1" x14ac:dyDescent="0.3">
      <c r="V1709" s="59" t="str">
        <f t="shared" si="34"/>
        <v/>
      </c>
    </row>
    <row r="1710" spans="22:22" ht="14.25" thickBot="1" x14ac:dyDescent="0.3">
      <c r="V1710" s="59" t="str">
        <f t="shared" si="34"/>
        <v/>
      </c>
    </row>
    <row r="1711" spans="22:22" ht="14.25" thickBot="1" x14ac:dyDescent="0.3">
      <c r="V1711" s="59" t="str">
        <f t="shared" si="34"/>
        <v/>
      </c>
    </row>
    <row r="1712" spans="22:22" ht="14.25" thickBot="1" x14ac:dyDescent="0.3">
      <c r="V1712" s="59" t="str">
        <f t="shared" si="34"/>
        <v/>
      </c>
    </row>
    <row r="1713" spans="22:22" ht="14.25" thickBot="1" x14ac:dyDescent="0.3">
      <c r="V1713" s="59" t="str">
        <f t="shared" si="34"/>
        <v/>
      </c>
    </row>
    <row r="1714" spans="22:22" ht="14.25" thickBot="1" x14ac:dyDescent="0.3">
      <c r="V1714" s="59" t="str">
        <f t="shared" si="34"/>
        <v/>
      </c>
    </row>
    <row r="1715" spans="22:22" ht="14.25" thickBot="1" x14ac:dyDescent="0.3">
      <c r="V1715" s="59" t="str">
        <f t="shared" si="34"/>
        <v/>
      </c>
    </row>
    <row r="1716" spans="22:22" ht="14.25" thickBot="1" x14ac:dyDescent="0.3">
      <c r="V1716" s="59" t="str">
        <f t="shared" si="34"/>
        <v/>
      </c>
    </row>
    <row r="1717" spans="22:22" ht="14.25" thickBot="1" x14ac:dyDescent="0.3">
      <c r="V1717" s="59" t="str">
        <f t="shared" si="34"/>
        <v/>
      </c>
    </row>
    <row r="1718" spans="22:22" ht="14.25" thickBot="1" x14ac:dyDescent="0.3">
      <c r="V1718" s="59" t="str">
        <f t="shared" si="34"/>
        <v/>
      </c>
    </row>
    <row r="1719" spans="22:22" ht="14.25" thickBot="1" x14ac:dyDescent="0.3">
      <c r="V1719" s="59" t="str">
        <f t="shared" si="34"/>
        <v/>
      </c>
    </row>
    <row r="1720" spans="22:22" ht="14.25" thickBot="1" x14ac:dyDescent="0.3">
      <c r="V1720" s="59" t="str">
        <f t="shared" si="34"/>
        <v/>
      </c>
    </row>
    <row r="1721" spans="22:22" ht="14.25" thickBot="1" x14ac:dyDescent="0.3">
      <c r="V1721" s="59" t="str">
        <f t="shared" si="34"/>
        <v/>
      </c>
    </row>
    <row r="1722" spans="22:22" ht="14.25" thickBot="1" x14ac:dyDescent="0.3">
      <c r="V1722" s="59" t="str">
        <f t="shared" si="34"/>
        <v/>
      </c>
    </row>
    <row r="1723" spans="22:22" ht="14.25" thickBot="1" x14ac:dyDescent="0.3">
      <c r="V1723" s="59" t="str">
        <f t="shared" si="34"/>
        <v/>
      </c>
    </row>
    <row r="1724" spans="22:22" ht="14.25" thickBot="1" x14ac:dyDescent="0.3">
      <c r="V1724" s="59" t="str">
        <f t="shared" si="34"/>
        <v/>
      </c>
    </row>
    <row r="1725" spans="22:22" ht="14.25" thickBot="1" x14ac:dyDescent="0.3">
      <c r="V1725" s="59" t="str">
        <f t="shared" si="34"/>
        <v/>
      </c>
    </row>
    <row r="1726" spans="22:22" ht="14.25" thickBot="1" x14ac:dyDescent="0.3">
      <c r="V1726" s="59" t="str">
        <f t="shared" si="34"/>
        <v/>
      </c>
    </row>
    <row r="1727" spans="22:22" ht="14.25" thickBot="1" x14ac:dyDescent="0.3">
      <c r="V1727" s="59" t="str">
        <f t="shared" si="34"/>
        <v/>
      </c>
    </row>
    <row r="1728" spans="22:22" ht="14.25" thickBot="1" x14ac:dyDescent="0.3">
      <c r="V1728" s="59" t="str">
        <f t="shared" si="34"/>
        <v/>
      </c>
    </row>
    <row r="1729" spans="22:22" ht="14.25" thickBot="1" x14ac:dyDescent="0.3">
      <c r="V1729" s="59" t="str">
        <f t="shared" si="34"/>
        <v/>
      </c>
    </row>
    <row r="1730" spans="22:22" ht="14.25" thickBot="1" x14ac:dyDescent="0.3">
      <c r="V1730" s="59" t="str">
        <f t="shared" si="34"/>
        <v/>
      </c>
    </row>
    <row r="1731" spans="22:22" ht="14.25" thickBot="1" x14ac:dyDescent="0.3">
      <c r="V1731" s="59" t="str">
        <f t="shared" si="34"/>
        <v/>
      </c>
    </row>
    <row r="1732" spans="22:22" ht="14.25" thickBot="1" x14ac:dyDescent="0.3">
      <c r="V1732" s="59" t="str">
        <f t="shared" si="34"/>
        <v/>
      </c>
    </row>
    <row r="1733" spans="22:22" ht="14.25" thickBot="1" x14ac:dyDescent="0.3">
      <c r="V1733" s="59" t="str">
        <f t="shared" si="34"/>
        <v/>
      </c>
    </row>
    <row r="1734" spans="22:22" ht="14.25" thickBot="1" x14ac:dyDescent="0.3">
      <c r="V1734" s="59" t="str">
        <f t="shared" si="34"/>
        <v/>
      </c>
    </row>
    <row r="1735" spans="22:22" ht="14.25" thickBot="1" x14ac:dyDescent="0.3">
      <c r="V1735" s="59" t="str">
        <f t="shared" si="34"/>
        <v/>
      </c>
    </row>
    <row r="1736" spans="22:22" ht="14.25" thickBot="1" x14ac:dyDescent="0.3">
      <c r="V1736" s="59" t="str">
        <f t="shared" si="34"/>
        <v/>
      </c>
    </row>
    <row r="1737" spans="22:22" ht="14.25" thickBot="1" x14ac:dyDescent="0.3">
      <c r="V1737" s="59" t="str">
        <f t="shared" ref="V1737:V1800" si="35">IF(R1737="","",IF(OR(G1737="3F",G1737="AEDIFICAT",G1737="ANTIN"),R1737+IF(U1737&lt;&gt;"",U1737,S1737)+1,WORKDAY(R1737,IF(U1737&lt;&gt;"",U1737,S1737))))</f>
        <v/>
      </c>
    </row>
    <row r="1738" spans="22:22" ht="14.25" thickBot="1" x14ac:dyDescent="0.3">
      <c r="V1738" s="59" t="str">
        <f t="shared" si="35"/>
        <v/>
      </c>
    </row>
    <row r="1739" spans="22:22" ht="14.25" thickBot="1" x14ac:dyDescent="0.3">
      <c r="V1739" s="59" t="str">
        <f t="shared" si="35"/>
        <v/>
      </c>
    </row>
    <row r="1740" spans="22:22" ht="14.25" thickBot="1" x14ac:dyDescent="0.3">
      <c r="V1740" s="59" t="str">
        <f t="shared" si="35"/>
        <v/>
      </c>
    </row>
    <row r="1741" spans="22:22" ht="14.25" thickBot="1" x14ac:dyDescent="0.3">
      <c r="V1741" s="59" t="str">
        <f t="shared" si="35"/>
        <v/>
      </c>
    </row>
    <row r="1742" spans="22:22" ht="14.25" thickBot="1" x14ac:dyDescent="0.3">
      <c r="V1742" s="59" t="str">
        <f t="shared" si="35"/>
        <v/>
      </c>
    </row>
    <row r="1743" spans="22:22" ht="14.25" thickBot="1" x14ac:dyDescent="0.3">
      <c r="V1743" s="59" t="str">
        <f t="shared" si="35"/>
        <v/>
      </c>
    </row>
    <row r="1744" spans="22:22" ht="14.25" thickBot="1" x14ac:dyDescent="0.3">
      <c r="V1744" s="59" t="str">
        <f t="shared" si="35"/>
        <v/>
      </c>
    </row>
    <row r="1745" spans="22:22" ht="14.25" thickBot="1" x14ac:dyDescent="0.3">
      <c r="V1745" s="59" t="str">
        <f t="shared" si="35"/>
        <v/>
      </c>
    </row>
    <row r="1746" spans="22:22" ht="14.25" thickBot="1" x14ac:dyDescent="0.3">
      <c r="V1746" s="59" t="str">
        <f t="shared" si="35"/>
        <v/>
      </c>
    </row>
    <row r="1747" spans="22:22" ht="14.25" thickBot="1" x14ac:dyDescent="0.3">
      <c r="V1747" s="59" t="str">
        <f t="shared" si="35"/>
        <v/>
      </c>
    </row>
    <row r="1748" spans="22:22" ht="14.25" thickBot="1" x14ac:dyDescent="0.3">
      <c r="V1748" s="59" t="str">
        <f t="shared" si="35"/>
        <v/>
      </c>
    </row>
    <row r="1749" spans="22:22" ht="14.25" thickBot="1" x14ac:dyDescent="0.3">
      <c r="V1749" s="59" t="str">
        <f t="shared" si="35"/>
        <v/>
      </c>
    </row>
    <row r="1750" spans="22:22" ht="14.25" thickBot="1" x14ac:dyDescent="0.3">
      <c r="V1750" s="59" t="str">
        <f t="shared" si="35"/>
        <v/>
      </c>
    </row>
    <row r="1751" spans="22:22" ht="14.25" thickBot="1" x14ac:dyDescent="0.3">
      <c r="V1751" s="59" t="str">
        <f t="shared" si="35"/>
        <v/>
      </c>
    </row>
    <row r="1752" spans="22:22" ht="14.25" thickBot="1" x14ac:dyDescent="0.3">
      <c r="V1752" s="59" t="str">
        <f t="shared" si="35"/>
        <v/>
      </c>
    </row>
    <row r="1753" spans="22:22" ht="14.25" thickBot="1" x14ac:dyDescent="0.3">
      <c r="V1753" s="59" t="str">
        <f t="shared" si="35"/>
        <v/>
      </c>
    </row>
    <row r="1754" spans="22:22" ht="14.25" thickBot="1" x14ac:dyDescent="0.3">
      <c r="V1754" s="59" t="str">
        <f t="shared" si="35"/>
        <v/>
      </c>
    </row>
    <row r="1755" spans="22:22" ht="14.25" thickBot="1" x14ac:dyDescent="0.3">
      <c r="V1755" s="59" t="str">
        <f t="shared" si="35"/>
        <v/>
      </c>
    </row>
    <row r="1756" spans="22:22" ht="14.25" thickBot="1" x14ac:dyDescent="0.3">
      <c r="V1756" s="59" t="str">
        <f t="shared" si="35"/>
        <v/>
      </c>
    </row>
    <row r="1757" spans="22:22" ht="14.25" thickBot="1" x14ac:dyDescent="0.3">
      <c r="V1757" s="59" t="str">
        <f t="shared" si="35"/>
        <v/>
      </c>
    </row>
    <row r="1758" spans="22:22" ht="14.25" thickBot="1" x14ac:dyDescent="0.3">
      <c r="V1758" s="59" t="str">
        <f t="shared" si="35"/>
        <v/>
      </c>
    </row>
    <row r="1759" spans="22:22" ht="14.25" thickBot="1" x14ac:dyDescent="0.3">
      <c r="V1759" s="59" t="str">
        <f t="shared" si="35"/>
        <v/>
      </c>
    </row>
    <row r="1760" spans="22:22" ht="14.25" thickBot="1" x14ac:dyDescent="0.3">
      <c r="V1760" s="59" t="str">
        <f t="shared" si="35"/>
        <v/>
      </c>
    </row>
    <row r="1761" spans="22:22" ht="14.25" thickBot="1" x14ac:dyDescent="0.3">
      <c r="V1761" s="59" t="str">
        <f t="shared" si="35"/>
        <v/>
      </c>
    </row>
    <row r="1762" spans="22:22" ht="14.25" thickBot="1" x14ac:dyDescent="0.3">
      <c r="V1762" s="59" t="str">
        <f t="shared" si="35"/>
        <v/>
      </c>
    </row>
    <row r="1763" spans="22:22" ht="14.25" thickBot="1" x14ac:dyDescent="0.3">
      <c r="V1763" s="59" t="str">
        <f t="shared" si="35"/>
        <v/>
      </c>
    </row>
    <row r="1764" spans="22:22" ht="14.25" thickBot="1" x14ac:dyDescent="0.3">
      <c r="V1764" s="59" t="str">
        <f t="shared" si="35"/>
        <v/>
      </c>
    </row>
    <row r="1765" spans="22:22" ht="14.25" thickBot="1" x14ac:dyDescent="0.3">
      <c r="V1765" s="59" t="str">
        <f t="shared" si="35"/>
        <v/>
      </c>
    </row>
    <row r="1766" spans="22:22" ht="14.25" thickBot="1" x14ac:dyDescent="0.3">
      <c r="V1766" s="59" t="str">
        <f t="shared" si="35"/>
        <v/>
      </c>
    </row>
    <row r="1767" spans="22:22" ht="14.25" thickBot="1" x14ac:dyDescent="0.3">
      <c r="V1767" s="59" t="str">
        <f t="shared" si="35"/>
        <v/>
      </c>
    </row>
    <row r="1768" spans="22:22" ht="14.25" thickBot="1" x14ac:dyDescent="0.3">
      <c r="V1768" s="59" t="str">
        <f t="shared" si="35"/>
        <v/>
      </c>
    </row>
    <row r="1769" spans="22:22" ht="14.25" thickBot="1" x14ac:dyDescent="0.3">
      <c r="V1769" s="59" t="str">
        <f t="shared" si="35"/>
        <v/>
      </c>
    </row>
    <row r="1770" spans="22:22" ht="14.25" thickBot="1" x14ac:dyDescent="0.3">
      <c r="V1770" s="59" t="str">
        <f t="shared" si="35"/>
        <v/>
      </c>
    </row>
    <row r="1771" spans="22:22" ht="14.25" thickBot="1" x14ac:dyDescent="0.3">
      <c r="V1771" s="59" t="str">
        <f t="shared" si="35"/>
        <v/>
      </c>
    </row>
    <row r="1772" spans="22:22" ht="14.25" thickBot="1" x14ac:dyDescent="0.3">
      <c r="V1772" s="59" t="str">
        <f t="shared" si="35"/>
        <v/>
      </c>
    </row>
    <row r="1773" spans="22:22" ht="14.25" thickBot="1" x14ac:dyDescent="0.3">
      <c r="V1773" s="59" t="str">
        <f t="shared" si="35"/>
        <v/>
      </c>
    </row>
    <row r="1774" spans="22:22" ht="14.25" thickBot="1" x14ac:dyDescent="0.3">
      <c r="V1774" s="59" t="str">
        <f t="shared" si="35"/>
        <v/>
      </c>
    </row>
    <row r="1775" spans="22:22" ht="14.25" thickBot="1" x14ac:dyDescent="0.3">
      <c r="V1775" s="59" t="str">
        <f t="shared" si="35"/>
        <v/>
      </c>
    </row>
    <row r="1776" spans="22:22" ht="14.25" thickBot="1" x14ac:dyDescent="0.3">
      <c r="V1776" s="59" t="str">
        <f t="shared" si="35"/>
        <v/>
      </c>
    </row>
    <row r="1777" spans="22:22" ht="14.25" thickBot="1" x14ac:dyDescent="0.3">
      <c r="V1777" s="59" t="str">
        <f t="shared" si="35"/>
        <v/>
      </c>
    </row>
    <row r="1778" spans="22:22" ht="14.25" thickBot="1" x14ac:dyDescent="0.3">
      <c r="V1778" s="59" t="str">
        <f t="shared" si="35"/>
        <v/>
      </c>
    </row>
    <row r="1779" spans="22:22" ht="14.25" thickBot="1" x14ac:dyDescent="0.3">
      <c r="V1779" s="59" t="str">
        <f t="shared" si="35"/>
        <v/>
      </c>
    </row>
    <row r="1780" spans="22:22" ht="14.25" thickBot="1" x14ac:dyDescent="0.3">
      <c r="V1780" s="59" t="str">
        <f t="shared" si="35"/>
        <v/>
      </c>
    </row>
    <row r="1781" spans="22:22" ht="14.25" thickBot="1" x14ac:dyDescent="0.3">
      <c r="V1781" s="59" t="str">
        <f t="shared" si="35"/>
        <v/>
      </c>
    </row>
    <row r="1782" spans="22:22" ht="14.25" thickBot="1" x14ac:dyDescent="0.3">
      <c r="V1782" s="59" t="str">
        <f t="shared" si="35"/>
        <v/>
      </c>
    </row>
    <row r="1783" spans="22:22" ht="14.25" thickBot="1" x14ac:dyDescent="0.3">
      <c r="V1783" s="59" t="str">
        <f t="shared" si="35"/>
        <v/>
      </c>
    </row>
    <row r="1784" spans="22:22" ht="14.25" thickBot="1" x14ac:dyDescent="0.3">
      <c r="V1784" s="59" t="str">
        <f t="shared" si="35"/>
        <v/>
      </c>
    </row>
    <row r="1785" spans="22:22" ht="14.25" thickBot="1" x14ac:dyDescent="0.3">
      <c r="V1785" s="59" t="str">
        <f t="shared" si="35"/>
        <v/>
      </c>
    </row>
    <row r="1786" spans="22:22" ht="14.25" thickBot="1" x14ac:dyDescent="0.3">
      <c r="V1786" s="59" t="str">
        <f t="shared" si="35"/>
        <v/>
      </c>
    </row>
    <row r="1787" spans="22:22" ht="14.25" thickBot="1" x14ac:dyDescent="0.3">
      <c r="V1787" s="59" t="str">
        <f t="shared" si="35"/>
        <v/>
      </c>
    </row>
    <row r="1788" spans="22:22" ht="14.25" thickBot="1" x14ac:dyDescent="0.3">
      <c r="V1788" s="59" t="str">
        <f t="shared" si="35"/>
        <v/>
      </c>
    </row>
    <row r="1789" spans="22:22" ht="14.25" thickBot="1" x14ac:dyDescent="0.3">
      <c r="V1789" s="59" t="str">
        <f t="shared" si="35"/>
        <v/>
      </c>
    </row>
    <row r="1790" spans="22:22" ht="14.25" thickBot="1" x14ac:dyDescent="0.3">
      <c r="V1790" s="59" t="str">
        <f t="shared" si="35"/>
        <v/>
      </c>
    </row>
    <row r="1791" spans="22:22" ht="14.25" thickBot="1" x14ac:dyDescent="0.3">
      <c r="V1791" s="59" t="str">
        <f t="shared" si="35"/>
        <v/>
      </c>
    </row>
    <row r="1792" spans="22:22" ht="14.25" thickBot="1" x14ac:dyDescent="0.3">
      <c r="V1792" s="59" t="str">
        <f t="shared" si="35"/>
        <v/>
      </c>
    </row>
    <row r="1793" spans="22:22" ht="14.25" thickBot="1" x14ac:dyDescent="0.3">
      <c r="V1793" s="59" t="str">
        <f t="shared" si="35"/>
        <v/>
      </c>
    </row>
    <row r="1794" spans="22:22" ht="14.25" thickBot="1" x14ac:dyDescent="0.3">
      <c r="V1794" s="59" t="str">
        <f t="shared" si="35"/>
        <v/>
      </c>
    </row>
    <row r="1795" spans="22:22" ht="14.25" thickBot="1" x14ac:dyDescent="0.3">
      <c r="V1795" s="59" t="str">
        <f t="shared" si="35"/>
        <v/>
      </c>
    </row>
    <row r="1796" spans="22:22" ht="14.25" thickBot="1" x14ac:dyDescent="0.3">
      <c r="V1796" s="59" t="str">
        <f t="shared" si="35"/>
        <v/>
      </c>
    </row>
    <row r="1797" spans="22:22" ht="14.25" thickBot="1" x14ac:dyDescent="0.3">
      <c r="V1797" s="59" t="str">
        <f t="shared" si="35"/>
        <v/>
      </c>
    </row>
    <row r="1798" spans="22:22" ht="14.25" thickBot="1" x14ac:dyDescent="0.3">
      <c r="V1798" s="59" t="str">
        <f t="shared" si="35"/>
        <v/>
      </c>
    </row>
    <row r="1799" spans="22:22" ht="14.25" thickBot="1" x14ac:dyDescent="0.3">
      <c r="V1799" s="59" t="str">
        <f t="shared" si="35"/>
        <v/>
      </c>
    </row>
    <row r="1800" spans="22:22" ht="14.25" thickBot="1" x14ac:dyDescent="0.3">
      <c r="V1800" s="59" t="str">
        <f t="shared" si="35"/>
        <v/>
      </c>
    </row>
    <row r="1801" spans="22:22" ht="14.25" thickBot="1" x14ac:dyDescent="0.3">
      <c r="V1801" s="59" t="str">
        <f t="shared" ref="V1801:V1864" si="36">IF(R1801="","",IF(OR(G1801="3F",G1801="AEDIFICAT",G1801="ANTIN"),R1801+IF(U1801&lt;&gt;"",U1801,S1801)+1,WORKDAY(R1801,IF(U1801&lt;&gt;"",U1801,S1801))))</f>
        <v/>
      </c>
    </row>
    <row r="1802" spans="22:22" ht="14.25" thickBot="1" x14ac:dyDescent="0.3">
      <c r="V1802" s="59" t="str">
        <f t="shared" si="36"/>
        <v/>
      </c>
    </row>
    <row r="1803" spans="22:22" ht="14.25" thickBot="1" x14ac:dyDescent="0.3">
      <c r="V1803" s="59" t="str">
        <f t="shared" si="36"/>
        <v/>
      </c>
    </row>
    <row r="1804" spans="22:22" ht="14.25" thickBot="1" x14ac:dyDescent="0.3">
      <c r="V1804" s="59" t="str">
        <f t="shared" si="36"/>
        <v/>
      </c>
    </row>
    <row r="1805" spans="22:22" ht="14.25" thickBot="1" x14ac:dyDescent="0.3">
      <c r="V1805" s="59" t="str">
        <f t="shared" si="36"/>
        <v/>
      </c>
    </row>
    <row r="1806" spans="22:22" ht="14.25" thickBot="1" x14ac:dyDescent="0.3">
      <c r="V1806" s="59" t="str">
        <f t="shared" si="36"/>
        <v/>
      </c>
    </row>
    <row r="1807" spans="22:22" ht="14.25" thickBot="1" x14ac:dyDescent="0.3">
      <c r="V1807" s="59" t="str">
        <f t="shared" si="36"/>
        <v/>
      </c>
    </row>
    <row r="1808" spans="22:22" ht="14.25" thickBot="1" x14ac:dyDescent="0.3">
      <c r="V1808" s="59" t="str">
        <f t="shared" si="36"/>
        <v/>
      </c>
    </row>
    <row r="1809" spans="22:22" ht="14.25" thickBot="1" x14ac:dyDescent="0.3">
      <c r="V1809" s="59" t="str">
        <f t="shared" si="36"/>
        <v/>
      </c>
    </row>
    <row r="1810" spans="22:22" ht="14.25" thickBot="1" x14ac:dyDescent="0.3">
      <c r="V1810" s="59" t="str">
        <f t="shared" si="36"/>
        <v/>
      </c>
    </row>
    <row r="1811" spans="22:22" ht="14.25" thickBot="1" x14ac:dyDescent="0.3">
      <c r="V1811" s="59" t="str">
        <f t="shared" si="36"/>
        <v/>
      </c>
    </row>
    <row r="1812" spans="22:22" ht="14.25" thickBot="1" x14ac:dyDescent="0.3">
      <c r="V1812" s="59" t="str">
        <f t="shared" si="36"/>
        <v/>
      </c>
    </row>
    <row r="1813" spans="22:22" ht="14.25" thickBot="1" x14ac:dyDescent="0.3">
      <c r="V1813" s="59" t="str">
        <f t="shared" si="36"/>
        <v/>
      </c>
    </row>
    <row r="1814" spans="22:22" ht="14.25" thickBot="1" x14ac:dyDescent="0.3">
      <c r="V1814" s="59" t="str">
        <f t="shared" si="36"/>
        <v/>
      </c>
    </row>
    <row r="1815" spans="22:22" ht="14.25" thickBot="1" x14ac:dyDescent="0.3">
      <c r="V1815" s="59" t="str">
        <f t="shared" si="36"/>
        <v/>
      </c>
    </row>
    <row r="1816" spans="22:22" ht="14.25" thickBot="1" x14ac:dyDescent="0.3">
      <c r="V1816" s="59" t="str">
        <f t="shared" si="36"/>
        <v/>
      </c>
    </row>
    <row r="1817" spans="22:22" ht="14.25" thickBot="1" x14ac:dyDescent="0.3">
      <c r="V1817" s="59" t="str">
        <f t="shared" si="36"/>
        <v/>
      </c>
    </row>
    <row r="1818" spans="22:22" ht="14.25" thickBot="1" x14ac:dyDescent="0.3">
      <c r="V1818" s="59" t="str">
        <f t="shared" si="36"/>
        <v/>
      </c>
    </row>
    <row r="1819" spans="22:22" ht="14.25" thickBot="1" x14ac:dyDescent="0.3">
      <c r="V1819" s="59" t="str">
        <f t="shared" si="36"/>
        <v/>
      </c>
    </row>
    <row r="1820" spans="22:22" ht="14.25" thickBot="1" x14ac:dyDescent="0.3">
      <c r="V1820" s="59" t="str">
        <f t="shared" si="36"/>
        <v/>
      </c>
    </row>
    <row r="1821" spans="22:22" ht="14.25" thickBot="1" x14ac:dyDescent="0.3">
      <c r="V1821" s="59" t="str">
        <f t="shared" si="36"/>
        <v/>
      </c>
    </row>
    <row r="1822" spans="22:22" ht="14.25" thickBot="1" x14ac:dyDescent="0.3">
      <c r="V1822" s="59" t="str">
        <f t="shared" si="36"/>
        <v/>
      </c>
    </row>
    <row r="1823" spans="22:22" ht="14.25" thickBot="1" x14ac:dyDescent="0.3">
      <c r="V1823" s="59" t="str">
        <f t="shared" si="36"/>
        <v/>
      </c>
    </row>
    <row r="1824" spans="22:22" ht="14.25" thickBot="1" x14ac:dyDescent="0.3">
      <c r="V1824" s="59" t="str">
        <f t="shared" si="36"/>
        <v/>
      </c>
    </row>
    <row r="1825" spans="22:22" ht="14.25" thickBot="1" x14ac:dyDescent="0.3">
      <c r="V1825" s="59" t="str">
        <f t="shared" si="36"/>
        <v/>
      </c>
    </row>
    <row r="1826" spans="22:22" ht="14.25" thickBot="1" x14ac:dyDescent="0.3">
      <c r="V1826" s="59" t="str">
        <f t="shared" si="36"/>
        <v/>
      </c>
    </row>
    <row r="1827" spans="22:22" ht="14.25" thickBot="1" x14ac:dyDescent="0.3">
      <c r="V1827" s="59" t="str">
        <f t="shared" si="36"/>
        <v/>
      </c>
    </row>
    <row r="1828" spans="22:22" ht="14.25" thickBot="1" x14ac:dyDescent="0.3">
      <c r="V1828" s="59" t="str">
        <f t="shared" si="36"/>
        <v/>
      </c>
    </row>
    <row r="1829" spans="22:22" ht="14.25" thickBot="1" x14ac:dyDescent="0.3">
      <c r="V1829" s="59" t="str">
        <f t="shared" si="36"/>
        <v/>
      </c>
    </row>
    <row r="1830" spans="22:22" ht="14.25" thickBot="1" x14ac:dyDescent="0.3">
      <c r="V1830" s="59" t="str">
        <f t="shared" si="36"/>
        <v/>
      </c>
    </row>
    <row r="1831" spans="22:22" ht="14.25" thickBot="1" x14ac:dyDescent="0.3">
      <c r="V1831" s="59" t="str">
        <f t="shared" si="36"/>
        <v/>
      </c>
    </row>
    <row r="1832" spans="22:22" ht="14.25" thickBot="1" x14ac:dyDescent="0.3">
      <c r="V1832" s="59" t="str">
        <f t="shared" si="36"/>
        <v/>
      </c>
    </row>
    <row r="1833" spans="22:22" ht="14.25" thickBot="1" x14ac:dyDescent="0.3">
      <c r="V1833" s="59" t="str">
        <f t="shared" si="36"/>
        <v/>
      </c>
    </row>
    <row r="1834" spans="22:22" ht="14.25" thickBot="1" x14ac:dyDescent="0.3">
      <c r="V1834" s="59" t="str">
        <f t="shared" si="36"/>
        <v/>
      </c>
    </row>
    <row r="1835" spans="22:22" ht="14.25" thickBot="1" x14ac:dyDescent="0.3">
      <c r="V1835" s="59" t="str">
        <f t="shared" si="36"/>
        <v/>
      </c>
    </row>
    <row r="1836" spans="22:22" ht="14.25" thickBot="1" x14ac:dyDescent="0.3">
      <c r="V1836" s="59" t="str">
        <f t="shared" si="36"/>
        <v/>
      </c>
    </row>
    <row r="1837" spans="22:22" ht="14.25" thickBot="1" x14ac:dyDescent="0.3">
      <c r="V1837" s="59" t="str">
        <f t="shared" si="36"/>
        <v/>
      </c>
    </row>
    <row r="1838" spans="22:22" ht="14.25" thickBot="1" x14ac:dyDescent="0.3">
      <c r="V1838" s="59" t="str">
        <f t="shared" si="36"/>
        <v/>
      </c>
    </row>
    <row r="1839" spans="22:22" ht="14.25" thickBot="1" x14ac:dyDescent="0.3">
      <c r="V1839" s="59" t="str">
        <f t="shared" si="36"/>
        <v/>
      </c>
    </row>
    <row r="1840" spans="22:22" ht="14.25" thickBot="1" x14ac:dyDescent="0.3">
      <c r="V1840" s="59" t="str">
        <f t="shared" si="36"/>
        <v/>
      </c>
    </row>
    <row r="1841" spans="22:22" ht="14.25" thickBot="1" x14ac:dyDescent="0.3">
      <c r="V1841" s="59" t="str">
        <f t="shared" si="36"/>
        <v/>
      </c>
    </row>
    <row r="1842" spans="22:22" ht="14.25" thickBot="1" x14ac:dyDescent="0.3">
      <c r="V1842" s="59" t="str">
        <f t="shared" si="36"/>
        <v/>
      </c>
    </row>
    <row r="1843" spans="22:22" ht="14.25" thickBot="1" x14ac:dyDescent="0.3">
      <c r="V1843" s="59" t="str">
        <f t="shared" si="36"/>
        <v/>
      </c>
    </row>
    <row r="1844" spans="22:22" ht="14.25" thickBot="1" x14ac:dyDescent="0.3">
      <c r="V1844" s="59" t="str">
        <f t="shared" si="36"/>
        <v/>
      </c>
    </row>
    <row r="1845" spans="22:22" ht="14.25" thickBot="1" x14ac:dyDescent="0.3">
      <c r="V1845" s="59" t="str">
        <f t="shared" si="36"/>
        <v/>
      </c>
    </row>
    <row r="1846" spans="22:22" ht="14.25" thickBot="1" x14ac:dyDescent="0.3">
      <c r="V1846" s="59" t="str">
        <f t="shared" si="36"/>
        <v/>
      </c>
    </row>
    <row r="1847" spans="22:22" ht="14.25" thickBot="1" x14ac:dyDescent="0.3">
      <c r="V1847" s="59" t="str">
        <f t="shared" si="36"/>
        <v/>
      </c>
    </row>
    <row r="1848" spans="22:22" ht="14.25" thickBot="1" x14ac:dyDescent="0.3">
      <c r="V1848" s="59" t="str">
        <f t="shared" si="36"/>
        <v/>
      </c>
    </row>
    <row r="1849" spans="22:22" ht="14.25" thickBot="1" x14ac:dyDescent="0.3">
      <c r="V1849" s="59" t="str">
        <f t="shared" si="36"/>
        <v/>
      </c>
    </row>
    <row r="1850" spans="22:22" ht="14.25" thickBot="1" x14ac:dyDescent="0.3">
      <c r="V1850" s="59" t="str">
        <f t="shared" si="36"/>
        <v/>
      </c>
    </row>
    <row r="1851" spans="22:22" ht="14.25" thickBot="1" x14ac:dyDescent="0.3">
      <c r="V1851" s="59" t="str">
        <f t="shared" si="36"/>
        <v/>
      </c>
    </row>
    <row r="1852" spans="22:22" ht="14.25" thickBot="1" x14ac:dyDescent="0.3">
      <c r="V1852" s="59" t="str">
        <f t="shared" si="36"/>
        <v/>
      </c>
    </row>
    <row r="1853" spans="22:22" ht="14.25" thickBot="1" x14ac:dyDescent="0.3">
      <c r="V1853" s="59" t="str">
        <f t="shared" si="36"/>
        <v/>
      </c>
    </row>
    <row r="1854" spans="22:22" ht="14.25" thickBot="1" x14ac:dyDescent="0.3">
      <c r="V1854" s="59" t="str">
        <f t="shared" si="36"/>
        <v/>
      </c>
    </row>
    <row r="1855" spans="22:22" ht="14.25" thickBot="1" x14ac:dyDescent="0.3">
      <c r="V1855" s="59" t="str">
        <f t="shared" si="36"/>
        <v/>
      </c>
    </row>
    <row r="1856" spans="22:22" ht="14.25" thickBot="1" x14ac:dyDescent="0.3">
      <c r="V1856" s="59" t="str">
        <f t="shared" si="36"/>
        <v/>
      </c>
    </row>
    <row r="1857" spans="22:22" ht="14.25" thickBot="1" x14ac:dyDescent="0.3">
      <c r="V1857" s="59" t="str">
        <f t="shared" si="36"/>
        <v/>
      </c>
    </row>
    <row r="1858" spans="22:22" ht="14.25" thickBot="1" x14ac:dyDescent="0.3">
      <c r="V1858" s="59" t="str">
        <f t="shared" si="36"/>
        <v/>
      </c>
    </row>
    <row r="1859" spans="22:22" ht="14.25" thickBot="1" x14ac:dyDescent="0.3">
      <c r="V1859" s="59" t="str">
        <f t="shared" si="36"/>
        <v/>
      </c>
    </row>
    <row r="1860" spans="22:22" ht="14.25" thickBot="1" x14ac:dyDescent="0.3">
      <c r="V1860" s="59" t="str">
        <f t="shared" si="36"/>
        <v/>
      </c>
    </row>
    <row r="1861" spans="22:22" ht="14.25" thickBot="1" x14ac:dyDescent="0.3">
      <c r="V1861" s="59" t="str">
        <f t="shared" si="36"/>
        <v/>
      </c>
    </row>
    <row r="1862" spans="22:22" ht="14.25" thickBot="1" x14ac:dyDescent="0.3">
      <c r="V1862" s="59" t="str">
        <f t="shared" si="36"/>
        <v/>
      </c>
    </row>
    <row r="1863" spans="22:22" ht="14.25" thickBot="1" x14ac:dyDescent="0.3">
      <c r="V1863" s="59" t="str">
        <f t="shared" si="36"/>
        <v/>
      </c>
    </row>
    <row r="1864" spans="22:22" ht="14.25" thickBot="1" x14ac:dyDescent="0.3">
      <c r="V1864" s="59" t="str">
        <f t="shared" si="36"/>
        <v/>
      </c>
    </row>
    <row r="1865" spans="22:22" ht="14.25" thickBot="1" x14ac:dyDescent="0.3">
      <c r="V1865" s="59" t="str">
        <f t="shared" ref="V1865:V1928" si="37">IF(R1865="","",IF(OR(G1865="3F",G1865="AEDIFICAT",G1865="ANTIN"),R1865+IF(U1865&lt;&gt;"",U1865,S1865)+1,WORKDAY(R1865,IF(U1865&lt;&gt;"",U1865,S1865))))</f>
        <v/>
      </c>
    </row>
    <row r="1866" spans="22:22" ht="14.25" thickBot="1" x14ac:dyDescent="0.3">
      <c r="V1866" s="59" t="str">
        <f t="shared" si="37"/>
        <v/>
      </c>
    </row>
    <row r="1867" spans="22:22" ht="14.25" thickBot="1" x14ac:dyDescent="0.3">
      <c r="V1867" s="59" t="str">
        <f t="shared" si="37"/>
        <v/>
      </c>
    </row>
    <row r="1868" spans="22:22" ht="14.25" thickBot="1" x14ac:dyDescent="0.3">
      <c r="V1868" s="59" t="str">
        <f t="shared" si="37"/>
        <v/>
      </c>
    </row>
    <row r="1869" spans="22:22" ht="14.25" thickBot="1" x14ac:dyDescent="0.3">
      <c r="V1869" s="59" t="str">
        <f t="shared" si="37"/>
        <v/>
      </c>
    </row>
    <row r="1870" spans="22:22" ht="14.25" thickBot="1" x14ac:dyDescent="0.3">
      <c r="V1870" s="59" t="str">
        <f t="shared" si="37"/>
        <v/>
      </c>
    </row>
    <row r="1871" spans="22:22" ht="14.25" thickBot="1" x14ac:dyDescent="0.3">
      <c r="V1871" s="59" t="str">
        <f t="shared" si="37"/>
        <v/>
      </c>
    </row>
    <row r="1872" spans="22:22" ht="14.25" thickBot="1" x14ac:dyDescent="0.3">
      <c r="V1872" s="59" t="str">
        <f t="shared" si="37"/>
        <v/>
      </c>
    </row>
    <row r="1873" spans="22:22" ht="14.25" thickBot="1" x14ac:dyDescent="0.3">
      <c r="V1873" s="59" t="str">
        <f t="shared" si="37"/>
        <v/>
      </c>
    </row>
    <row r="1874" spans="22:22" ht="14.25" thickBot="1" x14ac:dyDescent="0.3">
      <c r="V1874" s="59" t="str">
        <f t="shared" si="37"/>
        <v/>
      </c>
    </row>
    <row r="1875" spans="22:22" ht="14.25" thickBot="1" x14ac:dyDescent="0.3">
      <c r="V1875" s="59" t="str">
        <f t="shared" si="37"/>
        <v/>
      </c>
    </row>
    <row r="1876" spans="22:22" ht="14.25" thickBot="1" x14ac:dyDescent="0.3">
      <c r="V1876" s="59" t="str">
        <f t="shared" si="37"/>
        <v/>
      </c>
    </row>
    <row r="1877" spans="22:22" ht="14.25" thickBot="1" x14ac:dyDescent="0.3">
      <c r="V1877" s="59" t="str">
        <f t="shared" si="37"/>
        <v/>
      </c>
    </row>
    <row r="1878" spans="22:22" ht="14.25" thickBot="1" x14ac:dyDescent="0.3">
      <c r="V1878" s="59" t="str">
        <f t="shared" si="37"/>
        <v/>
      </c>
    </row>
    <row r="1879" spans="22:22" ht="14.25" thickBot="1" x14ac:dyDescent="0.3">
      <c r="V1879" s="59" t="str">
        <f t="shared" si="37"/>
        <v/>
      </c>
    </row>
    <row r="1880" spans="22:22" ht="14.25" thickBot="1" x14ac:dyDescent="0.3">
      <c r="V1880" s="59" t="str">
        <f t="shared" si="37"/>
        <v/>
      </c>
    </row>
    <row r="1881" spans="22:22" ht="14.25" thickBot="1" x14ac:dyDescent="0.3">
      <c r="V1881" s="59" t="str">
        <f t="shared" si="37"/>
        <v/>
      </c>
    </row>
    <row r="1882" spans="22:22" ht="14.25" thickBot="1" x14ac:dyDescent="0.3">
      <c r="V1882" s="59" t="str">
        <f t="shared" si="37"/>
        <v/>
      </c>
    </row>
    <row r="1883" spans="22:22" ht="14.25" thickBot="1" x14ac:dyDescent="0.3">
      <c r="V1883" s="59" t="str">
        <f t="shared" si="37"/>
        <v/>
      </c>
    </row>
    <row r="1884" spans="22:22" ht="14.25" thickBot="1" x14ac:dyDescent="0.3">
      <c r="V1884" s="59" t="str">
        <f t="shared" si="37"/>
        <v/>
      </c>
    </row>
    <row r="1885" spans="22:22" ht="14.25" thickBot="1" x14ac:dyDescent="0.3">
      <c r="V1885" s="59" t="str">
        <f t="shared" si="37"/>
        <v/>
      </c>
    </row>
    <row r="1886" spans="22:22" ht="14.25" thickBot="1" x14ac:dyDescent="0.3">
      <c r="V1886" s="59" t="str">
        <f t="shared" si="37"/>
        <v/>
      </c>
    </row>
    <row r="1887" spans="22:22" ht="14.25" thickBot="1" x14ac:dyDescent="0.3">
      <c r="V1887" s="59" t="str">
        <f t="shared" si="37"/>
        <v/>
      </c>
    </row>
    <row r="1888" spans="22:22" ht="14.25" thickBot="1" x14ac:dyDescent="0.3">
      <c r="V1888" s="59" t="str">
        <f t="shared" si="37"/>
        <v/>
      </c>
    </row>
    <row r="1889" spans="22:22" ht="14.25" thickBot="1" x14ac:dyDescent="0.3">
      <c r="V1889" s="59" t="str">
        <f t="shared" si="37"/>
        <v/>
      </c>
    </row>
    <row r="1890" spans="22:22" ht="14.25" thickBot="1" x14ac:dyDescent="0.3">
      <c r="V1890" s="59" t="str">
        <f t="shared" si="37"/>
        <v/>
      </c>
    </row>
    <row r="1891" spans="22:22" ht="14.25" thickBot="1" x14ac:dyDescent="0.3">
      <c r="V1891" s="59" t="str">
        <f t="shared" si="37"/>
        <v/>
      </c>
    </row>
    <row r="1892" spans="22:22" ht="14.25" thickBot="1" x14ac:dyDescent="0.3">
      <c r="V1892" s="59" t="str">
        <f t="shared" si="37"/>
        <v/>
      </c>
    </row>
    <row r="1893" spans="22:22" ht="14.25" thickBot="1" x14ac:dyDescent="0.3">
      <c r="V1893" s="59" t="str">
        <f t="shared" si="37"/>
        <v/>
      </c>
    </row>
    <row r="1894" spans="22:22" ht="14.25" thickBot="1" x14ac:dyDescent="0.3">
      <c r="V1894" s="59" t="str">
        <f t="shared" si="37"/>
        <v/>
      </c>
    </row>
    <row r="1895" spans="22:22" ht="14.25" thickBot="1" x14ac:dyDescent="0.3">
      <c r="V1895" s="59" t="str">
        <f t="shared" si="37"/>
        <v/>
      </c>
    </row>
    <row r="1896" spans="22:22" ht="14.25" thickBot="1" x14ac:dyDescent="0.3">
      <c r="V1896" s="59" t="str">
        <f t="shared" si="37"/>
        <v/>
      </c>
    </row>
    <row r="1897" spans="22:22" ht="14.25" thickBot="1" x14ac:dyDescent="0.3">
      <c r="V1897" s="59" t="str">
        <f t="shared" si="37"/>
        <v/>
      </c>
    </row>
    <row r="1898" spans="22:22" ht="14.25" thickBot="1" x14ac:dyDescent="0.3">
      <c r="V1898" s="59" t="str">
        <f t="shared" si="37"/>
        <v/>
      </c>
    </row>
    <row r="1899" spans="22:22" ht="14.25" thickBot="1" x14ac:dyDescent="0.3">
      <c r="V1899" s="59" t="str">
        <f t="shared" si="37"/>
        <v/>
      </c>
    </row>
    <row r="1900" spans="22:22" ht="14.25" thickBot="1" x14ac:dyDescent="0.3">
      <c r="V1900" s="59" t="str">
        <f t="shared" si="37"/>
        <v/>
      </c>
    </row>
    <row r="1901" spans="22:22" ht="14.25" thickBot="1" x14ac:dyDescent="0.3">
      <c r="V1901" s="59" t="str">
        <f t="shared" si="37"/>
        <v/>
      </c>
    </row>
    <row r="1902" spans="22:22" ht="14.25" thickBot="1" x14ac:dyDescent="0.3">
      <c r="V1902" s="59" t="str">
        <f t="shared" si="37"/>
        <v/>
      </c>
    </row>
    <row r="1903" spans="22:22" ht="14.25" thickBot="1" x14ac:dyDescent="0.3">
      <c r="V1903" s="59" t="str">
        <f t="shared" si="37"/>
        <v/>
      </c>
    </row>
    <row r="1904" spans="22:22" ht="14.25" thickBot="1" x14ac:dyDescent="0.3">
      <c r="V1904" s="59" t="str">
        <f t="shared" si="37"/>
        <v/>
      </c>
    </row>
    <row r="1905" spans="22:22" ht="14.25" thickBot="1" x14ac:dyDescent="0.3">
      <c r="V1905" s="59" t="str">
        <f t="shared" si="37"/>
        <v/>
      </c>
    </row>
    <row r="1906" spans="22:22" ht="14.25" thickBot="1" x14ac:dyDescent="0.3">
      <c r="V1906" s="59" t="str">
        <f t="shared" si="37"/>
        <v/>
      </c>
    </row>
    <row r="1907" spans="22:22" ht="14.25" thickBot="1" x14ac:dyDescent="0.3">
      <c r="V1907" s="59" t="str">
        <f t="shared" si="37"/>
        <v/>
      </c>
    </row>
    <row r="1908" spans="22:22" ht="14.25" thickBot="1" x14ac:dyDescent="0.3">
      <c r="V1908" s="59" t="str">
        <f t="shared" si="37"/>
        <v/>
      </c>
    </row>
    <row r="1909" spans="22:22" ht="14.25" thickBot="1" x14ac:dyDescent="0.3">
      <c r="V1909" s="59" t="str">
        <f t="shared" si="37"/>
        <v/>
      </c>
    </row>
    <row r="1910" spans="22:22" ht="14.25" thickBot="1" x14ac:dyDescent="0.3">
      <c r="V1910" s="59" t="str">
        <f t="shared" si="37"/>
        <v/>
      </c>
    </row>
    <row r="1911" spans="22:22" ht="14.25" thickBot="1" x14ac:dyDescent="0.3">
      <c r="V1911" s="59" t="str">
        <f t="shared" si="37"/>
        <v/>
      </c>
    </row>
    <row r="1912" spans="22:22" ht="14.25" thickBot="1" x14ac:dyDescent="0.3">
      <c r="V1912" s="59" t="str">
        <f t="shared" si="37"/>
        <v/>
      </c>
    </row>
    <row r="1913" spans="22:22" ht="14.25" thickBot="1" x14ac:dyDescent="0.3">
      <c r="V1913" s="59" t="str">
        <f t="shared" si="37"/>
        <v/>
      </c>
    </row>
    <row r="1914" spans="22:22" ht="14.25" thickBot="1" x14ac:dyDescent="0.3">
      <c r="V1914" s="59" t="str">
        <f t="shared" si="37"/>
        <v/>
      </c>
    </row>
    <row r="1915" spans="22:22" ht="14.25" thickBot="1" x14ac:dyDescent="0.3">
      <c r="V1915" s="59" t="str">
        <f t="shared" si="37"/>
        <v/>
      </c>
    </row>
    <row r="1916" spans="22:22" ht="14.25" thickBot="1" x14ac:dyDescent="0.3">
      <c r="V1916" s="59" t="str">
        <f t="shared" si="37"/>
        <v/>
      </c>
    </row>
    <row r="1917" spans="22:22" ht="14.25" thickBot="1" x14ac:dyDescent="0.3">
      <c r="V1917" s="59" t="str">
        <f t="shared" si="37"/>
        <v/>
      </c>
    </row>
    <row r="1918" spans="22:22" ht="14.25" thickBot="1" x14ac:dyDescent="0.3">
      <c r="V1918" s="59" t="str">
        <f t="shared" si="37"/>
        <v/>
      </c>
    </row>
    <row r="1919" spans="22:22" ht="14.25" thickBot="1" x14ac:dyDescent="0.3">
      <c r="V1919" s="59" t="str">
        <f t="shared" si="37"/>
        <v/>
      </c>
    </row>
    <row r="1920" spans="22:22" ht="14.25" thickBot="1" x14ac:dyDescent="0.3">
      <c r="V1920" s="59" t="str">
        <f t="shared" si="37"/>
        <v/>
      </c>
    </row>
    <row r="1921" spans="22:22" ht="14.25" thickBot="1" x14ac:dyDescent="0.3">
      <c r="V1921" s="59" t="str">
        <f t="shared" si="37"/>
        <v/>
      </c>
    </row>
    <row r="1922" spans="22:22" ht="14.25" thickBot="1" x14ac:dyDescent="0.3">
      <c r="V1922" s="59" t="str">
        <f t="shared" si="37"/>
        <v/>
      </c>
    </row>
    <row r="1923" spans="22:22" ht="14.25" thickBot="1" x14ac:dyDescent="0.3">
      <c r="V1923" s="59" t="str">
        <f t="shared" si="37"/>
        <v/>
      </c>
    </row>
    <row r="1924" spans="22:22" ht="14.25" thickBot="1" x14ac:dyDescent="0.3">
      <c r="V1924" s="59" t="str">
        <f t="shared" si="37"/>
        <v/>
      </c>
    </row>
    <row r="1925" spans="22:22" ht="14.25" thickBot="1" x14ac:dyDescent="0.3">
      <c r="V1925" s="59" t="str">
        <f t="shared" si="37"/>
        <v/>
      </c>
    </row>
    <row r="1926" spans="22:22" ht="14.25" thickBot="1" x14ac:dyDescent="0.3">
      <c r="V1926" s="59" t="str">
        <f t="shared" si="37"/>
        <v/>
      </c>
    </row>
    <row r="1927" spans="22:22" ht="14.25" thickBot="1" x14ac:dyDescent="0.3">
      <c r="V1927" s="59" t="str">
        <f t="shared" si="37"/>
        <v/>
      </c>
    </row>
    <row r="1928" spans="22:22" ht="14.25" thickBot="1" x14ac:dyDescent="0.3">
      <c r="V1928" s="59" t="str">
        <f t="shared" si="37"/>
        <v/>
      </c>
    </row>
    <row r="1929" spans="22:22" ht="14.25" thickBot="1" x14ac:dyDescent="0.3">
      <c r="V1929" s="59" t="str">
        <f t="shared" ref="V1929:V1992" si="38">IF(R1929="","",IF(OR(G1929="3F",G1929="AEDIFICAT",G1929="ANTIN"),R1929+IF(U1929&lt;&gt;"",U1929,S1929)+1,WORKDAY(R1929,IF(U1929&lt;&gt;"",U1929,S1929))))</f>
        <v/>
      </c>
    </row>
    <row r="1930" spans="22:22" ht="14.25" thickBot="1" x14ac:dyDescent="0.3">
      <c r="V1930" s="59" t="str">
        <f t="shared" si="38"/>
        <v/>
      </c>
    </row>
    <row r="1931" spans="22:22" ht="14.25" thickBot="1" x14ac:dyDescent="0.3">
      <c r="V1931" s="59" t="str">
        <f t="shared" si="38"/>
        <v/>
      </c>
    </row>
    <row r="1932" spans="22:22" ht="14.25" thickBot="1" x14ac:dyDescent="0.3">
      <c r="V1932" s="59" t="str">
        <f t="shared" si="38"/>
        <v/>
      </c>
    </row>
    <row r="1933" spans="22:22" ht="14.25" thickBot="1" x14ac:dyDescent="0.3">
      <c r="V1933" s="59" t="str">
        <f t="shared" si="38"/>
        <v/>
      </c>
    </row>
    <row r="1934" spans="22:22" ht="14.25" thickBot="1" x14ac:dyDescent="0.3">
      <c r="V1934" s="59" t="str">
        <f t="shared" si="38"/>
        <v/>
      </c>
    </row>
    <row r="1935" spans="22:22" ht="14.25" thickBot="1" x14ac:dyDescent="0.3">
      <c r="V1935" s="59" t="str">
        <f t="shared" si="38"/>
        <v/>
      </c>
    </row>
    <row r="1936" spans="22:22" ht="14.25" thickBot="1" x14ac:dyDescent="0.3">
      <c r="V1936" s="59" t="str">
        <f t="shared" si="38"/>
        <v/>
      </c>
    </row>
    <row r="1937" spans="22:22" ht="14.25" thickBot="1" x14ac:dyDescent="0.3">
      <c r="V1937" s="59" t="str">
        <f t="shared" si="38"/>
        <v/>
      </c>
    </row>
    <row r="1938" spans="22:22" ht="14.25" thickBot="1" x14ac:dyDescent="0.3">
      <c r="V1938" s="59" t="str">
        <f t="shared" si="38"/>
        <v/>
      </c>
    </row>
    <row r="1939" spans="22:22" ht="14.25" thickBot="1" x14ac:dyDescent="0.3">
      <c r="V1939" s="59" t="str">
        <f t="shared" si="38"/>
        <v/>
      </c>
    </row>
    <row r="1940" spans="22:22" ht="14.25" thickBot="1" x14ac:dyDescent="0.3">
      <c r="V1940" s="59" t="str">
        <f t="shared" si="38"/>
        <v/>
      </c>
    </row>
    <row r="1941" spans="22:22" ht="14.25" thickBot="1" x14ac:dyDescent="0.3">
      <c r="V1941" s="59" t="str">
        <f t="shared" si="38"/>
        <v/>
      </c>
    </row>
    <row r="1942" spans="22:22" ht="14.25" thickBot="1" x14ac:dyDescent="0.3">
      <c r="V1942" s="59" t="str">
        <f t="shared" si="38"/>
        <v/>
      </c>
    </row>
    <row r="1943" spans="22:22" ht="14.25" thickBot="1" x14ac:dyDescent="0.3">
      <c r="V1943" s="59" t="str">
        <f t="shared" si="38"/>
        <v/>
      </c>
    </row>
    <row r="1944" spans="22:22" ht="14.25" thickBot="1" x14ac:dyDescent="0.3">
      <c r="V1944" s="59" t="str">
        <f t="shared" si="38"/>
        <v/>
      </c>
    </row>
    <row r="1945" spans="22:22" ht="14.25" thickBot="1" x14ac:dyDescent="0.3">
      <c r="V1945" s="59" t="str">
        <f t="shared" si="38"/>
        <v/>
      </c>
    </row>
    <row r="1946" spans="22:22" ht="14.25" thickBot="1" x14ac:dyDescent="0.3">
      <c r="V1946" s="59" t="str">
        <f t="shared" si="38"/>
        <v/>
      </c>
    </row>
    <row r="1947" spans="22:22" ht="14.25" thickBot="1" x14ac:dyDescent="0.3">
      <c r="V1947" s="59" t="str">
        <f t="shared" si="38"/>
        <v/>
      </c>
    </row>
    <row r="1948" spans="22:22" ht="14.25" thickBot="1" x14ac:dyDescent="0.3">
      <c r="V1948" s="59" t="str">
        <f t="shared" si="38"/>
        <v/>
      </c>
    </row>
    <row r="1949" spans="22:22" ht="14.25" thickBot="1" x14ac:dyDescent="0.3">
      <c r="V1949" s="59" t="str">
        <f t="shared" si="38"/>
        <v/>
      </c>
    </row>
    <row r="1950" spans="22:22" ht="14.25" thickBot="1" x14ac:dyDescent="0.3">
      <c r="V1950" s="59" t="str">
        <f t="shared" si="38"/>
        <v/>
      </c>
    </row>
    <row r="1951" spans="22:22" ht="14.25" thickBot="1" x14ac:dyDescent="0.3">
      <c r="V1951" s="59" t="str">
        <f t="shared" si="38"/>
        <v/>
      </c>
    </row>
    <row r="1952" spans="22:22" ht="14.25" thickBot="1" x14ac:dyDescent="0.3">
      <c r="V1952" s="59" t="str">
        <f t="shared" si="38"/>
        <v/>
      </c>
    </row>
    <row r="1953" spans="22:22" ht="14.25" thickBot="1" x14ac:dyDescent="0.3">
      <c r="V1953" s="59" t="str">
        <f t="shared" si="38"/>
        <v/>
      </c>
    </row>
    <row r="1954" spans="22:22" ht="14.25" thickBot="1" x14ac:dyDescent="0.3">
      <c r="V1954" s="59" t="str">
        <f t="shared" si="38"/>
        <v/>
      </c>
    </row>
    <row r="1955" spans="22:22" ht="14.25" thickBot="1" x14ac:dyDescent="0.3">
      <c r="V1955" s="59" t="str">
        <f t="shared" si="38"/>
        <v/>
      </c>
    </row>
    <row r="1956" spans="22:22" ht="14.25" thickBot="1" x14ac:dyDescent="0.3">
      <c r="V1956" s="59" t="str">
        <f t="shared" si="38"/>
        <v/>
      </c>
    </row>
    <row r="1957" spans="22:22" ht="14.25" thickBot="1" x14ac:dyDescent="0.3">
      <c r="V1957" s="59" t="str">
        <f t="shared" si="38"/>
        <v/>
      </c>
    </row>
    <row r="1958" spans="22:22" ht="14.25" thickBot="1" x14ac:dyDescent="0.3">
      <c r="V1958" s="59" t="str">
        <f t="shared" si="38"/>
        <v/>
      </c>
    </row>
    <row r="1959" spans="22:22" ht="14.25" thickBot="1" x14ac:dyDescent="0.3">
      <c r="V1959" s="59" t="str">
        <f t="shared" si="38"/>
        <v/>
      </c>
    </row>
    <row r="1960" spans="22:22" ht="14.25" thickBot="1" x14ac:dyDescent="0.3">
      <c r="V1960" s="59" t="str">
        <f t="shared" si="38"/>
        <v/>
      </c>
    </row>
    <row r="1961" spans="22:22" ht="14.25" thickBot="1" x14ac:dyDescent="0.3">
      <c r="V1961" s="59" t="str">
        <f t="shared" si="38"/>
        <v/>
      </c>
    </row>
    <row r="1962" spans="22:22" ht="14.25" thickBot="1" x14ac:dyDescent="0.3">
      <c r="V1962" s="59" t="str">
        <f t="shared" si="38"/>
        <v/>
      </c>
    </row>
    <row r="1963" spans="22:22" ht="14.25" thickBot="1" x14ac:dyDescent="0.3">
      <c r="V1963" s="59" t="str">
        <f t="shared" si="38"/>
        <v/>
      </c>
    </row>
    <row r="1964" spans="22:22" ht="14.25" thickBot="1" x14ac:dyDescent="0.3">
      <c r="V1964" s="59" t="str">
        <f t="shared" si="38"/>
        <v/>
      </c>
    </row>
    <row r="1965" spans="22:22" ht="14.25" thickBot="1" x14ac:dyDescent="0.3">
      <c r="V1965" s="59" t="str">
        <f t="shared" si="38"/>
        <v/>
      </c>
    </row>
    <row r="1966" spans="22:22" ht="14.25" thickBot="1" x14ac:dyDescent="0.3">
      <c r="V1966" s="59" t="str">
        <f t="shared" si="38"/>
        <v/>
      </c>
    </row>
    <row r="1967" spans="22:22" ht="14.25" thickBot="1" x14ac:dyDescent="0.3">
      <c r="V1967" s="59" t="str">
        <f t="shared" si="38"/>
        <v/>
      </c>
    </row>
    <row r="1968" spans="22:22" ht="14.25" thickBot="1" x14ac:dyDescent="0.3">
      <c r="V1968" s="59" t="str">
        <f t="shared" si="38"/>
        <v/>
      </c>
    </row>
    <row r="1969" spans="22:22" ht="14.25" thickBot="1" x14ac:dyDescent="0.3">
      <c r="V1969" s="59" t="str">
        <f t="shared" si="38"/>
        <v/>
      </c>
    </row>
    <row r="1970" spans="22:22" ht="14.25" thickBot="1" x14ac:dyDescent="0.3">
      <c r="V1970" s="59" t="str">
        <f t="shared" si="38"/>
        <v/>
      </c>
    </row>
    <row r="1971" spans="22:22" ht="14.25" thickBot="1" x14ac:dyDescent="0.3">
      <c r="V1971" s="59" t="str">
        <f t="shared" si="38"/>
        <v/>
      </c>
    </row>
    <row r="1972" spans="22:22" ht="14.25" thickBot="1" x14ac:dyDescent="0.3">
      <c r="V1972" s="59" t="str">
        <f t="shared" si="38"/>
        <v/>
      </c>
    </row>
    <row r="1973" spans="22:22" ht="14.25" thickBot="1" x14ac:dyDescent="0.3">
      <c r="V1973" s="59" t="str">
        <f t="shared" si="38"/>
        <v/>
      </c>
    </row>
    <row r="1974" spans="22:22" ht="14.25" thickBot="1" x14ac:dyDescent="0.3">
      <c r="V1974" s="59" t="str">
        <f t="shared" si="38"/>
        <v/>
      </c>
    </row>
    <row r="1975" spans="22:22" ht="14.25" thickBot="1" x14ac:dyDescent="0.3">
      <c r="V1975" s="59" t="str">
        <f t="shared" si="38"/>
        <v/>
      </c>
    </row>
    <row r="1976" spans="22:22" ht="14.25" thickBot="1" x14ac:dyDescent="0.3">
      <c r="V1976" s="59" t="str">
        <f t="shared" si="38"/>
        <v/>
      </c>
    </row>
    <row r="1977" spans="22:22" ht="14.25" thickBot="1" x14ac:dyDescent="0.3">
      <c r="V1977" s="59" t="str">
        <f t="shared" si="38"/>
        <v/>
      </c>
    </row>
    <row r="1978" spans="22:22" ht="14.25" thickBot="1" x14ac:dyDescent="0.3">
      <c r="V1978" s="59" t="str">
        <f t="shared" si="38"/>
        <v/>
      </c>
    </row>
    <row r="1979" spans="22:22" ht="14.25" thickBot="1" x14ac:dyDescent="0.3">
      <c r="V1979" s="59" t="str">
        <f t="shared" si="38"/>
        <v/>
      </c>
    </row>
    <row r="1980" spans="22:22" ht="14.25" thickBot="1" x14ac:dyDescent="0.3">
      <c r="V1980" s="59" t="str">
        <f t="shared" si="38"/>
        <v/>
      </c>
    </row>
    <row r="1981" spans="22:22" ht="14.25" thickBot="1" x14ac:dyDescent="0.3">
      <c r="V1981" s="59" t="str">
        <f t="shared" si="38"/>
        <v/>
      </c>
    </row>
    <row r="1982" spans="22:22" ht="14.25" thickBot="1" x14ac:dyDescent="0.3">
      <c r="V1982" s="59" t="str">
        <f t="shared" si="38"/>
        <v/>
      </c>
    </row>
    <row r="1983" spans="22:22" ht="14.25" thickBot="1" x14ac:dyDescent="0.3">
      <c r="V1983" s="59" t="str">
        <f t="shared" si="38"/>
        <v/>
      </c>
    </row>
    <row r="1984" spans="22:22" ht="14.25" thickBot="1" x14ac:dyDescent="0.3">
      <c r="V1984" s="59" t="str">
        <f t="shared" si="38"/>
        <v/>
      </c>
    </row>
    <row r="1985" spans="22:22" ht="14.25" thickBot="1" x14ac:dyDescent="0.3">
      <c r="V1985" s="59" t="str">
        <f t="shared" si="38"/>
        <v/>
      </c>
    </row>
    <row r="1986" spans="22:22" ht="14.25" thickBot="1" x14ac:dyDescent="0.3">
      <c r="V1986" s="59" t="str">
        <f t="shared" si="38"/>
        <v/>
      </c>
    </row>
    <row r="1987" spans="22:22" ht="14.25" thickBot="1" x14ac:dyDescent="0.3">
      <c r="V1987" s="59" t="str">
        <f t="shared" si="38"/>
        <v/>
      </c>
    </row>
    <row r="1988" spans="22:22" ht="14.25" thickBot="1" x14ac:dyDescent="0.3">
      <c r="V1988" s="59" t="str">
        <f t="shared" si="38"/>
        <v/>
      </c>
    </row>
    <row r="1989" spans="22:22" ht="14.25" thickBot="1" x14ac:dyDescent="0.3">
      <c r="V1989" s="59" t="str">
        <f t="shared" si="38"/>
        <v/>
      </c>
    </row>
    <row r="1990" spans="22:22" ht="14.25" thickBot="1" x14ac:dyDescent="0.3">
      <c r="V1990" s="59" t="str">
        <f t="shared" si="38"/>
        <v/>
      </c>
    </row>
    <row r="1991" spans="22:22" ht="14.25" thickBot="1" x14ac:dyDescent="0.3">
      <c r="V1991" s="59" t="str">
        <f t="shared" si="38"/>
        <v/>
      </c>
    </row>
    <row r="1992" spans="22:22" ht="14.25" thickBot="1" x14ac:dyDescent="0.3">
      <c r="V1992" s="59" t="str">
        <f t="shared" si="38"/>
        <v/>
      </c>
    </row>
    <row r="1993" spans="22:22" ht="14.25" thickBot="1" x14ac:dyDescent="0.3">
      <c r="V1993" s="59" t="str">
        <f t="shared" ref="V1993:V2056" si="39">IF(R1993="","",IF(OR(G1993="3F",G1993="AEDIFICAT",G1993="ANTIN"),R1993+IF(U1993&lt;&gt;"",U1993,S1993)+1,WORKDAY(R1993,IF(U1993&lt;&gt;"",U1993,S1993))))</f>
        <v/>
      </c>
    </row>
    <row r="1994" spans="22:22" ht="14.25" thickBot="1" x14ac:dyDescent="0.3">
      <c r="V1994" s="59" t="str">
        <f t="shared" si="39"/>
        <v/>
      </c>
    </row>
    <row r="1995" spans="22:22" ht="14.25" thickBot="1" x14ac:dyDescent="0.3">
      <c r="V1995" s="59" t="str">
        <f t="shared" si="39"/>
        <v/>
      </c>
    </row>
    <row r="1996" spans="22:22" ht="14.25" thickBot="1" x14ac:dyDescent="0.3">
      <c r="V1996" s="59" t="str">
        <f t="shared" si="39"/>
        <v/>
      </c>
    </row>
    <row r="1997" spans="22:22" ht="14.25" thickBot="1" x14ac:dyDescent="0.3">
      <c r="V1997" s="59" t="str">
        <f t="shared" si="39"/>
        <v/>
      </c>
    </row>
    <row r="1998" spans="22:22" ht="14.25" thickBot="1" x14ac:dyDescent="0.3">
      <c r="V1998" s="59" t="str">
        <f t="shared" si="39"/>
        <v/>
      </c>
    </row>
    <row r="1999" spans="22:22" ht="14.25" thickBot="1" x14ac:dyDescent="0.3">
      <c r="V1999" s="59" t="str">
        <f t="shared" si="39"/>
        <v/>
      </c>
    </row>
    <row r="2000" spans="22:22" ht="14.25" thickBot="1" x14ac:dyDescent="0.3">
      <c r="V2000" s="59" t="str">
        <f t="shared" si="39"/>
        <v/>
      </c>
    </row>
    <row r="2001" spans="22:22" ht="14.25" thickBot="1" x14ac:dyDescent="0.3">
      <c r="V2001" s="59" t="str">
        <f t="shared" si="39"/>
        <v/>
      </c>
    </row>
    <row r="2002" spans="22:22" ht="14.25" thickBot="1" x14ac:dyDescent="0.3">
      <c r="V2002" s="59" t="str">
        <f t="shared" si="39"/>
        <v/>
      </c>
    </row>
    <row r="2003" spans="22:22" ht="14.25" thickBot="1" x14ac:dyDescent="0.3">
      <c r="V2003" s="59" t="str">
        <f t="shared" si="39"/>
        <v/>
      </c>
    </row>
    <row r="2004" spans="22:22" ht="14.25" thickBot="1" x14ac:dyDescent="0.3">
      <c r="V2004" s="59" t="str">
        <f t="shared" si="39"/>
        <v/>
      </c>
    </row>
    <row r="2005" spans="22:22" ht="14.25" thickBot="1" x14ac:dyDescent="0.3">
      <c r="V2005" s="59" t="str">
        <f t="shared" si="39"/>
        <v/>
      </c>
    </row>
    <row r="2006" spans="22:22" ht="14.25" thickBot="1" x14ac:dyDescent="0.3">
      <c r="V2006" s="59" t="str">
        <f t="shared" si="39"/>
        <v/>
      </c>
    </row>
    <row r="2007" spans="22:22" ht="14.25" thickBot="1" x14ac:dyDescent="0.3">
      <c r="V2007" s="59" t="str">
        <f t="shared" si="39"/>
        <v/>
      </c>
    </row>
    <row r="2008" spans="22:22" ht="14.25" thickBot="1" x14ac:dyDescent="0.3">
      <c r="V2008" s="59" t="str">
        <f t="shared" si="39"/>
        <v/>
      </c>
    </row>
    <row r="2009" spans="22:22" ht="14.25" thickBot="1" x14ac:dyDescent="0.3">
      <c r="V2009" s="59" t="str">
        <f t="shared" si="39"/>
        <v/>
      </c>
    </row>
    <row r="2010" spans="22:22" ht="14.25" thickBot="1" x14ac:dyDescent="0.3">
      <c r="V2010" s="59" t="str">
        <f t="shared" si="39"/>
        <v/>
      </c>
    </row>
    <row r="2011" spans="22:22" ht="14.25" thickBot="1" x14ac:dyDescent="0.3">
      <c r="V2011" s="59" t="str">
        <f t="shared" si="39"/>
        <v/>
      </c>
    </row>
    <row r="2012" spans="22:22" ht="14.25" thickBot="1" x14ac:dyDescent="0.3">
      <c r="V2012" s="59" t="str">
        <f t="shared" si="39"/>
        <v/>
      </c>
    </row>
    <row r="2013" spans="22:22" ht="14.25" thickBot="1" x14ac:dyDescent="0.3">
      <c r="V2013" s="59" t="str">
        <f t="shared" si="39"/>
        <v/>
      </c>
    </row>
    <row r="2014" spans="22:22" ht="14.25" thickBot="1" x14ac:dyDescent="0.3">
      <c r="V2014" s="59" t="str">
        <f t="shared" si="39"/>
        <v/>
      </c>
    </row>
    <row r="2015" spans="22:22" ht="14.25" thickBot="1" x14ac:dyDescent="0.3">
      <c r="V2015" s="59" t="str">
        <f t="shared" si="39"/>
        <v/>
      </c>
    </row>
    <row r="2016" spans="22:22" ht="14.25" thickBot="1" x14ac:dyDescent="0.3">
      <c r="V2016" s="59" t="str">
        <f t="shared" si="39"/>
        <v/>
      </c>
    </row>
    <row r="2017" spans="22:22" ht="14.25" thickBot="1" x14ac:dyDescent="0.3">
      <c r="V2017" s="59" t="str">
        <f t="shared" si="39"/>
        <v/>
      </c>
    </row>
    <row r="2018" spans="22:22" ht="14.25" thickBot="1" x14ac:dyDescent="0.3">
      <c r="V2018" s="59" t="str">
        <f t="shared" si="39"/>
        <v/>
      </c>
    </row>
    <row r="2019" spans="22:22" ht="14.25" thickBot="1" x14ac:dyDescent="0.3">
      <c r="V2019" s="59" t="str">
        <f t="shared" si="39"/>
        <v/>
      </c>
    </row>
    <row r="2020" spans="22:22" ht="14.25" thickBot="1" x14ac:dyDescent="0.3">
      <c r="V2020" s="59" t="str">
        <f t="shared" si="39"/>
        <v/>
      </c>
    </row>
    <row r="2021" spans="22:22" ht="14.25" thickBot="1" x14ac:dyDescent="0.3">
      <c r="V2021" s="59" t="str">
        <f t="shared" si="39"/>
        <v/>
      </c>
    </row>
    <row r="2022" spans="22:22" ht="14.25" thickBot="1" x14ac:dyDescent="0.3">
      <c r="V2022" s="59" t="str">
        <f t="shared" si="39"/>
        <v/>
      </c>
    </row>
    <row r="2023" spans="22:22" ht="14.25" thickBot="1" x14ac:dyDescent="0.3">
      <c r="V2023" s="59" t="str">
        <f t="shared" si="39"/>
        <v/>
      </c>
    </row>
    <row r="2024" spans="22:22" ht="14.25" thickBot="1" x14ac:dyDescent="0.3">
      <c r="V2024" s="59" t="str">
        <f t="shared" si="39"/>
        <v/>
      </c>
    </row>
    <row r="2025" spans="22:22" ht="14.25" thickBot="1" x14ac:dyDescent="0.3">
      <c r="V2025" s="59" t="str">
        <f t="shared" si="39"/>
        <v/>
      </c>
    </row>
    <row r="2026" spans="22:22" ht="14.25" thickBot="1" x14ac:dyDescent="0.3">
      <c r="V2026" s="59" t="str">
        <f t="shared" si="39"/>
        <v/>
      </c>
    </row>
    <row r="2027" spans="22:22" ht="14.25" thickBot="1" x14ac:dyDescent="0.3">
      <c r="V2027" s="59" t="str">
        <f t="shared" si="39"/>
        <v/>
      </c>
    </row>
    <row r="2028" spans="22:22" ht="14.25" thickBot="1" x14ac:dyDescent="0.3">
      <c r="V2028" s="59" t="str">
        <f t="shared" si="39"/>
        <v/>
      </c>
    </row>
    <row r="2029" spans="22:22" ht="14.25" thickBot="1" x14ac:dyDescent="0.3">
      <c r="V2029" s="59" t="str">
        <f t="shared" si="39"/>
        <v/>
      </c>
    </row>
    <row r="2030" spans="22:22" ht="14.25" thickBot="1" x14ac:dyDescent="0.3">
      <c r="V2030" s="59" t="str">
        <f t="shared" si="39"/>
        <v/>
      </c>
    </row>
    <row r="2031" spans="22:22" ht="14.25" thickBot="1" x14ac:dyDescent="0.3">
      <c r="V2031" s="59" t="str">
        <f t="shared" si="39"/>
        <v/>
      </c>
    </row>
    <row r="2032" spans="22:22" ht="14.25" thickBot="1" x14ac:dyDescent="0.3">
      <c r="V2032" s="59" t="str">
        <f t="shared" si="39"/>
        <v/>
      </c>
    </row>
    <row r="2033" spans="22:22" ht="14.25" thickBot="1" x14ac:dyDescent="0.3">
      <c r="V2033" s="59" t="str">
        <f t="shared" si="39"/>
        <v/>
      </c>
    </row>
    <row r="2034" spans="22:22" ht="14.25" thickBot="1" x14ac:dyDescent="0.3">
      <c r="V2034" s="59" t="str">
        <f t="shared" si="39"/>
        <v/>
      </c>
    </row>
    <row r="2035" spans="22:22" ht="14.25" thickBot="1" x14ac:dyDescent="0.3">
      <c r="V2035" s="59" t="str">
        <f t="shared" si="39"/>
        <v/>
      </c>
    </row>
    <row r="2036" spans="22:22" ht="14.25" thickBot="1" x14ac:dyDescent="0.3">
      <c r="V2036" s="59" t="str">
        <f t="shared" si="39"/>
        <v/>
      </c>
    </row>
    <row r="2037" spans="22:22" ht="14.25" thickBot="1" x14ac:dyDescent="0.3">
      <c r="V2037" s="59" t="str">
        <f t="shared" si="39"/>
        <v/>
      </c>
    </row>
    <row r="2038" spans="22:22" ht="14.25" thickBot="1" x14ac:dyDescent="0.3">
      <c r="V2038" s="59" t="str">
        <f t="shared" si="39"/>
        <v/>
      </c>
    </row>
    <row r="2039" spans="22:22" ht="14.25" thickBot="1" x14ac:dyDescent="0.3">
      <c r="V2039" s="59" t="str">
        <f t="shared" si="39"/>
        <v/>
      </c>
    </row>
    <row r="2040" spans="22:22" ht="14.25" thickBot="1" x14ac:dyDescent="0.3">
      <c r="V2040" s="59" t="str">
        <f t="shared" si="39"/>
        <v/>
      </c>
    </row>
    <row r="2041" spans="22:22" ht="14.25" thickBot="1" x14ac:dyDescent="0.3">
      <c r="V2041" s="59" t="str">
        <f t="shared" si="39"/>
        <v/>
      </c>
    </row>
    <row r="2042" spans="22:22" ht="14.25" thickBot="1" x14ac:dyDescent="0.3">
      <c r="V2042" s="59" t="str">
        <f t="shared" si="39"/>
        <v/>
      </c>
    </row>
    <row r="2043" spans="22:22" ht="14.25" thickBot="1" x14ac:dyDescent="0.3">
      <c r="V2043" s="59" t="str">
        <f t="shared" si="39"/>
        <v/>
      </c>
    </row>
    <row r="2044" spans="22:22" ht="14.25" thickBot="1" x14ac:dyDescent="0.3">
      <c r="V2044" s="59" t="str">
        <f t="shared" si="39"/>
        <v/>
      </c>
    </row>
    <row r="2045" spans="22:22" ht="14.25" thickBot="1" x14ac:dyDescent="0.3">
      <c r="V2045" s="59" t="str">
        <f t="shared" si="39"/>
        <v/>
      </c>
    </row>
    <row r="2046" spans="22:22" ht="14.25" thickBot="1" x14ac:dyDescent="0.3">
      <c r="V2046" s="59" t="str">
        <f t="shared" si="39"/>
        <v/>
      </c>
    </row>
    <row r="2047" spans="22:22" ht="14.25" thickBot="1" x14ac:dyDescent="0.3">
      <c r="V2047" s="59" t="str">
        <f t="shared" si="39"/>
        <v/>
      </c>
    </row>
    <row r="2048" spans="22:22" ht="14.25" thickBot="1" x14ac:dyDescent="0.3">
      <c r="V2048" s="59" t="str">
        <f t="shared" si="39"/>
        <v/>
      </c>
    </row>
    <row r="2049" spans="22:22" ht="14.25" thickBot="1" x14ac:dyDescent="0.3">
      <c r="V2049" s="59" t="str">
        <f t="shared" si="39"/>
        <v/>
      </c>
    </row>
    <row r="2050" spans="22:22" ht="14.25" thickBot="1" x14ac:dyDescent="0.3">
      <c r="V2050" s="59" t="str">
        <f t="shared" si="39"/>
        <v/>
      </c>
    </row>
    <row r="2051" spans="22:22" ht="14.25" thickBot="1" x14ac:dyDescent="0.3">
      <c r="V2051" s="59" t="str">
        <f t="shared" si="39"/>
        <v/>
      </c>
    </row>
    <row r="2052" spans="22:22" ht="14.25" thickBot="1" x14ac:dyDescent="0.3">
      <c r="V2052" s="59" t="str">
        <f t="shared" si="39"/>
        <v/>
      </c>
    </row>
    <row r="2053" spans="22:22" ht="14.25" thickBot="1" x14ac:dyDescent="0.3">
      <c r="V2053" s="59" t="str">
        <f t="shared" si="39"/>
        <v/>
      </c>
    </row>
    <row r="2054" spans="22:22" ht="14.25" thickBot="1" x14ac:dyDescent="0.3">
      <c r="V2054" s="59" t="str">
        <f t="shared" si="39"/>
        <v/>
      </c>
    </row>
    <row r="2055" spans="22:22" ht="14.25" thickBot="1" x14ac:dyDescent="0.3">
      <c r="V2055" s="59" t="str">
        <f t="shared" si="39"/>
        <v/>
      </c>
    </row>
    <row r="2056" spans="22:22" ht="14.25" thickBot="1" x14ac:dyDescent="0.3">
      <c r="V2056" s="59" t="str">
        <f t="shared" si="39"/>
        <v/>
      </c>
    </row>
    <row r="2057" spans="22:22" ht="14.25" thickBot="1" x14ac:dyDescent="0.3">
      <c r="V2057" s="59" t="str">
        <f t="shared" ref="V2057:V2120" si="40">IF(R2057="","",IF(OR(G2057="3F",G2057="AEDIFICAT",G2057="ANTIN"),R2057+IF(U2057&lt;&gt;"",U2057,S2057)+1,WORKDAY(R2057,IF(U2057&lt;&gt;"",U2057,S2057))))</f>
        <v/>
      </c>
    </row>
    <row r="2058" spans="22:22" ht="14.25" thickBot="1" x14ac:dyDescent="0.3">
      <c r="V2058" s="59" t="str">
        <f t="shared" si="40"/>
        <v/>
      </c>
    </row>
    <row r="2059" spans="22:22" ht="14.25" thickBot="1" x14ac:dyDescent="0.3">
      <c r="V2059" s="59" t="str">
        <f t="shared" si="40"/>
        <v/>
      </c>
    </row>
    <row r="2060" spans="22:22" ht="14.25" thickBot="1" x14ac:dyDescent="0.3">
      <c r="V2060" s="59" t="str">
        <f t="shared" si="40"/>
        <v/>
      </c>
    </row>
    <row r="2061" spans="22:22" ht="14.25" thickBot="1" x14ac:dyDescent="0.3">
      <c r="V2061" s="59" t="str">
        <f t="shared" si="40"/>
        <v/>
      </c>
    </row>
    <row r="2062" spans="22:22" ht="14.25" thickBot="1" x14ac:dyDescent="0.3">
      <c r="V2062" s="59" t="str">
        <f t="shared" si="40"/>
        <v/>
      </c>
    </row>
    <row r="2063" spans="22:22" ht="14.25" thickBot="1" x14ac:dyDescent="0.3">
      <c r="V2063" s="59" t="str">
        <f t="shared" si="40"/>
        <v/>
      </c>
    </row>
    <row r="2064" spans="22:22" ht="14.25" thickBot="1" x14ac:dyDescent="0.3">
      <c r="V2064" s="59" t="str">
        <f t="shared" si="40"/>
        <v/>
      </c>
    </row>
    <row r="2065" spans="22:22" ht="14.25" thickBot="1" x14ac:dyDescent="0.3">
      <c r="V2065" s="59" t="str">
        <f t="shared" si="40"/>
        <v/>
      </c>
    </row>
    <row r="2066" spans="22:22" ht="14.25" thickBot="1" x14ac:dyDescent="0.3">
      <c r="V2066" s="59" t="str">
        <f t="shared" si="40"/>
        <v/>
      </c>
    </row>
    <row r="2067" spans="22:22" ht="14.25" thickBot="1" x14ac:dyDescent="0.3">
      <c r="V2067" s="59" t="str">
        <f t="shared" si="40"/>
        <v/>
      </c>
    </row>
    <row r="2068" spans="22:22" ht="14.25" thickBot="1" x14ac:dyDescent="0.3">
      <c r="V2068" s="59" t="str">
        <f t="shared" si="40"/>
        <v/>
      </c>
    </row>
    <row r="2069" spans="22:22" ht="14.25" thickBot="1" x14ac:dyDescent="0.3">
      <c r="V2069" s="59" t="str">
        <f t="shared" si="40"/>
        <v/>
      </c>
    </row>
    <row r="2070" spans="22:22" ht="14.25" thickBot="1" x14ac:dyDescent="0.3">
      <c r="V2070" s="59" t="str">
        <f t="shared" si="40"/>
        <v/>
      </c>
    </row>
    <row r="2071" spans="22:22" ht="14.25" thickBot="1" x14ac:dyDescent="0.3">
      <c r="V2071" s="59" t="str">
        <f t="shared" si="40"/>
        <v/>
      </c>
    </row>
    <row r="2072" spans="22:22" ht="14.25" thickBot="1" x14ac:dyDescent="0.3">
      <c r="V2072" s="59" t="str">
        <f t="shared" si="40"/>
        <v/>
      </c>
    </row>
    <row r="2073" spans="22:22" ht="14.25" thickBot="1" x14ac:dyDescent="0.3">
      <c r="V2073" s="59" t="str">
        <f t="shared" si="40"/>
        <v/>
      </c>
    </row>
    <row r="2074" spans="22:22" ht="14.25" thickBot="1" x14ac:dyDescent="0.3">
      <c r="V2074" s="59" t="str">
        <f t="shared" si="40"/>
        <v/>
      </c>
    </row>
    <row r="2075" spans="22:22" ht="14.25" thickBot="1" x14ac:dyDescent="0.3">
      <c r="V2075" s="59" t="str">
        <f t="shared" si="40"/>
        <v/>
      </c>
    </row>
    <row r="2076" spans="22:22" ht="14.25" thickBot="1" x14ac:dyDescent="0.3">
      <c r="V2076" s="59" t="str">
        <f t="shared" si="40"/>
        <v/>
      </c>
    </row>
    <row r="2077" spans="22:22" ht="14.25" thickBot="1" x14ac:dyDescent="0.3">
      <c r="V2077" s="59" t="str">
        <f t="shared" si="40"/>
        <v/>
      </c>
    </row>
    <row r="2078" spans="22:22" ht="14.25" thickBot="1" x14ac:dyDescent="0.3">
      <c r="V2078" s="59" t="str">
        <f t="shared" si="40"/>
        <v/>
      </c>
    </row>
    <row r="2079" spans="22:22" ht="14.25" thickBot="1" x14ac:dyDescent="0.3">
      <c r="V2079" s="59" t="str">
        <f t="shared" si="40"/>
        <v/>
      </c>
    </row>
    <row r="2080" spans="22:22" ht="14.25" thickBot="1" x14ac:dyDescent="0.3">
      <c r="V2080" s="59" t="str">
        <f t="shared" si="40"/>
        <v/>
      </c>
    </row>
    <row r="2081" spans="22:22" ht="14.25" thickBot="1" x14ac:dyDescent="0.3">
      <c r="V2081" s="59" t="str">
        <f t="shared" si="40"/>
        <v/>
      </c>
    </row>
    <row r="2082" spans="22:22" ht="14.25" thickBot="1" x14ac:dyDescent="0.3">
      <c r="V2082" s="59" t="str">
        <f t="shared" si="40"/>
        <v/>
      </c>
    </row>
    <row r="2083" spans="22:22" ht="14.25" thickBot="1" x14ac:dyDescent="0.3">
      <c r="V2083" s="59" t="str">
        <f t="shared" si="40"/>
        <v/>
      </c>
    </row>
    <row r="2084" spans="22:22" ht="14.25" thickBot="1" x14ac:dyDescent="0.3">
      <c r="V2084" s="59" t="str">
        <f t="shared" si="40"/>
        <v/>
      </c>
    </row>
    <row r="2085" spans="22:22" ht="14.25" thickBot="1" x14ac:dyDescent="0.3">
      <c r="V2085" s="59" t="str">
        <f t="shared" si="40"/>
        <v/>
      </c>
    </row>
    <row r="2086" spans="22:22" ht="14.25" thickBot="1" x14ac:dyDescent="0.3">
      <c r="V2086" s="59" t="str">
        <f t="shared" si="40"/>
        <v/>
      </c>
    </row>
    <row r="2087" spans="22:22" ht="14.25" thickBot="1" x14ac:dyDescent="0.3">
      <c r="V2087" s="59" t="str">
        <f t="shared" si="40"/>
        <v/>
      </c>
    </row>
    <row r="2088" spans="22:22" ht="14.25" thickBot="1" x14ac:dyDescent="0.3">
      <c r="V2088" s="59" t="str">
        <f t="shared" si="40"/>
        <v/>
      </c>
    </row>
    <row r="2089" spans="22:22" ht="14.25" thickBot="1" x14ac:dyDescent="0.3">
      <c r="V2089" s="59" t="str">
        <f t="shared" si="40"/>
        <v/>
      </c>
    </row>
    <row r="2090" spans="22:22" ht="14.25" thickBot="1" x14ac:dyDescent="0.3">
      <c r="V2090" s="59" t="str">
        <f t="shared" si="40"/>
        <v/>
      </c>
    </row>
    <row r="2091" spans="22:22" ht="14.25" thickBot="1" x14ac:dyDescent="0.3">
      <c r="V2091" s="59" t="str">
        <f t="shared" si="40"/>
        <v/>
      </c>
    </row>
    <row r="2092" spans="22:22" ht="14.25" thickBot="1" x14ac:dyDescent="0.3">
      <c r="V2092" s="59" t="str">
        <f t="shared" si="40"/>
        <v/>
      </c>
    </row>
    <row r="2093" spans="22:22" ht="14.25" thickBot="1" x14ac:dyDescent="0.3">
      <c r="V2093" s="59" t="str">
        <f t="shared" si="40"/>
        <v/>
      </c>
    </row>
    <row r="2094" spans="22:22" ht="14.25" thickBot="1" x14ac:dyDescent="0.3">
      <c r="V2094" s="59" t="str">
        <f t="shared" si="40"/>
        <v/>
      </c>
    </row>
    <row r="2095" spans="22:22" ht="14.25" thickBot="1" x14ac:dyDescent="0.3">
      <c r="V2095" s="59" t="str">
        <f t="shared" si="40"/>
        <v/>
      </c>
    </row>
    <row r="2096" spans="22:22" ht="14.25" thickBot="1" x14ac:dyDescent="0.3">
      <c r="V2096" s="59" t="str">
        <f t="shared" si="40"/>
        <v/>
      </c>
    </row>
    <row r="2097" spans="22:22" ht="14.25" thickBot="1" x14ac:dyDescent="0.3">
      <c r="V2097" s="59" t="str">
        <f t="shared" si="40"/>
        <v/>
      </c>
    </row>
    <row r="2098" spans="22:22" ht="14.25" thickBot="1" x14ac:dyDescent="0.3">
      <c r="V2098" s="59" t="str">
        <f t="shared" si="40"/>
        <v/>
      </c>
    </row>
    <row r="2099" spans="22:22" ht="14.25" thickBot="1" x14ac:dyDescent="0.3">
      <c r="V2099" s="59" t="str">
        <f t="shared" si="40"/>
        <v/>
      </c>
    </row>
    <row r="2100" spans="22:22" ht="14.25" thickBot="1" x14ac:dyDescent="0.3">
      <c r="V2100" s="59" t="str">
        <f t="shared" si="40"/>
        <v/>
      </c>
    </row>
    <row r="2101" spans="22:22" ht="14.25" thickBot="1" x14ac:dyDescent="0.3">
      <c r="V2101" s="59" t="str">
        <f t="shared" si="40"/>
        <v/>
      </c>
    </row>
    <row r="2102" spans="22:22" ht="14.25" thickBot="1" x14ac:dyDescent="0.3">
      <c r="V2102" s="59" t="str">
        <f t="shared" si="40"/>
        <v/>
      </c>
    </row>
    <row r="2103" spans="22:22" ht="14.25" thickBot="1" x14ac:dyDescent="0.3">
      <c r="V2103" s="59" t="str">
        <f t="shared" si="40"/>
        <v/>
      </c>
    </row>
    <row r="2104" spans="22:22" ht="14.25" thickBot="1" x14ac:dyDescent="0.3">
      <c r="V2104" s="59" t="str">
        <f t="shared" si="40"/>
        <v/>
      </c>
    </row>
    <row r="2105" spans="22:22" ht="14.25" thickBot="1" x14ac:dyDescent="0.3">
      <c r="V2105" s="59" t="str">
        <f t="shared" si="40"/>
        <v/>
      </c>
    </row>
    <row r="2106" spans="22:22" ht="14.25" thickBot="1" x14ac:dyDescent="0.3">
      <c r="V2106" s="59" t="str">
        <f t="shared" si="40"/>
        <v/>
      </c>
    </row>
    <row r="2107" spans="22:22" ht="14.25" thickBot="1" x14ac:dyDescent="0.3">
      <c r="V2107" s="59" t="str">
        <f t="shared" si="40"/>
        <v/>
      </c>
    </row>
    <row r="2108" spans="22:22" ht="14.25" thickBot="1" x14ac:dyDescent="0.3">
      <c r="V2108" s="59" t="str">
        <f t="shared" si="40"/>
        <v/>
      </c>
    </row>
    <row r="2109" spans="22:22" ht="14.25" thickBot="1" x14ac:dyDescent="0.3">
      <c r="V2109" s="59" t="str">
        <f t="shared" si="40"/>
        <v/>
      </c>
    </row>
    <row r="2110" spans="22:22" ht="14.25" thickBot="1" x14ac:dyDescent="0.3">
      <c r="V2110" s="59" t="str">
        <f t="shared" si="40"/>
        <v/>
      </c>
    </row>
    <row r="2111" spans="22:22" ht="14.25" thickBot="1" x14ac:dyDescent="0.3">
      <c r="V2111" s="59" t="str">
        <f t="shared" si="40"/>
        <v/>
      </c>
    </row>
    <row r="2112" spans="22:22" ht="14.25" thickBot="1" x14ac:dyDescent="0.3">
      <c r="V2112" s="59" t="str">
        <f t="shared" si="40"/>
        <v/>
      </c>
    </row>
    <row r="2113" spans="22:22" ht="14.25" thickBot="1" x14ac:dyDescent="0.3">
      <c r="V2113" s="59" t="str">
        <f t="shared" si="40"/>
        <v/>
      </c>
    </row>
    <row r="2114" spans="22:22" ht="14.25" thickBot="1" x14ac:dyDescent="0.3">
      <c r="V2114" s="59" t="str">
        <f t="shared" si="40"/>
        <v/>
      </c>
    </row>
    <row r="2115" spans="22:22" ht="14.25" thickBot="1" x14ac:dyDescent="0.3">
      <c r="V2115" s="59" t="str">
        <f t="shared" si="40"/>
        <v/>
      </c>
    </row>
    <row r="2116" spans="22:22" ht="14.25" thickBot="1" x14ac:dyDescent="0.3">
      <c r="V2116" s="59" t="str">
        <f t="shared" si="40"/>
        <v/>
      </c>
    </row>
    <row r="2117" spans="22:22" ht="14.25" thickBot="1" x14ac:dyDescent="0.3">
      <c r="V2117" s="59" t="str">
        <f t="shared" si="40"/>
        <v/>
      </c>
    </row>
    <row r="2118" spans="22:22" ht="14.25" thickBot="1" x14ac:dyDescent="0.3">
      <c r="V2118" s="59" t="str">
        <f t="shared" si="40"/>
        <v/>
      </c>
    </row>
    <row r="2119" spans="22:22" ht="14.25" thickBot="1" x14ac:dyDescent="0.3">
      <c r="V2119" s="59" t="str">
        <f t="shared" si="40"/>
        <v/>
      </c>
    </row>
    <row r="2120" spans="22:22" ht="14.25" thickBot="1" x14ac:dyDescent="0.3">
      <c r="V2120" s="59" t="str">
        <f t="shared" si="40"/>
        <v/>
      </c>
    </row>
    <row r="2121" spans="22:22" ht="14.25" thickBot="1" x14ac:dyDescent="0.3">
      <c r="V2121" s="59" t="str">
        <f t="shared" ref="V2121:V2184" si="41">IF(R2121="","",IF(OR(G2121="3F",G2121="AEDIFICAT",G2121="ANTIN"),R2121+IF(U2121&lt;&gt;"",U2121,S2121)+1,WORKDAY(R2121,IF(U2121&lt;&gt;"",U2121,S2121))))</f>
        <v/>
      </c>
    </row>
    <row r="2122" spans="22:22" ht="14.25" thickBot="1" x14ac:dyDescent="0.3">
      <c r="V2122" s="59" t="str">
        <f t="shared" si="41"/>
        <v/>
      </c>
    </row>
    <row r="2123" spans="22:22" ht="14.25" thickBot="1" x14ac:dyDescent="0.3">
      <c r="V2123" s="59" t="str">
        <f t="shared" si="41"/>
        <v/>
      </c>
    </row>
    <row r="2124" spans="22:22" ht="14.25" thickBot="1" x14ac:dyDescent="0.3">
      <c r="V2124" s="59" t="str">
        <f t="shared" si="41"/>
        <v/>
      </c>
    </row>
    <row r="2125" spans="22:22" ht="14.25" thickBot="1" x14ac:dyDescent="0.3">
      <c r="V2125" s="59" t="str">
        <f t="shared" si="41"/>
        <v/>
      </c>
    </row>
    <row r="2126" spans="22:22" ht="14.25" thickBot="1" x14ac:dyDescent="0.3">
      <c r="V2126" s="59" t="str">
        <f t="shared" si="41"/>
        <v/>
      </c>
    </row>
    <row r="2127" spans="22:22" ht="14.25" thickBot="1" x14ac:dyDescent="0.3">
      <c r="V2127" s="59" t="str">
        <f t="shared" si="41"/>
        <v/>
      </c>
    </row>
    <row r="2128" spans="22:22" ht="14.25" thickBot="1" x14ac:dyDescent="0.3">
      <c r="V2128" s="59" t="str">
        <f t="shared" si="41"/>
        <v/>
      </c>
    </row>
    <row r="2129" spans="22:22" ht="14.25" thickBot="1" x14ac:dyDescent="0.3">
      <c r="V2129" s="59" t="str">
        <f t="shared" si="41"/>
        <v/>
      </c>
    </row>
    <row r="2130" spans="22:22" ht="14.25" thickBot="1" x14ac:dyDescent="0.3">
      <c r="V2130" s="59" t="str">
        <f t="shared" si="41"/>
        <v/>
      </c>
    </row>
    <row r="2131" spans="22:22" ht="14.25" thickBot="1" x14ac:dyDescent="0.3">
      <c r="V2131" s="59" t="str">
        <f t="shared" si="41"/>
        <v/>
      </c>
    </row>
    <row r="2132" spans="22:22" ht="14.25" thickBot="1" x14ac:dyDescent="0.3">
      <c r="V2132" s="59" t="str">
        <f t="shared" si="41"/>
        <v/>
      </c>
    </row>
    <row r="2133" spans="22:22" ht="14.25" thickBot="1" x14ac:dyDescent="0.3">
      <c r="V2133" s="59" t="str">
        <f t="shared" si="41"/>
        <v/>
      </c>
    </row>
    <row r="2134" spans="22:22" ht="14.25" thickBot="1" x14ac:dyDescent="0.3">
      <c r="V2134" s="59" t="str">
        <f t="shared" si="41"/>
        <v/>
      </c>
    </row>
    <row r="2135" spans="22:22" ht="14.25" thickBot="1" x14ac:dyDescent="0.3">
      <c r="V2135" s="59" t="str">
        <f t="shared" si="41"/>
        <v/>
      </c>
    </row>
    <row r="2136" spans="22:22" ht="14.25" thickBot="1" x14ac:dyDescent="0.3">
      <c r="V2136" s="59" t="str">
        <f t="shared" si="41"/>
        <v/>
      </c>
    </row>
    <row r="2137" spans="22:22" ht="14.25" thickBot="1" x14ac:dyDescent="0.3">
      <c r="V2137" s="59" t="str">
        <f t="shared" si="41"/>
        <v/>
      </c>
    </row>
    <row r="2138" spans="22:22" ht="14.25" thickBot="1" x14ac:dyDescent="0.3">
      <c r="V2138" s="59" t="str">
        <f t="shared" si="41"/>
        <v/>
      </c>
    </row>
    <row r="2139" spans="22:22" ht="14.25" thickBot="1" x14ac:dyDescent="0.3">
      <c r="V2139" s="59" t="str">
        <f t="shared" si="41"/>
        <v/>
      </c>
    </row>
    <row r="2140" spans="22:22" ht="14.25" thickBot="1" x14ac:dyDescent="0.3">
      <c r="V2140" s="59" t="str">
        <f t="shared" si="41"/>
        <v/>
      </c>
    </row>
    <row r="2141" spans="22:22" ht="14.25" thickBot="1" x14ac:dyDescent="0.3">
      <c r="V2141" s="59" t="str">
        <f t="shared" si="41"/>
        <v/>
      </c>
    </row>
    <row r="2142" spans="22:22" ht="14.25" thickBot="1" x14ac:dyDescent="0.3">
      <c r="V2142" s="59" t="str">
        <f t="shared" si="41"/>
        <v/>
      </c>
    </row>
    <row r="2143" spans="22:22" ht="14.25" thickBot="1" x14ac:dyDescent="0.3">
      <c r="V2143" s="59" t="str">
        <f t="shared" si="41"/>
        <v/>
      </c>
    </row>
    <row r="2144" spans="22:22" ht="14.25" thickBot="1" x14ac:dyDescent="0.3">
      <c r="V2144" s="59" t="str">
        <f t="shared" si="41"/>
        <v/>
      </c>
    </row>
    <row r="2145" spans="22:22" ht="14.25" thickBot="1" x14ac:dyDescent="0.3">
      <c r="V2145" s="59" t="str">
        <f t="shared" si="41"/>
        <v/>
      </c>
    </row>
    <row r="2146" spans="22:22" ht="14.25" thickBot="1" x14ac:dyDescent="0.3">
      <c r="V2146" s="59" t="str">
        <f t="shared" si="41"/>
        <v/>
      </c>
    </row>
    <row r="2147" spans="22:22" ht="14.25" thickBot="1" x14ac:dyDescent="0.3">
      <c r="V2147" s="59" t="str">
        <f t="shared" si="41"/>
        <v/>
      </c>
    </row>
    <row r="2148" spans="22:22" ht="14.25" thickBot="1" x14ac:dyDescent="0.3">
      <c r="V2148" s="59" t="str">
        <f t="shared" si="41"/>
        <v/>
      </c>
    </row>
    <row r="2149" spans="22:22" ht="14.25" thickBot="1" x14ac:dyDescent="0.3">
      <c r="V2149" s="59" t="str">
        <f t="shared" si="41"/>
        <v/>
      </c>
    </row>
    <row r="2150" spans="22:22" ht="14.25" thickBot="1" x14ac:dyDescent="0.3">
      <c r="V2150" s="59" t="str">
        <f t="shared" si="41"/>
        <v/>
      </c>
    </row>
    <row r="2151" spans="22:22" ht="14.25" thickBot="1" x14ac:dyDescent="0.3">
      <c r="V2151" s="59" t="str">
        <f t="shared" si="41"/>
        <v/>
      </c>
    </row>
    <row r="2152" spans="22:22" ht="14.25" thickBot="1" x14ac:dyDescent="0.3">
      <c r="V2152" s="59" t="str">
        <f t="shared" si="41"/>
        <v/>
      </c>
    </row>
    <row r="2153" spans="22:22" ht="14.25" thickBot="1" x14ac:dyDescent="0.3">
      <c r="V2153" s="59" t="str">
        <f t="shared" si="41"/>
        <v/>
      </c>
    </row>
    <row r="2154" spans="22:22" ht="14.25" thickBot="1" x14ac:dyDescent="0.3">
      <c r="V2154" s="59" t="str">
        <f t="shared" si="41"/>
        <v/>
      </c>
    </row>
    <row r="2155" spans="22:22" ht="14.25" thickBot="1" x14ac:dyDescent="0.3">
      <c r="V2155" s="59" t="str">
        <f t="shared" si="41"/>
        <v/>
      </c>
    </row>
    <row r="2156" spans="22:22" ht="14.25" thickBot="1" x14ac:dyDescent="0.3">
      <c r="V2156" s="59" t="str">
        <f t="shared" si="41"/>
        <v/>
      </c>
    </row>
    <row r="2157" spans="22:22" ht="14.25" thickBot="1" x14ac:dyDescent="0.3">
      <c r="V2157" s="59" t="str">
        <f t="shared" si="41"/>
        <v/>
      </c>
    </row>
    <row r="2158" spans="22:22" ht="14.25" thickBot="1" x14ac:dyDescent="0.3">
      <c r="V2158" s="59" t="str">
        <f t="shared" si="41"/>
        <v/>
      </c>
    </row>
    <row r="2159" spans="22:22" ht="14.25" thickBot="1" x14ac:dyDescent="0.3">
      <c r="V2159" s="59" t="str">
        <f t="shared" si="41"/>
        <v/>
      </c>
    </row>
    <row r="2160" spans="22:22" ht="14.25" thickBot="1" x14ac:dyDescent="0.3">
      <c r="V2160" s="59" t="str">
        <f t="shared" si="41"/>
        <v/>
      </c>
    </row>
    <row r="2161" spans="22:22" ht="14.25" thickBot="1" x14ac:dyDescent="0.3">
      <c r="V2161" s="59" t="str">
        <f t="shared" si="41"/>
        <v/>
      </c>
    </row>
    <row r="2162" spans="22:22" ht="14.25" thickBot="1" x14ac:dyDescent="0.3">
      <c r="V2162" s="59" t="str">
        <f t="shared" si="41"/>
        <v/>
      </c>
    </row>
    <row r="2163" spans="22:22" ht="14.25" thickBot="1" x14ac:dyDescent="0.3">
      <c r="V2163" s="59" t="str">
        <f t="shared" si="41"/>
        <v/>
      </c>
    </row>
    <row r="2164" spans="22:22" ht="14.25" thickBot="1" x14ac:dyDescent="0.3">
      <c r="V2164" s="59" t="str">
        <f t="shared" si="41"/>
        <v/>
      </c>
    </row>
    <row r="2165" spans="22:22" ht="14.25" thickBot="1" x14ac:dyDescent="0.3">
      <c r="V2165" s="59" t="str">
        <f t="shared" si="41"/>
        <v/>
      </c>
    </row>
    <row r="2166" spans="22:22" ht="14.25" thickBot="1" x14ac:dyDescent="0.3">
      <c r="V2166" s="59" t="str">
        <f t="shared" si="41"/>
        <v/>
      </c>
    </row>
    <row r="2167" spans="22:22" ht="14.25" thickBot="1" x14ac:dyDescent="0.3">
      <c r="V2167" s="59" t="str">
        <f t="shared" si="41"/>
        <v/>
      </c>
    </row>
    <row r="2168" spans="22:22" ht="14.25" thickBot="1" x14ac:dyDescent="0.3">
      <c r="V2168" s="59" t="str">
        <f t="shared" si="41"/>
        <v/>
      </c>
    </row>
    <row r="2169" spans="22:22" ht="14.25" thickBot="1" x14ac:dyDescent="0.3">
      <c r="V2169" s="59" t="str">
        <f t="shared" si="41"/>
        <v/>
      </c>
    </row>
    <row r="2170" spans="22:22" ht="14.25" thickBot="1" x14ac:dyDescent="0.3">
      <c r="V2170" s="59" t="str">
        <f t="shared" si="41"/>
        <v/>
      </c>
    </row>
    <row r="2171" spans="22:22" ht="14.25" thickBot="1" x14ac:dyDescent="0.3">
      <c r="V2171" s="59" t="str">
        <f t="shared" si="41"/>
        <v/>
      </c>
    </row>
    <row r="2172" spans="22:22" ht="14.25" thickBot="1" x14ac:dyDescent="0.3">
      <c r="V2172" s="59" t="str">
        <f t="shared" si="41"/>
        <v/>
      </c>
    </row>
    <row r="2173" spans="22:22" ht="14.25" thickBot="1" x14ac:dyDescent="0.3">
      <c r="V2173" s="59" t="str">
        <f t="shared" si="41"/>
        <v/>
      </c>
    </row>
    <row r="2174" spans="22:22" ht="14.25" thickBot="1" x14ac:dyDescent="0.3">
      <c r="V2174" s="59" t="str">
        <f t="shared" si="41"/>
        <v/>
      </c>
    </row>
    <row r="2175" spans="22:22" ht="14.25" thickBot="1" x14ac:dyDescent="0.3">
      <c r="V2175" s="59" t="str">
        <f t="shared" si="41"/>
        <v/>
      </c>
    </row>
    <row r="2176" spans="22:22" ht="14.25" thickBot="1" x14ac:dyDescent="0.3">
      <c r="V2176" s="59" t="str">
        <f t="shared" si="41"/>
        <v/>
      </c>
    </row>
    <row r="2177" spans="22:22" ht="14.25" thickBot="1" x14ac:dyDescent="0.3">
      <c r="V2177" s="59" t="str">
        <f t="shared" si="41"/>
        <v/>
      </c>
    </row>
    <row r="2178" spans="22:22" ht="14.25" thickBot="1" x14ac:dyDescent="0.3">
      <c r="V2178" s="59" t="str">
        <f t="shared" si="41"/>
        <v/>
      </c>
    </row>
    <row r="2179" spans="22:22" ht="14.25" thickBot="1" x14ac:dyDescent="0.3">
      <c r="V2179" s="59" t="str">
        <f t="shared" si="41"/>
        <v/>
      </c>
    </row>
    <row r="2180" spans="22:22" ht="14.25" thickBot="1" x14ac:dyDescent="0.3">
      <c r="V2180" s="59" t="str">
        <f t="shared" si="41"/>
        <v/>
      </c>
    </row>
    <row r="2181" spans="22:22" ht="14.25" thickBot="1" x14ac:dyDescent="0.3">
      <c r="V2181" s="59" t="str">
        <f t="shared" si="41"/>
        <v/>
      </c>
    </row>
    <row r="2182" spans="22:22" ht="14.25" thickBot="1" x14ac:dyDescent="0.3">
      <c r="V2182" s="59" t="str">
        <f t="shared" si="41"/>
        <v/>
      </c>
    </row>
    <row r="2183" spans="22:22" ht="14.25" thickBot="1" x14ac:dyDescent="0.3">
      <c r="V2183" s="59" t="str">
        <f t="shared" si="41"/>
        <v/>
      </c>
    </row>
    <row r="2184" spans="22:22" ht="14.25" thickBot="1" x14ac:dyDescent="0.3">
      <c r="V2184" s="59" t="str">
        <f t="shared" si="41"/>
        <v/>
      </c>
    </row>
    <row r="2185" spans="22:22" ht="14.25" thickBot="1" x14ac:dyDescent="0.3">
      <c r="V2185" s="59" t="str">
        <f t="shared" ref="V2185:V2248" si="42">IF(R2185="","",IF(OR(G2185="3F",G2185="AEDIFICAT",G2185="ANTIN"),R2185+IF(U2185&lt;&gt;"",U2185,S2185)+1,WORKDAY(R2185,IF(U2185&lt;&gt;"",U2185,S2185))))</f>
        <v/>
      </c>
    </row>
    <row r="2186" spans="22:22" ht="14.25" thickBot="1" x14ac:dyDescent="0.3">
      <c r="V2186" s="59" t="str">
        <f t="shared" si="42"/>
        <v/>
      </c>
    </row>
    <row r="2187" spans="22:22" ht="14.25" thickBot="1" x14ac:dyDescent="0.3">
      <c r="V2187" s="59" t="str">
        <f t="shared" si="42"/>
        <v/>
      </c>
    </row>
    <row r="2188" spans="22:22" ht="14.25" thickBot="1" x14ac:dyDescent="0.3">
      <c r="V2188" s="59" t="str">
        <f t="shared" si="42"/>
        <v/>
      </c>
    </row>
    <row r="2189" spans="22:22" ht="14.25" thickBot="1" x14ac:dyDescent="0.3">
      <c r="V2189" s="59" t="str">
        <f t="shared" si="42"/>
        <v/>
      </c>
    </row>
    <row r="2190" spans="22:22" ht="14.25" thickBot="1" x14ac:dyDescent="0.3">
      <c r="V2190" s="59" t="str">
        <f t="shared" si="42"/>
        <v/>
      </c>
    </row>
    <row r="2191" spans="22:22" ht="14.25" thickBot="1" x14ac:dyDescent="0.3">
      <c r="V2191" s="59" t="str">
        <f t="shared" si="42"/>
        <v/>
      </c>
    </row>
    <row r="2192" spans="22:22" ht="14.25" thickBot="1" x14ac:dyDescent="0.3">
      <c r="V2192" s="59" t="str">
        <f t="shared" si="42"/>
        <v/>
      </c>
    </row>
    <row r="2193" spans="22:22" ht="14.25" thickBot="1" x14ac:dyDescent="0.3">
      <c r="V2193" s="59" t="str">
        <f t="shared" si="42"/>
        <v/>
      </c>
    </row>
    <row r="2194" spans="22:22" ht="14.25" thickBot="1" x14ac:dyDescent="0.3">
      <c r="V2194" s="59" t="str">
        <f t="shared" si="42"/>
        <v/>
      </c>
    </row>
    <row r="2195" spans="22:22" ht="14.25" thickBot="1" x14ac:dyDescent="0.3">
      <c r="V2195" s="59" t="str">
        <f t="shared" si="42"/>
        <v/>
      </c>
    </row>
    <row r="2196" spans="22:22" ht="14.25" thickBot="1" x14ac:dyDescent="0.3">
      <c r="V2196" s="59" t="str">
        <f t="shared" si="42"/>
        <v/>
      </c>
    </row>
    <row r="2197" spans="22:22" ht="14.25" thickBot="1" x14ac:dyDescent="0.3">
      <c r="V2197" s="59" t="str">
        <f t="shared" si="42"/>
        <v/>
      </c>
    </row>
    <row r="2198" spans="22:22" ht="14.25" thickBot="1" x14ac:dyDescent="0.3">
      <c r="V2198" s="59" t="str">
        <f t="shared" si="42"/>
        <v/>
      </c>
    </row>
    <row r="2199" spans="22:22" ht="14.25" thickBot="1" x14ac:dyDescent="0.3">
      <c r="V2199" s="59" t="str">
        <f t="shared" si="42"/>
        <v/>
      </c>
    </row>
    <row r="2200" spans="22:22" ht="14.25" thickBot="1" x14ac:dyDescent="0.3">
      <c r="V2200" s="59" t="str">
        <f t="shared" si="42"/>
        <v/>
      </c>
    </row>
    <row r="2201" spans="22:22" ht="14.25" thickBot="1" x14ac:dyDescent="0.3">
      <c r="V2201" s="59" t="str">
        <f t="shared" si="42"/>
        <v/>
      </c>
    </row>
    <row r="2202" spans="22:22" ht="14.25" thickBot="1" x14ac:dyDescent="0.3">
      <c r="V2202" s="59" t="str">
        <f t="shared" si="42"/>
        <v/>
      </c>
    </row>
    <row r="2203" spans="22:22" ht="14.25" thickBot="1" x14ac:dyDescent="0.3">
      <c r="V2203" s="59" t="str">
        <f t="shared" si="42"/>
        <v/>
      </c>
    </row>
    <row r="2204" spans="22:22" ht="14.25" thickBot="1" x14ac:dyDescent="0.3">
      <c r="V2204" s="59" t="str">
        <f t="shared" si="42"/>
        <v/>
      </c>
    </row>
    <row r="2205" spans="22:22" ht="14.25" thickBot="1" x14ac:dyDescent="0.3">
      <c r="V2205" s="59" t="str">
        <f t="shared" si="42"/>
        <v/>
      </c>
    </row>
    <row r="2206" spans="22:22" ht="14.25" thickBot="1" x14ac:dyDescent="0.3">
      <c r="V2206" s="59" t="str">
        <f t="shared" si="42"/>
        <v/>
      </c>
    </row>
    <row r="2207" spans="22:22" ht="14.25" thickBot="1" x14ac:dyDescent="0.3">
      <c r="V2207" s="59" t="str">
        <f t="shared" si="42"/>
        <v/>
      </c>
    </row>
    <row r="2208" spans="22:22" ht="14.25" thickBot="1" x14ac:dyDescent="0.3">
      <c r="V2208" s="59" t="str">
        <f t="shared" si="42"/>
        <v/>
      </c>
    </row>
    <row r="2209" spans="22:22" ht="14.25" thickBot="1" x14ac:dyDescent="0.3">
      <c r="V2209" s="59" t="str">
        <f t="shared" si="42"/>
        <v/>
      </c>
    </row>
    <row r="2210" spans="22:22" ht="14.25" thickBot="1" x14ac:dyDescent="0.3">
      <c r="V2210" s="59" t="str">
        <f t="shared" si="42"/>
        <v/>
      </c>
    </row>
    <row r="2211" spans="22:22" ht="14.25" thickBot="1" x14ac:dyDescent="0.3">
      <c r="V2211" s="59" t="str">
        <f t="shared" si="42"/>
        <v/>
      </c>
    </row>
    <row r="2212" spans="22:22" ht="14.25" thickBot="1" x14ac:dyDescent="0.3">
      <c r="V2212" s="59" t="str">
        <f t="shared" si="42"/>
        <v/>
      </c>
    </row>
    <row r="2213" spans="22:22" ht="14.25" thickBot="1" x14ac:dyDescent="0.3">
      <c r="V2213" s="59" t="str">
        <f t="shared" si="42"/>
        <v/>
      </c>
    </row>
    <row r="2214" spans="22:22" ht="14.25" thickBot="1" x14ac:dyDescent="0.3">
      <c r="V2214" s="59" t="str">
        <f t="shared" si="42"/>
        <v/>
      </c>
    </row>
    <row r="2215" spans="22:22" ht="14.25" thickBot="1" x14ac:dyDescent="0.3">
      <c r="V2215" s="59" t="str">
        <f t="shared" si="42"/>
        <v/>
      </c>
    </row>
    <row r="2216" spans="22:22" ht="14.25" thickBot="1" x14ac:dyDescent="0.3">
      <c r="V2216" s="59" t="str">
        <f t="shared" si="42"/>
        <v/>
      </c>
    </row>
    <row r="2217" spans="22:22" ht="14.25" thickBot="1" x14ac:dyDescent="0.3">
      <c r="V2217" s="59" t="str">
        <f t="shared" si="42"/>
        <v/>
      </c>
    </row>
    <row r="2218" spans="22:22" ht="14.25" thickBot="1" x14ac:dyDescent="0.3">
      <c r="V2218" s="59" t="str">
        <f t="shared" si="42"/>
        <v/>
      </c>
    </row>
    <row r="2219" spans="22:22" ht="14.25" thickBot="1" x14ac:dyDescent="0.3">
      <c r="V2219" s="59" t="str">
        <f t="shared" si="42"/>
        <v/>
      </c>
    </row>
    <row r="2220" spans="22:22" ht="14.25" thickBot="1" x14ac:dyDescent="0.3">
      <c r="V2220" s="59" t="str">
        <f t="shared" si="42"/>
        <v/>
      </c>
    </row>
    <row r="2221" spans="22:22" ht="14.25" thickBot="1" x14ac:dyDescent="0.3">
      <c r="V2221" s="59" t="str">
        <f t="shared" si="42"/>
        <v/>
      </c>
    </row>
    <row r="2222" spans="22:22" ht="14.25" thickBot="1" x14ac:dyDescent="0.3">
      <c r="V2222" s="59" t="str">
        <f t="shared" si="42"/>
        <v/>
      </c>
    </row>
    <row r="2223" spans="22:22" ht="14.25" thickBot="1" x14ac:dyDescent="0.3">
      <c r="V2223" s="59" t="str">
        <f t="shared" si="42"/>
        <v/>
      </c>
    </row>
    <row r="2224" spans="22:22" ht="14.25" thickBot="1" x14ac:dyDescent="0.3">
      <c r="V2224" s="59" t="str">
        <f t="shared" si="42"/>
        <v/>
      </c>
    </row>
    <row r="2225" spans="22:22" ht="14.25" thickBot="1" x14ac:dyDescent="0.3">
      <c r="V2225" s="59" t="str">
        <f t="shared" si="42"/>
        <v/>
      </c>
    </row>
    <row r="2226" spans="22:22" ht="14.25" thickBot="1" x14ac:dyDescent="0.3">
      <c r="V2226" s="59" t="str">
        <f t="shared" si="42"/>
        <v/>
      </c>
    </row>
    <row r="2227" spans="22:22" ht="14.25" thickBot="1" x14ac:dyDescent="0.3">
      <c r="V2227" s="59" t="str">
        <f t="shared" si="42"/>
        <v/>
      </c>
    </row>
    <row r="2228" spans="22:22" ht="14.25" thickBot="1" x14ac:dyDescent="0.3">
      <c r="V2228" s="59" t="str">
        <f t="shared" si="42"/>
        <v/>
      </c>
    </row>
    <row r="2229" spans="22:22" ht="14.25" thickBot="1" x14ac:dyDescent="0.3">
      <c r="V2229" s="59" t="str">
        <f t="shared" si="42"/>
        <v/>
      </c>
    </row>
    <row r="2230" spans="22:22" ht="14.25" thickBot="1" x14ac:dyDescent="0.3">
      <c r="V2230" s="59" t="str">
        <f t="shared" si="42"/>
        <v/>
      </c>
    </row>
    <row r="2231" spans="22:22" ht="14.25" thickBot="1" x14ac:dyDescent="0.3">
      <c r="V2231" s="59" t="str">
        <f t="shared" si="42"/>
        <v/>
      </c>
    </row>
    <row r="2232" spans="22:22" ht="14.25" thickBot="1" x14ac:dyDescent="0.3">
      <c r="V2232" s="59" t="str">
        <f t="shared" si="42"/>
        <v/>
      </c>
    </row>
    <row r="2233" spans="22:22" ht="14.25" thickBot="1" x14ac:dyDescent="0.3">
      <c r="V2233" s="59" t="str">
        <f t="shared" si="42"/>
        <v/>
      </c>
    </row>
    <row r="2234" spans="22:22" ht="14.25" thickBot="1" x14ac:dyDescent="0.3">
      <c r="V2234" s="59" t="str">
        <f t="shared" si="42"/>
        <v/>
      </c>
    </row>
    <row r="2235" spans="22:22" ht="14.25" thickBot="1" x14ac:dyDescent="0.3">
      <c r="V2235" s="59" t="str">
        <f t="shared" si="42"/>
        <v/>
      </c>
    </row>
    <row r="2236" spans="22:22" ht="14.25" thickBot="1" x14ac:dyDescent="0.3">
      <c r="V2236" s="59" t="str">
        <f t="shared" si="42"/>
        <v/>
      </c>
    </row>
    <row r="2237" spans="22:22" ht="14.25" thickBot="1" x14ac:dyDescent="0.3">
      <c r="V2237" s="59" t="str">
        <f t="shared" si="42"/>
        <v/>
      </c>
    </row>
    <row r="2238" spans="22:22" ht="14.25" thickBot="1" x14ac:dyDescent="0.3">
      <c r="V2238" s="59" t="str">
        <f t="shared" si="42"/>
        <v/>
      </c>
    </row>
    <row r="2239" spans="22:22" ht="14.25" thickBot="1" x14ac:dyDescent="0.3">
      <c r="V2239" s="59" t="str">
        <f t="shared" si="42"/>
        <v/>
      </c>
    </row>
    <row r="2240" spans="22:22" ht="14.25" thickBot="1" x14ac:dyDescent="0.3">
      <c r="V2240" s="59" t="str">
        <f t="shared" si="42"/>
        <v/>
      </c>
    </row>
    <row r="2241" spans="22:22" ht="14.25" thickBot="1" x14ac:dyDescent="0.3">
      <c r="V2241" s="59" t="str">
        <f t="shared" si="42"/>
        <v/>
      </c>
    </row>
    <row r="2242" spans="22:22" ht="14.25" thickBot="1" x14ac:dyDescent="0.3">
      <c r="V2242" s="59" t="str">
        <f t="shared" si="42"/>
        <v/>
      </c>
    </row>
    <row r="2243" spans="22:22" ht="14.25" thickBot="1" x14ac:dyDescent="0.3">
      <c r="V2243" s="59" t="str">
        <f t="shared" si="42"/>
        <v/>
      </c>
    </row>
    <row r="2244" spans="22:22" ht="14.25" thickBot="1" x14ac:dyDescent="0.3">
      <c r="V2244" s="59" t="str">
        <f t="shared" si="42"/>
        <v/>
      </c>
    </row>
    <row r="2245" spans="22:22" ht="14.25" thickBot="1" x14ac:dyDescent="0.3">
      <c r="V2245" s="59" t="str">
        <f t="shared" si="42"/>
        <v/>
      </c>
    </row>
    <row r="2246" spans="22:22" ht="14.25" thickBot="1" x14ac:dyDescent="0.3">
      <c r="V2246" s="59" t="str">
        <f t="shared" si="42"/>
        <v/>
      </c>
    </row>
    <row r="2247" spans="22:22" ht="14.25" thickBot="1" x14ac:dyDescent="0.3">
      <c r="V2247" s="59" t="str">
        <f t="shared" si="42"/>
        <v/>
      </c>
    </row>
    <row r="2248" spans="22:22" ht="14.25" thickBot="1" x14ac:dyDescent="0.3">
      <c r="V2248" s="59" t="str">
        <f t="shared" si="42"/>
        <v/>
      </c>
    </row>
    <row r="2249" spans="22:22" ht="14.25" thickBot="1" x14ac:dyDescent="0.3">
      <c r="V2249" s="59" t="str">
        <f t="shared" ref="V2249:V2312" si="43">IF(R2249="","",IF(OR(G2249="3F",G2249="AEDIFICAT",G2249="ANTIN"),R2249+IF(U2249&lt;&gt;"",U2249,S2249)+1,WORKDAY(R2249,IF(U2249&lt;&gt;"",U2249,S2249))))</f>
        <v/>
      </c>
    </row>
    <row r="2250" spans="22:22" ht="14.25" thickBot="1" x14ac:dyDescent="0.3">
      <c r="V2250" s="59" t="str">
        <f t="shared" si="43"/>
        <v/>
      </c>
    </row>
    <row r="2251" spans="22:22" ht="14.25" thickBot="1" x14ac:dyDescent="0.3">
      <c r="V2251" s="59" t="str">
        <f t="shared" si="43"/>
        <v/>
      </c>
    </row>
    <row r="2252" spans="22:22" ht="14.25" thickBot="1" x14ac:dyDescent="0.3">
      <c r="V2252" s="59" t="str">
        <f t="shared" si="43"/>
        <v/>
      </c>
    </row>
    <row r="2253" spans="22:22" ht="14.25" thickBot="1" x14ac:dyDescent="0.3">
      <c r="V2253" s="59" t="str">
        <f t="shared" si="43"/>
        <v/>
      </c>
    </row>
    <row r="2254" spans="22:22" ht="14.25" thickBot="1" x14ac:dyDescent="0.3">
      <c r="V2254" s="59" t="str">
        <f t="shared" si="43"/>
        <v/>
      </c>
    </row>
    <row r="2255" spans="22:22" ht="14.25" thickBot="1" x14ac:dyDescent="0.3">
      <c r="V2255" s="59" t="str">
        <f t="shared" si="43"/>
        <v/>
      </c>
    </row>
    <row r="2256" spans="22:22" ht="14.25" thickBot="1" x14ac:dyDescent="0.3">
      <c r="V2256" s="59" t="str">
        <f t="shared" si="43"/>
        <v/>
      </c>
    </row>
    <row r="2257" spans="22:22" ht="14.25" thickBot="1" x14ac:dyDescent="0.3">
      <c r="V2257" s="59" t="str">
        <f t="shared" si="43"/>
        <v/>
      </c>
    </row>
    <row r="2258" spans="22:22" ht="14.25" thickBot="1" x14ac:dyDescent="0.3">
      <c r="V2258" s="59" t="str">
        <f t="shared" si="43"/>
        <v/>
      </c>
    </row>
    <row r="2259" spans="22:22" ht="14.25" thickBot="1" x14ac:dyDescent="0.3">
      <c r="V2259" s="59" t="str">
        <f t="shared" si="43"/>
        <v/>
      </c>
    </row>
    <row r="2260" spans="22:22" ht="14.25" thickBot="1" x14ac:dyDescent="0.3">
      <c r="V2260" s="59" t="str">
        <f t="shared" si="43"/>
        <v/>
      </c>
    </row>
    <row r="2261" spans="22:22" ht="14.25" thickBot="1" x14ac:dyDescent="0.3">
      <c r="V2261" s="59" t="str">
        <f t="shared" si="43"/>
        <v/>
      </c>
    </row>
    <row r="2262" spans="22:22" ht="14.25" thickBot="1" x14ac:dyDescent="0.3">
      <c r="V2262" s="59" t="str">
        <f t="shared" si="43"/>
        <v/>
      </c>
    </row>
    <row r="2263" spans="22:22" ht="14.25" thickBot="1" x14ac:dyDescent="0.3">
      <c r="V2263" s="59" t="str">
        <f t="shared" si="43"/>
        <v/>
      </c>
    </row>
    <row r="2264" spans="22:22" ht="14.25" thickBot="1" x14ac:dyDescent="0.3">
      <c r="V2264" s="59" t="str">
        <f t="shared" si="43"/>
        <v/>
      </c>
    </row>
    <row r="2265" spans="22:22" ht="14.25" thickBot="1" x14ac:dyDescent="0.3">
      <c r="V2265" s="59" t="str">
        <f t="shared" si="43"/>
        <v/>
      </c>
    </row>
    <row r="2266" spans="22:22" ht="14.25" thickBot="1" x14ac:dyDescent="0.3">
      <c r="V2266" s="59" t="str">
        <f t="shared" si="43"/>
        <v/>
      </c>
    </row>
    <row r="2267" spans="22:22" ht="14.25" thickBot="1" x14ac:dyDescent="0.3">
      <c r="V2267" s="59" t="str">
        <f t="shared" si="43"/>
        <v/>
      </c>
    </row>
    <row r="2268" spans="22:22" ht="14.25" thickBot="1" x14ac:dyDescent="0.3">
      <c r="V2268" s="59" t="str">
        <f t="shared" si="43"/>
        <v/>
      </c>
    </row>
    <row r="2269" spans="22:22" ht="14.25" thickBot="1" x14ac:dyDescent="0.3">
      <c r="V2269" s="59" t="str">
        <f t="shared" si="43"/>
        <v/>
      </c>
    </row>
    <row r="2270" spans="22:22" ht="14.25" thickBot="1" x14ac:dyDescent="0.3">
      <c r="V2270" s="59" t="str">
        <f t="shared" si="43"/>
        <v/>
      </c>
    </row>
    <row r="2271" spans="22:22" ht="14.25" thickBot="1" x14ac:dyDescent="0.3">
      <c r="V2271" s="59" t="str">
        <f t="shared" si="43"/>
        <v/>
      </c>
    </row>
    <row r="2272" spans="22:22" ht="14.25" thickBot="1" x14ac:dyDescent="0.3">
      <c r="V2272" s="59" t="str">
        <f t="shared" si="43"/>
        <v/>
      </c>
    </row>
    <row r="2273" spans="22:22" ht="14.25" thickBot="1" x14ac:dyDescent="0.3">
      <c r="V2273" s="59" t="str">
        <f t="shared" si="43"/>
        <v/>
      </c>
    </row>
    <row r="2274" spans="22:22" ht="14.25" thickBot="1" x14ac:dyDescent="0.3">
      <c r="V2274" s="59" t="str">
        <f t="shared" si="43"/>
        <v/>
      </c>
    </row>
    <row r="2275" spans="22:22" ht="14.25" thickBot="1" x14ac:dyDescent="0.3">
      <c r="V2275" s="59" t="str">
        <f t="shared" si="43"/>
        <v/>
      </c>
    </row>
    <row r="2276" spans="22:22" ht="14.25" thickBot="1" x14ac:dyDescent="0.3">
      <c r="V2276" s="59" t="str">
        <f t="shared" si="43"/>
        <v/>
      </c>
    </row>
    <row r="2277" spans="22:22" ht="14.25" thickBot="1" x14ac:dyDescent="0.3">
      <c r="V2277" s="59" t="str">
        <f t="shared" si="43"/>
        <v/>
      </c>
    </row>
    <row r="2278" spans="22:22" ht="14.25" thickBot="1" x14ac:dyDescent="0.3">
      <c r="V2278" s="59" t="str">
        <f t="shared" si="43"/>
        <v/>
      </c>
    </row>
    <row r="2279" spans="22:22" ht="14.25" thickBot="1" x14ac:dyDescent="0.3">
      <c r="V2279" s="59" t="str">
        <f t="shared" si="43"/>
        <v/>
      </c>
    </row>
    <row r="2280" spans="22:22" ht="14.25" thickBot="1" x14ac:dyDescent="0.3">
      <c r="V2280" s="59" t="str">
        <f t="shared" si="43"/>
        <v/>
      </c>
    </row>
    <row r="2281" spans="22:22" ht="14.25" thickBot="1" x14ac:dyDescent="0.3">
      <c r="V2281" s="59" t="str">
        <f t="shared" si="43"/>
        <v/>
      </c>
    </row>
    <row r="2282" spans="22:22" ht="14.25" thickBot="1" x14ac:dyDescent="0.3">
      <c r="V2282" s="59" t="str">
        <f t="shared" si="43"/>
        <v/>
      </c>
    </row>
    <row r="2283" spans="22:22" ht="14.25" thickBot="1" x14ac:dyDescent="0.3">
      <c r="V2283" s="59" t="str">
        <f t="shared" si="43"/>
        <v/>
      </c>
    </row>
    <row r="2284" spans="22:22" ht="14.25" thickBot="1" x14ac:dyDescent="0.3">
      <c r="V2284" s="59" t="str">
        <f t="shared" si="43"/>
        <v/>
      </c>
    </row>
    <row r="2285" spans="22:22" ht="14.25" thickBot="1" x14ac:dyDescent="0.3">
      <c r="V2285" s="59" t="str">
        <f t="shared" si="43"/>
        <v/>
      </c>
    </row>
    <row r="2286" spans="22:22" ht="14.25" thickBot="1" x14ac:dyDescent="0.3">
      <c r="V2286" s="59" t="str">
        <f t="shared" si="43"/>
        <v/>
      </c>
    </row>
    <row r="2287" spans="22:22" ht="14.25" thickBot="1" x14ac:dyDescent="0.3">
      <c r="V2287" s="59" t="str">
        <f t="shared" si="43"/>
        <v/>
      </c>
    </row>
    <row r="2288" spans="22:22" ht="14.25" thickBot="1" x14ac:dyDescent="0.3">
      <c r="V2288" s="59" t="str">
        <f t="shared" si="43"/>
        <v/>
      </c>
    </row>
    <row r="2289" spans="22:22" ht="14.25" thickBot="1" x14ac:dyDescent="0.3">
      <c r="V2289" s="59" t="str">
        <f t="shared" si="43"/>
        <v/>
      </c>
    </row>
    <row r="2290" spans="22:22" ht="14.25" thickBot="1" x14ac:dyDescent="0.3">
      <c r="V2290" s="59" t="str">
        <f t="shared" si="43"/>
        <v/>
      </c>
    </row>
    <row r="2291" spans="22:22" ht="14.25" thickBot="1" x14ac:dyDescent="0.3">
      <c r="V2291" s="59" t="str">
        <f t="shared" si="43"/>
        <v/>
      </c>
    </row>
    <row r="2292" spans="22:22" ht="14.25" thickBot="1" x14ac:dyDescent="0.3">
      <c r="V2292" s="59" t="str">
        <f t="shared" si="43"/>
        <v/>
      </c>
    </row>
    <row r="2293" spans="22:22" ht="14.25" thickBot="1" x14ac:dyDescent="0.3">
      <c r="V2293" s="59" t="str">
        <f t="shared" si="43"/>
        <v/>
      </c>
    </row>
    <row r="2294" spans="22:22" ht="14.25" thickBot="1" x14ac:dyDescent="0.3">
      <c r="V2294" s="59" t="str">
        <f t="shared" si="43"/>
        <v/>
      </c>
    </row>
    <row r="2295" spans="22:22" ht="14.25" thickBot="1" x14ac:dyDescent="0.3">
      <c r="V2295" s="59" t="str">
        <f t="shared" si="43"/>
        <v/>
      </c>
    </row>
    <row r="2296" spans="22:22" ht="14.25" thickBot="1" x14ac:dyDescent="0.3">
      <c r="V2296" s="59" t="str">
        <f t="shared" si="43"/>
        <v/>
      </c>
    </row>
    <row r="2297" spans="22:22" ht="14.25" thickBot="1" x14ac:dyDescent="0.3">
      <c r="V2297" s="59" t="str">
        <f t="shared" si="43"/>
        <v/>
      </c>
    </row>
    <row r="2298" spans="22:22" ht="14.25" thickBot="1" x14ac:dyDescent="0.3">
      <c r="V2298" s="59" t="str">
        <f t="shared" si="43"/>
        <v/>
      </c>
    </row>
    <row r="2299" spans="22:22" ht="14.25" thickBot="1" x14ac:dyDescent="0.3">
      <c r="V2299" s="59" t="str">
        <f t="shared" si="43"/>
        <v/>
      </c>
    </row>
    <row r="2300" spans="22:22" ht="14.25" thickBot="1" x14ac:dyDescent="0.3">
      <c r="V2300" s="59" t="str">
        <f t="shared" si="43"/>
        <v/>
      </c>
    </row>
    <row r="2301" spans="22:22" ht="14.25" thickBot="1" x14ac:dyDescent="0.3">
      <c r="V2301" s="59" t="str">
        <f t="shared" si="43"/>
        <v/>
      </c>
    </row>
    <row r="2302" spans="22:22" ht="14.25" thickBot="1" x14ac:dyDescent="0.3">
      <c r="V2302" s="59" t="str">
        <f t="shared" si="43"/>
        <v/>
      </c>
    </row>
    <row r="2303" spans="22:22" ht="14.25" thickBot="1" x14ac:dyDescent="0.3">
      <c r="V2303" s="59" t="str">
        <f t="shared" si="43"/>
        <v/>
      </c>
    </row>
    <row r="2304" spans="22:22" ht="14.25" thickBot="1" x14ac:dyDescent="0.3">
      <c r="V2304" s="59" t="str">
        <f t="shared" si="43"/>
        <v/>
      </c>
    </row>
    <row r="2305" spans="22:22" ht="14.25" thickBot="1" x14ac:dyDescent="0.3">
      <c r="V2305" s="59" t="str">
        <f t="shared" si="43"/>
        <v/>
      </c>
    </row>
    <row r="2306" spans="22:22" ht="14.25" thickBot="1" x14ac:dyDescent="0.3">
      <c r="V2306" s="59" t="str">
        <f t="shared" si="43"/>
        <v/>
      </c>
    </row>
    <row r="2307" spans="22:22" ht="14.25" thickBot="1" x14ac:dyDescent="0.3">
      <c r="V2307" s="59" t="str">
        <f t="shared" si="43"/>
        <v/>
      </c>
    </row>
    <row r="2308" spans="22:22" ht="14.25" thickBot="1" x14ac:dyDescent="0.3">
      <c r="V2308" s="59" t="str">
        <f t="shared" si="43"/>
        <v/>
      </c>
    </row>
    <row r="2309" spans="22:22" ht="14.25" thickBot="1" x14ac:dyDescent="0.3">
      <c r="V2309" s="59" t="str">
        <f t="shared" si="43"/>
        <v/>
      </c>
    </row>
    <row r="2310" spans="22:22" ht="14.25" thickBot="1" x14ac:dyDescent="0.3">
      <c r="V2310" s="59" t="str">
        <f t="shared" si="43"/>
        <v/>
      </c>
    </row>
    <row r="2311" spans="22:22" ht="14.25" thickBot="1" x14ac:dyDescent="0.3">
      <c r="V2311" s="59" t="str">
        <f t="shared" si="43"/>
        <v/>
      </c>
    </row>
    <row r="2312" spans="22:22" ht="14.25" thickBot="1" x14ac:dyDescent="0.3">
      <c r="V2312" s="59" t="str">
        <f t="shared" si="43"/>
        <v/>
      </c>
    </row>
    <row r="2313" spans="22:22" ht="14.25" thickBot="1" x14ac:dyDescent="0.3">
      <c r="V2313" s="59" t="str">
        <f t="shared" ref="V2313:V2376" si="44">IF(R2313="","",IF(OR(G2313="3F",G2313="AEDIFICAT",G2313="ANTIN"),R2313+IF(U2313&lt;&gt;"",U2313,S2313)+1,WORKDAY(R2313,IF(U2313&lt;&gt;"",U2313,S2313))))</f>
        <v/>
      </c>
    </row>
    <row r="2314" spans="22:22" ht="14.25" thickBot="1" x14ac:dyDescent="0.3">
      <c r="V2314" s="59" t="str">
        <f t="shared" si="44"/>
        <v/>
      </c>
    </row>
    <row r="2315" spans="22:22" ht="14.25" thickBot="1" x14ac:dyDescent="0.3">
      <c r="V2315" s="59" t="str">
        <f t="shared" si="44"/>
        <v/>
      </c>
    </row>
    <row r="2316" spans="22:22" ht="14.25" thickBot="1" x14ac:dyDescent="0.3">
      <c r="V2316" s="59" t="str">
        <f t="shared" si="44"/>
        <v/>
      </c>
    </row>
    <row r="2317" spans="22:22" ht="14.25" thickBot="1" x14ac:dyDescent="0.3">
      <c r="V2317" s="59" t="str">
        <f t="shared" si="44"/>
        <v/>
      </c>
    </row>
    <row r="2318" spans="22:22" ht="14.25" thickBot="1" x14ac:dyDescent="0.3">
      <c r="V2318" s="59" t="str">
        <f t="shared" si="44"/>
        <v/>
      </c>
    </row>
    <row r="2319" spans="22:22" ht="14.25" thickBot="1" x14ac:dyDescent="0.3">
      <c r="V2319" s="59" t="str">
        <f t="shared" si="44"/>
        <v/>
      </c>
    </row>
    <row r="2320" spans="22:22" ht="14.25" thickBot="1" x14ac:dyDescent="0.3">
      <c r="V2320" s="59" t="str">
        <f t="shared" si="44"/>
        <v/>
      </c>
    </row>
    <row r="2321" spans="22:22" ht="14.25" thickBot="1" x14ac:dyDescent="0.3">
      <c r="V2321" s="59" t="str">
        <f t="shared" si="44"/>
        <v/>
      </c>
    </row>
    <row r="2322" spans="22:22" ht="14.25" thickBot="1" x14ac:dyDescent="0.3">
      <c r="V2322" s="59" t="str">
        <f t="shared" si="44"/>
        <v/>
      </c>
    </row>
    <row r="2323" spans="22:22" ht="14.25" thickBot="1" x14ac:dyDescent="0.3">
      <c r="V2323" s="59" t="str">
        <f t="shared" si="44"/>
        <v/>
      </c>
    </row>
    <row r="2324" spans="22:22" ht="14.25" thickBot="1" x14ac:dyDescent="0.3">
      <c r="V2324" s="59" t="str">
        <f t="shared" si="44"/>
        <v/>
      </c>
    </row>
    <row r="2325" spans="22:22" ht="14.25" thickBot="1" x14ac:dyDescent="0.3">
      <c r="V2325" s="59" t="str">
        <f t="shared" si="44"/>
        <v/>
      </c>
    </row>
    <row r="2326" spans="22:22" ht="14.25" thickBot="1" x14ac:dyDescent="0.3">
      <c r="V2326" s="59" t="str">
        <f t="shared" si="44"/>
        <v/>
      </c>
    </row>
    <row r="2327" spans="22:22" ht="14.25" thickBot="1" x14ac:dyDescent="0.3">
      <c r="V2327" s="59" t="str">
        <f t="shared" si="44"/>
        <v/>
      </c>
    </row>
    <row r="2328" spans="22:22" ht="14.25" thickBot="1" x14ac:dyDescent="0.3">
      <c r="V2328" s="59" t="str">
        <f t="shared" si="44"/>
        <v/>
      </c>
    </row>
    <row r="2329" spans="22:22" ht="14.25" thickBot="1" x14ac:dyDescent="0.3">
      <c r="V2329" s="59" t="str">
        <f t="shared" si="44"/>
        <v/>
      </c>
    </row>
    <row r="2330" spans="22:22" ht="14.25" thickBot="1" x14ac:dyDescent="0.3">
      <c r="V2330" s="59" t="str">
        <f t="shared" si="44"/>
        <v/>
      </c>
    </row>
    <row r="2331" spans="22:22" ht="14.25" thickBot="1" x14ac:dyDescent="0.3">
      <c r="V2331" s="59" t="str">
        <f t="shared" si="44"/>
        <v/>
      </c>
    </row>
    <row r="2332" spans="22:22" ht="14.25" thickBot="1" x14ac:dyDescent="0.3">
      <c r="V2332" s="59" t="str">
        <f t="shared" si="44"/>
        <v/>
      </c>
    </row>
    <row r="2333" spans="22:22" ht="14.25" thickBot="1" x14ac:dyDescent="0.3">
      <c r="V2333" s="59" t="str">
        <f t="shared" si="44"/>
        <v/>
      </c>
    </row>
    <row r="2334" spans="22:22" ht="14.25" thickBot="1" x14ac:dyDescent="0.3">
      <c r="V2334" s="59" t="str">
        <f t="shared" si="44"/>
        <v/>
      </c>
    </row>
    <row r="2335" spans="22:22" ht="14.25" thickBot="1" x14ac:dyDescent="0.3">
      <c r="V2335" s="59" t="str">
        <f t="shared" si="44"/>
        <v/>
      </c>
    </row>
    <row r="2336" spans="22:22" ht="14.25" thickBot="1" x14ac:dyDescent="0.3">
      <c r="V2336" s="59" t="str">
        <f t="shared" si="44"/>
        <v/>
      </c>
    </row>
    <row r="2337" spans="22:22" ht="14.25" thickBot="1" x14ac:dyDescent="0.3">
      <c r="V2337" s="59" t="str">
        <f t="shared" si="44"/>
        <v/>
      </c>
    </row>
    <row r="2338" spans="22:22" ht="14.25" thickBot="1" x14ac:dyDescent="0.3">
      <c r="V2338" s="59" t="str">
        <f t="shared" si="44"/>
        <v/>
      </c>
    </row>
    <row r="2339" spans="22:22" ht="14.25" thickBot="1" x14ac:dyDescent="0.3">
      <c r="V2339" s="59" t="str">
        <f t="shared" si="44"/>
        <v/>
      </c>
    </row>
    <row r="2340" spans="22:22" ht="14.25" thickBot="1" x14ac:dyDescent="0.3">
      <c r="V2340" s="59" t="str">
        <f t="shared" si="44"/>
        <v/>
      </c>
    </row>
    <row r="2341" spans="22:22" ht="14.25" thickBot="1" x14ac:dyDescent="0.3">
      <c r="V2341" s="59" t="str">
        <f t="shared" si="44"/>
        <v/>
      </c>
    </row>
    <row r="2342" spans="22:22" ht="14.25" thickBot="1" x14ac:dyDescent="0.3">
      <c r="V2342" s="59" t="str">
        <f t="shared" si="44"/>
        <v/>
      </c>
    </row>
    <row r="2343" spans="22:22" ht="14.25" thickBot="1" x14ac:dyDescent="0.3">
      <c r="V2343" s="59" t="str">
        <f t="shared" si="44"/>
        <v/>
      </c>
    </row>
    <row r="2344" spans="22:22" ht="14.25" thickBot="1" x14ac:dyDescent="0.3">
      <c r="V2344" s="59" t="str">
        <f t="shared" si="44"/>
        <v/>
      </c>
    </row>
    <row r="2345" spans="22:22" ht="14.25" thickBot="1" x14ac:dyDescent="0.3">
      <c r="V2345" s="59" t="str">
        <f t="shared" si="44"/>
        <v/>
      </c>
    </row>
    <row r="2346" spans="22:22" ht="14.25" thickBot="1" x14ac:dyDescent="0.3">
      <c r="V2346" s="59" t="str">
        <f t="shared" si="44"/>
        <v/>
      </c>
    </row>
    <row r="2347" spans="22:22" ht="14.25" thickBot="1" x14ac:dyDescent="0.3">
      <c r="V2347" s="59" t="str">
        <f t="shared" si="44"/>
        <v/>
      </c>
    </row>
    <row r="2348" spans="22:22" ht="14.25" thickBot="1" x14ac:dyDescent="0.3">
      <c r="V2348" s="59" t="str">
        <f t="shared" si="44"/>
        <v/>
      </c>
    </row>
    <row r="2349" spans="22:22" ht="14.25" thickBot="1" x14ac:dyDescent="0.3">
      <c r="V2349" s="59" t="str">
        <f t="shared" si="44"/>
        <v/>
      </c>
    </row>
    <row r="2350" spans="22:22" ht="14.25" thickBot="1" x14ac:dyDescent="0.3">
      <c r="V2350" s="59" t="str">
        <f t="shared" si="44"/>
        <v/>
      </c>
    </row>
    <row r="2351" spans="22:22" ht="14.25" thickBot="1" x14ac:dyDescent="0.3">
      <c r="V2351" s="59" t="str">
        <f t="shared" si="44"/>
        <v/>
      </c>
    </row>
    <row r="2352" spans="22:22" ht="14.25" thickBot="1" x14ac:dyDescent="0.3">
      <c r="V2352" s="59" t="str">
        <f t="shared" si="44"/>
        <v/>
      </c>
    </row>
    <row r="2353" spans="22:22" ht="14.25" thickBot="1" x14ac:dyDescent="0.3">
      <c r="V2353" s="59" t="str">
        <f t="shared" si="44"/>
        <v/>
      </c>
    </row>
    <row r="2354" spans="22:22" ht="14.25" thickBot="1" x14ac:dyDescent="0.3">
      <c r="V2354" s="59" t="str">
        <f t="shared" si="44"/>
        <v/>
      </c>
    </row>
    <row r="2355" spans="22:22" ht="14.25" thickBot="1" x14ac:dyDescent="0.3">
      <c r="V2355" s="59" t="str">
        <f t="shared" si="44"/>
        <v/>
      </c>
    </row>
    <row r="2356" spans="22:22" ht="14.25" thickBot="1" x14ac:dyDescent="0.3">
      <c r="V2356" s="59" t="str">
        <f t="shared" si="44"/>
        <v/>
      </c>
    </row>
    <row r="2357" spans="22:22" ht="14.25" thickBot="1" x14ac:dyDescent="0.3">
      <c r="V2357" s="59" t="str">
        <f t="shared" si="44"/>
        <v/>
      </c>
    </row>
    <row r="2358" spans="22:22" ht="14.25" thickBot="1" x14ac:dyDescent="0.3">
      <c r="V2358" s="59" t="str">
        <f t="shared" si="44"/>
        <v/>
      </c>
    </row>
    <row r="2359" spans="22:22" ht="14.25" thickBot="1" x14ac:dyDescent="0.3">
      <c r="V2359" s="59" t="str">
        <f t="shared" si="44"/>
        <v/>
      </c>
    </row>
    <row r="2360" spans="22:22" ht="14.25" thickBot="1" x14ac:dyDescent="0.3">
      <c r="V2360" s="59" t="str">
        <f t="shared" si="44"/>
        <v/>
      </c>
    </row>
    <row r="2361" spans="22:22" ht="14.25" thickBot="1" x14ac:dyDescent="0.3">
      <c r="V2361" s="59" t="str">
        <f t="shared" si="44"/>
        <v/>
      </c>
    </row>
    <row r="2362" spans="22:22" ht="14.25" thickBot="1" x14ac:dyDescent="0.3">
      <c r="V2362" s="59" t="str">
        <f t="shared" si="44"/>
        <v/>
      </c>
    </row>
    <row r="2363" spans="22:22" ht="14.25" thickBot="1" x14ac:dyDescent="0.3">
      <c r="V2363" s="59" t="str">
        <f t="shared" si="44"/>
        <v/>
      </c>
    </row>
    <row r="2364" spans="22:22" ht="14.25" thickBot="1" x14ac:dyDescent="0.3">
      <c r="V2364" s="59" t="str">
        <f t="shared" si="44"/>
        <v/>
      </c>
    </row>
    <row r="2365" spans="22:22" ht="14.25" thickBot="1" x14ac:dyDescent="0.3">
      <c r="V2365" s="59" t="str">
        <f t="shared" si="44"/>
        <v/>
      </c>
    </row>
    <row r="2366" spans="22:22" ht="14.25" thickBot="1" x14ac:dyDescent="0.3">
      <c r="V2366" s="59" t="str">
        <f t="shared" si="44"/>
        <v/>
      </c>
    </row>
    <row r="2367" spans="22:22" ht="14.25" thickBot="1" x14ac:dyDescent="0.3">
      <c r="V2367" s="59" t="str">
        <f t="shared" si="44"/>
        <v/>
      </c>
    </row>
    <row r="2368" spans="22:22" ht="14.25" thickBot="1" x14ac:dyDescent="0.3">
      <c r="V2368" s="59" t="str">
        <f t="shared" si="44"/>
        <v/>
      </c>
    </row>
    <row r="2369" spans="22:22" ht="14.25" thickBot="1" x14ac:dyDescent="0.3">
      <c r="V2369" s="59" t="str">
        <f t="shared" si="44"/>
        <v/>
      </c>
    </row>
    <row r="2370" spans="22:22" ht="14.25" thickBot="1" x14ac:dyDescent="0.3">
      <c r="V2370" s="59" t="str">
        <f t="shared" si="44"/>
        <v/>
      </c>
    </row>
    <row r="2371" spans="22:22" ht="14.25" thickBot="1" x14ac:dyDescent="0.3">
      <c r="V2371" s="59" t="str">
        <f t="shared" si="44"/>
        <v/>
      </c>
    </row>
    <row r="2372" spans="22:22" ht="14.25" thickBot="1" x14ac:dyDescent="0.3">
      <c r="V2372" s="59" t="str">
        <f t="shared" si="44"/>
        <v/>
      </c>
    </row>
    <row r="2373" spans="22:22" ht="14.25" thickBot="1" x14ac:dyDescent="0.3">
      <c r="V2373" s="59" t="str">
        <f t="shared" si="44"/>
        <v/>
      </c>
    </row>
    <row r="2374" spans="22:22" ht="14.25" thickBot="1" x14ac:dyDescent="0.3">
      <c r="V2374" s="59" t="str">
        <f t="shared" si="44"/>
        <v/>
      </c>
    </row>
    <row r="2375" spans="22:22" ht="14.25" thickBot="1" x14ac:dyDescent="0.3">
      <c r="V2375" s="59" t="str">
        <f t="shared" si="44"/>
        <v/>
      </c>
    </row>
    <row r="2376" spans="22:22" ht="14.25" thickBot="1" x14ac:dyDescent="0.3">
      <c r="V2376" s="59" t="str">
        <f t="shared" si="44"/>
        <v/>
      </c>
    </row>
    <row r="2377" spans="22:22" ht="14.25" thickBot="1" x14ac:dyDescent="0.3">
      <c r="V2377" s="59" t="str">
        <f t="shared" ref="V2377:V2440" si="45">IF(R2377="","",IF(OR(G2377="3F",G2377="AEDIFICAT",G2377="ANTIN"),R2377+IF(U2377&lt;&gt;"",U2377,S2377)+1,WORKDAY(R2377,IF(U2377&lt;&gt;"",U2377,S2377))))</f>
        <v/>
      </c>
    </row>
    <row r="2378" spans="22:22" ht="14.25" thickBot="1" x14ac:dyDescent="0.3">
      <c r="V2378" s="59" t="str">
        <f t="shared" si="45"/>
        <v/>
      </c>
    </row>
    <row r="2379" spans="22:22" ht="14.25" thickBot="1" x14ac:dyDescent="0.3">
      <c r="V2379" s="59" t="str">
        <f t="shared" si="45"/>
        <v/>
      </c>
    </row>
    <row r="2380" spans="22:22" ht="14.25" thickBot="1" x14ac:dyDescent="0.3">
      <c r="V2380" s="59" t="str">
        <f t="shared" si="45"/>
        <v/>
      </c>
    </row>
    <row r="2381" spans="22:22" ht="14.25" thickBot="1" x14ac:dyDescent="0.3">
      <c r="V2381" s="59" t="str">
        <f t="shared" si="45"/>
        <v/>
      </c>
    </row>
    <row r="2382" spans="22:22" ht="14.25" thickBot="1" x14ac:dyDescent="0.3">
      <c r="V2382" s="59" t="str">
        <f t="shared" si="45"/>
        <v/>
      </c>
    </row>
    <row r="2383" spans="22:22" ht="14.25" thickBot="1" x14ac:dyDescent="0.3">
      <c r="V2383" s="59" t="str">
        <f t="shared" si="45"/>
        <v/>
      </c>
    </row>
    <row r="2384" spans="22:22" ht="14.25" thickBot="1" x14ac:dyDescent="0.3">
      <c r="V2384" s="59" t="str">
        <f t="shared" si="45"/>
        <v/>
      </c>
    </row>
    <row r="2385" spans="22:22" ht="14.25" thickBot="1" x14ac:dyDescent="0.3">
      <c r="V2385" s="59" t="str">
        <f t="shared" si="45"/>
        <v/>
      </c>
    </row>
    <row r="2386" spans="22:22" ht="14.25" thickBot="1" x14ac:dyDescent="0.3">
      <c r="V2386" s="59" t="str">
        <f t="shared" si="45"/>
        <v/>
      </c>
    </row>
    <row r="2387" spans="22:22" ht="14.25" thickBot="1" x14ac:dyDescent="0.3">
      <c r="V2387" s="59" t="str">
        <f t="shared" si="45"/>
        <v/>
      </c>
    </row>
    <row r="2388" spans="22:22" ht="14.25" thickBot="1" x14ac:dyDescent="0.3">
      <c r="V2388" s="59" t="str">
        <f t="shared" si="45"/>
        <v/>
      </c>
    </row>
    <row r="2389" spans="22:22" ht="14.25" thickBot="1" x14ac:dyDescent="0.3">
      <c r="V2389" s="59" t="str">
        <f t="shared" si="45"/>
        <v/>
      </c>
    </row>
    <row r="2390" spans="22:22" ht="14.25" thickBot="1" x14ac:dyDescent="0.3">
      <c r="V2390" s="59" t="str">
        <f t="shared" si="45"/>
        <v/>
      </c>
    </row>
    <row r="2391" spans="22:22" ht="14.25" thickBot="1" x14ac:dyDescent="0.3">
      <c r="V2391" s="59" t="str">
        <f t="shared" si="45"/>
        <v/>
      </c>
    </row>
    <row r="2392" spans="22:22" ht="14.25" thickBot="1" x14ac:dyDescent="0.3">
      <c r="V2392" s="59" t="str">
        <f t="shared" si="45"/>
        <v/>
      </c>
    </row>
    <row r="2393" spans="22:22" ht="14.25" thickBot="1" x14ac:dyDescent="0.3">
      <c r="V2393" s="59" t="str">
        <f t="shared" si="45"/>
        <v/>
      </c>
    </row>
    <row r="2394" spans="22:22" ht="14.25" thickBot="1" x14ac:dyDescent="0.3">
      <c r="V2394" s="59" t="str">
        <f t="shared" si="45"/>
        <v/>
      </c>
    </row>
    <row r="2395" spans="22:22" ht="14.25" thickBot="1" x14ac:dyDescent="0.3">
      <c r="V2395" s="59" t="str">
        <f t="shared" si="45"/>
        <v/>
      </c>
    </row>
    <row r="2396" spans="22:22" ht="14.25" thickBot="1" x14ac:dyDescent="0.3">
      <c r="V2396" s="59" t="str">
        <f t="shared" si="45"/>
        <v/>
      </c>
    </row>
    <row r="2397" spans="22:22" ht="14.25" thickBot="1" x14ac:dyDescent="0.3">
      <c r="V2397" s="59" t="str">
        <f t="shared" si="45"/>
        <v/>
      </c>
    </row>
    <row r="2398" spans="22:22" ht="14.25" thickBot="1" x14ac:dyDescent="0.3">
      <c r="V2398" s="59" t="str">
        <f t="shared" si="45"/>
        <v/>
      </c>
    </row>
    <row r="2399" spans="22:22" ht="14.25" thickBot="1" x14ac:dyDescent="0.3">
      <c r="V2399" s="59" t="str">
        <f t="shared" si="45"/>
        <v/>
      </c>
    </row>
    <row r="2400" spans="22:22" ht="14.25" thickBot="1" x14ac:dyDescent="0.3">
      <c r="V2400" s="59" t="str">
        <f t="shared" si="45"/>
        <v/>
      </c>
    </row>
    <row r="2401" spans="22:22" ht="14.25" thickBot="1" x14ac:dyDescent="0.3">
      <c r="V2401" s="59" t="str">
        <f t="shared" si="45"/>
        <v/>
      </c>
    </row>
    <row r="2402" spans="22:22" ht="14.25" thickBot="1" x14ac:dyDescent="0.3">
      <c r="V2402" s="59" t="str">
        <f t="shared" si="45"/>
        <v/>
      </c>
    </row>
    <row r="2403" spans="22:22" ht="14.25" thickBot="1" x14ac:dyDescent="0.3">
      <c r="V2403" s="59" t="str">
        <f t="shared" si="45"/>
        <v/>
      </c>
    </row>
    <row r="2404" spans="22:22" ht="14.25" thickBot="1" x14ac:dyDescent="0.3">
      <c r="V2404" s="59" t="str">
        <f t="shared" si="45"/>
        <v/>
      </c>
    </row>
    <row r="2405" spans="22:22" ht="14.25" thickBot="1" x14ac:dyDescent="0.3">
      <c r="V2405" s="59" t="str">
        <f t="shared" si="45"/>
        <v/>
      </c>
    </row>
    <row r="2406" spans="22:22" ht="14.25" thickBot="1" x14ac:dyDescent="0.3">
      <c r="V2406" s="59" t="str">
        <f t="shared" si="45"/>
        <v/>
      </c>
    </row>
    <row r="2407" spans="22:22" ht="14.25" thickBot="1" x14ac:dyDescent="0.3">
      <c r="V2407" s="59" t="str">
        <f t="shared" si="45"/>
        <v/>
      </c>
    </row>
    <row r="2408" spans="22:22" ht="14.25" thickBot="1" x14ac:dyDescent="0.3">
      <c r="V2408" s="59" t="str">
        <f t="shared" si="45"/>
        <v/>
      </c>
    </row>
    <row r="2409" spans="22:22" ht="14.25" thickBot="1" x14ac:dyDescent="0.3">
      <c r="V2409" s="59" t="str">
        <f t="shared" si="45"/>
        <v/>
      </c>
    </row>
    <row r="2410" spans="22:22" ht="14.25" thickBot="1" x14ac:dyDescent="0.3">
      <c r="V2410" s="59" t="str">
        <f t="shared" si="45"/>
        <v/>
      </c>
    </row>
    <row r="2411" spans="22:22" ht="14.25" thickBot="1" x14ac:dyDescent="0.3">
      <c r="V2411" s="59" t="str">
        <f t="shared" si="45"/>
        <v/>
      </c>
    </row>
    <row r="2412" spans="22:22" ht="14.25" thickBot="1" x14ac:dyDescent="0.3">
      <c r="V2412" s="59" t="str">
        <f t="shared" si="45"/>
        <v/>
      </c>
    </row>
    <row r="2413" spans="22:22" ht="14.25" thickBot="1" x14ac:dyDescent="0.3">
      <c r="V2413" s="59" t="str">
        <f t="shared" si="45"/>
        <v/>
      </c>
    </row>
    <row r="2414" spans="22:22" ht="14.25" thickBot="1" x14ac:dyDescent="0.3">
      <c r="V2414" s="59" t="str">
        <f t="shared" si="45"/>
        <v/>
      </c>
    </row>
    <row r="2415" spans="22:22" ht="14.25" thickBot="1" x14ac:dyDescent="0.3">
      <c r="V2415" s="59" t="str">
        <f t="shared" si="45"/>
        <v/>
      </c>
    </row>
    <row r="2416" spans="22:22" ht="14.25" thickBot="1" x14ac:dyDescent="0.3">
      <c r="V2416" s="59" t="str">
        <f t="shared" si="45"/>
        <v/>
      </c>
    </row>
    <row r="2417" spans="22:22" ht="14.25" thickBot="1" x14ac:dyDescent="0.3">
      <c r="V2417" s="59" t="str">
        <f t="shared" si="45"/>
        <v/>
      </c>
    </row>
    <row r="2418" spans="22:22" ht="14.25" thickBot="1" x14ac:dyDescent="0.3">
      <c r="V2418" s="59" t="str">
        <f t="shared" si="45"/>
        <v/>
      </c>
    </row>
    <row r="2419" spans="22:22" ht="14.25" thickBot="1" x14ac:dyDescent="0.3">
      <c r="V2419" s="59" t="str">
        <f t="shared" si="45"/>
        <v/>
      </c>
    </row>
    <row r="2420" spans="22:22" ht="14.25" thickBot="1" x14ac:dyDescent="0.3">
      <c r="V2420" s="59" t="str">
        <f t="shared" si="45"/>
        <v/>
      </c>
    </row>
    <row r="2421" spans="22:22" ht="14.25" thickBot="1" x14ac:dyDescent="0.3">
      <c r="V2421" s="59" t="str">
        <f t="shared" si="45"/>
        <v/>
      </c>
    </row>
    <row r="2422" spans="22:22" ht="14.25" thickBot="1" x14ac:dyDescent="0.3">
      <c r="V2422" s="59" t="str">
        <f t="shared" si="45"/>
        <v/>
      </c>
    </row>
    <row r="2423" spans="22:22" ht="14.25" thickBot="1" x14ac:dyDescent="0.3">
      <c r="V2423" s="59" t="str">
        <f t="shared" si="45"/>
        <v/>
      </c>
    </row>
    <row r="2424" spans="22:22" ht="14.25" thickBot="1" x14ac:dyDescent="0.3">
      <c r="V2424" s="59" t="str">
        <f t="shared" si="45"/>
        <v/>
      </c>
    </row>
    <row r="2425" spans="22:22" ht="14.25" thickBot="1" x14ac:dyDescent="0.3">
      <c r="V2425" s="59" t="str">
        <f t="shared" si="45"/>
        <v/>
      </c>
    </row>
    <row r="2426" spans="22:22" ht="14.25" thickBot="1" x14ac:dyDescent="0.3">
      <c r="V2426" s="59" t="str">
        <f t="shared" si="45"/>
        <v/>
      </c>
    </row>
    <row r="2427" spans="22:22" ht="14.25" thickBot="1" x14ac:dyDescent="0.3">
      <c r="V2427" s="59" t="str">
        <f t="shared" si="45"/>
        <v/>
      </c>
    </row>
    <row r="2428" spans="22:22" ht="14.25" thickBot="1" x14ac:dyDescent="0.3">
      <c r="V2428" s="59" t="str">
        <f t="shared" si="45"/>
        <v/>
      </c>
    </row>
    <row r="2429" spans="22:22" ht="14.25" thickBot="1" x14ac:dyDescent="0.3">
      <c r="V2429" s="59" t="str">
        <f t="shared" si="45"/>
        <v/>
      </c>
    </row>
    <row r="2430" spans="22:22" ht="14.25" thickBot="1" x14ac:dyDescent="0.3">
      <c r="V2430" s="59" t="str">
        <f t="shared" si="45"/>
        <v/>
      </c>
    </row>
    <row r="2431" spans="22:22" ht="14.25" thickBot="1" x14ac:dyDescent="0.3">
      <c r="V2431" s="59" t="str">
        <f t="shared" si="45"/>
        <v/>
      </c>
    </row>
    <row r="2432" spans="22:22" ht="14.25" thickBot="1" x14ac:dyDescent="0.3">
      <c r="V2432" s="59" t="str">
        <f t="shared" si="45"/>
        <v/>
      </c>
    </row>
    <row r="2433" spans="22:22" ht="14.25" thickBot="1" x14ac:dyDescent="0.3">
      <c r="V2433" s="59" t="str">
        <f t="shared" si="45"/>
        <v/>
      </c>
    </row>
    <row r="2434" spans="22:22" ht="14.25" thickBot="1" x14ac:dyDescent="0.3">
      <c r="V2434" s="59" t="str">
        <f t="shared" si="45"/>
        <v/>
      </c>
    </row>
    <row r="2435" spans="22:22" ht="14.25" thickBot="1" x14ac:dyDescent="0.3">
      <c r="V2435" s="59" t="str">
        <f t="shared" si="45"/>
        <v/>
      </c>
    </row>
    <row r="2436" spans="22:22" ht="14.25" thickBot="1" x14ac:dyDescent="0.3">
      <c r="V2436" s="59" t="str">
        <f t="shared" si="45"/>
        <v/>
      </c>
    </row>
    <row r="2437" spans="22:22" ht="14.25" thickBot="1" x14ac:dyDescent="0.3">
      <c r="V2437" s="59" t="str">
        <f t="shared" si="45"/>
        <v/>
      </c>
    </row>
    <row r="2438" spans="22:22" ht="14.25" thickBot="1" x14ac:dyDescent="0.3">
      <c r="V2438" s="59" t="str">
        <f t="shared" si="45"/>
        <v/>
      </c>
    </row>
    <row r="2439" spans="22:22" ht="14.25" thickBot="1" x14ac:dyDescent="0.3">
      <c r="V2439" s="59" t="str">
        <f t="shared" si="45"/>
        <v/>
      </c>
    </row>
    <row r="2440" spans="22:22" ht="14.25" thickBot="1" x14ac:dyDescent="0.3">
      <c r="V2440" s="59" t="str">
        <f t="shared" si="45"/>
        <v/>
      </c>
    </row>
    <row r="2441" spans="22:22" ht="14.25" thickBot="1" x14ac:dyDescent="0.3">
      <c r="V2441" s="59" t="str">
        <f t="shared" ref="V2441:V2504" si="46">IF(R2441="","",IF(OR(G2441="3F",G2441="AEDIFICAT",G2441="ANTIN"),R2441+IF(U2441&lt;&gt;"",U2441,S2441)+1,WORKDAY(R2441,IF(U2441&lt;&gt;"",U2441,S2441))))</f>
        <v/>
      </c>
    </row>
    <row r="2442" spans="22:22" ht="14.25" thickBot="1" x14ac:dyDescent="0.3">
      <c r="V2442" s="59" t="str">
        <f t="shared" si="46"/>
        <v/>
      </c>
    </row>
    <row r="2443" spans="22:22" ht="14.25" thickBot="1" x14ac:dyDescent="0.3">
      <c r="V2443" s="59" t="str">
        <f t="shared" si="46"/>
        <v/>
      </c>
    </row>
    <row r="2444" spans="22:22" ht="14.25" thickBot="1" x14ac:dyDescent="0.3">
      <c r="V2444" s="59" t="str">
        <f t="shared" si="46"/>
        <v/>
      </c>
    </row>
    <row r="2445" spans="22:22" ht="14.25" thickBot="1" x14ac:dyDescent="0.3">
      <c r="V2445" s="59" t="str">
        <f t="shared" si="46"/>
        <v/>
      </c>
    </row>
    <row r="2446" spans="22:22" ht="14.25" thickBot="1" x14ac:dyDescent="0.3">
      <c r="V2446" s="59" t="str">
        <f t="shared" si="46"/>
        <v/>
      </c>
    </row>
    <row r="2447" spans="22:22" ht="14.25" thickBot="1" x14ac:dyDescent="0.3">
      <c r="V2447" s="59" t="str">
        <f t="shared" si="46"/>
        <v/>
      </c>
    </row>
    <row r="2448" spans="22:22" ht="14.25" thickBot="1" x14ac:dyDescent="0.3">
      <c r="V2448" s="59" t="str">
        <f t="shared" si="46"/>
        <v/>
      </c>
    </row>
    <row r="2449" spans="22:22" ht="14.25" thickBot="1" x14ac:dyDescent="0.3">
      <c r="V2449" s="59" t="str">
        <f t="shared" si="46"/>
        <v/>
      </c>
    </row>
    <row r="2450" spans="22:22" ht="14.25" thickBot="1" x14ac:dyDescent="0.3">
      <c r="V2450" s="59" t="str">
        <f t="shared" si="46"/>
        <v/>
      </c>
    </row>
    <row r="2451" spans="22:22" ht="14.25" thickBot="1" x14ac:dyDescent="0.3">
      <c r="V2451" s="59" t="str">
        <f t="shared" si="46"/>
        <v/>
      </c>
    </row>
    <row r="2452" spans="22:22" ht="14.25" thickBot="1" x14ac:dyDescent="0.3">
      <c r="V2452" s="59" t="str">
        <f t="shared" si="46"/>
        <v/>
      </c>
    </row>
    <row r="2453" spans="22:22" ht="14.25" thickBot="1" x14ac:dyDescent="0.3">
      <c r="V2453" s="59" t="str">
        <f t="shared" si="46"/>
        <v/>
      </c>
    </row>
    <row r="2454" spans="22:22" ht="14.25" thickBot="1" x14ac:dyDescent="0.3">
      <c r="V2454" s="59" t="str">
        <f t="shared" si="46"/>
        <v/>
      </c>
    </row>
    <row r="2455" spans="22:22" ht="14.25" thickBot="1" x14ac:dyDescent="0.3">
      <c r="V2455" s="59" t="str">
        <f t="shared" si="46"/>
        <v/>
      </c>
    </row>
    <row r="2456" spans="22:22" ht="14.25" thickBot="1" x14ac:dyDescent="0.3">
      <c r="V2456" s="59" t="str">
        <f t="shared" si="46"/>
        <v/>
      </c>
    </row>
    <row r="2457" spans="22:22" ht="14.25" thickBot="1" x14ac:dyDescent="0.3">
      <c r="V2457" s="59" t="str">
        <f t="shared" si="46"/>
        <v/>
      </c>
    </row>
    <row r="2458" spans="22:22" ht="14.25" thickBot="1" x14ac:dyDescent="0.3">
      <c r="V2458" s="59" t="str">
        <f t="shared" si="46"/>
        <v/>
      </c>
    </row>
    <row r="2459" spans="22:22" ht="14.25" thickBot="1" x14ac:dyDescent="0.3">
      <c r="V2459" s="59" t="str">
        <f t="shared" si="46"/>
        <v/>
      </c>
    </row>
    <row r="2460" spans="22:22" ht="14.25" thickBot="1" x14ac:dyDescent="0.3">
      <c r="V2460" s="59" t="str">
        <f t="shared" si="46"/>
        <v/>
      </c>
    </row>
    <row r="2461" spans="22:22" ht="14.25" thickBot="1" x14ac:dyDescent="0.3">
      <c r="V2461" s="59" t="str">
        <f t="shared" si="46"/>
        <v/>
      </c>
    </row>
    <row r="2462" spans="22:22" ht="14.25" thickBot="1" x14ac:dyDescent="0.3">
      <c r="V2462" s="59" t="str">
        <f t="shared" si="46"/>
        <v/>
      </c>
    </row>
    <row r="2463" spans="22:22" ht="14.25" thickBot="1" x14ac:dyDescent="0.3">
      <c r="V2463" s="59" t="str">
        <f t="shared" si="46"/>
        <v/>
      </c>
    </row>
    <row r="2464" spans="22:22" ht="14.25" thickBot="1" x14ac:dyDescent="0.3">
      <c r="V2464" s="59" t="str">
        <f t="shared" si="46"/>
        <v/>
      </c>
    </row>
    <row r="2465" spans="22:22" ht="14.25" thickBot="1" x14ac:dyDescent="0.3">
      <c r="V2465" s="59" t="str">
        <f t="shared" si="46"/>
        <v/>
      </c>
    </row>
    <row r="2466" spans="22:22" ht="14.25" thickBot="1" x14ac:dyDescent="0.3">
      <c r="V2466" s="59" t="str">
        <f t="shared" si="46"/>
        <v/>
      </c>
    </row>
    <row r="2467" spans="22:22" ht="14.25" thickBot="1" x14ac:dyDescent="0.3">
      <c r="V2467" s="59" t="str">
        <f t="shared" si="46"/>
        <v/>
      </c>
    </row>
    <row r="2468" spans="22:22" ht="14.25" thickBot="1" x14ac:dyDescent="0.3">
      <c r="V2468" s="59" t="str">
        <f t="shared" si="46"/>
        <v/>
      </c>
    </row>
    <row r="2469" spans="22:22" ht="14.25" thickBot="1" x14ac:dyDescent="0.3">
      <c r="V2469" s="59" t="str">
        <f t="shared" si="46"/>
        <v/>
      </c>
    </row>
    <row r="2470" spans="22:22" ht="14.25" thickBot="1" x14ac:dyDescent="0.3">
      <c r="V2470" s="59" t="str">
        <f t="shared" si="46"/>
        <v/>
      </c>
    </row>
    <row r="2471" spans="22:22" ht="14.25" thickBot="1" x14ac:dyDescent="0.3">
      <c r="V2471" s="59" t="str">
        <f t="shared" si="46"/>
        <v/>
      </c>
    </row>
    <row r="2472" spans="22:22" ht="14.25" thickBot="1" x14ac:dyDescent="0.3">
      <c r="V2472" s="59" t="str">
        <f t="shared" si="46"/>
        <v/>
      </c>
    </row>
    <row r="2473" spans="22:22" ht="14.25" thickBot="1" x14ac:dyDescent="0.3">
      <c r="V2473" s="59" t="str">
        <f t="shared" si="46"/>
        <v/>
      </c>
    </row>
    <row r="2474" spans="22:22" ht="14.25" thickBot="1" x14ac:dyDescent="0.3">
      <c r="V2474" s="59" t="str">
        <f t="shared" si="46"/>
        <v/>
      </c>
    </row>
    <row r="2475" spans="22:22" ht="14.25" thickBot="1" x14ac:dyDescent="0.3">
      <c r="V2475" s="59" t="str">
        <f t="shared" si="46"/>
        <v/>
      </c>
    </row>
    <row r="2476" spans="22:22" ht="14.25" thickBot="1" x14ac:dyDescent="0.3">
      <c r="V2476" s="59" t="str">
        <f t="shared" si="46"/>
        <v/>
      </c>
    </row>
    <row r="2477" spans="22:22" ht="14.25" thickBot="1" x14ac:dyDescent="0.3">
      <c r="V2477" s="59" t="str">
        <f t="shared" si="46"/>
        <v/>
      </c>
    </row>
    <row r="2478" spans="22:22" ht="14.25" thickBot="1" x14ac:dyDescent="0.3">
      <c r="V2478" s="59" t="str">
        <f t="shared" si="46"/>
        <v/>
      </c>
    </row>
    <row r="2479" spans="22:22" ht="14.25" thickBot="1" x14ac:dyDescent="0.3">
      <c r="V2479" s="59" t="str">
        <f t="shared" si="46"/>
        <v/>
      </c>
    </row>
    <row r="2480" spans="22:22" ht="14.25" thickBot="1" x14ac:dyDescent="0.3">
      <c r="V2480" s="59" t="str">
        <f t="shared" si="46"/>
        <v/>
      </c>
    </row>
    <row r="2481" spans="22:22" ht="14.25" thickBot="1" x14ac:dyDescent="0.3">
      <c r="V2481" s="59" t="str">
        <f t="shared" si="46"/>
        <v/>
      </c>
    </row>
    <row r="2482" spans="22:22" ht="14.25" thickBot="1" x14ac:dyDescent="0.3">
      <c r="V2482" s="59" t="str">
        <f t="shared" si="46"/>
        <v/>
      </c>
    </row>
    <row r="2483" spans="22:22" ht="14.25" thickBot="1" x14ac:dyDescent="0.3">
      <c r="V2483" s="59" t="str">
        <f t="shared" si="46"/>
        <v/>
      </c>
    </row>
    <row r="2484" spans="22:22" ht="14.25" thickBot="1" x14ac:dyDescent="0.3">
      <c r="V2484" s="59" t="str">
        <f t="shared" si="46"/>
        <v/>
      </c>
    </row>
    <row r="2485" spans="22:22" ht="14.25" thickBot="1" x14ac:dyDescent="0.3">
      <c r="V2485" s="59" t="str">
        <f t="shared" si="46"/>
        <v/>
      </c>
    </row>
    <row r="2486" spans="22:22" ht="14.25" thickBot="1" x14ac:dyDescent="0.3">
      <c r="V2486" s="59" t="str">
        <f t="shared" si="46"/>
        <v/>
      </c>
    </row>
    <row r="2487" spans="22:22" ht="14.25" thickBot="1" x14ac:dyDescent="0.3">
      <c r="V2487" s="59" t="str">
        <f t="shared" si="46"/>
        <v/>
      </c>
    </row>
    <row r="2488" spans="22:22" ht="14.25" thickBot="1" x14ac:dyDescent="0.3">
      <c r="V2488" s="59" t="str">
        <f t="shared" si="46"/>
        <v/>
      </c>
    </row>
    <row r="2489" spans="22:22" ht="14.25" thickBot="1" x14ac:dyDescent="0.3">
      <c r="V2489" s="59" t="str">
        <f t="shared" si="46"/>
        <v/>
      </c>
    </row>
    <row r="2490" spans="22:22" ht="14.25" thickBot="1" x14ac:dyDescent="0.3">
      <c r="V2490" s="59" t="str">
        <f t="shared" si="46"/>
        <v/>
      </c>
    </row>
    <row r="2491" spans="22:22" ht="14.25" thickBot="1" x14ac:dyDescent="0.3">
      <c r="V2491" s="59" t="str">
        <f t="shared" si="46"/>
        <v/>
      </c>
    </row>
    <row r="2492" spans="22:22" ht="14.25" thickBot="1" x14ac:dyDescent="0.3">
      <c r="V2492" s="59" t="str">
        <f t="shared" si="46"/>
        <v/>
      </c>
    </row>
    <row r="2493" spans="22:22" ht="14.25" thickBot="1" x14ac:dyDescent="0.3">
      <c r="V2493" s="59" t="str">
        <f t="shared" si="46"/>
        <v/>
      </c>
    </row>
    <row r="2494" spans="22:22" ht="14.25" thickBot="1" x14ac:dyDescent="0.3">
      <c r="V2494" s="59" t="str">
        <f t="shared" si="46"/>
        <v/>
      </c>
    </row>
    <row r="2495" spans="22:22" ht="14.25" thickBot="1" x14ac:dyDescent="0.3">
      <c r="V2495" s="59" t="str">
        <f t="shared" si="46"/>
        <v/>
      </c>
    </row>
    <row r="2496" spans="22:22" ht="14.25" thickBot="1" x14ac:dyDescent="0.3">
      <c r="V2496" s="59" t="str">
        <f t="shared" si="46"/>
        <v/>
      </c>
    </row>
    <row r="2497" spans="22:22" ht="14.25" thickBot="1" x14ac:dyDescent="0.3">
      <c r="V2497" s="59" t="str">
        <f t="shared" si="46"/>
        <v/>
      </c>
    </row>
    <row r="2498" spans="22:22" ht="14.25" thickBot="1" x14ac:dyDescent="0.3">
      <c r="V2498" s="59" t="str">
        <f t="shared" si="46"/>
        <v/>
      </c>
    </row>
    <row r="2499" spans="22:22" ht="14.25" thickBot="1" x14ac:dyDescent="0.3">
      <c r="V2499" s="59" t="str">
        <f t="shared" si="46"/>
        <v/>
      </c>
    </row>
    <row r="2500" spans="22:22" ht="14.25" thickBot="1" x14ac:dyDescent="0.3">
      <c r="V2500" s="59" t="str">
        <f t="shared" si="46"/>
        <v/>
      </c>
    </row>
    <row r="2501" spans="22:22" ht="14.25" thickBot="1" x14ac:dyDescent="0.3">
      <c r="V2501" s="59" t="str">
        <f t="shared" si="46"/>
        <v/>
      </c>
    </row>
    <row r="2502" spans="22:22" ht="14.25" thickBot="1" x14ac:dyDescent="0.3">
      <c r="V2502" s="59" t="str">
        <f t="shared" si="46"/>
        <v/>
      </c>
    </row>
    <row r="2503" spans="22:22" ht="14.25" thickBot="1" x14ac:dyDescent="0.3">
      <c r="V2503" s="59" t="str">
        <f t="shared" si="46"/>
        <v/>
      </c>
    </row>
    <row r="2504" spans="22:22" ht="14.25" thickBot="1" x14ac:dyDescent="0.3">
      <c r="V2504" s="59" t="str">
        <f t="shared" si="46"/>
        <v/>
      </c>
    </row>
    <row r="2505" spans="22:22" ht="14.25" thickBot="1" x14ac:dyDescent="0.3">
      <c r="V2505" s="59" t="str">
        <f t="shared" ref="V2505:V2568" si="47">IF(R2505="","",IF(OR(G2505="3F",G2505="AEDIFICAT",G2505="ANTIN"),R2505+IF(U2505&lt;&gt;"",U2505,S2505)+1,WORKDAY(R2505,IF(U2505&lt;&gt;"",U2505,S2505))))</f>
        <v/>
      </c>
    </row>
    <row r="2506" spans="22:22" ht="14.25" thickBot="1" x14ac:dyDescent="0.3">
      <c r="V2506" s="59" t="str">
        <f t="shared" si="47"/>
        <v/>
      </c>
    </row>
    <row r="2507" spans="22:22" ht="14.25" thickBot="1" x14ac:dyDescent="0.3">
      <c r="V2507" s="59" t="str">
        <f t="shared" si="47"/>
        <v/>
      </c>
    </row>
    <row r="2508" spans="22:22" ht="14.25" thickBot="1" x14ac:dyDescent="0.3">
      <c r="V2508" s="59" t="str">
        <f t="shared" si="47"/>
        <v/>
      </c>
    </row>
    <row r="2509" spans="22:22" ht="14.25" thickBot="1" x14ac:dyDescent="0.3">
      <c r="V2509" s="59" t="str">
        <f t="shared" si="47"/>
        <v/>
      </c>
    </row>
    <row r="2510" spans="22:22" ht="14.25" thickBot="1" x14ac:dyDescent="0.3">
      <c r="V2510" s="59" t="str">
        <f t="shared" si="47"/>
        <v/>
      </c>
    </row>
    <row r="2511" spans="22:22" ht="14.25" thickBot="1" x14ac:dyDescent="0.3">
      <c r="V2511" s="59" t="str">
        <f t="shared" si="47"/>
        <v/>
      </c>
    </row>
    <row r="2512" spans="22:22" ht="14.25" thickBot="1" x14ac:dyDescent="0.3">
      <c r="V2512" s="59" t="str">
        <f t="shared" si="47"/>
        <v/>
      </c>
    </row>
    <row r="2513" spans="22:22" ht="14.25" thickBot="1" x14ac:dyDescent="0.3">
      <c r="V2513" s="59" t="str">
        <f t="shared" si="47"/>
        <v/>
      </c>
    </row>
    <row r="2514" spans="22:22" ht="14.25" thickBot="1" x14ac:dyDescent="0.3">
      <c r="V2514" s="59" t="str">
        <f t="shared" si="47"/>
        <v/>
      </c>
    </row>
    <row r="2515" spans="22:22" ht="14.25" thickBot="1" x14ac:dyDescent="0.3">
      <c r="V2515" s="59" t="str">
        <f t="shared" si="47"/>
        <v/>
      </c>
    </row>
    <row r="2516" spans="22:22" ht="14.25" thickBot="1" x14ac:dyDescent="0.3">
      <c r="V2516" s="59" t="str">
        <f t="shared" si="47"/>
        <v/>
      </c>
    </row>
    <row r="2517" spans="22:22" ht="14.25" thickBot="1" x14ac:dyDescent="0.3">
      <c r="V2517" s="59" t="str">
        <f t="shared" si="47"/>
        <v/>
      </c>
    </row>
    <row r="2518" spans="22:22" ht="14.25" thickBot="1" x14ac:dyDescent="0.3">
      <c r="V2518" s="59" t="str">
        <f t="shared" si="47"/>
        <v/>
      </c>
    </row>
    <row r="2519" spans="22:22" ht="14.25" thickBot="1" x14ac:dyDescent="0.3">
      <c r="V2519" s="59" t="str">
        <f t="shared" si="47"/>
        <v/>
      </c>
    </row>
    <row r="2520" spans="22:22" ht="14.25" thickBot="1" x14ac:dyDescent="0.3">
      <c r="V2520" s="59" t="str">
        <f t="shared" si="47"/>
        <v/>
      </c>
    </row>
    <row r="2521" spans="22:22" ht="14.25" thickBot="1" x14ac:dyDescent="0.3">
      <c r="V2521" s="59" t="str">
        <f t="shared" si="47"/>
        <v/>
      </c>
    </row>
    <row r="2522" spans="22:22" ht="14.25" thickBot="1" x14ac:dyDescent="0.3">
      <c r="V2522" s="59" t="str">
        <f t="shared" si="47"/>
        <v/>
      </c>
    </row>
    <row r="2523" spans="22:22" ht="14.25" thickBot="1" x14ac:dyDescent="0.3">
      <c r="V2523" s="59" t="str">
        <f t="shared" si="47"/>
        <v/>
      </c>
    </row>
    <row r="2524" spans="22:22" ht="14.25" thickBot="1" x14ac:dyDescent="0.3">
      <c r="V2524" s="59" t="str">
        <f t="shared" si="47"/>
        <v/>
      </c>
    </row>
    <row r="2525" spans="22:22" ht="14.25" thickBot="1" x14ac:dyDescent="0.3">
      <c r="V2525" s="59" t="str">
        <f t="shared" si="47"/>
        <v/>
      </c>
    </row>
    <row r="2526" spans="22:22" ht="14.25" thickBot="1" x14ac:dyDescent="0.3">
      <c r="V2526" s="59" t="str">
        <f t="shared" si="47"/>
        <v/>
      </c>
    </row>
    <row r="2527" spans="22:22" ht="14.25" thickBot="1" x14ac:dyDescent="0.3">
      <c r="V2527" s="59" t="str">
        <f t="shared" si="47"/>
        <v/>
      </c>
    </row>
    <row r="2528" spans="22:22" ht="14.25" thickBot="1" x14ac:dyDescent="0.3">
      <c r="V2528" s="59" t="str">
        <f t="shared" si="47"/>
        <v/>
      </c>
    </row>
    <row r="2529" spans="22:22" ht="14.25" thickBot="1" x14ac:dyDescent="0.3">
      <c r="V2529" s="59" t="str">
        <f t="shared" si="47"/>
        <v/>
      </c>
    </row>
    <row r="2530" spans="22:22" ht="14.25" thickBot="1" x14ac:dyDescent="0.3">
      <c r="V2530" s="59" t="str">
        <f t="shared" si="47"/>
        <v/>
      </c>
    </row>
    <row r="2531" spans="22:22" ht="14.25" thickBot="1" x14ac:dyDescent="0.3">
      <c r="V2531" s="59" t="str">
        <f t="shared" si="47"/>
        <v/>
      </c>
    </row>
    <row r="2532" spans="22:22" ht="14.25" thickBot="1" x14ac:dyDescent="0.3">
      <c r="V2532" s="59" t="str">
        <f t="shared" si="47"/>
        <v/>
      </c>
    </row>
    <row r="2533" spans="22:22" ht="14.25" thickBot="1" x14ac:dyDescent="0.3">
      <c r="V2533" s="59" t="str">
        <f t="shared" si="47"/>
        <v/>
      </c>
    </row>
    <row r="2534" spans="22:22" ht="14.25" thickBot="1" x14ac:dyDescent="0.3">
      <c r="V2534" s="59" t="str">
        <f t="shared" si="47"/>
        <v/>
      </c>
    </row>
    <row r="2535" spans="22:22" ht="14.25" thickBot="1" x14ac:dyDescent="0.3">
      <c r="V2535" s="59" t="str">
        <f t="shared" si="47"/>
        <v/>
      </c>
    </row>
    <row r="2536" spans="22:22" ht="14.25" thickBot="1" x14ac:dyDescent="0.3">
      <c r="V2536" s="59" t="str">
        <f t="shared" si="47"/>
        <v/>
      </c>
    </row>
    <row r="2537" spans="22:22" ht="14.25" thickBot="1" x14ac:dyDescent="0.3">
      <c r="V2537" s="59" t="str">
        <f t="shared" si="47"/>
        <v/>
      </c>
    </row>
    <row r="2538" spans="22:22" ht="14.25" thickBot="1" x14ac:dyDescent="0.3">
      <c r="V2538" s="59" t="str">
        <f t="shared" si="47"/>
        <v/>
      </c>
    </row>
    <row r="2539" spans="22:22" ht="14.25" thickBot="1" x14ac:dyDescent="0.3">
      <c r="V2539" s="59" t="str">
        <f t="shared" si="47"/>
        <v/>
      </c>
    </row>
    <row r="2540" spans="22:22" ht="14.25" thickBot="1" x14ac:dyDescent="0.3">
      <c r="V2540" s="59" t="str">
        <f t="shared" si="47"/>
        <v/>
      </c>
    </row>
    <row r="2541" spans="22:22" ht="14.25" thickBot="1" x14ac:dyDescent="0.3">
      <c r="V2541" s="59" t="str">
        <f t="shared" si="47"/>
        <v/>
      </c>
    </row>
    <row r="2542" spans="22:22" ht="14.25" thickBot="1" x14ac:dyDescent="0.3">
      <c r="V2542" s="59" t="str">
        <f t="shared" si="47"/>
        <v/>
      </c>
    </row>
    <row r="2543" spans="22:22" ht="14.25" thickBot="1" x14ac:dyDescent="0.3">
      <c r="V2543" s="59" t="str">
        <f t="shared" si="47"/>
        <v/>
      </c>
    </row>
    <row r="2544" spans="22:22" ht="14.25" thickBot="1" x14ac:dyDescent="0.3">
      <c r="V2544" s="59" t="str">
        <f t="shared" si="47"/>
        <v/>
      </c>
    </row>
    <row r="2545" spans="22:22" ht="14.25" thickBot="1" x14ac:dyDescent="0.3">
      <c r="V2545" s="59" t="str">
        <f t="shared" si="47"/>
        <v/>
      </c>
    </row>
    <row r="2546" spans="22:22" ht="14.25" thickBot="1" x14ac:dyDescent="0.3">
      <c r="V2546" s="59" t="str">
        <f t="shared" si="47"/>
        <v/>
      </c>
    </row>
    <row r="2547" spans="22:22" ht="14.25" thickBot="1" x14ac:dyDescent="0.3">
      <c r="V2547" s="59" t="str">
        <f t="shared" si="47"/>
        <v/>
      </c>
    </row>
    <row r="2548" spans="22:22" ht="14.25" thickBot="1" x14ac:dyDescent="0.3">
      <c r="V2548" s="59" t="str">
        <f t="shared" si="47"/>
        <v/>
      </c>
    </row>
    <row r="2549" spans="22:22" ht="14.25" thickBot="1" x14ac:dyDescent="0.3">
      <c r="V2549" s="59" t="str">
        <f t="shared" si="47"/>
        <v/>
      </c>
    </row>
    <row r="2550" spans="22:22" ht="14.25" thickBot="1" x14ac:dyDescent="0.3">
      <c r="V2550" s="59" t="str">
        <f t="shared" si="47"/>
        <v/>
      </c>
    </row>
    <row r="2551" spans="22:22" ht="14.25" thickBot="1" x14ac:dyDescent="0.3">
      <c r="V2551" s="59" t="str">
        <f t="shared" si="47"/>
        <v/>
      </c>
    </row>
    <row r="2552" spans="22:22" ht="14.25" thickBot="1" x14ac:dyDescent="0.3">
      <c r="V2552" s="59" t="str">
        <f t="shared" si="47"/>
        <v/>
      </c>
    </row>
    <row r="2553" spans="22:22" ht="14.25" thickBot="1" x14ac:dyDescent="0.3">
      <c r="V2553" s="59" t="str">
        <f t="shared" si="47"/>
        <v/>
      </c>
    </row>
    <row r="2554" spans="22:22" ht="14.25" thickBot="1" x14ac:dyDescent="0.3">
      <c r="V2554" s="59" t="str">
        <f t="shared" si="47"/>
        <v/>
      </c>
    </row>
    <row r="2555" spans="22:22" ht="14.25" thickBot="1" x14ac:dyDescent="0.3">
      <c r="V2555" s="59" t="str">
        <f t="shared" si="47"/>
        <v/>
      </c>
    </row>
    <row r="2556" spans="22:22" ht="14.25" thickBot="1" x14ac:dyDescent="0.3">
      <c r="V2556" s="59" t="str">
        <f t="shared" si="47"/>
        <v/>
      </c>
    </row>
    <row r="2557" spans="22:22" ht="14.25" thickBot="1" x14ac:dyDescent="0.3">
      <c r="V2557" s="59" t="str">
        <f t="shared" si="47"/>
        <v/>
      </c>
    </row>
    <row r="2558" spans="22:22" ht="14.25" thickBot="1" x14ac:dyDescent="0.3">
      <c r="V2558" s="59" t="str">
        <f t="shared" si="47"/>
        <v/>
      </c>
    </row>
    <row r="2559" spans="22:22" ht="14.25" thickBot="1" x14ac:dyDescent="0.3">
      <c r="V2559" s="59" t="str">
        <f t="shared" si="47"/>
        <v/>
      </c>
    </row>
    <row r="2560" spans="22:22" ht="14.25" thickBot="1" x14ac:dyDescent="0.3">
      <c r="V2560" s="59" t="str">
        <f t="shared" si="47"/>
        <v/>
      </c>
    </row>
    <row r="2561" spans="22:22" ht="14.25" thickBot="1" x14ac:dyDescent="0.3">
      <c r="V2561" s="59" t="str">
        <f t="shared" si="47"/>
        <v/>
      </c>
    </row>
    <row r="2562" spans="22:22" ht="14.25" thickBot="1" x14ac:dyDescent="0.3">
      <c r="V2562" s="59" t="str">
        <f t="shared" si="47"/>
        <v/>
      </c>
    </row>
    <row r="2563" spans="22:22" ht="14.25" thickBot="1" x14ac:dyDescent="0.3">
      <c r="V2563" s="59" t="str">
        <f t="shared" si="47"/>
        <v/>
      </c>
    </row>
    <row r="2564" spans="22:22" ht="14.25" thickBot="1" x14ac:dyDescent="0.3">
      <c r="V2564" s="59" t="str">
        <f t="shared" si="47"/>
        <v/>
      </c>
    </row>
    <row r="2565" spans="22:22" ht="14.25" thickBot="1" x14ac:dyDescent="0.3">
      <c r="V2565" s="59" t="str">
        <f t="shared" si="47"/>
        <v/>
      </c>
    </row>
    <row r="2566" spans="22:22" ht="14.25" thickBot="1" x14ac:dyDescent="0.3">
      <c r="V2566" s="59" t="str">
        <f t="shared" si="47"/>
        <v/>
      </c>
    </row>
    <row r="2567" spans="22:22" ht="14.25" thickBot="1" x14ac:dyDescent="0.3">
      <c r="V2567" s="59" t="str">
        <f t="shared" si="47"/>
        <v/>
      </c>
    </row>
    <row r="2568" spans="22:22" ht="14.25" thickBot="1" x14ac:dyDescent="0.3">
      <c r="V2568" s="59" t="str">
        <f t="shared" si="47"/>
        <v/>
      </c>
    </row>
    <row r="2569" spans="22:22" ht="14.25" thickBot="1" x14ac:dyDescent="0.3">
      <c r="V2569" s="59" t="str">
        <f t="shared" ref="V2569:V2632" si="48">IF(R2569="","",IF(OR(G2569="3F",G2569="AEDIFICAT",G2569="ANTIN"),R2569+IF(U2569&lt;&gt;"",U2569,S2569)+1,WORKDAY(R2569,IF(U2569&lt;&gt;"",U2569,S2569))))</f>
        <v/>
      </c>
    </row>
    <row r="2570" spans="22:22" ht="14.25" thickBot="1" x14ac:dyDescent="0.3">
      <c r="V2570" s="59" t="str">
        <f t="shared" si="48"/>
        <v/>
      </c>
    </row>
    <row r="2571" spans="22:22" ht="14.25" thickBot="1" x14ac:dyDescent="0.3">
      <c r="V2571" s="59" t="str">
        <f t="shared" si="48"/>
        <v/>
      </c>
    </row>
    <row r="2572" spans="22:22" ht="14.25" thickBot="1" x14ac:dyDescent="0.3">
      <c r="V2572" s="59" t="str">
        <f t="shared" si="48"/>
        <v/>
      </c>
    </row>
    <row r="2573" spans="22:22" ht="14.25" thickBot="1" x14ac:dyDescent="0.3">
      <c r="V2573" s="59" t="str">
        <f t="shared" si="48"/>
        <v/>
      </c>
    </row>
    <row r="2574" spans="22:22" ht="14.25" thickBot="1" x14ac:dyDescent="0.3">
      <c r="V2574" s="59" t="str">
        <f t="shared" si="48"/>
        <v/>
      </c>
    </row>
    <row r="2575" spans="22:22" ht="14.25" thickBot="1" x14ac:dyDescent="0.3">
      <c r="V2575" s="59" t="str">
        <f t="shared" si="48"/>
        <v/>
      </c>
    </row>
    <row r="2576" spans="22:22" ht="14.25" thickBot="1" x14ac:dyDescent="0.3">
      <c r="V2576" s="59" t="str">
        <f t="shared" si="48"/>
        <v/>
      </c>
    </row>
    <row r="2577" spans="22:22" ht="14.25" thickBot="1" x14ac:dyDescent="0.3">
      <c r="V2577" s="59" t="str">
        <f t="shared" si="48"/>
        <v/>
      </c>
    </row>
    <row r="2578" spans="22:22" ht="14.25" thickBot="1" x14ac:dyDescent="0.3">
      <c r="V2578" s="59" t="str">
        <f t="shared" si="48"/>
        <v/>
      </c>
    </row>
    <row r="2579" spans="22:22" ht="14.25" thickBot="1" x14ac:dyDescent="0.3">
      <c r="V2579" s="59" t="str">
        <f t="shared" si="48"/>
        <v/>
      </c>
    </row>
    <row r="2580" spans="22:22" ht="14.25" thickBot="1" x14ac:dyDescent="0.3">
      <c r="V2580" s="59" t="str">
        <f t="shared" si="48"/>
        <v/>
      </c>
    </row>
    <row r="2581" spans="22:22" ht="14.25" thickBot="1" x14ac:dyDescent="0.3">
      <c r="V2581" s="59" t="str">
        <f t="shared" si="48"/>
        <v/>
      </c>
    </row>
    <row r="2582" spans="22:22" ht="14.25" thickBot="1" x14ac:dyDescent="0.3">
      <c r="V2582" s="59" t="str">
        <f t="shared" si="48"/>
        <v/>
      </c>
    </row>
    <row r="2583" spans="22:22" ht="14.25" thickBot="1" x14ac:dyDescent="0.3">
      <c r="V2583" s="59" t="str">
        <f t="shared" si="48"/>
        <v/>
      </c>
    </row>
    <row r="2584" spans="22:22" ht="14.25" thickBot="1" x14ac:dyDescent="0.3">
      <c r="V2584" s="59" t="str">
        <f t="shared" si="48"/>
        <v/>
      </c>
    </row>
    <row r="2585" spans="22:22" ht="14.25" thickBot="1" x14ac:dyDescent="0.3">
      <c r="V2585" s="59" t="str">
        <f t="shared" si="48"/>
        <v/>
      </c>
    </row>
    <row r="2586" spans="22:22" ht="14.25" thickBot="1" x14ac:dyDescent="0.3">
      <c r="V2586" s="59" t="str">
        <f t="shared" si="48"/>
        <v/>
      </c>
    </row>
    <row r="2587" spans="22:22" ht="14.25" thickBot="1" x14ac:dyDescent="0.3">
      <c r="V2587" s="59" t="str">
        <f t="shared" si="48"/>
        <v/>
      </c>
    </row>
    <row r="2588" spans="22:22" ht="14.25" thickBot="1" x14ac:dyDescent="0.3">
      <c r="V2588" s="59" t="str">
        <f t="shared" si="48"/>
        <v/>
      </c>
    </row>
    <row r="2589" spans="22:22" ht="14.25" thickBot="1" x14ac:dyDescent="0.3">
      <c r="V2589" s="59" t="str">
        <f t="shared" si="48"/>
        <v/>
      </c>
    </row>
    <row r="2590" spans="22:22" ht="14.25" thickBot="1" x14ac:dyDescent="0.3">
      <c r="V2590" s="59" t="str">
        <f t="shared" si="48"/>
        <v/>
      </c>
    </row>
    <row r="2591" spans="22:22" ht="14.25" thickBot="1" x14ac:dyDescent="0.3">
      <c r="V2591" s="59" t="str">
        <f t="shared" si="48"/>
        <v/>
      </c>
    </row>
    <row r="2592" spans="22:22" ht="14.25" thickBot="1" x14ac:dyDescent="0.3">
      <c r="V2592" s="59" t="str">
        <f t="shared" si="48"/>
        <v/>
      </c>
    </row>
    <row r="2593" spans="22:22" ht="14.25" thickBot="1" x14ac:dyDescent="0.3">
      <c r="V2593" s="59" t="str">
        <f t="shared" si="48"/>
        <v/>
      </c>
    </row>
    <row r="2594" spans="22:22" ht="14.25" thickBot="1" x14ac:dyDescent="0.3">
      <c r="V2594" s="59" t="str">
        <f t="shared" si="48"/>
        <v/>
      </c>
    </row>
    <row r="2595" spans="22:22" ht="14.25" thickBot="1" x14ac:dyDescent="0.3">
      <c r="V2595" s="59" t="str">
        <f t="shared" si="48"/>
        <v/>
      </c>
    </row>
    <row r="2596" spans="22:22" ht="14.25" thickBot="1" x14ac:dyDescent="0.3">
      <c r="V2596" s="59" t="str">
        <f t="shared" si="48"/>
        <v/>
      </c>
    </row>
    <row r="2597" spans="22:22" ht="14.25" thickBot="1" x14ac:dyDescent="0.3">
      <c r="V2597" s="59" t="str">
        <f t="shared" si="48"/>
        <v/>
      </c>
    </row>
    <row r="2598" spans="22:22" ht="14.25" thickBot="1" x14ac:dyDescent="0.3">
      <c r="V2598" s="59" t="str">
        <f t="shared" si="48"/>
        <v/>
      </c>
    </row>
    <row r="2599" spans="22:22" ht="14.25" thickBot="1" x14ac:dyDescent="0.3">
      <c r="V2599" s="59" t="str">
        <f t="shared" si="48"/>
        <v/>
      </c>
    </row>
    <row r="2600" spans="22:22" ht="14.25" thickBot="1" x14ac:dyDescent="0.3">
      <c r="V2600" s="59" t="str">
        <f t="shared" si="48"/>
        <v/>
      </c>
    </row>
    <row r="2601" spans="22:22" ht="14.25" thickBot="1" x14ac:dyDescent="0.3">
      <c r="V2601" s="59" t="str">
        <f t="shared" si="48"/>
        <v/>
      </c>
    </row>
    <row r="2602" spans="22:22" ht="14.25" thickBot="1" x14ac:dyDescent="0.3">
      <c r="V2602" s="59" t="str">
        <f t="shared" si="48"/>
        <v/>
      </c>
    </row>
    <row r="2603" spans="22:22" ht="14.25" thickBot="1" x14ac:dyDescent="0.3">
      <c r="V2603" s="59" t="str">
        <f t="shared" si="48"/>
        <v/>
      </c>
    </row>
    <row r="2604" spans="22:22" ht="14.25" thickBot="1" x14ac:dyDescent="0.3">
      <c r="V2604" s="59" t="str">
        <f t="shared" si="48"/>
        <v/>
      </c>
    </row>
    <row r="2605" spans="22:22" ht="14.25" thickBot="1" x14ac:dyDescent="0.3">
      <c r="V2605" s="59" t="str">
        <f t="shared" si="48"/>
        <v/>
      </c>
    </row>
    <row r="2606" spans="22:22" ht="14.25" thickBot="1" x14ac:dyDescent="0.3">
      <c r="V2606" s="59" t="str">
        <f t="shared" si="48"/>
        <v/>
      </c>
    </row>
    <row r="2607" spans="22:22" ht="14.25" thickBot="1" x14ac:dyDescent="0.3">
      <c r="V2607" s="59" t="str">
        <f t="shared" si="48"/>
        <v/>
      </c>
    </row>
    <row r="2608" spans="22:22" ht="14.25" thickBot="1" x14ac:dyDescent="0.3">
      <c r="V2608" s="59" t="str">
        <f t="shared" si="48"/>
        <v/>
      </c>
    </row>
    <row r="2609" spans="22:22" ht="14.25" thickBot="1" x14ac:dyDescent="0.3">
      <c r="V2609" s="59" t="str">
        <f t="shared" si="48"/>
        <v/>
      </c>
    </row>
    <row r="2610" spans="22:22" ht="14.25" thickBot="1" x14ac:dyDescent="0.3">
      <c r="V2610" s="59" t="str">
        <f t="shared" si="48"/>
        <v/>
      </c>
    </row>
    <row r="2611" spans="22:22" ht="14.25" thickBot="1" x14ac:dyDescent="0.3">
      <c r="V2611" s="59" t="str">
        <f t="shared" si="48"/>
        <v/>
      </c>
    </row>
    <row r="2612" spans="22:22" ht="14.25" thickBot="1" x14ac:dyDescent="0.3">
      <c r="V2612" s="59" t="str">
        <f t="shared" si="48"/>
        <v/>
      </c>
    </row>
    <row r="2613" spans="22:22" ht="14.25" thickBot="1" x14ac:dyDescent="0.3">
      <c r="V2613" s="59" t="str">
        <f t="shared" si="48"/>
        <v/>
      </c>
    </row>
    <row r="2614" spans="22:22" ht="14.25" thickBot="1" x14ac:dyDescent="0.3">
      <c r="V2614" s="59" t="str">
        <f t="shared" si="48"/>
        <v/>
      </c>
    </row>
    <row r="2615" spans="22:22" ht="14.25" thickBot="1" x14ac:dyDescent="0.3">
      <c r="V2615" s="59" t="str">
        <f t="shared" si="48"/>
        <v/>
      </c>
    </row>
    <row r="2616" spans="22:22" ht="14.25" thickBot="1" x14ac:dyDescent="0.3">
      <c r="V2616" s="59" t="str">
        <f t="shared" si="48"/>
        <v/>
      </c>
    </row>
    <row r="2617" spans="22:22" ht="14.25" thickBot="1" x14ac:dyDescent="0.3">
      <c r="V2617" s="59" t="str">
        <f t="shared" si="48"/>
        <v/>
      </c>
    </row>
    <row r="2618" spans="22:22" ht="14.25" thickBot="1" x14ac:dyDescent="0.3">
      <c r="V2618" s="59" t="str">
        <f t="shared" si="48"/>
        <v/>
      </c>
    </row>
    <row r="2619" spans="22:22" ht="14.25" thickBot="1" x14ac:dyDescent="0.3">
      <c r="V2619" s="59" t="str">
        <f t="shared" si="48"/>
        <v/>
      </c>
    </row>
    <row r="2620" spans="22:22" ht="14.25" thickBot="1" x14ac:dyDescent="0.3">
      <c r="V2620" s="59" t="str">
        <f t="shared" si="48"/>
        <v/>
      </c>
    </row>
    <row r="2621" spans="22:22" ht="14.25" thickBot="1" x14ac:dyDescent="0.3">
      <c r="V2621" s="59" t="str">
        <f t="shared" si="48"/>
        <v/>
      </c>
    </row>
    <row r="2622" spans="22:22" ht="14.25" thickBot="1" x14ac:dyDescent="0.3">
      <c r="V2622" s="59" t="str">
        <f t="shared" si="48"/>
        <v/>
      </c>
    </row>
    <row r="2623" spans="22:22" ht="14.25" thickBot="1" x14ac:dyDescent="0.3">
      <c r="V2623" s="59" t="str">
        <f t="shared" si="48"/>
        <v/>
      </c>
    </row>
    <row r="2624" spans="22:22" ht="14.25" thickBot="1" x14ac:dyDescent="0.3">
      <c r="V2624" s="59" t="str">
        <f t="shared" si="48"/>
        <v/>
      </c>
    </row>
    <row r="2625" spans="22:22" ht="14.25" thickBot="1" x14ac:dyDescent="0.3">
      <c r="V2625" s="59" t="str">
        <f t="shared" si="48"/>
        <v/>
      </c>
    </row>
    <row r="2626" spans="22:22" ht="14.25" thickBot="1" x14ac:dyDescent="0.3">
      <c r="V2626" s="59" t="str">
        <f t="shared" si="48"/>
        <v/>
      </c>
    </row>
    <row r="2627" spans="22:22" ht="14.25" thickBot="1" x14ac:dyDescent="0.3">
      <c r="V2627" s="59" t="str">
        <f t="shared" si="48"/>
        <v/>
      </c>
    </row>
    <row r="2628" spans="22:22" ht="14.25" thickBot="1" x14ac:dyDescent="0.3">
      <c r="V2628" s="59" t="str">
        <f t="shared" si="48"/>
        <v/>
      </c>
    </row>
    <row r="2629" spans="22:22" ht="14.25" thickBot="1" x14ac:dyDescent="0.3">
      <c r="V2629" s="59" t="str">
        <f t="shared" si="48"/>
        <v/>
      </c>
    </row>
    <row r="2630" spans="22:22" ht="14.25" thickBot="1" x14ac:dyDescent="0.3">
      <c r="V2630" s="59" t="str">
        <f t="shared" si="48"/>
        <v/>
      </c>
    </row>
    <row r="2631" spans="22:22" ht="14.25" thickBot="1" x14ac:dyDescent="0.3">
      <c r="V2631" s="59" t="str">
        <f t="shared" si="48"/>
        <v/>
      </c>
    </row>
    <row r="2632" spans="22:22" ht="14.25" thickBot="1" x14ac:dyDescent="0.3">
      <c r="V2632" s="59" t="str">
        <f t="shared" si="48"/>
        <v/>
      </c>
    </row>
    <row r="2633" spans="22:22" ht="14.25" thickBot="1" x14ac:dyDescent="0.3">
      <c r="V2633" s="59" t="str">
        <f t="shared" ref="V2633:V2696" si="49">IF(R2633="","",IF(OR(G2633="3F",G2633="AEDIFICAT",G2633="ANTIN"),R2633+IF(U2633&lt;&gt;"",U2633,S2633)+1,WORKDAY(R2633,IF(U2633&lt;&gt;"",U2633,S2633))))</f>
        <v/>
      </c>
    </row>
    <row r="2634" spans="22:22" ht="14.25" thickBot="1" x14ac:dyDescent="0.3">
      <c r="V2634" s="59" t="str">
        <f t="shared" si="49"/>
        <v/>
      </c>
    </row>
    <row r="2635" spans="22:22" ht="14.25" thickBot="1" x14ac:dyDescent="0.3">
      <c r="V2635" s="59" t="str">
        <f t="shared" si="49"/>
        <v/>
      </c>
    </row>
    <row r="2636" spans="22:22" ht="14.25" thickBot="1" x14ac:dyDescent="0.3">
      <c r="V2636" s="59" t="str">
        <f t="shared" si="49"/>
        <v/>
      </c>
    </row>
    <row r="2637" spans="22:22" ht="14.25" thickBot="1" x14ac:dyDescent="0.3">
      <c r="V2637" s="59" t="str">
        <f t="shared" si="49"/>
        <v/>
      </c>
    </row>
    <row r="2638" spans="22:22" ht="14.25" thickBot="1" x14ac:dyDescent="0.3">
      <c r="V2638" s="59" t="str">
        <f t="shared" si="49"/>
        <v/>
      </c>
    </row>
    <row r="2639" spans="22:22" ht="14.25" thickBot="1" x14ac:dyDescent="0.3">
      <c r="V2639" s="59" t="str">
        <f t="shared" si="49"/>
        <v/>
      </c>
    </row>
    <row r="2640" spans="22:22" ht="14.25" thickBot="1" x14ac:dyDescent="0.3">
      <c r="V2640" s="59" t="str">
        <f t="shared" si="49"/>
        <v/>
      </c>
    </row>
    <row r="2641" spans="22:22" ht="14.25" thickBot="1" x14ac:dyDescent="0.3">
      <c r="V2641" s="59" t="str">
        <f t="shared" si="49"/>
        <v/>
      </c>
    </row>
    <row r="2642" spans="22:22" ht="14.25" thickBot="1" x14ac:dyDescent="0.3">
      <c r="V2642" s="59" t="str">
        <f t="shared" si="49"/>
        <v/>
      </c>
    </row>
    <row r="2643" spans="22:22" ht="14.25" thickBot="1" x14ac:dyDescent="0.3">
      <c r="V2643" s="59" t="str">
        <f t="shared" si="49"/>
        <v/>
      </c>
    </row>
    <row r="2644" spans="22:22" ht="14.25" thickBot="1" x14ac:dyDescent="0.3">
      <c r="V2644" s="59" t="str">
        <f t="shared" si="49"/>
        <v/>
      </c>
    </row>
    <row r="2645" spans="22:22" ht="14.25" thickBot="1" x14ac:dyDescent="0.3">
      <c r="V2645" s="59" t="str">
        <f t="shared" si="49"/>
        <v/>
      </c>
    </row>
    <row r="2646" spans="22:22" ht="14.25" thickBot="1" x14ac:dyDescent="0.3">
      <c r="V2646" s="59" t="str">
        <f t="shared" si="49"/>
        <v/>
      </c>
    </row>
    <row r="2647" spans="22:22" ht="14.25" thickBot="1" x14ac:dyDescent="0.3">
      <c r="V2647" s="59" t="str">
        <f t="shared" si="49"/>
        <v/>
      </c>
    </row>
    <row r="2648" spans="22:22" ht="14.25" thickBot="1" x14ac:dyDescent="0.3">
      <c r="V2648" s="59" t="str">
        <f t="shared" si="49"/>
        <v/>
      </c>
    </row>
    <row r="2649" spans="22:22" ht="14.25" thickBot="1" x14ac:dyDescent="0.3">
      <c r="V2649" s="59" t="str">
        <f t="shared" si="49"/>
        <v/>
      </c>
    </row>
    <row r="2650" spans="22:22" ht="14.25" thickBot="1" x14ac:dyDescent="0.3">
      <c r="V2650" s="59" t="str">
        <f t="shared" si="49"/>
        <v/>
      </c>
    </row>
    <row r="2651" spans="22:22" ht="14.25" thickBot="1" x14ac:dyDescent="0.3">
      <c r="V2651" s="59" t="str">
        <f t="shared" si="49"/>
        <v/>
      </c>
    </row>
    <row r="2652" spans="22:22" ht="14.25" thickBot="1" x14ac:dyDescent="0.3">
      <c r="V2652" s="59" t="str">
        <f t="shared" si="49"/>
        <v/>
      </c>
    </row>
    <row r="2653" spans="22:22" ht="14.25" thickBot="1" x14ac:dyDescent="0.3">
      <c r="V2653" s="59" t="str">
        <f t="shared" si="49"/>
        <v/>
      </c>
    </row>
    <row r="2654" spans="22:22" ht="14.25" thickBot="1" x14ac:dyDescent="0.3">
      <c r="V2654" s="59" t="str">
        <f t="shared" si="49"/>
        <v/>
      </c>
    </row>
    <row r="2655" spans="22:22" ht="14.25" thickBot="1" x14ac:dyDescent="0.3">
      <c r="V2655" s="59" t="str">
        <f t="shared" si="49"/>
        <v/>
      </c>
    </row>
    <row r="2656" spans="22:22" ht="14.25" thickBot="1" x14ac:dyDescent="0.3">
      <c r="V2656" s="59" t="str">
        <f t="shared" si="49"/>
        <v/>
      </c>
    </row>
    <row r="2657" spans="22:22" ht="14.25" thickBot="1" x14ac:dyDescent="0.3">
      <c r="V2657" s="59" t="str">
        <f t="shared" si="49"/>
        <v/>
      </c>
    </row>
    <row r="2658" spans="22:22" ht="14.25" thickBot="1" x14ac:dyDescent="0.3">
      <c r="V2658" s="59" t="str">
        <f t="shared" si="49"/>
        <v/>
      </c>
    </row>
    <row r="2659" spans="22:22" ht="14.25" thickBot="1" x14ac:dyDescent="0.3">
      <c r="V2659" s="59" t="str">
        <f t="shared" si="49"/>
        <v/>
      </c>
    </row>
    <row r="2660" spans="22:22" ht="14.25" thickBot="1" x14ac:dyDescent="0.3">
      <c r="V2660" s="59" t="str">
        <f t="shared" si="49"/>
        <v/>
      </c>
    </row>
    <row r="2661" spans="22:22" ht="14.25" thickBot="1" x14ac:dyDescent="0.3">
      <c r="V2661" s="59" t="str">
        <f t="shared" si="49"/>
        <v/>
      </c>
    </row>
    <row r="2662" spans="22:22" ht="14.25" thickBot="1" x14ac:dyDescent="0.3">
      <c r="V2662" s="59" t="str">
        <f t="shared" si="49"/>
        <v/>
      </c>
    </row>
    <row r="2663" spans="22:22" ht="14.25" thickBot="1" x14ac:dyDescent="0.3">
      <c r="V2663" s="59" t="str">
        <f t="shared" si="49"/>
        <v/>
      </c>
    </row>
    <row r="2664" spans="22:22" ht="14.25" thickBot="1" x14ac:dyDescent="0.3">
      <c r="V2664" s="59" t="str">
        <f t="shared" si="49"/>
        <v/>
      </c>
    </row>
    <row r="2665" spans="22:22" ht="14.25" thickBot="1" x14ac:dyDescent="0.3">
      <c r="V2665" s="59" t="str">
        <f t="shared" si="49"/>
        <v/>
      </c>
    </row>
    <row r="2666" spans="22:22" ht="14.25" thickBot="1" x14ac:dyDescent="0.3">
      <c r="V2666" s="59" t="str">
        <f t="shared" si="49"/>
        <v/>
      </c>
    </row>
    <row r="2667" spans="22:22" ht="14.25" thickBot="1" x14ac:dyDescent="0.3">
      <c r="V2667" s="59" t="str">
        <f t="shared" si="49"/>
        <v/>
      </c>
    </row>
    <row r="2668" spans="22:22" ht="14.25" thickBot="1" x14ac:dyDescent="0.3">
      <c r="V2668" s="59" t="str">
        <f t="shared" si="49"/>
        <v/>
      </c>
    </row>
    <row r="2669" spans="22:22" ht="14.25" thickBot="1" x14ac:dyDescent="0.3">
      <c r="V2669" s="59" t="str">
        <f t="shared" si="49"/>
        <v/>
      </c>
    </row>
    <row r="2670" spans="22:22" ht="14.25" thickBot="1" x14ac:dyDescent="0.3">
      <c r="V2670" s="59" t="str">
        <f t="shared" si="49"/>
        <v/>
      </c>
    </row>
    <row r="2671" spans="22:22" ht="14.25" thickBot="1" x14ac:dyDescent="0.3">
      <c r="V2671" s="59" t="str">
        <f t="shared" si="49"/>
        <v/>
      </c>
    </row>
    <row r="2672" spans="22:22" ht="14.25" thickBot="1" x14ac:dyDescent="0.3">
      <c r="V2672" s="59" t="str">
        <f t="shared" si="49"/>
        <v/>
      </c>
    </row>
    <row r="2673" spans="22:22" ht="14.25" thickBot="1" x14ac:dyDescent="0.3">
      <c r="V2673" s="59" t="str">
        <f t="shared" si="49"/>
        <v/>
      </c>
    </row>
    <row r="2674" spans="22:22" ht="14.25" thickBot="1" x14ac:dyDescent="0.3">
      <c r="V2674" s="59" t="str">
        <f t="shared" si="49"/>
        <v/>
      </c>
    </row>
    <row r="2675" spans="22:22" ht="14.25" thickBot="1" x14ac:dyDescent="0.3">
      <c r="V2675" s="59" t="str">
        <f t="shared" si="49"/>
        <v/>
      </c>
    </row>
    <row r="2676" spans="22:22" ht="14.25" thickBot="1" x14ac:dyDescent="0.3">
      <c r="V2676" s="59" t="str">
        <f t="shared" si="49"/>
        <v/>
      </c>
    </row>
    <row r="2677" spans="22:22" ht="14.25" thickBot="1" x14ac:dyDescent="0.3">
      <c r="V2677" s="59" t="str">
        <f t="shared" si="49"/>
        <v/>
      </c>
    </row>
    <row r="2678" spans="22:22" ht="14.25" thickBot="1" x14ac:dyDescent="0.3">
      <c r="V2678" s="59" t="str">
        <f t="shared" si="49"/>
        <v/>
      </c>
    </row>
    <row r="2679" spans="22:22" ht="14.25" thickBot="1" x14ac:dyDescent="0.3">
      <c r="V2679" s="59" t="str">
        <f t="shared" si="49"/>
        <v/>
      </c>
    </row>
    <row r="2680" spans="22:22" ht="14.25" thickBot="1" x14ac:dyDescent="0.3">
      <c r="V2680" s="59" t="str">
        <f t="shared" si="49"/>
        <v/>
      </c>
    </row>
    <row r="2681" spans="22:22" ht="14.25" thickBot="1" x14ac:dyDescent="0.3">
      <c r="V2681" s="59" t="str">
        <f t="shared" si="49"/>
        <v/>
      </c>
    </row>
    <row r="2682" spans="22:22" ht="14.25" thickBot="1" x14ac:dyDescent="0.3">
      <c r="V2682" s="59" t="str">
        <f t="shared" si="49"/>
        <v/>
      </c>
    </row>
    <row r="2683" spans="22:22" ht="14.25" thickBot="1" x14ac:dyDescent="0.3">
      <c r="V2683" s="59" t="str">
        <f t="shared" si="49"/>
        <v/>
      </c>
    </row>
    <row r="2684" spans="22:22" ht="14.25" thickBot="1" x14ac:dyDescent="0.3">
      <c r="V2684" s="59" t="str">
        <f t="shared" si="49"/>
        <v/>
      </c>
    </row>
    <row r="2685" spans="22:22" ht="14.25" thickBot="1" x14ac:dyDescent="0.3">
      <c r="V2685" s="59" t="str">
        <f t="shared" si="49"/>
        <v/>
      </c>
    </row>
    <row r="2686" spans="22:22" ht="14.25" thickBot="1" x14ac:dyDescent="0.3">
      <c r="V2686" s="59" t="str">
        <f t="shared" si="49"/>
        <v/>
      </c>
    </row>
    <row r="2687" spans="22:22" ht="14.25" thickBot="1" x14ac:dyDescent="0.3">
      <c r="V2687" s="59" t="str">
        <f t="shared" si="49"/>
        <v/>
      </c>
    </row>
    <row r="2688" spans="22:22" ht="14.25" thickBot="1" x14ac:dyDescent="0.3">
      <c r="V2688" s="59" t="str">
        <f t="shared" si="49"/>
        <v/>
      </c>
    </row>
    <row r="2689" spans="22:22" ht="14.25" thickBot="1" x14ac:dyDescent="0.3">
      <c r="V2689" s="59" t="str">
        <f t="shared" si="49"/>
        <v/>
      </c>
    </row>
    <row r="2690" spans="22:22" ht="14.25" thickBot="1" x14ac:dyDescent="0.3">
      <c r="V2690" s="59" t="str">
        <f t="shared" si="49"/>
        <v/>
      </c>
    </row>
    <row r="2691" spans="22:22" ht="14.25" thickBot="1" x14ac:dyDescent="0.3">
      <c r="V2691" s="59" t="str">
        <f t="shared" si="49"/>
        <v/>
      </c>
    </row>
    <row r="2692" spans="22:22" ht="14.25" thickBot="1" x14ac:dyDescent="0.3">
      <c r="V2692" s="59" t="str">
        <f t="shared" si="49"/>
        <v/>
      </c>
    </row>
    <row r="2693" spans="22:22" ht="14.25" thickBot="1" x14ac:dyDescent="0.3">
      <c r="V2693" s="59" t="str">
        <f t="shared" si="49"/>
        <v/>
      </c>
    </row>
    <row r="2694" spans="22:22" ht="14.25" thickBot="1" x14ac:dyDescent="0.3">
      <c r="V2694" s="59" t="str">
        <f t="shared" si="49"/>
        <v/>
      </c>
    </row>
    <row r="2695" spans="22:22" ht="14.25" thickBot="1" x14ac:dyDescent="0.3">
      <c r="V2695" s="59" t="str">
        <f t="shared" si="49"/>
        <v/>
      </c>
    </row>
    <row r="2696" spans="22:22" ht="14.25" thickBot="1" x14ac:dyDescent="0.3">
      <c r="V2696" s="59" t="str">
        <f t="shared" si="49"/>
        <v/>
      </c>
    </row>
    <row r="2697" spans="22:22" ht="14.25" thickBot="1" x14ac:dyDescent="0.3">
      <c r="V2697" s="59" t="str">
        <f t="shared" ref="V2697:V2760" si="50">IF(R2697="","",IF(OR(G2697="3F",G2697="AEDIFICAT",G2697="ANTIN"),R2697+IF(U2697&lt;&gt;"",U2697,S2697)+1,WORKDAY(R2697,IF(U2697&lt;&gt;"",U2697,S2697))))</f>
        <v/>
      </c>
    </row>
    <row r="2698" spans="22:22" ht="14.25" thickBot="1" x14ac:dyDescent="0.3">
      <c r="V2698" s="59" t="str">
        <f t="shared" si="50"/>
        <v/>
      </c>
    </row>
    <row r="2699" spans="22:22" ht="14.25" thickBot="1" x14ac:dyDescent="0.3">
      <c r="V2699" s="59" t="str">
        <f t="shared" si="50"/>
        <v/>
      </c>
    </row>
    <row r="2700" spans="22:22" ht="14.25" thickBot="1" x14ac:dyDescent="0.3">
      <c r="V2700" s="59" t="str">
        <f t="shared" si="50"/>
        <v/>
      </c>
    </row>
    <row r="2701" spans="22:22" ht="14.25" thickBot="1" x14ac:dyDescent="0.3">
      <c r="V2701" s="59" t="str">
        <f t="shared" si="50"/>
        <v/>
      </c>
    </row>
    <row r="2702" spans="22:22" ht="14.25" thickBot="1" x14ac:dyDescent="0.3">
      <c r="V2702" s="59" t="str">
        <f t="shared" si="50"/>
        <v/>
      </c>
    </row>
    <row r="2703" spans="22:22" ht="14.25" thickBot="1" x14ac:dyDescent="0.3">
      <c r="V2703" s="59" t="str">
        <f t="shared" si="50"/>
        <v/>
      </c>
    </row>
    <row r="2704" spans="22:22" ht="14.25" thickBot="1" x14ac:dyDescent="0.3">
      <c r="V2704" s="59" t="str">
        <f t="shared" si="50"/>
        <v/>
      </c>
    </row>
    <row r="2705" spans="22:22" ht="14.25" thickBot="1" x14ac:dyDescent="0.3">
      <c r="V2705" s="59" t="str">
        <f t="shared" si="50"/>
        <v/>
      </c>
    </row>
    <row r="2706" spans="22:22" ht="14.25" thickBot="1" x14ac:dyDescent="0.3">
      <c r="V2706" s="59" t="str">
        <f t="shared" si="50"/>
        <v/>
      </c>
    </row>
    <row r="2707" spans="22:22" ht="14.25" thickBot="1" x14ac:dyDescent="0.3">
      <c r="V2707" s="59" t="str">
        <f t="shared" si="50"/>
        <v/>
      </c>
    </row>
    <row r="2708" spans="22:22" ht="14.25" thickBot="1" x14ac:dyDescent="0.3">
      <c r="V2708" s="59" t="str">
        <f t="shared" si="50"/>
        <v/>
      </c>
    </row>
    <row r="2709" spans="22:22" ht="14.25" thickBot="1" x14ac:dyDescent="0.3">
      <c r="V2709" s="59" t="str">
        <f t="shared" si="50"/>
        <v/>
      </c>
    </row>
    <row r="2710" spans="22:22" ht="14.25" thickBot="1" x14ac:dyDescent="0.3">
      <c r="V2710" s="59" t="str">
        <f t="shared" si="50"/>
        <v/>
      </c>
    </row>
    <row r="2711" spans="22:22" ht="14.25" thickBot="1" x14ac:dyDescent="0.3">
      <c r="V2711" s="59" t="str">
        <f t="shared" si="50"/>
        <v/>
      </c>
    </row>
    <row r="2712" spans="22:22" ht="14.25" thickBot="1" x14ac:dyDescent="0.3">
      <c r="V2712" s="59" t="str">
        <f t="shared" si="50"/>
        <v/>
      </c>
    </row>
    <row r="2713" spans="22:22" ht="14.25" thickBot="1" x14ac:dyDescent="0.3">
      <c r="V2713" s="59" t="str">
        <f t="shared" si="50"/>
        <v/>
      </c>
    </row>
    <row r="2714" spans="22:22" ht="14.25" thickBot="1" x14ac:dyDescent="0.3">
      <c r="V2714" s="59" t="str">
        <f t="shared" si="50"/>
        <v/>
      </c>
    </row>
    <row r="2715" spans="22:22" ht="14.25" thickBot="1" x14ac:dyDescent="0.3">
      <c r="V2715" s="59" t="str">
        <f t="shared" si="50"/>
        <v/>
      </c>
    </row>
    <row r="2716" spans="22:22" ht="14.25" thickBot="1" x14ac:dyDescent="0.3">
      <c r="V2716" s="59" t="str">
        <f t="shared" si="50"/>
        <v/>
      </c>
    </row>
    <row r="2717" spans="22:22" ht="14.25" thickBot="1" x14ac:dyDescent="0.3">
      <c r="V2717" s="59" t="str">
        <f t="shared" si="50"/>
        <v/>
      </c>
    </row>
    <row r="2718" spans="22:22" ht="14.25" thickBot="1" x14ac:dyDescent="0.3">
      <c r="V2718" s="59" t="str">
        <f t="shared" si="50"/>
        <v/>
      </c>
    </row>
    <row r="2719" spans="22:22" ht="14.25" thickBot="1" x14ac:dyDescent="0.3">
      <c r="V2719" s="59" t="str">
        <f t="shared" si="50"/>
        <v/>
      </c>
    </row>
    <row r="2720" spans="22:22" ht="14.25" thickBot="1" x14ac:dyDescent="0.3">
      <c r="V2720" s="59" t="str">
        <f t="shared" si="50"/>
        <v/>
      </c>
    </row>
    <row r="2721" spans="22:22" ht="14.25" thickBot="1" x14ac:dyDescent="0.3">
      <c r="V2721" s="59" t="str">
        <f t="shared" si="50"/>
        <v/>
      </c>
    </row>
    <row r="2722" spans="22:22" ht="14.25" thickBot="1" x14ac:dyDescent="0.3">
      <c r="V2722" s="59" t="str">
        <f t="shared" si="50"/>
        <v/>
      </c>
    </row>
    <row r="2723" spans="22:22" ht="14.25" thickBot="1" x14ac:dyDescent="0.3">
      <c r="V2723" s="59" t="str">
        <f t="shared" si="50"/>
        <v/>
      </c>
    </row>
    <row r="2724" spans="22:22" ht="14.25" thickBot="1" x14ac:dyDescent="0.3">
      <c r="V2724" s="59" t="str">
        <f t="shared" si="50"/>
        <v/>
      </c>
    </row>
    <row r="2725" spans="22:22" ht="14.25" thickBot="1" x14ac:dyDescent="0.3">
      <c r="V2725" s="59" t="str">
        <f t="shared" si="50"/>
        <v/>
      </c>
    </row>
    <row r="2726" spans="22:22" ht="14.25" thickBot="1" x14ac:dyDescent="0.3">
      <c r="V2726" s="59" t="str">
        <f t="shared" si="50"/>
        <v/>
      </c>
    </row>
    <row r="2727" spans="22:22" ht="14.25" thickBot="1" x14ac:dyDescent="0.3">
      <c r="V2727" s="59" t="str">
        <f t="shared" si="50"/>
        <v/>
      </c>
    </row>
    <row r="2728" spans="22:22" ht="14.25" thickBot="1" x14ac:dyDescent="0.3">
      <c r="V2728" s="59" t="str">
        <f t="shared" si="50"/>
        <v/>
      </c>
    </row>
    <row r="2729" spans="22:22" ht="14.25" thickBot="1" x14ac:dyDescent="0.3">
      <c r="V2729" s="59" t="str">
        <f t="shared" si="50"/>
        <v/>
      </c>
    </row>
    <row r="2730" spans="22:22" ht="14.25" thickBot="1" x14ac:dyDescent="0.3">
      <c r="V2730" s="59" t="str">
        <f t="shared" si="50"/>
        <v/>
      </c>
    </row>
    <row r="2731" spans="22:22" ht="14.25" thickBot="1" x14ac:dyDescent="0.3">
      <c r="V2731" s="59" t="str">
        <f t="shared" si="50"/>
        <v/>
      </c>
    </row>
    <row r="2732" spans="22:22" ht="14.25" thickBot="1" x14ac:dyDescent="0.3">
      <c r="V2732" s="59" t="str">
        <f t="shared" si="50"/>
        <v/>
      </c>
    </row>
    <row r="2733" spans="22:22" ht="14.25" thickBot="1" x14ac:dyDescent="0.3">
      <c r="V2733" s="59" t="str">
        <f t="shared" si="50"/>
        <v/>
      </c>
    </row>
    <row r="2734" spans="22:22" ht="14.25" thickBot="1" x14ac:dyDescent="0.3">
      <c r="V2734" s="59" t="str">
        <f t="shared" si="50"/>
        <v/>
      </c>
    </row>
    <row r="2735" spans="22:22" ht="14.25" thickBot="1" x14ac:dyDescent="0.3">
      <c r="V2735" s="59" t="str">
        <f t="shared" si="50"/>
        <v/>
      </c>
    </row>
    <row r="2736" spans="22:22" ht="14.25" thickBot="1" x14ac:dyDescent="0.3">
      <c r="V2736" s="59" t="str">
        <f t="shared" si="50"/>
        <v/>
      </c>
    </row>
    <row r="2737" spans="22:22" ht="14.25" thickBot="1" x14ac:dyDescent="0.3">
      <c r="V2737" s="59" t="str">
        <f t="shared" si="50"/>
        <v/>
      </c>
    </row>
    <row r="2738" spans="22:22" ht="14.25" thickBot="1" x14ac:dyDescent="0.3">
      <c r="V2738" s="59" t="str">
        <f t="shared" si="50"/>
        <v/>
      </c>
    </row>
    <row r="2739" spans="22:22" ht="14.25" thickBot="1" x14ac:dyDescent="0.3">
      <c r="V2739" s="59" t="str">
        <f t="shared" si="50"/>
        <v/>
      </c>
    </row>
    <row r="2740" spans="22:22" ht="14.25" thickBot="1" x14ac:dyDescent="0.3">
      <c r="V2740" s="59" t="str">
        <f t="shared" si="50"/>
        <v/>
      </c>
    </row>
    <row r="2741" spans="22:22" ht="14.25" thickBot="1" x14ac:dyDescent="0.3">
      <c r="V2741" s="59" t="str">
        <f t="shared" si="50"/>
        <v/>
      </c>
    </row>
    <row r="2742" spans="22:22" ht="14.25" thickBot="1" x14ac:dyDescent="0.3">
      <c r="V2742" s="59" t="str">
        <f t="shared" si="50"/>
        <v/>
      </c>
    </row>
    <row r="2743" spans="22:22" ht="14.25" thickBot="1" x14ac:dyDescent="0.3">
      <c r="V2743" s="59" t="str">
        <f t="shared" si="50"/>
        <v/>
      </c>
    </row>
    <row r="2744" spans="22:22" ht="14.25" thickBot="1" x14ac:dyDescent="0.3">
      <c r="V2744" s="59" t="str">
        <f t="shared" si="50"/>
        <v/>
      </c>
    </row>
    <row r="2745" spans="22:22" ht="14.25" thickBot="1" x14ac:dyDescent="0.3">
      <c r="V2745" s="59" t="str">
        <f t="shared" si="50"/>
        <v/>
      </c>
    </row>
    <row r="2746" spans="22:22" ht="14.25" thickBot="1" x14ac:dyDescent="0.3">
      <c r="V2746" s="59" t="str">
        <f t="shared" si="50"/>
        <v/>
      </c>
    </row>
    <row r="2747" spans="22:22" ht="14.25" thickBot="1" x14ac:dyDescent="0.3">
      <c r="V2747" s="59" t="str">
        <f t="shared" si="50"/>
        <v/>
      </c>
    </row>
    <row r="2748" spans="22:22" ht="14.25" thickBot="1" x14ac:dyDescent="0.3">
      <c r="V2748" s="59" t="str">
        <f t="shared" si="50"/>
        <v/>
      </c>
    </row>
    <row r="2749" spans="22:22" ht="14.25" thickBot="1" x14ac:dyDescent="0.3">
      <c r="V2749" s="59" t="str">
        <f t="shared" si="50"/>
        <v/>
      </c>
    </row>
    <row r="2750" spans="22:22" ht="14.25" thickBot="1" x14ac:dyDescent="0.3">
      <c r="V2750" s="59" t="str">
        <f t="shared" si="50"/>
        <v/>
      </c>
    </row>
    <row r="2751" spans="22:22" ht="14.25" thickBot="1" x14ac:dyDescent="0.3">
      <c r="V2751" s="59" t="str">
        <f t="shared" si="50"/>
        <v/>
      </c>
    </row>
    <row r="2752" spans="22:22" ht="14.25" thickBot="1" x14ac:dyDescent="0.3">
      <c r="V2752" s="59" t="str">
        <f t="shared" si="50"/>
        <v/>
      </c>
    </row>
    <row r="2753" spans="22:22" ht="14.25" thickBot="1" x14ac:dyDescent="0.3">
      <c r="V2753" s="59" t="str">
        <f t="shared" si="50"/>
        <v/>
      </c>
    </row>
    <row r="2754" spans="22:22" ht="14.25" thickBot="1" x14ac:dyDescent="0.3">
      <c r="V2754" s="59" t="str">
        <f t="shared" si="50"/>
        <v/>
      </c>
    </row>
    <row r="2755" spans="22:22" ht="14.25" thickBot="1" x14ac:dyDescent="0.3">
      <c r="V2755" s="59" t="str">
        <f t="shared" si="50"/>
        <v/>
      </c>
    </row>
    <row r="2756" spans="22:22" ht="14.25" thickBot="1" x14ac:dyDescent="0.3">
      <c r="V2756" s="59" t="str">
        <f t="shared" si="50"/>
        <v/>
      </c>
    </row>
    <row r="2757" spans="22:22" ht="14.25" thickBot="1" x14ac:dyDescent="0.3">
      <c r="V2757" s="59" t="str">
        <f t="shared" si="50"/>
        <v/>
      </c>
    </row>
    <row r="2758" spans="22:22" ht="14.25" thickBot="1" x14ac:dyDescent="0.3">
      <c r="V2758" s="59" t="str">
        <f t="shared" si="50"/>
        <v/>
      </c>
    </row>
    <row r="2759" spans="22:22" ht="14.25" thickBot="1" x14ac:dyDescent="0.3">
      <c r="V2759" s="59" t="str">
        <f t="shared" si="50"/>
        <v/>
      </c>
    </row>
    <row r="2760" spans="22:22" ht="14.25" thickBot="1" x14ac:dyDescent="0.3">
      <c r="V2760" s="59" t="str">
        <f t="shared" si="50"/>
        <v/>
      </c>
    </row>
    <row r="2761" spans="22:22" ht="14.25" thickBot="1" x14ac:dyDescent="0.3">
      <c r="V2761" s="59" t="str">
        <f t="shared" ref="V2761:V2824" si="51">IF(R2761="","",IF(OR(G2761="3F",G2761="AEDIFICAT",G2761="ANTIN"),R2761+IF(U2761&lt;&gt;"",U2761,S2761)+1,WORKDAY(R2761,IF(U2761&lt;&gt;"",U2761,S2761))))</f>
        <v/>
      </c>
    </row>
    <row r="2762" spans="22:22" ht="14.25" thickBot="1" x14ac:dyDescent="0.3">
      <c r="V2762" s="59" t="str">
        <f t="shared" si="51"/>
        <v/>
      </c>
    </row>
    <row r="2763" spans="22:22" ht="14.25" thickBot="1" x14ac:dyDescent="0.3">
      <c r="V2763" s="59" t="str">
        <f t="shared" si="51"/>
        <v/>
      </c>
    </row>
    <row r="2764" spans="22:22" ht="14.25" thickBot="1" x14ac:dyDescent="0.3">
      <c r="V2764" s="59" t="str">
        <f t="shared" si="51"/>
        <v/>
      </c>
    </row>
    <row r="2765" spans="22:22" ht="14.25" thickBot="1" x14ac:dyDescent="0.3">
      <c r="V2765" s="59" t="str">
        <f t="shared" si="51"/>
        <v/>
      </c>
    </row>
    <row r="2766" spans="22:22" ht="14.25" thickBot="1" x14ac:dyDescent="0.3">
      <c r="V2766" s="59" t="str">
        <f t="shared" si="51"/>
        <v/>
      </c>
    </row>
    <row r="2767" spans="22:22" ht="14.25" thickBot="1" x14ac:dyDescent="0.3">
      <c r="V2767" s="59" t="str">
        <f t="shared" si="51"/>
        <v/>
      </c>
    </row>
    <row r="2768" spans="22:22" ht="14.25" thickBot="1" x14ac:dyDescent="0.3">
      <c r="V2768" s="59" t="str">
        <f t="shared" si="51"/>
        <v/>
      </c>
    </row>
    <row r="2769" spans="22:22" ht="14.25" thickBot="1" x14ac:dyDescent="0.3">
      <c r="V2769" s="59" t="str">
        <f t="shared" si="51"/>
        <v/>
      </c>
    </row>
    <row r="2770" spans="22:22" ht="14.25" thickBot="1" x14ac:dyDescent="0.3">
      <c r="V2770" s="59" t="str">
        <f t="shared" si="51"/>
        <v/>
      </c>
    </row>
    <row r="2771" spans="22:22" ht="14.25" thickBot="1" x14ac:dyDescent="0.3">
      <c r="V2771" s="59" t="str">
        <f t="shared" si="51"/>
        <v/>
      </c>
    </row>
    <row r="2772" spans="22:22" ht="14.25" thickBot="1" x14ac:dyDescent="0.3">
      <c r="V2772" s="59" t="str">
        <f t="shared" si="51"/>
        <v/>
      </c>
    </row>
    <row r="2773" spans="22:22" ht="14.25" thickBot="1" x14ac:dyDescent="0.3">
      <c r="V2773" s="59" t="str">
        <f t="shared" si="51"/>
        <v/>
      </c>
    </row>
    <row r="2774" spans="22:22" ht="14.25" thickBot="1" x14ac:dyDescent="0.3">
      <c r="V2774" s="59" t="str">
        <f t="shared" si="51"/>
        <v/>
      </c>
    </row>
    <row r="2775" spans="22:22" ht="14.25" thickBot="1" x14ac:dyDescent="0.3">
      <c r="V2775" s="59" t="str">
        <f t="shared" si="51"/>
        <v/>
      </c>
    </row>
    <row r="2776" spans="22:22" ht="14.25" thickBot="1" x14ac:dyDescent="0.3">
      <c r="V2776" s="59" t="str">
        <f t="shared" si="51"/>
        <v/>
      </c>
    </row>
    <row r="2777" spans="22:22" ht="14.25" thickBot="1" x14ac:dyDescent="0.3">
      <c r="V2777" s="59" t="str">
        <f t="shared" si="51"/>
        <v/>
      </c>
    </row>
    <row r="2778" spans="22:22" ht="14.25" thickBot="1" x14ac:dyDescent="0.3">
      <c r="V2778" s="59" t="str">
        <f t="shared" si="51"/>
        <v/>
      </c>
    </row>
    <row r="2779" spans="22:22" ht="14.25" thickBot="1" x14ac:dyDescent="0.3">
      <c r="V2779" s="59" t="str">
        <f t="shared" si="51"/>
        <v/>
      </c>
    </row>
    <row r="2780" spans="22:22" ht="14.25" thickBot="1" x14ac:dyDescent="0.3">
      <c r="V2780" s="59" t="str">
        <f t="shared" si="51"/>
        <v/>
      </c>
    </row>
    <row r="2781" spans="22:22" ht="14.25" thickBot="1" x14ac:dyDescent="0.3">
      <c r="V2781" s="59" t="str">
        <f t="shared" si="51"/>
        <v/>
      </c>
    </row>
    <row r="2782" spans="22:22" ht="14.25" thickBot="1" x14ac:dyDescent="0.3">
      <c r="V2782" s="59" t="str">
        <f t="shared" si="51"/>
        <v/>
      </c>
    </row>
    <row r="2783" spans="22:22" ht="14.25" thickBot="1" x14ac:dyDescent="0.3">
      <c r="V2783" s="59" t="str">
        <f t="shared" si="51"/>
        <v/>
      </c>
    </row>
    <row r="2784" spans="22:22" ht="14.25" thickBot="1" x14ac:dyDescent="0.3">
      <c r="V2784" s="59" t="str">
        <f t="shared" si="51"/>
        <v/>
      </c>
    </row>
    <row r="2785" spans="22:22" ht="14.25" thickBot="1" x14ac:dyDescent="0.3">
      <c r="V2785" s="59" t="str">
        <f t="shared" si="51"/>
        <v/>
      </c>
    </row>
    <row r="2786" spans="22:22" ht="14.25" thickBot="1" x14ac:dyDescent="0.3">
      <c r="V2786" s="59" t="str">
        <f t="shared" si="51"/>
        <v/>
      </c>
    </row>
    <row r="2787" spans="22:22" ht="14.25" thickBot="1" x14ac:dyDescent="0.3">
      <c r="V2787" s="59" t="str">
        <f t="shared" si="51"/>
        <v/>
      </c>
    </row>
    <row r="2788" spans="22:22" ht="14.25" thickBot="1" x14ac:dyDescent="0.3">
      <c r="V2788" s="59" t="str">
        <f t="shared" si="51"/>
        <v/>
      </c>
    </row>
    <row r="2789" spans="22:22" ht="14.25" thickBot="1" x14ac:dyDescent="0.3">
      <c r="V2789" s="59" t="str">
        <f t="shared" si="51"/>
        <v/>
      </c>
    </row>
    <row r="2790" spans="22:22" ht="14.25" thickBot="1" x14ac:dyDescent="0.3">
      <c r="V2790" s="59" t="str">
        <f t="shared" si="51"/>
        <v/>
      </c>
    </row>
    <row r="2791" spans="22:22" ht="14.25" thickBot="1" x14ac:dyDescent="0.3">
      <c r="V2791" s="59" t="str">
        <f t="shared" si="51"/>
        <v/>
      </c>
    </row>
    <row r="2792" spans="22:22" ht="14.25" thickBot="1" x14ac:dyDescent="0.3">
      <c r="V2792" s="59" t="str">
        <f t="shared" si="51"/>
        <v/>
      </c>
    </row>
    <row r="2793" spans="22:22" ht="14.25" thickBot="1" x14ac:dyDescent="0.3">
      <c r="V2793" s="59" t="str">
        <f t="shared" si="51"/>
        <v/>
      </c>
    </row>
    <row r="2794" spans="22:22" ht="14.25" thickBot="1" x14ac:dyDescent="0.3">
      <c r="V2794" s="59" t="str">
        <f t="shared" si="51"/>
        <v/>
      </c>
    </row>
    <row r="2795" spans="22:22" ht="14.25" thickBot="1" x14ac:dyDescent="0.3">
      <c r="V2795" s="59" t="str">
        <f t="shared" si="51"/>
        <v/>
      </c>
    </row>
    <row r="2796" spans="22:22" ht="14.25" thickBot="1" x14ac:dyDescent="0.3">
      <c r="V2796" s="59" t="str">
        <f t="shared" si="51"/>
        <v/>
      </c>
    </row>
    <row r="2797" spans="22:22" ht="14.25" thickBot="1" x14ac:dyDescent="0.3">
      <c r="V2797" s="59" t="str">
        <f t="shared" si="51"/>
        <v/>
      </c>
    </row>
    <row r="2798" spans="22:22" ht="14.25" thickBot="1" x14ac:dyDescent="0.3">
      <c r="V2798" s="59" t="str">
        <f t="shared" si="51"/>
        <v/>
      </c>
    </row>
    <row r="2799" spans="22:22" ht="14.25" thickBot="1" x14ac:dyDescent="0.3">
      <c r="V2799" s="59" t="str">
        <f t="shared" si="51"/>
        <v/>
      </c>
    </row>
    <row r="2800" spans="22:22" ht="14.25" thickBot="1" x14ac:dyDescent="0.3">
      <c r="V2800" s="59" t="str">
        <f t="shared" si="51"/>
        <v/>
      </c>
    </row>
    <row r="2801" spans="22:22" ht="14.25" thickBot="1" x14ac:dyDescent="0.3">
      <c r="V2801" s="59" t="str">
        <f t="shared" si="51"/>
        <v/>
      </c>
    </row>
    <row r="2802" spans="22:22" ht="14.25" thickBot="1" x14ac:dyDescent="0.3">
      <c r="V2802" s="59" t="str">
        <f t="shared" si="51"/>
        <v/>
      </c>
    </row>
    <row r="2803" spans="22:22" ht="14.25" thickBot="1" x14ac:dyDescent="0.3">
      <c r="V2803" s="59" t="str">
        <f t="shared" si="51"/>
        <v/>
      </c>
    </row>
    <row r="2804" spans="22:22" ht="14.25" thickBot="1" x14ac:dyDescent="0.3">
      <c r="V2804" s="59" t="str">
        <f t="shared" si="51"/>
        <v/>
      </c>
    </row>
    <row r="2805" spans="22:22" ht="14.25" thickBot="1" x14ac:dyDescent="0.3">
      <c r="V2805" s="59" t="str">
        <f t="shared" si="51"/>
        <v/>
      </c>
    </row>
    <row r="2806" spans="22:22" ht="14.25" thickBot="1" x14ac:dyDescent="0.3">
      <c r="V2806" s="59" t="str">
        <f t="shared" si="51"/>
        <v/>
      </c>
    </row>
    <row r="2807" spans="22:22" ht="14.25" thickBot="1" x14ac:dyDescent="0.3">
      <c r="V2807" s="59" t="str">
        <f t="shared" si="51"/>
        <v/>
      </c>
    </row>
    <row r="2808" spans="22:22" ht="14.25" thickBot="1" x14ac:dyDescent="0.3">
      <c r="V2808" s="59" t="str">
        <f t="shared" si="51"/>
        <v/>
      </c>
    </row>
    <row r="2809" spans="22:22" ht="14.25" thickBot="1" x14ac:dyDescent="0.3">
      <c r="V2809" s="59" t="str">
        <f t="shared" si="51"/>
        <v/>
      </c>
    </row>
    <row r="2810" spans="22:22" ht="14.25" thickBot="1" x14ac:dyDescent="0.3">
      <c r="V2810" s="59" t="str">
        <f t="shared" si="51"/>
        <v/>
      </c>
    </row>
    <row r="2811" spans="22:22" ht="14.25" thickBot="1" x14ac:dyDescent="0.3">
      <c r="V2811" s="59" t="str">
        <f t="shared" si="51"/>
        <v/>
      </c>
    </row>
    <row r="2812" spans="22:22" ht="14.25" thickBot="1" x14ac:dyDescent="0.3">
      <c r="V2812" s="59" t="str">
        <f t="shared" si="51"/>
        <v/>
      </c>
    </row>
    <row r="2813" spans="22:22" ht="14.25" thickBot="1" x14ac:dyDescent="0.3">
      <c r="V2813" s="59" t="str">
        <f t="shared" si="51"/>
        <v/>
      </c>
    </row>
    <row r="2814" spans="22:22" ht="14.25" thickBot="1" x14ac:dyDescent="0.3">
      <c r="V2814" s="59" t="str">
        <f t="shared" si="51"/>
        <v/>
      </c>
    </row>
    <row r="2815" spans="22:22" ht="14.25" thickBot="1" x14ac:dyDescent="0.3">
      <c r="V2815" s="59" t="str">
        <f t="shared" si="51"/>
        <v/>
      </c>
    </row>
    <row r="2816" spans="22:22" ht="14.25" thickBot="1" x14ac:dyDescent="0.3">
      <c r="V2816" s="59" t="str">
        <f t="shared" si="51"/>
        <v/>
      </c>
    </row>
    <row r="2817" spans="22:22" ht="14.25" thickBot="1" x14ac:dyDescent="0.3">
      <c r="V2817" s="59" t="str">
        <f t="shared" si="51"/>
        <v/>
      </c>
    </row>
    <row r="2818" spans="22:22" ht="14.25" thickBot="1" x14ac:dyDescent="0.3">
      <c r="V2818" s="59" t="str">
        <f t="shared" si="51"/>
        <v/>
      </c>
    </row>
    <row r="2819" spans="22:22" ht="14.25" thickBot="1" x14ac:dyDescent="0.3">
      <c r="V2819" s="59" t="str">
        <f t="shared" si="51"/>
        <v/>
      </c>
    </row>
    <row r="2820" spans="22:22" ht="14.25" thickBot="1" x14ac:dyDescent="0.3">
      <c r="V2820" s="59" t="str">
        <f t="shared" si="51"/>
        <v/>
      </c>
    </row>
    <row r="2821" spans="22:22" ht="14.25" thickBot="1" x14ac:dyDescent="0.3">
      <c r="V2821" s="59" t="str">
        <f t="shared" si="51"/>
        <v/>
      </c>
    </row>
    <row r="2822" spans="22:22" ht="14.25" thickBot="1" x14ac:dyDescent="0.3">
      <c r="V2822" s="59" t="str">
        <f t="shared" si="51"/>
        <v/>
      </c>
    </row>
    <row r="2823" spans="22:22" ht="14.25" thickBot="1" x14ac:dyDescent="0.3">
      <c r="V2823" s="59" t="str">
        <f t="shared" si="51"/>
        <v/>
      </c>
    </row>
    <row r="2824" spans="22:22" ht="14.25" thickBot="1" x14ac:dyDescent="0.3">
      <c r="V2824" s="59" t="str">
        <f t="shared" si="51"/>
        <v/>
      </c>
    </row>
    <row r="2825" spans="22:22" ht="14.25" thickBot="1" x14ac:dyDescent="0.3">
      <c r="V2825" s="59" t="str">
        <f t="shared" ref="V2825:V2888" si="52">IF(R2825="","",IF(OR(G2825="3F",G2825="AEDIFICAT",G2825="ANTIN"),R2825+IF(U2825&lt;&gt;"",U2825,S2825)+1,WORKDAY(R2825,IF(U2825&lt;&gt;"",U2825,S2825))))</f>
        <v/>
      </c>
    </row>
    <row r="2826" spans="22:22" ht="14.25" thickBot="1" x14ac:dyDescent="0.3">
      <c r="V2826" s="59" t="str">
        <f t="shared" si="52"/>
        <v/>
      </c>
    </row>
    <row r="2827" spans="22:22" ht="14.25" thickBot="1" x14ac:dyDescent="0.3">
      <c r="V2827" s="59" t="str">
        <f t="shared" si="52"/>
        <v/>
      </c>
    </row>
    <row r="2828" spans="22:22" ht="14.25" thickBot="1" x14ac:dyDescent="0.3">
      <c r="V2828" s="59" t="str">
        <f t="shared" si="52"/>
        <v/>
      </c>
    </row>
    <row r="2829" spans="22:22" ht="14.25" thickBot="1" x14ac:dyDescent="0.3">
      <c r="V2829" s="59" t="str">
        <f t="shared" si="52"/>
        <v/>
      </c>
    </row>
    <row r="2830" spans="22:22" ht="14.25" thickBot="1" x14ac:dyDescent="0.3">
      <c r="V2830" s="59" t="str">
        <f t="shared" si="52"/>
        <v/>
      </c>
    </row>
    <row r="2831" spans="22:22" ht="14.25" thickBot="1" x14ac:dyDescent="0.3">
      <c r="V2831" s="59" t="str">
        <f t="shared" si="52"/>
        <v/>
      </c>
    </row>
    <row r="2832" spans="22:22" ht="14.25" thickBot="1" x14ac:dyDescent="0.3">
      <c r="V2832" s="59" t="str">
        <f t="shared" si="52"/>
        <v/>
      </c>
    </row>
    <row r="2833" spans="22:22" ht="14.25" thickBot="1" x14ac:dyDescent="0.3">
      <c r="V2833" s="59" t="str">
        <f t="shared" si="52"/>
        <v/>
      </c>
    </row>
    <row r="2834" spans="22:22" ht="14.25" thickBot="1" x14ac:dyDescent="0.3">
      <c r="V2834" s="59" t="str">
        <f t="shared" si="52"/>
        <v/>
      </c>
    </row>
    <row r="2835" spans="22:22" ht="14.25" thickBot="1" x14ac:dyDescent="0.3">
      <c r="V2835" s="59" t="str">
        <f t="shared" si="52"/>
        <v/>
      </c>
    </row>
    <row r="2836" spans="22:22" ht="14.25" thickBot="1" x14ac:dyDescent="0.3">
      <c r="V2836" s="59" t="str">
        <f t="shared" si="52"/>
        <v/>
      </c>
    </row>
    <row r="2837" spans="22:22" ht="14.25" thickBot="1" x14ac:dyDescent="0.3">
      <c r="V2837" s="59" t="str">
        <f t="shared" si="52"/>
        <v/>
      </c>
    </row>
    <row r="2838" spans="22:22" ht="14.25" thickBot="1" x14ac:dyDescent="0.3">
      <c r="V2838" s="59" t="str">
        <f t="shared" si="52"/>
        <v/>
      </c>
    </row>
    <row r="2839" spans="22:22" ht="14.25" thickBot="1" x14ac:dyDescent="0.3">
      <c r="V2839" s="59" t="str">
        <f t="shared" si="52"/>
        <v/>
      </c>
    </row>
    <row r="2840" spans="22:22" ht="14.25" thickBot="1" x14ac:dyDescent="0.3">
      <c r="V2840" s="59" t="str">
        <f t="shared" si="52"/>
        <v/>
      </c>
    </row>
    <row r="2841" spans="22:22" ht="14.25" thickBot="1" x14ac:dyDescent="0.3">
      <c r="V2841" s="59" t="str">
        <f t="shared" si="52"/>
        <v/>
      </c>
    </row>
    <row r="2842" spans="22:22" ht="14.25" thickBot="1" x14ac:dyDescent="0.3">
      <c r="V2842" s="59" t="str">
        <f t="shared" si="52"/>
        <v/>
      </c>
    </row>
    <row r="2843" spans="22:22" ht="14.25" thickBot="1" x14ac:dyDescent="0.3">
      <c r="V2843" s="59" t="str">
        <f t="shared" si="52"/>
        <v/>
      </c>
    </row>
    <row r="2844" spans="22:22" ht="14.25" thickBot="1" x14ac:dyDescent="0.3">
      <c r="V2844" s="59" t="str">
        <f t="shared" si="52"/>
        <v/>
      </c>
    </row>
    <row r="2845" spans="22:22" ht="14.25" thickBot="1" x14ac:dyDescent="0.3">
      <c r="V2845" s="59" t="str">
        <f t="shared" si="52"/>
        <v/>
      </c>
    </row>
    <row r="2846" spans="22:22" ht="14.25" thickBot="1" x14ac:dyDescent="0.3">
      <c r="V2846" s="59" t="str">
        <f t="shared" si="52"/>
        <v/>
      </c>
    </row>
    <row r="2847" spans="22:22" ht="14.25" thickBot="1" x14ac:dyDescent="0.3">
      <c r="V2847" s="59" t="str">
        <f t="shared" si="52"/>
        <v/>
      </c>
    </row>
    <row r="2848" spans="22:22" ht="14.25" thickBot="1" x14ac:dyDescent="0.3">
      <c r="V2848" s="59" t="str">
        <f t="shared" si="52"/>
        <v/>
      </c>
    </row>
    <row r="2849" spans="22:22" ht="14.25" thickBot="1" x14ac:dyDescent="0.3">
      <c r="V2849" s="59" t="str">
        <f t="shared" si="52"/>
        <v/>
      </c>
    </row>
    <row r="2850" spans="22:22" ht="14.25" thickBot="1" x14ac:dyDescent="0.3">
      <c r="V2850" s="59" t="str">
        <f t="shared" si="52"/>
        <v/>
      </c>
    </row>
    <row r="2851" spans="22:22" ht="14.25" thickBot="1" x14ac:dyDescent="0.3">
      <c r="V2851" s="59" t="str">
        <f t="shared" si="52"/>
        <v/>
      </c>
    </row>
    <row r="2852" spans="22:22" ht="14.25" thickBot="1" x14ac:dyDescent="0.3">
      <c r="V2852" s="59" t="str">
        <f t="shared" si="52"/>
        <v/>
      </c>
    </row>
    <row r="2853" spans="22:22" ht="14.25" thickBot="1" x14ac:dyDescent="0.3">
      <c r="V2853" s="59" t="str">
        <f t="shared" si="52"/>
        <v/>
      </c>
    </row>
    <row r="2854" spans="22:22" ht="14.25" thickBot="1" x14ac:dyDescent="0.3">
      <c r="V2854" s="59" t="str">
        <f t="shared" si="52"/>
        <v/>
      </c>
    </row>
    <row r="2855" spans="22:22" ht="14.25" thickBot="1" x14ac:dyDescent="0.3">
      <c r="V2855" s="59" t="str">
        <f t="shared" si="52"/>
        <v/>
      </c>
    </row>
    <row r="2856" spans="22:22" ht="14.25" thickBot="1" x14ac:dyDescent="0.3">
      <c r="V2856" s="59" t="str">
        <f t="shared" si="52"/>
        <v/>
      </c>
    </row>
    <row r="2857" spans="22:22" ht="14.25" thickBot="1" x14ac:dyDescent="0.3">
      <c r="V2857" s="59" t="str">
        <f t="shared" si="52"/>
        <v/>
      </c>
    </row>
    <row r="2858" spans="22:22" ht="14.25" thickBot="1" x14ac:dyDescent="0.3">
      <c r="V2858" s="59" t="str">
        <f t="shared" si="52"/>
        <v/>
      </c>
    </row>
    <row r="2859" spans="22:22" ht="14.25" thickBot="1" x14ac:dyDescent="0.3">
      <c r="V2859" s="59" t="str">
        <f t="shared" si="52"/>
        <v/>
      </c>
    </row>
    <row r="2860" spans="22:22" ht="14.25" thickBot="1" x14ac:dyDescent="0.3">
      <c r="V2860" s="59" t="str">
        <f t="shared" si="52"/>
        <v/>
      </c>
    </row>
    <row r="2861" spans="22:22" ht="14.25" thickBot="1" x14ac:dyDescent="0.3">
      <c r="V2861" s="59" t="str">
        <f t="shared" si="52"/>
        <v/>
      </c>
    </row>
    <row r="2862" spans="22:22" ht="14.25" thickBot="1" x14ac:dyDescent="0.3">
      <c r="V2862" s="59" t="str">
        <f t="shared" si="52"/>
        <v/>
      </c>
    </row>
    <row r="2863" spans="22:22" ht="14.25" thickBot="1" x14ac:dyDescent="0.3">
      <c r="V2863" s="59" t="str">
        <f t="shared" si="52"/>
        <v/>
      </c>
    </row>
    <row r="2864" spans="22:22" ht="14.25" thickBot="1" x14ac:dyDescent="0.3">
      <c r="V2864" s="59" t="str">
        <f t="shared" si="52"/>
        <v/>
      </c>
    </row>
    <row r="2865" spans="22:22" ht="14.25" thickBot="1" x14ac:dyDescent="0.3">
      <c r="V2865" s="59" t="str">
        <f t="shared" si="52"/>
        <v/>
      </c>
    </row>
    <row r="2866" spans="22:22" ht="14.25" thickBot="1" x14ac:dyDescent="0.3">
      <c r="V2866" s="59" t="str">
        <f t="shared" si="52"/>
        <v/>
      </c>
    </row>
    <row r="2867" spans="22:22" ht="14.25" thickBot="1" x14ac:dyDescent="0.3">
      <c r="V2867" s="59" t="str">
        <f t="shared" si="52"/>
        <v/>
      </c>
    </row>
    <row r="2868" spans="22:22" ht="14.25" thickBot="1" x14ac:dyDescent="0.3">
      <c r="V2868" s="59" t="str">
        <f t="shared" si="52"/>
        <v/>
      </c>
    </row>
    <row r="2869" spans="22:22" ht="14.25" thickBot="1" x14ac:dyDescent="0.3">
      <c r="V2869" s="59" t="str">
        <f t="shared" si="52"/>
        <v/>
      </c>
    </row>
    <row r="2870" spans="22:22" ht="14.25" thickBot="1" x14ac:dyDescent="0.3">
      <c r="V2870" s="59" t="str">
        <f t="shared" si="52"/>
        <v/>
      </c>
    </row>
    <row r="2871" spans="22:22" ht="14.25" thickBot="1" x14ac:dyDescent="0.3">
      <c r="V2871" s="59" t="str">
        <f t="shared" si="52"/>
        <v/>
      </c>
    </row>
    <row r="2872" spans="22:22" ht="14.25" thickBot="1" x14ac:dyDescent="0.3">
      <c r="V2872" s="59" t="str">
        <f t="shared" si="52"/>
        <v/>
      </c>
    </row>
    <row r="2873" spans="22:22" ht="14.25" thickBot="1" x14ac:dyDescent="0.3">
      <c r="V2873" s="59" t="str">
        <f t="shared" si="52"/>
        <v/>
      </c>
    </row>
    <row r="2874" spans="22:22" ht="14.25" thickBot="1" x14ac:dyDescent="0.3">
      <c r="V2874" s="59" t="str">
        <f t="shared" si="52"/>
        <v/>
      </c>
    </row>
    <row r="2875" spans="22:22" ht="14.25" thickBot="1" x14ac:dyDescent="0.3">
      <c r="V2875" s="59" t="str">
        <f t="shared" si="52"/>
        <v/>
      </c>
    </row>
    <row r="2876" spans="22:22" ht="14.25" thickBot="1" x14ac:dyDescent="0.3">
      <c r="V2876" s="59" t="str">
        <f t="shared" si="52"/>
        <v/>
      </c>
    </row>
    <row r="2877" spans="22:22" ht="14.25" thickBot="1" x14ac:dyDescent="0.3">
      <c r="V2877" s="59" t="str">
        <f t="shared" si="52"/>
        <v/>
      </c>
    </row>
    <row r="2878" spans="22:22" ht="14.25" thickBot="1" x14ac:dyDescent="0.3">
      <c r="V2878" s="59" t="str">
        <f t="shared" si="52"/>
        <v/>
      </c>
    </row>
    <row r="2879" spans="22:22" ht="14.25" thickBot="1" x14ac:dyDescent="0.3">
      <c r="V2879" s="59" t="str">
        <f t="shared" si="52"/>
        <v/>
      </c>
    </row>
    <row r="2880" spans="22:22" ht="14.25" thickBot="1" x14ac:dyDescent="0.3">
      <c r="V2880" s="59" t="str">
        <f t="shared" si="52"/>
        <v/>
      </c>
    </row>
    <row r="2881" spans="22:22" ht="14.25" thickBot="1" x14ac:dyDescent="0.3">
      <c r="V2881" s="59" t="str">
        <f t="shared" si="52"/>
        <v/>
      </c>
    </row>
    <row r="2882" spans="22:22" ht="14.25" thickBot="1" x14ac:dyDescent="0.3">
      <c r="V2882" s="59" t="str">
        <f t="shared" si="52"/>
        <v/>
      </c>
    </row>
    <row r="2883" spans="22:22" ht="14.25" thickBot="1" x14ac:dyDescent="0.3">
      <c r="V2883" s="59" t="str">
        <f t="shared" si="52"/>
        <v/>
      </c>
    </row>
    <row r="2884" spans="22:22" ht="14.25" thickBot="1" x14ac:dyDescent="0.3">
      <c r="V2884" s="59" t="str">
        <f t="shared" si="52"/>
        <v/>
      </c>
    </row>
    <row r="2885" spans="22:22" ht="14.25" thickBot="1" x14ac:dyDescent="0.3">
      <c r="V2885" s="59" t="str">
        <f t="shared" si="52"/>
        <v/>
      </c>
    </row>
    <row r="2886" spans="22:22" ht="14.25" thickBot="1" x14ac:dyDescent="0.3">
      <c r="V2886" s="59" t="str">
        <f t="shared" si="52"/>
        <v/>
      </c>
    </row>
    <row r="2887" spans="22:22" ht="14.25" thickBot="1" x14ac:dyDescent="0.3">
      <c r="V2887" s="59" t="str">
        <f t="shared" si="52"/>
        <v/>
      </c>
    </row>
    <row r="2888" spans="22:22" ht="14.25" thickBot="1" x14ac:dyDescent="0.3">
      <c r="V2888" s="59" t="str">
        <f t="shared" si="52"/>
        <v/>
      </c>
    </row>
    <row r="2889" spans="22:22" ht="14.25" thickBot="1" x14ac:dyDescent="0.3">
      <c r="V2889" s="59" t="str">
        <f t="shared" ref="V2889:V2952" si="53">IF(R2889="","",IF(OR(G2889="3F",G2889="AEDIFICAT",G2889="ANTIN"),R2889+IF(U2889&lt;&gt;"",U2889,S2889)+1,WORKDAY(R2889,IF(U2889&lt;&gt;"",U2889,S2889))))</f>
        <v/>
      </c>
    </row>
    <row r="2890" spans="22:22" ht="14.25" thickBot="1" x14ac:dyDescent="0.3">
      <c r="V2890" s="59" t="str">
        <f t="shared" si="53"/>
        <v/>
      </c>
    </row>
    <row r="2891" spans="22:22" ht="14.25" thickBot="1" x14ac:dyDescent="0.3">
      <c r="V2891" s="59" t="str">
        <f t="shared" si="53"/>
        <v/>
      </c>
    </row>
    <row r="2892" spans="22:22" ht="14.25" thickBot="1" x14ac:dyDescent="0.3">
      <c r="V2892" s="59" t="str">
        <f t="shared" si="53"/>
        <v/>
      </c>
    </row>
    <row r="2893" spans="22:22" ht="14.25" thickBot="1" x14ac:dyDescent="0.3">
      <c r="V2893" s="59" t="str">
        <f t="shared" si="53"/>
        <v/>
      </c>
    </row>
    <row r="2894" spans="22:22" ht="14.25" thickBot="1" x14ac:dyDescent="0.3">
      <c r="V2894" s="59" t="str">
        <f t="shared" si="53"/>
        <v/>
      </c>
    </row>
    <row r="2895" spans="22:22" ht="14.25" thickBot="1" x14ac:dyDescent="0.3">
      <c r="V2895" s="59" t="str">
        <f t="shared" si="53"/>
        <v/>
      </c>
    </row>
    <row r="2896" spans="22:22" ht="14.25" thickBot="1" x14ac:dyDescent="0.3">
      <c r="V2896" s="59" t="str">
        <f t="shared" si="53"/>
        <v/>
      </c>
    </row>
    <row r="2897" spans="22:22" ht="14.25" thickBot="1" x14ac:dyDescent="0.3">
      <c r="V2897" s="59" t="str">
        <f t="shared" si="53"/>
        <v/>
      </c>
    </row>
    <row r="2898" spans="22:22" ht="14.25" thickBot="1" x14ac:dyDescent="0.3">
      <c r="V2898" s="59" t="str">
        <f t="shared" si="53"/>
        <v/>
      </c>
    </row>
    <row r="2899" spans="22:22" ht="14.25" thickBot="1" x14ac:dyDescent="0.3">
      <c r="V2899" s="59" t="str">
        <f t="shared" si="53"/>
        <v/>
      </c>
    </row>
    <row r="2900" spans="22:22" ht="14.25" thickBot="1" x14ac:dyDescent="0.3">
      <c r="V2900" s="59" t="str">
        <f t="shared" si="53"/>
        <v/>
      </c>
    </row>
    <row r="2901" spans="22:22" ht="14.25" thickBot="1" x14ac:dyDescent="0.3">
      <c r="V2901" s="59" t="str">
        <f t="shared" si="53"/>
        <v/>
      </c>
    </row>
    <row r="2902" spans="22:22" ht="14.25" thickBot="1" x14ac:dyDescent="0.3">
      <c r="V2902" s="59" t="str">
        <f t="shared" si="53"/>
        <v/>
      </c>
    </row>
    <row r="2903" spans="22:22" ht="14.25" thickBot="1" x14ac:dyDescent="0.3">
      <c r="V2903" s="59" t="str">
        <f t="shared" si="53"/>
        <v/>
      </c>
    </row>
    <row r="2904" spans="22:22" ht="14.25" thickBot="1" x14ac:dyDescent="0.3">
      <c r="V2904" s="59" t="str">
        <f t="shared" si="53"/>
        <v/>
      </c>
    </row>
    <row r="2905" spans="22:22" ht="14.25" thickBot="1" x14ac:dyDescent="0.3">
      <c r="V2905" s="59" t="str">
        <f t="shared" si="53"/>
        <v/>
      </c>
    </row>
    <row r="2906" spans="22:22" ht="14.25" thickBot="1" x14ac:dyDescent="0.3">
      <c r="V2906" s="59" t="str">
        <f t="shared" si="53"/>
        <v/>
      </c>
    </row>
    <row r="2907" spans="22:22" ht="14.25" thickBot="1" x14ac:dyDescent="0.3">
      <c r="V2907" s="59" t="str">
        <f t="shared" si="53"/>
        <v/>
      </c>
    </row>
    <row r="2908" spans="22:22" ht="14.25" thickBot="1" x14ac:dyDescent="0.3">
      <c r="V2908" s="59" t="str">
        <f t="shared" si="53"/>
        <v/>
      </c>
    </row>
    <row r="2909" spans="22:22" ht="14.25" thickBot="1" x14ac:dyDescent="0.3">
      <c r="V2909" s="59" t="str">
        <f t="shared" si="53"/>
        <v/>
      </c>
    </row>
    <row r="2910" spans="22:22" ht="14.25" thickBot="1" x14ac:dyDescent="0.3">
      <c r="V2910" s="59" t="str">
        <f t="shared" si="53"/>
        <v/>
      </c>
    </row>
    <row r="2911" spans="22:22" ht="14.25" thickBot="1" x14ac:dyDescent="0.3">
      <c r="V2911" s="59" t="str">
        <f t="shared" si="53"/>
        <v/>
      </c>
    </row>
    <row r="2912" spans="22:22" ht="14.25" thickBot="1" x14ac:dyDescent="0.3">
      <c r="V2912" s="59" t="str">
        <f t="shared" si="53"/>
        <v/>
      </c>
    </row>
    <row r="2913" spans="22:22" ht="14.25" thickBot="1" x14ac:dyDescent="0.3">
      <c r="V2913" s="59" t="str">
        <f t="shared" si="53"/>
        <v/>
      </c>
    </row>
    <row r="2914" spans="22:22" ht="14.25" thickBot="1" x14ac:dyDescent="0.3">
      <c r="V2914" s="59" t="str">
        <f t="shared" si="53"/>
        <v/>
      </c>
    </row>
    <row r="2915" spans="22:22" ht="14.25" thickBot="1" x14ac:dyDescent="0.3">
      <c r="V2915" s="59" t="str">
        <f t="shared" si="53"/>
        <v/>
      </c>
    </row>
    <row r="2916" spans="22:22" ht="14.25" thickBot="1" x14ac:dyDescent="0.3">
      <c r="V2916" s="59" t="str">
        <f t="shared" si="53"/>
        <v/>
      </c>
    </row>
    <row r="2917" spans="22:22" ht="14.25" thickBot="1" x14ac:dyDescent="0.3">
      <c r="V2917" s="59" t="str">
        <f t="shared" si="53"/>
        <v/>
      </c>
    </row>
    <row r="2918" spans="22:22" ht="14.25" thickBot="1" x14ac:dyDescent="0.3">
      <c r="V2918" s="59" t="str">
        <f t="shared" si="53"/>
        <v/>
      </c>
    </row>
    <row r="2919" spans="22:22" ht="14.25" thickBot="1" x14ac:dyDescent="0.3">
      <c r="V2919" s="59" t="str">
        <f t="shared" si="53"/>
        <v/>
      </c>
    </row>
    <row r="2920" spans="22:22" ht="14.25" thickBot="1" x14ac:dyDescent="0.3">
      <c r="V2920" s="59" t="str">
        <f t="shared" si="53"/>
        <v/>
      </c>
    </row>
    <row r="2921" spans="22:22" ht="14.25" thickBot="1" x14ac:dyDescent="0.3">
      <c r="V2921" s="59" t="str">
        <f t="shared" si="53"/>
        <v/>
      </c>
    </row>
    <row r="2922" spans="22:22" ht="14.25" thickBot="1" x14ac:dyDescent="0.3">
      <c r="V2922" s="59" t="str">
        <f t="shared" si="53"/>
        <v/>
      </c>
    </row>
    <row r="2923" spans="22:22" ht="14.25" thickBot="1" x14ac:dyDescent="0.3">
      <c r="V2923" s="59" t="str">
        <f t="shared" si="53"/>
        <v/>
      </c>
    </row>
    <row r="2924" spans="22:22" ht="14.25" thickBot="1" x14ac:dyDescent="0.3">
      <c r="V2924" s="59" t="str">
        <f t="shared" si="53"/>
        <v/>
      </c>
    </row>
    <row r="2925" spans="22:22" ht="14.25" thickBot="1" x14ac:dyDescent="0.3">
      <c r="V2925" s="59" t="str">
        <f t="shared" si="53"/>
        <v/>
      </c>
    </row>
    <row r="2926" spans="22:22" ht="14.25" thickBot="1" x14ac:dyDescent="0.3">
      <c r="V2926" s="59" t="str">
        <f t="shared" si="53"/>
        <v/>
      </c>
    </row>
    <row r="2927" spans="22:22" ht="14.25" thickBot="1" x14ac:dyDescent="0.3">
      <c r="V2927" s="59" t="str">
        <f t="shared" si="53"/>
        <v/>
      </c>
    </row>
    <row r="2928" spans="22:22" ht="14.25" thickBot="1" x14ac:dyDescent="0.3">
      <c r="V2928" s="59" t="str">
        <f t="shared" si="53"/>
        <v/>
      </c>
    </row>
    <row r="2929" spans="22:22" ht="14.25" thickBot="1" x14ac:dyDescent="0.3">
      <c r="V2929" s="59" t="str">
        <f t="shared" si="53"/>
        <v/>
      </c>
    </row>
    <row r="2930" spans="22:22" ht="14.25" thickBot="1" x14ac:dyDescent="0.3">
      <c r="V2930" s="59" t="str">
        <f t="shared" si="53"/>
        <v/>
      </c>
    </row>
    <row r="2931" spans="22:22" ht="14.25" thickBot="1" x14ac:dyDescent="0.3">
      <c r="V2931" s="59" t="str">
        <f t="shared" si="53"/>
        <v/>
      </c>
    </row>
    <row r="2932" spans="22:22" ht="14.25" thickBot="1" x14ac:dyDescent="0.3">
      <c r="V2932" s="59" t="str">
        <f t="shared" si="53"/>
        <v/>
      </c>
    </row>
    <row r="2933" spans="22:22" ht="14.25" thickBot="1" x14ac:dyDescent="0.3">
      <c r="V2933" s="59" t="str">
        <f t="shared" si="53"/>
        <v/>
      </c>
    </row>
    <row r="2934" spans="22:22" ht="14.25" thickBot="1" x14ac:dyDescent="0.3">
      <c r="V2934" s="59" t="str">
        <f t="shared" si="53"/>
        <v/>
      </c>
    </row>
    <row r="2935" spans="22:22" ht="14.25" thickBot="1" x14ac:dyDescent="0.3">
      <c r="V2935" s="59" t="str">
        <f t="shared" si="53"/>
        <v/>
      </c>
    </row>
    <row r="2936" spans="22:22" ht="14.25" thickBot="1" x14ac:dyDescent="0.3">
      <c r="V2936" s="59" t="str">
        <f t="shared" si="53"/>
        <v/>
      </c>
    </row>
    <row r="2937" spans="22:22" ht="14.25" thickBot="1" x14ac:dyDescent="0.3">
      <c r="V2937" s="59" t="str">
        <f t="shared" si="53"/>
        <v/>
      </c>
    </row>
    <row r="2938" spans="22:22" ht="14.25" thickBot="1" x14ac:dyDescent="0.3">
      <c r="V2938" s="59" t="str">
        <f t="shared" si="53"/>
        <v/>
      </c>
    </row>
    <row r="2939" spans="22:22" ht="14.25" thickBot="1" x14ac:dyDescent="0.3">
      <c r="V2939" s="59" t="str">
        <f t="shared" si="53"/>
        <v/>
      </c>
    </row>
    <row r="2940" spans="22:22" ht="14.25" thickBot="1" x14ac:dyDescent="0.3">
      <c r="V2940" s="59" t="str">
        <f t="shared" si="53"/>
        <v/>
      </c>
    </row>
    <row r="2941" spans="22:22" ht="14.25" thickBot="1" x14ac:dyDescent="0.3">
      <c r="V2941" s="59" t="str">
        <f t="shared" si="53"/>
        <v/>
      </c>
    </row>
    <row r="2942" spans="22:22" ht="14.25" thickBot="1" x14ac:dyDescent="0.3">
      <c r="V2942" s="59" t="str">
        <f t="shared" si="53"/>
        <v/>
      </c>
    </row>
    <row r="2943" spans="22:22" ht="14.25" thickBot="1" x14ac:dyDescent="0.3">
      <c r="V2943" s="59" t="str">
        <f t="shared" si="53"/>
        <v/>
      </c>
    </row>
    <row r="2944" spans="22:22" ht="14.25" thickBot="1" x14ac:dyDescent="0.3">
      <c r="V2944" s="59" t="str">
        <f t="shared" si="53"/>
        <v/>
      </c>
    </row>
    <row r="2945" spans="22:22" ht="14.25" thickBot="1" x14ac:dyDescent="0.3">
      <c r="V2945" s="59" t="str">
        <f t="shared" si="53"/>
        <v/>
      </c>
    </row>
    <row r="2946" spans="22:22" ht="14.25" thickBot="1" x14ac:dyDescent="0.3">
      <c r="V2946" s="59" t="str">
        <f t="shared" si="53"/>
        <v/>
      </c>
    </row>
    <row r="2947" spans="22:22" ht="14.25" thickBot="1" x14ac:dyDescent="0.3">
      <c r="V2947" s="59" t="str">
        <f t="shared" si="53"/>
        <v/>
      </c>
    </row>
    <row r="2948" spans="22:22" ht="14.25" thickBot="1" x14ac:dyDescent="0.3">
      <c r="V2948" s="59" t="str">
        <f t="shared" si="53"/>
        <v/>
      </c>
    </row>
    <row r="2949" spans="22:22" ht="14.25" thickBot="1" x14ac:dyDescent="0.3">
      <c r="V2949" s="59" t="str">
        <f t="shared" si="53"/>
        <v/>
      </c>
    </row>
    <row r="2950" spans="22:22" ht="14.25" thickBot="1" x14ac:dyDescent="0.3">
      <c r="V2950" s="59" t="str">
        <f t="shared" si="53"/>
        <v/>
      </c>
    </row>
    <row r="2951" spans="22:22" ht="14.25" thickBot="1" x14ac:dyDescent="0.3">
      <c r="V2951" s="59" t="str">
        <f t="shared" si="53"/>
        <v/>
      </c>
    </row>
    <row r="2952" spans="22:22" ht="14.25" thickBot="1" x14ac:dyDescent="0.3">
      <c r="V2952" s="59" t="str">
        <f t="shared" si="53"/>
        <v/>
      </c>
    </row>
    <row r="2953" spans="22:22" ht="14.25" thickBot="1" x14ac:dyDescent="0.3">
      <c r="V2953" s="59" t="str">
        <f t="shared" ref="V2953:V3016" si="54">IF(R2953="","",IF(OR(G2953="3F",G2953="AEDIFICAT",G2953="ANTIN"),R2953+IF(U2953&lt;&gt;"",U2953,S2953)+1,WORKDAY(R2953,IF(U2953&lt;&gt;"",U2953,S2953))))</f>
        <v/>
      </c>
    </row>
    <row r="2954" spans="22:22" ht="14.25" thickBot="1" x14ac:dyDescent="0.3">
      <c r="V2954" s="59" t="str">
        <f t="shared" si="54"/>
        <v/>
      </c>
    </row>
    <row r="2955" spans="22:22" ht="14.25" thickBot="1" x14ac:dyDescent="0.3">
      <c r="V2955" s="59" t="str">
        <f t="shared" si="54"/>
        <v/>
      </c>
    </row>
    <row r="2956" spans="22:22" ht="14.25" thickBot="1" x14ac:dyDescent="0.3">
      <c r="V2956" s="59" t="str">
        <f t="shared" si="54"/>
        <v/>
      </c>
    </row>
    <row r="2957" spans="22:22" ht="14.25" thickBot="1" x14ac:dyDescent="0.3">
      <c r="V2957" s="59" t="str">
        <f t="shared" si="54"/>
        <v/>
      </c>
    </row>
    <row r="2958" spans="22:22" ht="14.25" thickBot="1" x14ac:dyDescent="0.3">
      <c r="V2958" s="59" t="str">
        <f t="shared" si="54"/>
        <v/>
      </c>
    </row>
    <row r="2959" spans="22:22" ht="14.25" thickBot="1" x14ac:dyDescent="0.3">
      <c r="V2959" s="59" t="str">
        <f t="shared" si="54"/>
        <v/>
      </c>
    </row>
    <row r="2960" spans="22:22" ht="14.25" thickBot="1" x14ac:dyDescent="0.3">
      <c r="V2960" s="59" t="str">
        <f t="shared" si="54"/>
        <v/>
      </c>
    </row>
    <row r="2961" spans="22:22" ht="14.25" thickBot="1" x14ac:dyDescent="0.3">
      <c r="V2961" s="59" t="str">
        <f t="shared" si="54"/>
        <v/>
      </c>
    </row>
    <row r="2962" spans="22:22" ht="14.25" thickBot="1" x14ac:dyDescent="0.3">
      <c r="V2962" s="59" t="str">
        <f t="shared" si="54"/>
        <v/>
      </c>
    </row>
    <row r="2963" spans="22:22" ht="14.25" thickBot="1" x14ac:dyDescent="0.3">
      <c r="V2963" s="59" t="str">
        <f t="shared" si="54"/>
        <v/>
      </c>
    </row>
    <row r="2964" spans="22:22" ht="14.25" thickBot="1" x14ac:dyDescent="0.3">
      <c r="V2964" s="59" t="str">
        <f t="shared" si="54"/>
        <v/>
      </c>
    </row>
    <row r="2965" spans="22:22" ht="14.25" thickBot="1" x14ac:dyDescent="0.3">
      <c r="V2965" s="59" t="str">
        <f t="shared" si="54"/>
        <v/>
      </c>
    </row>
    <row r="2966" spans="22:22" ht="14.25" thickBot="1" x14ac:dyDescent="0.3">
      <c r="V2966" s="59" t="str">
        <f t="shared" si="54"/>
        <v/>
      </c>
    </row>
    <row r="2967" spans="22:22" ht="14.25" thickBot="1" x14ac:dyDescent="0.3">
      <c r="V2967" s="59" t="str">
        <f t="shared" si="54"/>
        <v/>
      </c>
    </row>
    <row r="2968" spans="22:22" ht="14.25" thickBot="1" x14ac:dyDescent="0.3">
      <c r="V2968" s="59" t="str">
        <f t="shared" si="54"/>
        <v/>
      </c>
    </row>
    <row r="2969" spans="22:22" ht="14.25" thickBot="1" x14ac:dyDescent="0.3">
      <c r="V2969" s="59" t="str">
        <f t="shared" si="54"/>
        <v/>
      </c>
    </row>
    <row r="2970" spans="22:22" ht="14.25" thickBot="1" x14ac:dyDescent="0.3">
      <c r="V2970" s="59" t="str">
        <f t="shared" si="54"/>
        <v/>
      </c>
    </row>
    <row r="2971" spans="22:22" ht="14.25" thickBot="1" x14ac:dyDescent="0.3">
      <c r="V2971" s="59" t="str">
        <f t="shared" si="54"/>
        <v/>
      </c>
    </row>
    <row r="2972" spans="22:22" ht="14.25" thickBot="1" x14ac:dyDescent="0.3">
      <c r="V2972" s="59" t="str">
        <f t="shared" si="54"/>
        <v/>
      </c>
    </row>
    <row r="2973" spans="22:22" ht="14.25" thickBot="1" x14ac:dyDescent="0.3">
      <c r="V2973" s="59" t="str">
        <f t="shared" si="54"/>
        <v/>
      </c>
    </row>
    <row r="2974" spans="22:22" ht="14.25" thickBot="1" x14ac:dyDescent="0.3">
      <c r="V2974" s="59" t="str">
        <f t="shared" si="54"/>
        <v/>
      </c>
    </row>
    <row r="2975" spans="22:22" ht="14.25" thickBot="1" x14ac:dyDescent="0.3">
      <c r="V2975" s="59" t="str">
        <f t="shared" si="54"/>
        <v/>
      </c>
    </row>
    <row r="2976" spans="22:22" ht="14.25" thickBot="1" x14ac:dyDescent="0.3">
      <c r="V2976" s="59" t="str">
        <f t="shared" si="54"/>
        <v/>
      </c>
    </row>
    <row r="2977" spans="22:22" ht="14.25" thickBot="1" x14ac:dyDescent="0.3">
      <c r="V2977" s="59" t="str">
        <f t="shared" si="54"/>
        <v/>
      </c>
    </row>
    <row r="2978" spans="22:22" ht="14.25" thickBot="1" x14ac:dyDescent="0.3">
      <c r="V2978" s="59" t="str">
        <f t="shared" si="54"/>
        <v/>
      </c>
    </row>
    <row r="2979" spans="22:22" ht="14.25" thickBot="1" x14ac:dyDescent="0.3">
      <c r="V2979" s="59" t="str">
        <f t="shared" si="54"/>
        <v/>
      </c>
    </row>
    <row r="2980" spans="22:22" ht="14.25" thickBot="1" x14ac:dyDescent="0.3">
      <c r="V2980" s="59" t="str">
        <f t="shared" si="54"/>
        <v/>
      </c>
    </row>
    <row r="2981" spans="22:22" ht="14.25" thickBot="1" x14ac:dyDescent="0.3">
      <c r="V2981" s="59" t="str">
        <f t="shared" si="54"/>
        <v/>
      </c>
    </row>
    <row r="2982" spans="22:22" ht="14.25" thickBot="1" x14ac:dyDescent="0.3">
      <c r="V2982" s="59" t="str">
        <f t="shared" si="54"/>
        <v/>
      </c>
    </row>
    <row r="2983" spans="22:22" ht="14.25" thickBot="1" x14ac:dyDescent="0.3">
      <c r="V2983" s="59" t="str">
        <f t="shared" si="54"/>
        <v/>
      </c>
    </row>
    <row r="2984" spans="22:22" ht="14.25" thickBot="1" x14ac:dyDescent="0.3">
      <c r="V2984" s="59" t="str">
        <f t="shared" si="54"/>
        <v/>
      </c>
    </row>
    <row r="2985" spans="22:22" ht="14.25" thickBot="1" x14ac:dyDescent="0.3">
      <c r="V2985" s="59" t="str">
        <f t="shared" si="54"/>
        <v/>
      </c>
    </row>
    <row r="2986" spans="22:22" ht="14.25" thickBot="1" x14ac:dyDescent="0.3">
      <c r="V2986" s="59" t="str">
        <f t="shared" si="54"/>
        <v/>
      </c>
    </row>
    <row r="2987" spans="22:22" ht="14.25" thickBot="1" x14ac:dyDescent="0.3">
      <c r="V2987" s="59" t="str">
        <f t="shared" si="54"/>
        <v/>
      </c>
    </row>
    <row r="2988" spans="22:22" ht="14.25" thickBot="1" x14ac:dyDescent="0.3">
      <c r="V2988" s="59" t="str">
        <f t="shared" si="54"/>
        <v/>
      </c>
    </row>
    <row r="2989" spans="22:22" ht="14.25" thickBot="1" x14ac:dyDescent="0.3">
      <c r="V2989" s="59" t="str">
        <f t="shared" si="54"/>
        <v/>
      </c>
    </row>
    <row r="2990" spans="22:22" ht="14.25" thickBot="1" x14ac:dyDescent="0.3">
      <c r="V2990" s="59" t="str">
        <f t="shared" si="54"/>
        <v/>
      </c>
    </row>
    <row r="2991" spans="22:22" ht="14.25" thickBot="1" x14ac:dyDescent="0.3">
      <c r="V2991" s="59" t="str">
        <f t="shared" si="54"/>
        <v/>
      </c>
    </row>
    <row r="2992" spans="22:22" ht="14.25" thickBot="1" x14ac:dyDescent="0.3">
      <c r="V2992" s="59" t="str">
        <f t="shared" si="54"/>
        <v/>
      </c>
    </row>
    <row r="2993" spans="22:22" ht="14.25" thickBot="1" x14ac:dyDescent="0.3">
      <c r="V2993" s="59" t="str">
        <f t="shared" si="54"/>
        <v/>
      </c>
    </row>
    <row r="2994" spans="22:22" ht="14.25" thickBot="1" x14ac:dyDescent="0.3">
      <c r="V2994" s="59" t="str">
        <f t="shared" si="54"/>
        <v/>
      </c>
    </row>
    <row r="2995" spans="22:22" ht="14.25" thickBot="1" x14ac:dyDescent="0.3">
      <c r="V2995" s="59" t="str">
        <f t="shared" si="54"/>
        <v/>
      </c>
    </row>
    <row r="2996" spans="22:22" ht="14.25" thickBot="1" x14ac:dyDescent="0.3">
      <c r="V2996" s="59" t="str">
        <f t="shared" si="54"/>
        <v/>
      </c>
    </row>
    <row r="2997" spans="22:22" ht="14.25" thickBot="1" x14ac:dyDescent="0.3">
      <c r="V2997" s="59" t="str">
        <f t="shared" si="54"/>
        <v/>
      </c>
    </row>
    <row r="2998" spans="22:22" ht="14.25" thickBot="1" x14ac:dyDescent="0.3">
      <c r="V2998" s="59" t="str">
        <f t="shared" si="54"/>
        <v/>
      </c>
    </row>
    <row r="2999" spans="22:22" ht="14.25" thickBot="1" x14ac:dyDescent="0.3">
      <c r="V2999" s="59" t="str">
        <f t="shared" si="54"/>
        <v/>
      </c>
    </row>
    <row r="3000" spans="22:22" ht="14.25" thickBot="1" x14ac:dyDescent="0.3">
      <c r="V3000" s="59" t="str">
        <f t="shared" si="54"/>
        <v/>
      </c>
    </row>
    <row r="3001" spans="22:22" ht="14.25" thickBot="1" x14ac:dyDescent="0.3">
      <c r="V3001" s="59" t="str">
        <f t="shared" si="54"/>
        <v/>
      </c>
    </row>
    <row r="3002" spans="22:22" ht="14.25" thickBot="1" x14ac:dyDescent="0.3">
      <c r="V3002" s="59" t="str">
        <f t="shared" si="54"/>
        <v/>
      </c>
    </row>
    <row r="3003" spans="22:22" ht="14.25" thickBot="1" x14ac:dyDescent="0.3">
      <c r="V3003" s="59" t="str">
        <f t="shared" si="54"/>
        <v/>
      </c>
    </row>
    <row r="3004" spans="22:22" ht="14.25" thickBot="1" x14ac:dyDescent="0.3">
      <c r="V3004" s="59" t="str">
        <f t="shared" si="54"/>
        <v/>
      </c>
    </row>
    <row r="3005" spans="22:22" ht="14.25" thickBot="1" x14ac:dyDescent="0.3">
      <c r="V3005" s="59" t="str">
        <f t="shared" si="54"/>
        <v/>
      </c>
    </row>
    <row r="3006" spans="22:22" ht="14.25" thickBot="1" x14ac:dyDescent="0.3">
      <c r="V3006" s="59" t="str">
        <f t="shared" si="54"/>
        <v/>
      </c>
    </row>
    <row r="3007" spans="22:22" ht="14.25" thickBot="1" x14ac:dyDescent="0.3">
      <c r="V3007" s="59" t="str">
        <f t="shared" si="54"/>
        <v/>
      </c>
    </row>
    <row r="3008" spans="22:22" ht="14.25" thickBot="1" x14ac:dyDescent="0.3">
      <c r="V3008" s="59" t="str">
        <f t="shared" si="54"/>
        <v/>
      </c>
    </row>
    <row r="3009" spans="22:22" ht="14.25" thickBot="1" x14ac:dyDescent="0.3">
      <c r="V3009" s="59" t="str">
        <f t="shared" si="54"/>
        <v/>
      </c>
    </row>
    <row r="3010" spans="22:22" ht="14.25" thickBot="1" x14ac:dyDescent="0.3">
      <c r="V3010" s="59" t="str">
        <f t="shared" si="54"/>
        <v/>
      </c>
    </row>
    <row r="3011" spans="22:22" ht="14.25" thickBot="1" x14ac:dyDescent="0.3">
      <c r="V3011" s="59" t="str">
        <f t="shared" si="54"/>
        <v/>
      </c>
    </row>
    <row r="3012" spans="22:22" ht="14.25" thickBot="1" x14ac:dyDescent="0.3">
      <c r="V3012" s="59" t="str">
        <f t="shared" si="54"/>
        <v/>
      </c>
    </row>
    <row r="3013" spans="22:22" ht="14.25" thickBot="1" x14ac:dyDescent="0.3">
      <c r="V3013" s="59" t="str">
        <f t="shared" si="54"/>
        <v/>
      </c>
    </row>
    <row r="3014" spans="22:22" ht="14.25" thickBot="1" x14ac:dyDescent="0.3">
      <c r="V3014" s="59" t="str">
        <f t="shared" si="54"/>
        <v/>
      </c>
    </row>
    <row r="3015" spans="22:22" ht="14.25" thickBot="1" x14ac:dyDescent="0.3">
      <c r="V3015" s="59" t="str">
        <f t="shared" si="54"/>
        <v/>
      </c>
    </row>
    <row r="3016" spans="22:22" ht="14.25" thickBot="1" x14ac:dyDescent="0.3">
      <c r="V3016" s="59" t="str">
        <f t="shared" si="54"/>
        <v/>
      </c>
    </row>
    <row r="3017" spans="22:22" ht="14.25" thickBot="1" x14ac:dyDescent="0.3">
      <c r="V3017" s="59" t="str">
        <f t="shared" ref="V3017:V3080" si="55">IF(R3017="","",IF(OR(G3017="3F",G3017="AEDIFICAT",G3017="ANTIN"),R3017+IF(U3017&lt;&gt;"",U3017,S3017)+1,WORKDAY(R3017,IF(U3017&lt;&gt;"",U3017,S3017))))</f>
        <v/>
      </c>
    </row>
    <row r="3018" spans="22:22" ht="14.25" thickBot="1" x14ac:dyDescent="0.3">
      <c r="V3018" s="59" t="str">
        <f t="shared" si="55"/>
        <v/>
      </c>
    </row>
    <row r="3019" spans="22:22" ht="14.25" thickBot="1" x14ac:dyDescent="0.3">
      <c r="V3019" s="59" t="str">
        <f t="shared" si="55"/>
        <v/>
      </c>
    </row>
    <row r="3020" spans="22:22" ht="14.25" thickBot="1" x14ac:dyDescent="0.3">
      <c r="V3020" s="59" t="str">
        <f t="shared" si="55"/>
        <v/>
      </c>
    </row>
    <row r="3021" spans="22:22" ht="14.25" thickBot="1" x14ac:dyDescent="0.3">
      <c r="V3021" s="59" t="str">
        <f t="shared" si="55"/>
        <v/>
      </c>
    </row>
    <row r="3022" spans="22:22" ht="14.25" thickBot="1" x14ac:dyDescent="0.3">
      <c r="V3022" s="59" t="str">
        <f t="shared" si="55"/>
        <v/>
      </c>
    </row>
    <row r="3023" spans="22:22" ht="14.25" thickBot="1" x14ac:dyDescent="0.3">
      <c r="V3023" s="59" t="str">
        <f t="shared" si="55"/>
        <v/>
      </c>
    </row>
    <row r="3024" spans="22:22" ht="14.25" thickBot="1" x14ac:dyDescent="0.3">
      <c r="V3024" s="59" t="str">
        <f t="shared" si="55"/>
        <v/>
      </c>
    </row>
    <row r="3025" spans="22:22" ht="14.25" thickBot="1" x14ac:dyDescent="0.3">
      <c r="V3025" s="59" t="str">
        <f t="shared" si="55"/>
        <v/>
      </c>
    </row>
    <row r="3026" spans="22:22" ht="14.25" thickBot="1" x14ac:dyDescent="0.3">
      <c r="V3026" s="59" t="str">
        <f t="shared" si="55"/>
        <v/>
      </c>
    </row>
    <row r="3027" spans="22:22" ht="14.25" thickBot="1" x14ac:dyDescent="0.3">
      <c r="V3027" s="59" t="str">
        <f t="shared" si="55"/>
        <v/>
      </c>
    </row>
    <row r="3028" spans="22:22" ht="14.25" thickBot="1" x14ac:dyDescent="0.3">
      <c r="V3028" s="59" t="str">
        <f t="shared" si="55"/>
        <v/>
      </c>
    </row>
    <row r="3029" spans="22:22" ht="14.25" thickBot="1" x14ac:dyDescent="0.3">
      <c r="V3029" s="59" t="str">
        <f t="shared" si="55"/>
        <v/>
      </c>
    </row>
    <row r="3030" spans="22:22" ht="14.25" thickBot="1" x14ac:dyDescent="0.3">
      <c r="V3030" s="59" t="str">
        <f t="shared" si="55"/>
        <v/>
      </c>
    </row>
    <row r="3031" spans="22:22" ht="14.25" thickBot="1" x14ac:dyDescent="0.3">
      <c r="V3031" s="59" t="str">
        <f t="shared" si="55"/>
        <v/>
      </c>
    </row>
    <row r="3032" spans="22:22" ht="14.25" thickBot="1" x14ac:dyDescent="0.3">
      <c r="V3032" s="59" t="str">
        <f t="shared" si="55"/>
        <v/>
      </c>
    </row>
    <row r="3033" spans="22:22" ht="14.25" thickBot="1" x14ac:dyDescent="0.3">
      <c r="V3033" s="59" t="str">
        <f t="shared" si="55"/>
        <v/>
      </c>
    </row>
    <row r="3034" spans="22:22" ht="14.25" thickBot="1" x14ac:dyDescent="0.3">
      <c r="V3034" s="59" t="str">
        <f t="shared" si="55"/>
        <v/>
      </c>
    </row>
    <row r="3035" spans="22:22" ht="14.25" thickBot="1" x14ac:dyDescent="0.3">
      <c r="V3035" s="59" t="str">
        <f t="shared" si="55"/>
        <v/>
      </c>
    </row>
    <row r="3036" spans="22:22" ht="14.25" thickBot="1" x14ac:dyDescent="0.3">
      <c r="V3036" s="59" t="str">
        <f t="shared" si="55"/>
        <v/>
      </c>
    </row>
    <row r="3037" spans="22:22" ht="14.25" thickBot="1" x14ac:dyDescent="0.3">
      <c r="V3037" s="59" t="str">
        <f t="shared" si="55"/>
        <v/>
      </c>
    </row>
    <row r="3038" spans="22:22" ht="14.25" thickBot="1" x14ac:dyDescent="0.3">
      <c r="V3038" s="59" t="str">
        <f t="shared" si="55"/>
        <v/>
      </c>
    </row>
    <row r="3039" spans="22:22" ht="14.25" thickBot="1" x14ac:dyDescent="0.3">
      <c r="V3039" s="59" t="str">
        <f t="shared" si="55"/>
        <v/>
      </c>
    </row>
    <row r="3040" spans="22:22" ht="14.25" thickBot="1" x14ac:dyDescent="0.3">
      <c r="V3040" s="59" t="str">
        <f t="shared" si="55"/>
        <v/>
      </c>
    </row>
    <row r="3041" spans="22:22" ht="14.25" thickBot="1" x14ac:dyDescent="0.3">
      <c r="V3041" s="59" t="str">
        <f t="shared" si="55"/>
        <v/>
      </c>
    </row>
    <row r="3042" spans="22:22" ht="14.25" thickBot="1" x14ac:dyDescent="0.3">
      <c r="V3042" s="59" t="str">
        <f t="shared" si="55"/>
        <v/>
      </c>
    </row>
    <row r="3043" spans="22:22" ht="14.25" thickBot="1" x14ac:dyDescent="0.3">
      <c r="V3043" s="59" t="str">
        <f t="shared" si="55"/>
        <v/>
      </c>
    </row>
    <row r="3044" spans="22:22" ht="14.25" thickBot="1" x14ac:dyDescent="0.3">
      <c r="V3044" s="59" t="str">
        <f t="shared" si="55"/>
        <v/>
      </c>
    </row>
    <row r="3045" spans="22:22" ht="14.25" thickBot="1" x14ac:dyDescent="0.3">
      <c r="V3045" s="59" t="str">
        <f t="shared" si="55"/>
        <v/>
      </c>
    </row>
    <row r="3046" spans="22:22" ht="14.25" thickBot="1" x14ac:dyDescent="0.3">
      <c r="V3046" s="59" t="str">
        <f t="shared" si="55"/>
        <v/>
      </c>
    </row>
    <row r="3047" spans="22:22" ht="14.25" thickBot="1" x14ac:dyDescent="0.3">
      <c r="V3047" s="59" t="str">
        <f t="shared" si="55"/>
        <v/>
      </c>
    </row>
    <row r="3048" spans="22:22" ht="14.25" thickBot="1" x14ac:dyDescent="0.3">
      <c r="V3048" s="59" t="str">
        <f t="shared" si="55"/>
        <v/>
      </c>
    </row>
    <row r="3049" spans="22:22" ht="14.25" thickBot="1" x14ac:dyDescent="0.3">
      <c r="V3049" s="59" t="str">
        <f t="shared" si="55"/>
        <v/>
      </c>
    </row>
    <row r="3050" spans="22:22" ht="14.25" thickBot="1" x14ac:dyDescent="0.3">
      <c r="V3050" s="59" t="str">
        <f t="shared" si="55"/>
        <v/>
      </c>
    </row>
    <row r="3051" spans="22:22" ht="14.25" thickBot="1" x14ac:dyDescent="0.3">
      <c r="V3051" s="59" t="str">
        <f t="shared" si="55"/>
        <v/>
      </c>
    </row>
    <row r="3052" spans="22:22" ht="14.25" thickBot="1" x14ac:dyDescent="0.3">
      <c r="V3052" s="59" t="str">
        <f t="shared" si="55"/>
        <v/>
      </c>
    </row>
    <row r="3053" spans="22:22" ht="14.25" thickBot="1" x14ac:dyDescent="0.3">
      <c r="V3053" s="59" t="str">
        <f t="shared" si="55"/>
        <v/>
      </c>
    </row>
    <row r="3054" spans="22:22" ht="14.25" thickBot="1" x14ac:dyDescent="0.3">
      <c r="V3054" s="59" t="str">
        <f t="shared" si="55"/>
        <v/>
      </c>
    </row>
    <row r="3055" spans="22:22" ht="14.25" thickBot="1" x14ac:dyDescent="0.3">
      <c r="V3055" s="59" t="str">
        <f t="shared" si="55"/>
        <v/>
      </c>
    </row>
    <row r="3056" spans="22:22" ht="14.25" thickBot="1" x14ac:dyDescent="0.3">
      <c r="V3056" s="59" t="str">
        <f t="shared" si="55"/>
        <v/>
      </c>
    </row>
    <row r="3057" spans="22:22" ht="14.25" thickBot="1" x14ac:dyDescent="0.3">
      <c r="V3057" s="59" t="str">
        <f t="shared" si="55"/>
        <v/>
      </c>
    </row>
    <row r="3058" spans="22:22" ht="14.25" thickBot="1" x14ac:dyDescent="0.3">
      <c r="V3058" s="59" t="str">
        <f t="shared" si="55"/>
        <v/>
      </c>
    </row>
    <row r="3059" spans="22:22" ht="14.25" thickBot="1" x14ac:dyDescent="0.3">
      <c r="V3059" s="59" t="str">
        <f t="shared" si="55"/>
        <v/>
      </c>
    </row>
    <row r="3060" spans="22:22" ht="14.25" thickBot="1" x14ac:dyDescent="0.3">
      <c r="V3060" s="59" t="str">
        <f t="shared" si="55"/>
        <v/>
      </c>
    </row>
    <row r="3061" spans="22:22" ht="14.25" thickBot="1" x14ac:dyDescent="0.3">
      <c r="V3061" s="59" t="str">
        <f t="shared" si="55"/>
        <v/>
      </c>
    </row>
    <row r="3062" spans="22:22" ht="14.25" thickBot="1" x14ac:dyDescent="0.3">
      <c r="V3062" s="59" t="str">
        <f t="shared" si="55"/>
        <v/>
      </c>
    </row>
    <row r="3063" spans="22:22" ht="14.25" thickBot="1" x14ac:dyDescent="0.3">
      <c r="V3063" s="59" t="str">
        <f t="shared" si="55"/>
        <v/>
      </c>
    </row>
    <row r="3064" spans="22:22" ht="14.25" thickBot="1" x14ac:dyDescent="0.3">
      <c r="V3064" s="59" t="str">
        <f t="shared" si="55"/>
        <v/>
      </c>
    </row>
    <row r="3065" spans="22:22" ht="14.25" thickBot="1" x14ac:dyDescent="0.3">
      <c r="V3065" s="59" t="str">
        <f t="shared" si="55"/>
        <v/>
      </c>
    </row>
    <row r="3066" spans="22:22" ht="14.25" thickBot="1" x14ac:dyDescent="0.3">
      <c r="V3066" s="59" t="str">
        <f t="shared" si="55"/>
        <v/>
      </c>
    </row>
    <row r="3067" spans="22:22" ht="14.25" thickBot="1" x14ac:dyDescent="0.3">
      <c r="V3067" s="59" t="str">
        <f t="shared" si="55"/>
        <v/>
      </c>
    </row>
    <row r="3068" spans="22:22" ht="14.25" thickBot="1" x14ac:dyDescent="0.3">
      <c r="V3068" s="59" t="str">
        <f t="shared" si="55"/>
        <v/>
      </c>
    </row>
    <row r="3069" spans="22:22" ht="14.25" thickBot="1" x14ac:dyDescent="0.3">
      <c r="V3069" s="59" t="str">
        <f t="shared" si="55"/>
        <v/>
      </c>
    </row>
    <row r="3070" spans="22:22" ht="14.25" thickBot="1" x14ac:dyDescent="0.3">
      <c r="V3070" s="59" t="str">
        <f t="shared" si="55"/>
        <v/>
      </c>
    </row>
    <row r="3071" spans="22:22" ht="14.25" thickBot="1" x14ac:dyDescent="0.3">
      <c r="V3071" s="59" t="str">
        <f t="shared" si="55"/>
        <v/>
      </c>
    </row>
    <row r="3072" spans="22:22" ht="14.25" thickBot="1" x14ac:dyDescent="0.3">
      <c r="V3072" s="59" t="str">
        <f t="shared" si="55"/>
        <v/>
      </c>
    </row>
    <row r="3073" spans="22:22" ht="14.25" thickBot="1" x14ac:dyDescent="0.3">
      <c r="V3073" s="59" t="str">
        <f t="shared" si="55"/>
        <v/>
      </c>
    </row>
    <row r="3074" spans="22:22" ht="14.25" thickBot="1" x14ac:dyDescent="0.3">
      <c r="V3074" s="59" t="str">
        <f t="shared" si="55"/>
        <v/>
      </c>
    </row>
    <row r="3075" spans="22:22" ht="14.25" thickBot="1" x14ac:dyDescent="0.3">
      <c r="V3075" s="59" t="str">
        <f t="shared" si="55"/>
        <v/>
      </c>
    </row>
    <row r="3076" spans="22:22" ht="14.25" thickBot="1" x14ac:dyDescent="0.3">
      <c r="V3076" s="59" t="str">
        <f t="shared" si="55"/>
        <v/>
      </c>
    </row>
    <row r="3077" spans="22:22" ht="14.25" thickBot="1" x14ac:dyDescent="0.3">
      <c r="V3077" s="59" t="str">
        <f t="shared" si="55"/>
        <v/>
      </c>
    </row>
    <row r="3078" spans="22:22" ht="14.25" thickBot="1" x14ac:dyDescent="0.3">
      <c r="V3078" s="59" t="str">
        <f t="shared" si="55"/>
        <v/>
      </c>
    </row>
    <row r="3079" spans="22:22" ht="14.25" thickBot="1" x14ac:dyDescent="0.3">
      <c r="V3079" s="59" t="str">
        <f t="shared" si="55"/>
        <v/>
      </c>
    </row>
    <row r="3080" spans="22:22" ht="14.25" thickBot="1" x14ac:dyDescent="0.3">
      <c r="V3080" s="59" t="str">
        <f t="shared" si="55"/>
        <v/>
      </c>
    </row>
    <row r="3081" spans="22:22" ht="14.25" thickBot="1" x14ac:dyDescent="0.3">
      <c r="V3081" s="59" t="str">
        <f t="shared" ref="V3081:V3144" si="56">IF(R3081="","",IF(OR(G3081="3F",G3081="AEDIFICAT",G3081="ANTIN"),R3081+IF(U3081&lt;&gt;"",U3081,S3081)+1,WORKDAY(R3081,IF(U3081&lt;&gt;"",U3081,S3081))))</f>
        <v/>
      </c>
    </row>
    <row r="3082" spans="22:22" ht="14.25" thickBot="1" x14ac:dyDescent="0.3">
      <c r="V3082" s="59" t="str">
        <f t="shared" si="56"/>
        <v/>
      </c>
    </row>
    <row r="3083" spans="22:22" ht="14.25" thickBot="1" x14ac:dyDescent="0.3">
      <c r="V3083" s="59" t="str">
        <f t="shared" si="56"/>
        <v/>
      </c>
    </row>
    <row r="3084" spans="22:22" ht="14.25" thickBot="1" x14ac:dyDescent="0.3">
      <c r="V3084" s="59" t="str">
        <f t="shared" si="56"/>
        <v/>
      </c>
    </row>
    <row r="3085" spans="22:22" ht="14.25" thickBot="1" x14ac:dyDescent="0.3">
      <c r="V3085" s="59" t="str">
        <f t="shared" si="56"/>
        <v/>
      </c>
    </row>
    <row r="3086" spans="22:22" ht="14.25" thickBot="1" x14ac:dyDescent="0.3">
      <c r="V3086" s="59" t="str">
        <f t="shared" si="56"/>
        <v/>
      </c>
    </row>
    <row r="3087" spans="22:22" ht="14.25" thickBot="1" x14ac:dyDescent="0.3">
      <c r="V3087" s="59" t="str">
        <f t="shared" si="56"/>
        <v/>
      </c>
    </row>
    <row r="3088" spans="22:22" ht="14.25" thickBot="1" x14ac:dyDescent="0.3">
      <c r="V3088" s="59" t="str">
        <f t="shared" si="56"/>
        <v/>
      </c>
    </row>
    <row r="3089" spans="22:22" ht="14.25" thickBot="1" x14ac:dyDescent="0.3">
      <c r="V3089" s="59" t="str">
        <f t="shared" si="56"/>
        <v/>
      </c>
    </row>
    <row r="3090" spans="22:22" ht="14.25" thickBot="1" x14ac:dyDescent="0.3">
      <c r="V3090" s="59" t="str">
        <f t="shared" si="56"/>
        <v/>
      </c>
    </row>
    <row r="3091" spans="22:22" ht="14.25" thickBot="1" x14ac:dyDescent="0.3">
      <c r="V3091" s="59" t="str">
        <f t="shared" si="56"/>
        <v/>
      </c>
    </row>
    <row r="3092" spans="22:22" ht="14.25" thickBot="1" x14ac:dyDescent="0.3">
      <c r="V3092" s="59" t="str">
        <f t="shared" si="56"/>
        <v/>
      </c>
    </row>
    <row r="3093" spans="22:22" ht="14.25" thickBot="1" x14ac:dyDescent="0.3">
      <c r="V3093" s="59" t="str">
        <f t="shared" si="56"/>
        <v/>
      </c>
    </row>
    <row r="3094" spans="22:22" ht="14.25" thickBot="1" x14ac:dyDescent="0.3">
      <c r="V3094" s="59" t="str">
        <f t="shared" si="56"/>
        <v/>
      </c>
    </row>
    <row r="3095" spans="22:22" ht="14.25" thickBot="1" x14ac:dyDescent="0.3">
      <c r="V3095" s="59" t="str">
        <f t="shared" si="56"/>
        <v/>
      </c>
    </row>
    <row r="3096" spans="22:22" ht="14.25" thickBot="1" x14ac:dyDescent="0.3">
      <c r="V3096" s="59" t="str">
        <f t="shared" si="56"/>
        <v/>
      </c>
    </row>
    <row r="3097" spans="22:22" ht="14.25" thickBot="1" x14ac:dyDescent="0.3">
      <c r="V3097" s="59" t="str">
        <f t="shared" si="56"/>
        <v/>
      </c>
    </row>
    <row r="3098" spans="22:22" ht="14.25" thickBot="1" x14ac:dyDescent="0.3">
      <c r="V3098" s="59" t="str">
        <f t="shared" si="56"/>
        <v/>
      </c>
    </row>
    <row r="3099" spans="22:22" ht="14.25" thickBot="1" x14ac:dyDescent="0.3">
      <c r="V3099" s="59" t="str">
        <f t="shared" si="56"/>
        <v/>
      </c>
    </row>
    <row r="3100" spans="22:22" ht="14.25" thickBot="1" x14ac:dyDescent="0.3">
      <c r="V3100" s="59" t="str">
        <f t="shared" si="56"/>
        <v/>
      </c>
    </row>
    <row r="3101" spans="22:22" ht="14.25" thickBot="1" x14ac:dyDescent="0.3">
      <c r="V3101" s="59" t="str">
        <f t="shared" si="56"/>
        <v/>
      </c>
    </row>
    <row r="3102" spans="22:22" ht="14.25" thickBot="1" x14ac:dyDescent="0.3">
      <c r="V3102" s="59" t="str">
        <f t="shared" si="56"/>
        <v/>
      </c>
    </row>
    <row r="3103" spans="22:22" ht="14.25" thickBot="1" x14ac:dyDescent="0.3">
      <c r="V3103" s="59" t="str">
        <f t="shared" si="56"/>
        <v/>
      </c>
    </row>
    <row r="3104" spans="22:22" ht="14.25" thickBot="1" x14ac:dyDescent="0.3">
      <c r="V3104" s="59" t="str">
        <f t="shared" si="56"/>
        <v/>
      </c>
    </row>
    <row r="3105" spans="22:22" ht="14.25" thickBot="1" x14ac:dyDescent="0.3">
      <c r="V3105" s="59" t="str">
        <f t="shared" si="56"/>
        <v/>
      </c>
    </row>
    <row r="3106" spans="22:22" ht="14.25" thickBot="1" x14ac:dyDescent="0.3">
      <c r="V3106" s="59" t="str">
        <f t="shared" si="56"/>
        <v/>
      </c>
    </row>
    <row r="3107" spans="22:22" ht="14.25" thickBot="1" x14ac:dyDescent="0.3">
      <c r="V3107" s="59" t="str">
        <f t="shared" si="56"/>
        <v/>
      </c>
    </row>
    <row r="3108" spans="22:22" ht="14.25" thickBot="1" x14ac:dyDescent="0.3">
      <c r="V3108" s="59" t="str">
        <f t="shared" si="56"/>
        <v/>
      </c>
    </row>
    <row r="3109" spans="22:22" ht="14.25" thickBot="1" x14ac:dyDescent="0.3">
      <c r="V3109" s="59" t="str">
        <f t="shared" si="56"/>
        <v/>
      </c>
    </row>
    <row r="3110" spans="22:22" ht="14.25" thickBot="1" x14ac:dyDescent="0.3">
      <c r="V3110" s="59" t="str">
        <f t="shared" si="56"/>
        <v/>
      </c>
    </row>
    <row r="3111" spans="22:22" ht="14.25" thickBot="1" x14ac:dyDescent="0.3">
      <c r="V3111" s="59" t="str">
        <f t="shared" si="56"/>
        <v/>
      </c>
    </row>
    <row r="3112" spans="22:22" ht="14.25" thickBot="1" x14ac:dyDescent="0.3">
      <c r="V3112" s="59" t="str">
        <f t="shared" si="56"/>
        <v/>
      </c>
    </row>
    <row r="3113" spans="22:22" ht="14.25" thickBot="1" x14ac:dyDescent="0.3">
      <c r="V3113" s="59" t="str">
        <f t="shared" si="56"/>
        <v/>
      </c>
    </row>
    <row r="3114" spans="22:22" ht="14.25" thickBot="1" x14ac:dyDescent="0.3">
      <c r="V3114" s="59" t="str">
        <f t="shared" si="56"/>
        <v/>
      </c>
    </row>
    <row r="3115" spans="22:22" ht="14.25" thickBot="1" x14ac:dyDescent="0.3">
      <c r="V3115" s="59" t="str">
        <f t="shared" si="56"/>
        <v/>
      </c>
    </row>
    <row r="3116" spans="22:22" ht="14.25" thickBot="1" x14ac:dyDescent="0.3">
      <c r="V3116" s="59" t="str">
        <f t="shared" si="56"/>
        <v/>
      </c>
    </row>
    <row r="3117" spans="22:22" ht="14.25" thickBot="1" x14ac:dyDescent="0.3">
      <c r="V3117" s="59" t="str">
        <f t="shared" si="56"/>
        <v/>
      </c>
    </row>
    <row r="3118" spans="22:22" ht="14.25" thickBot="1" x14ac:dyDescent="0.3">
      <c r="V3118" s="59" t="str">
        <f t="shared" si="56"/>
        <v/>
      </c>
    </row>
    <row r="3119" spans="22:22" ht="14.25" thickBot="1" x14ac:dyDescent="0.3">
      <c r="V3119" s="59" t="str">
        <f t="shared" si="56"/>
        <v/>
      </c>
    </row>
    <row r="3120" spans="22:22" ht="14.25" thickBot="1" x14ac:dyDescent="0.3">
      <c r="V3120" s="59" t="str">
        <f t="shared" si="56"/>
        <v/>
      </c>
    </row>
    <row r="3121" spans="22:22" ht="14.25" thickBot="1" x14ac:dyDescent="0.3">
      <c r="V3121" s="59" t="str">
        <f t="shared" si="56"/>
        <v/>
      </c>
    </row>
    <row r="3122" spans="22:22" ht="14.25" thickBot="1" x14ac:dyDescent="0.3">
      <c r="V3122" s="59" t="str">
        <f t="shared" si="56"/>
        <v/>
      </c>
    </row>
    <row r="3123" spans="22:22" ht="14.25" thickBot="1" x14ac:dyDescent="0.3">
      <c r="V3123" s="59" t="str">
        <f t="shared" si="56"/>
        <v/>
      </c>
    </row>
    <row r="3124" spans="22:22" ht="14.25" thickBot="1" x14ac:dyDescent="0.3">
      <c r="V3124" s="59" t="str">
        <f t="shared" si="56"/>
        <v/>
      </c>
    </row>
    <row r="3125" spans="22:22" ht="14.25" thickBot="1" x14ac:dyDescent="0.3">
      <c r="V3125" s="59" t="str">
        <f t="shared" si="56"/>
        <v/>
      </c>
    </row>
    <row r="3126" spans="22:22" ht="14.25" thickBot="1" x14ac:dyDescent="0.3">
      <c r="V3126" s="59" t="str">
        <f t="shared" si="56"/>
        <v/>
      </c>
    </row>
    <row r="3127" spans="22:22" ht="14.25" thickBot="1" x14ac:dyDescent="0.3">
      <c r="V3127" s="59" t="str">
        <f t="shared" si="56"/>
        <v/>
      </c>
    </row>
    <row r="3128" spans="22:22" ht="14.25" thickBot="1" x14ac:dyDescent="0.3">
      <c r="V3128" s="59" t="str">
        <f t="shared" si="56"/>
        <v/>
      </c>
    </row>
    <row r="3129" spans="22:22" ht="14.25" thickBot="1" x14ac:dyDescent="0.3">
      <c r="V3129" s="59" t="str">
        <f t="shared" si="56"/>
        <v/>
      </c>
    </row>
    <row r="3130" spans="22:22" ht="14.25" thickBot="1" x14ac:dyDescent="0.3">
      <c r="V3130" s="59" t="str">
        <f t="shared" si="56"/>
        <v/>
      </c>
    </row>
    <row r="3131" spans="22:22" ht="14.25" thickBot="1" x14ac:dyDescent="0.3">
      <c r="V3131" s="59" t="str">
        <f t="shared" si="56"/>
        <v/>
      </c>
    </row>
    <row r="3132" spans="22:22" ht="14.25" thickBot="1" x14ac:dyDescent="0.3">
      <c r="V3132" s="59" t="str">
        <f t="shared" si="56"/>
        <v/>
      </c>
    </row>
    <row r="3133" spans="22:22" ht="14.25" thickBot="1" x14ac:dyDescent="0.3">
      <c r="V3133" s="59" t="str">
        <f t="shared" si="56"/>
        <v/>
      </c>
    </row>
    <row r="3134" spans="22:22" ht="14.25" thickBot="1" x14ac:dyDescent="0.3">
      <c r="V3134" s="59" t="str">
        <f t="shared" si="56"/>
        <v/>
      </c>
    </row>
    <row r="3135" spans="22:22" ht="14.25" thickBot="1" x14ac:dyDescent="0.3">
      <c r="V3135" s="59" t="str">
        <f t="shared" si="56"/>
        <v/>
      </c>
    </row>
    <row r="3136" spans="22:22" ht="14.25" thickBot="1" x14ac:dyDescent="0.3">
      <c r="V3136" s="59" t="str">
        <f t="shared" si="56"/>
        <v/>
      </c>
    </row>
    <row r="3137" spans="22:22" ht="14.25" thickBot="1" x14ac:dyDescent="0.3">
      <c r="V3137" s="59" t="str">
        <f t="shared" si="56"/>
        <v/>
      </c>
    </row>
    <row r="3138" spans="22:22" ht="14.25" thickBot="1" x14ac:dyDescent="0.3">
      <c r="V3138" s="59" t="str">
        <f t="shared" si="56"/>
        <v/>
      </c>
    </row>
    <row r="3139" spans="22:22" ht="14.25" thickBot="1" x14ac:dyDescent="0.3">
      <c r="V3139" s="59" t="str">
        <f t="shared" si="56"/>
        <v/>
      </c>
    </row>
    <row r="3140" spans="22:22" ht="14.25" thickBot="1" x14ac:dyDescent="0.3">
      <c r="V3140" s="59" t="str">
        <f t="shared" si="56"/>
        <v/>
      </c>
    </row>
    <row r="3141" spans="22:22" ht="14.25" thickBot="1" x14ac:dyDescent="0.3">
      <c r="V3141" s="59" t="str">
        <f t="shared" si="56"/>
        <v/>
      </c>
    </row>
    <row r="3142" spans="22:22" ht="14.25" thickBot="1" x14ac:dyDescent="0.3">
      <c r="V3142" s="59" t="str">
        <f t="shared" si="56"/>
        <v/>
      </c>
    </row>
    <row r="3143" spans="22:22" ht="14.25" thickBot="1" x14ac:dyDescent="0.3">
      <c r="V3143" s="59" t="str">
        <f t="shared" si="56"/>
        <v/>
      </c>
    </row>
    <row r="3144" spans="22:22" ht="14.25" thickBot="1" x14ac:dyDescent="0.3">
      <c r="V3144" s="59" t="str">
        <f t="shared" si="56"/>
        <v/>
      </c>
    </row>
    <row r="3145" spans="22:22" ht="14.25" thickBot="1" x14ac:dyDescent="0.3">
      <c r="V3145" s="59" t="str">
        <f t="shared" ref="V3145:V3208" si="57">IF(R3145="","",IF(OR(G3145="3F",G3145="AEDIFICAT",G3145="ANTIN"),R3145+IF(U3145&lt;&gt;"",U3145,S3145)+1,WORKDAY(R3145,IF(U3145&lt;&gt;"",U3145,S3145))))</f>
        <v/>
      </c>
    </row>
    <row r="3146" spans="22:22" ht="14.25" thickBot="1" x14ac:dyDescent="0.3">
      <c r="V3146" s="59" t="str">
        <f t="shared" si="57"/>
        <v/>
      </c>
    </row>
    <row r="3147" spans="22:22" ht="14.25" thickBot="1" x14ac:dyDescent="0.3">
      <c r="V3147" s="59" t="str">
        <f t="shared" si="57"/>
        <v/>
      </c>
    </row>
    <row r="3148" spans="22:22" ht="14.25" thickBot="1" x14ac:dyDescent="0.3">
      <c r="V3148" s="59" t="str">
        <f t="shared" si="57"/>
        <v/>
      </c>
    </row>
    <row r="3149" spans="22:22" ht="14.25" thickBot="1" x14ac:dyDescent="0.3">
      <c r="V3149" s="59" t="str">
        <f t="shared" si="57"/>
        <v/>
      </c>
    </row>
    <row r="3150" spans="22:22" ht="14.25" thickBot="1" x14ac:dyDescent="0.3">
      <c r="V3150" s="59" t="str">
        <f t="shared" si="57"/>
        <v/>
      </c>
    </row>
    <row r="3151" spans="22:22" ht="14.25" thickBot="1" x14ac:dyDescent="0.3">
      <c r="V3151" s="59" t="str">
        <f t="shared" si="57"/>
        <v/>
      </c>
    </row>
    <row r="3152" spans="22:22" ht="14.25" thickBot="1" x14ac:dyDescent="0.3">
      <c r="V3152" s="59" t="str">
        <f t="shared" si="57"/>
        <v/>
      </c>
    </row>
    <row r="3153" spans="22:22" ht="14.25" thickBot="1" x14ac:dyDescent="0.3">
      <c r="V3153" s="59" t="str">
        <f t="shared" si="57"/>
        <v/>
      </c>
    </row>
    <row r="3154" spans="22:22" ht="14.25" thickBot="1" x14ac:dyDescent="0.3">
      <c r="V3154" s="59" t="str">
        <f t="shared" si="57"/>
        <v/>
      </c>
    </row>
    <row r="3155" spans="22:22" ht="14.25" thickBot="1" x14ac:dyDescent="0.3">
      <c r="V3155" s="59" t="str">
        <f t="shared" si="57"/>
        <v/>
      </c>
    </row>
    <row r="3156" spans="22:22" ht="14.25" thickBot="1" x14ac:dyDescent="0.3">
      <c r="V3156" s="59" t="str">
        <f t="shared" si="57"/>
        <v/>
      </c>
    </row>
    <row r="3157" spans="22:22" ht="14.25" thickBot="1" x14ac:dyDescent="0.3">
      <c r="V3157" s="59" t="str">
        <f t="shared" si="57"/>
        <v/>
      </c>
    </row>
    <row r="3158" spans="22:22" ht="14.25" thickBot="1" x14ac:dyDescent="0.3">
      <c r="V3158" s="59" t="str">
        <f t="shared" si="57"/>
        <v/>
      </c>
    </row>
    <row r="3159" spans="22:22" ht="14.25" thickBot="1" x14ac:dyDescent="0.3">
      <c r="V3159" s="59" t="str">
        <f t="shared" si="57"/>
        <v/>
      </c>
    </row>
    <row r="3160" spans="22:22" ht="14.25" thickBot="1" x14ac:dyDescent="0.3">
      <c r="V3160" s="59" t="str">
        <f t="shared" si="57"/>
        <v/>
      </c>
    </row>
    <row r="3161" spans="22:22" ht="14.25" thickBot="1" x14ac:dyDescent="0.3">
      <c r="V3161" s="59" t="str">
        <f t="shared" si="57"/>
        <v/>
      </c>
    </row>
    <row r="3162" spans="22:22" ht="14.25" thickBot="1" x14ac:dyDescent="0.3">
      <c r="V3162" s="59" t="str">
        <f t="shared" si="57"/>
        <v/>
      </c>
    </row>
    <row r="3163" spans="22:22" ht="14.25" thickBot="1" x14ac:dyDescent="0.3">
      <c r="V3163" s="59" t="str">
        <f t="shared" si="57"/>
        <v/>
      </c>
    </row>
    <row r="3164" spans="22:22" ht="14.25" thickBot="1" x14ac:dyDescent="0.3">
      <c r="V3164" s="59" t="str">
        <f t="shared" si="57"/>
        <v/>
      </c>
    </row>
    <row r="3165" spans="22:22" ht="14.25" thickBot="1" x14ac:dyDescent="0.3">
      <c r="V3165" s="59" t="str">
        <f t="shared" si="57"/>
        <v/>
      </c>
    </row>
    <row r="3166" spans="22:22" ht="14.25" thickBot="1" x14ac:dyDescent="0.3">
      <c r="V3166" s="59" t="str">
        <f t="shared" si="57"/>
        <v/>
      </c>
    </row>
    <row r="3167" spans="22:22" ht="14.25" thickBot="1" x14ac:dyDescent="0.3">
      <c r="V3167" s="59" t="str">
        <f t="shared" si="57"/>
        <v/>
      </c>
    </row>
    <row r="3168" spans="22:22" ht="14.25" thickBot="1" x14ac:dyDescent="0.3">
      <c r="V3168" s="59" t="str">
        <f t="shared" si="57"/>
        <v/>
      </c>
    </row>
    <row r="3169" spans="22:22" ht="14.25" thickBot="1" x14ac:dyDescent="0.3">
      <c r="V3169" s="59" t="str">
        <f t="shared" si="57"/>
        <v/>
      </c>
    </row>
    <row r="3170" spans="22:22" ht="14.25" thickBot="1" x14ac:dyDescent="0.3">
      <c r="V3170" s="59" t="str">
        <f t="shared" si="57"/>
        <v/>
      </c>
    </row>
    <row r="3171" spans="22:22" ht="14.25" thickBot="1" x14ac:dyDescent="0.3">
      <c r="V3171" s="59" t="str">
        <f t="shared" si="57"/>
        <v/>
      </c>
    </row>
    <row r="3172" spans="22:22" ht="14.25" thickBot="1" x14ac:dyDescent="0.3">
      <c r="V3172" s="59" t="str">
        <f t="shared" si="57"/>
        <v/>
      </c>
    </row>
    <row r="3173" spans="22:22" ht="14.25" thickBot="1" x14ac:dyDescent="0.3">
      <c r="V3173" s="59" t="str">
        <f t="shared" si="57"/>
        <v/>
      </c>
    </row>
    <row r="3174" spans="22:22" ht="14.25" thickBot="1" x14ac:dyDescent="0.3">
      <c r="V3174" s="59" t="str">
        <f t="shared" si="57"/>
        <v/>
      </c>
    </row>
    <row r="3175" spans="22:22" ht="14.25" thickBot="1" x14ac:dyDescent="0.3">
      <c r="V3175" s="59" t="str">
        <f t="shared" si="57"/>
        <v/>
      </c>
    </row>
    <row r="3176" spans="22:22" ht="14.25" thickBot="1" x14ac:dyDescent="0.3">
      <c r="V3176" s="59" t="str">
        <f t="shared" si="57"/>
        <v/>
      </c>
    </row>
    <row r="3177" spans="22:22" ht="14.25" thickBot="1" x14ac:dyDescent="0.3">
      <c r="V3177" s="59" t="str">
        <f t="shared" si="57"/>
        <v/>
      </c>
    </row>
    <row r="3178" spans="22:22" ht="14.25" thickBot="1" x14ac:dyDescent="0.3">
      <c r="V3178" s="59" t="str">
        <f t="shared" si="57"/>
        <v/>
      </c>
    </row>
    <row r="3179" spans="22:22" ht="14.25" thickBot="1" x14ac:dyDescent="0.3">
      <c r="V3179" s="59" t="str">
        <f t="shared" si="57"/>
        <v/>
      </c>
    </row>
    <row r="3180" spans="22:22" ht="14.25" thickBot="1" x14ac:dyDescent="0.3">
      <c r="V3180" s="59" t="str">
        <f t="shared" si="57"/>
        <v/>
      </c>
    </row>
    <row r="3181" spans="22:22" ht="14.25" thickBot="1" x14ac:dyDescent="0.3">
      <c r="V3181" s="59" t="str">
        <f t="shared" si="57"/>
        <v/>
      </c>
    </row>
    <row r="3182" spans="22:22" ht="14.25" thickBot="1" x14ac:dyDescent="0.3">
      <c r="V3182" s="59" t="str">
        <f t="shared" si="57"/>
        <v/>
      </c>
    </row>
    <row r="3183" spans="22:22" ht="14.25" thickBot="1" x14ac:dyDescent="0.3">
      <c r="V3183" s="59" t="str">
        <f t="shared" si="57"/>
        <v/>
      </c>
    </row>
    <row r="3184" spans="22:22" ht="14.25" thickBot="1" x14ac:dyDescent="0.3">
      <c r="V3184" s="59" t="str">
        <f t="shared" si="57"/>
        <v/>
      </c>
    </row>
    <row r="3185" spans="22:22" ht="14.25" thickBot="1" x14ac:dyDescent="0.3">
      <c r="V3185" s="59" t="str">
        <f t="shared" si="57"/>
        <v/>
      </c>
    </row>
    <row r="3186" spans="22:22" ht="14.25" thickBot="1" x14ac:dyDescent="0.3">
      <c r="V3186" s="59" t="str">
        <f t="shared" si="57"/>
        <v/>
      </c>
    </row>
    <row r="3187" spans="22:22" ht="14.25" thickBot="1" x14ac:dyDescent="0.3">
      <c r="V3187" s="59" t="str">
        <f t="shared" si="57"/>
        <v/>
      </c>
    </row>
    <row r="3188" spans="22:22" ht="14.25" thickBot="1" x14ac:dyDescent="0.3">
      <c r="V3188" s="59" t="str">
        <f t="shared" si="57"/>
        <v/>
      </c>
    </row>
    <row r="3189" spans="22:22" ht="14.25" thickBot="1" x14ac:dyDescent="0.3">
      <c r="V3189" s="59" t="str">
        <f t="shared" si="57"/>
        <v/>
      </c>
    </row>
    <row r="3190" spans="22:22" ht="14.25" thickBot="1" x14ac:dyDescent="0.3">
      <c r="V3190" s="59" t="str">
        <f t="shared" si="57"/>
        <v/>
      </c>
    </row>
    <row r="3191" spans="22:22" ht="14.25" thickBot="1" x14ac:dyDescent="0.3">
      <c r="V3191" s="59" t="str">
        <f t="shared" si="57"/>
        <v/>
      </c>
    </row>
    <row r="3192" spans="22:22" ht="14.25" thickBot="1" x14ac:dyDescent="0.3">
      <c r="V3192" s="59" t="str">
        <f t="shared" si="57"/>
        <v/>
      </c>
    </row>
    <row r="3193" spans="22:22" ht="14.25" thickBot="1" x14ac:dyDescent="0.3">
      <c r="V3193" s="59" t="str">
        <f t="shared" si="57"/>
        <v/>
      </c>
    </row>
    <row r="3194" spans="22:22" ht="14.25" thickBot="1" x14ac:dyDescent="0.3">
      <c r="V3194" s="59" t="str">
        <f t="shared" si="57"/>
        <v/>
      </c>
    </row>
    <row r="3195" spans="22:22" ht="14.25" thickBot="1" x14ac:dyDescent="0.3">
      <c r="V3195" s="59" t="str">
        <f t="shared" si="57"/>
        <v/>
      </c>
    </row>
    <row r="3196" spans="22:22" ht="14.25" thickBot="1" x14ac:dyDescent="0.3">
      <c r="V3196" s="59" t="str">
        <f t="shared" si="57"/>
        <v/>
      </c>
    </row>
    <row r="3197" spans="22:22" ht="14.25" thickBot="1" x14ac:dyDescent="0.3">
      <c r="V3197" s="59" t="str">
        <f t="shared" si="57"/>
        <v/>
      </c>
    </row>
    <row r="3198" spans="22:22" ht="14.25" thickBot="1" x14ac:dyDescent="0.3">
      <c r="V3198" s="59" t="str">
        <f t="shared" si="57"/>
        <v/>
      </c>
    </row>
    <row r="3199" spans="22:22" ht="14.25" thickBot="1" x14ac:dyDescent="0.3">
      <c r="V3199" s="59" t="str">
        <f t="shared" si="57"/>
        <v/>
      </c>
    </row>
    <row r="3200" spans="22:22" ht="14.25" thickBot="1" x14ac:dyDescent="0.3">
      <c r="V3200" s="59" t="str">
        <f t="shared" si="57"/>
        <v/>
      </c>
    </row>
    <row r="3201" spans="22:22" ht="14.25" thickBot="1" x14ac:dyDescent="0.3">
      <c r="V3201" s="59" t="str">
        <f t="shared" si="57"/>
        <v/>
      </c>
    </row>
    <row r="3202" spans="22:22" ht="14.25" thickBot="1" x14ac:dyDescent="0.3">
      <c r="V3202" s="59" t="str">
        <f t="shared" si="57"/>
        <v/>
      </c>
    </row>
    <row r="3203" spans="22:22" ht="14.25" thickBot="1" x14ac:dyDescent="0.3">
      <c r="V3203" s="59" t="str">
        <f t="shared" si="57"/>
        <v/>
      </c>
    </row>
    <row r="3204" spans="22:22" ht="14.25" thickBot="1" x14ac:dyDescent="0.3">
      <c r="V3204" s="59" t="str">
        <f t="shared" si="57"/>
        <v/>
      </c>
    </row>
    <row r="3205" spans="22:22" ht="14.25" thickBot="1" x14ac:dyDescent="0.3">
      <c r="V3205" s="59" t="str">
        <f t="shared" si="57"/>
        <v/>
      </c>
    </row>
    <row r="3206" spans="22:22" ht="14.25" thickBot="1" x14ac:dyDescent="0.3">
      <c r="V3206" s="59" t="str">
        <f t="shared" si="57"/>
        <v/>
      </c>
    </row>
    <row r="3207" spans="22:22" ht="14.25" thickBot="1" x14ac:dyDescent="0.3">
      <c r="V3207" s="59" t="str">
        <f t="shared" si="57"/>
        <v/>
      </c>
    </row>
    <row r="3208" spans="22:22" ht="14.25" thickBot="1" x14ac:dyDescent="0.3">
      <c r="V3208" s="59" t="str">
        <f t="shared" si="57"/>
        <v/>
      </c>
    </row>
    <row r="3209" spans="22:22" ht="14.25" thickBot="1" x14ac:dyDescent="0.3">
      <c r="V3209" s="59" t="str">
        <f t="shared" ref="V3209:V3272" si="58">IF(R3209="","",IF(OR(G3209="3F",G3209="AEDIFICAT",G3209="ANTIN"),R3209+IF(U3209&lt;&gt;"",U3209,S3209)+1,WORKDAY(R3209,IF(U3209&lt;&gt;"",U3209,S3209))))</f>
        <v/>
      </c>
    </row>
    <row r="3210" spans="22:22" ht="14.25" thickBot="1" x14ac:dyDescent="0.3">
      <c r="V3210" s="59" t="str">
        <f t="shared" si="58"/>
        <v/>
      </c>
    </row>
    <row r="3211" spans="22:22" ht="14.25" thickBot="1" x14ac:dyDescent="0.3">
      <c r="V3211" s="59" t="str">
        <f t="shared" si="58"/>
        <v/>
      </c>
    </row>
    <row r="3212" spans="22:22" ht="14.25" thickBot="1" x14ac:dyDescent="0.3">
      <c r="V3212" s="59" t="str">
        <f t="shared" si="58"/>
        <v/>
      </c>
    </row>
    <row r="3213" spans="22:22" ht="14.25" thickBot="1" x14ac:dyDescent="0.3">
      <c r="V3213" s="59" t="str">
        <f t="shared" si="58"/>
        <v/>
      </c>
    </row>
    <row r="3214" spans="22:22" ht="14.25" thickBot="1" x14ac:dyDescent="0.3">
      <c r="V3214" s="59" t="str">
        <f t="shared" si="58"/>
        <v/>
      </c>
    </row>
    <row r="3215" spans="22:22" ht="14.25" thickBot="1" x14ac:dyDescent="0.3">
      <c r="V3215" s="59" t="str">
        <f t="shared" si="58"/>
        <v/>
      </c>
    </row>
    <row r="3216" spans="22:22" ht="14.25" thickBot="1" x14ac:dyDescent="0.3">
      <c r="V3216" s="59" t="str">
        <f t="shared" si="58"/>
        <v/>
      </c>
    </row>
    <row r="3217" spans="22:22" ht="14.25" thickBot="1" x14ac:dyDescent="0.3">
      <c r="V3217" s="59" t="str">
        <f t="shared" si="58"/>
        <v/>
      </c>
    </row>
    <row r="3218" spans="22:22" ht="14.25" thickBot="1" x14ac:dyDescent="0.3">
      <c r="V3218" s="59" t="str">
        <f t="shared" si="58"/>
        <v/>
      </c>
    </row>
    <row r="3219" spans="22:22" ht="14.25" thickBot="1" x14ac:dyDescent="0.3">
      <c r="V3219" s="59" t="str">
        <f t="shared" si="58"/>
        <v/>
      </c>
    </row>
    <row r="3220" spans="22:22" ht="14.25" thickBot="1" x14ac:dyDescent="0.3">
      <c r="V3220" s="59" t="str">
        <f t="shared" si="58"/>
        <v/>
      </c>
    </row>
    <row r="3221" spans="22:22" ht="14.25" thickBot="1" x14ac:dyDescent="0.3">
      <c r="V3221" s="59" t="str">
        <f t="shared" si="58"/>
        <v/>
      </c>
    </row>
    <row r="3222" spans="22:22" ht="14.25" thickBot="1" x14ac:dyDescent="0.3">
      <c r="V3222" s="59" t="str">
        <f t="shared" si="58"/>
        <v/>
      </c>
    </row>
    <row r="3223" spans="22:22" ht="14.25" thickBot="1" x14ac:dyDescent="0.3">
      <c r="V3223" s="59" t="str">
        <f t="shared" si="58"/>
        <v/>
      </c>
    </row>
    <row r="3224" spans="22:22" ht="14.25" thickBot="1" x14ac:dyDescent="0.3">
      <c r="V3224" s="59" t="str">
        <f t="shared" si="58"/>
        <v/>
      </c>
    </row>
    <row r="3225" spans="22:22" ht="14.25" thickBot="1" x14ac:dyDescent="0.3">
      <c r="V3225" s="59" t="str">
        <f t="shared" si="58"/>
        <v/>
      </c>
    </row>
    <row r="3226" spans="22:22" ht="14.25" thickBot="1" x14ac:dyDescent="0.3">
      <c r="V3226" s="59" t="str">
        <f t="shared" si="58"/>
        <v/>
      </c>
    </row>
    <row r="3227" spans="22:22" ht="14.25" thickBot="1" x14ac:dyDescent="0.3">
      <c r="V3227" s="59" t="str">
        <f t="shared" si="58"/>
        <v/>
      </c>
    </row>
    <row r="3228" spans="22:22" ht="14.25" thickBot="1" x14ac:dyDescent="0.3">
      <c r="V3228" s="59" t="str">
        <f t="shared" si="58"/>
        <v/>
      </c>
    </row>
    <row r="3229" spans="22:22" ht="14.25" thickBot="1" x14ac:dyDescent="0.3">
      <c r="V3229" s="59" t="str">
        <f t="shared" si="58"/>
        <v/>
      </c>
    </row>
    <row r="3230" spans="22:22" ht="14.25" thickBot="1" x14ac:dyDescent="0.3">
      <c r="V3230" s="59" t="str">
        <f t="shared" si="58"/>
        <v/>
      </c>
    </row>
    <row r="3231" spans="22:22" ht="14.25" thickBot="1" x14ac:dyDescent="0.3">
      <c r="V3231" s="59" t="str">
        <f t="shared" si="58"/>
        <v/>
      </c>
    </row>
    <row r="3232" spans="22:22" ht="14.25" thickBot="1" x14ac:dyDescent="0.3">
      <c r="V3232" s="59" t="str">
        <f t="shared" si="58"/>
        <v/>
      </c>
    </row>
    <row r="3233" spans="22:22" ht="14.25" thickBot="1" x14ac:dyDescent="0.3">
      <c r="V3233" s="59" t="str">
        <f t="shared" si="58"/>
        <v/>
      </c>
    </row>
    <row r="3234" spans="22:22" ht="14.25" thickBot="1" x14ac:dyDescent="0.3">
      <c r="V3234" s="59" t="str">
        <f t="shared" si="58"/>
        <v/>
      </c>
    </row>
    <row r="3235" spans="22:22" ht="14.25" thickBot="1" x14ac:dyDescent="0.3">
      <c r="V3235" s="59" t="str">
        <f t="shared" si="58"/>
        <v/>
      </c>
    </row>
    <row r="3236" spans="22:22" ht="14.25" thickBot="1" x14ac:dyDescent="0.3">
      <c r="V3236" s="59" t="str">
        <f t="shared" si="58"/>
        <v/>
      </c>
    </row>
    <row r="3237" spans="22:22" ht="14.25" thickBot="1" x14ac:dyDescent="0.3">
      <c r="V3237" s="59" t="str">
        <f t="shared" si="58"/>
        <v/>
      </c>
    </row>
    <row r="3238" spans="22:22" ht="14.25" thickBot="1" x14ac:dyDescent="0.3">
      <c r="V3238" s="59" t="str">
        <f t="shared" si="58"/>
        <v/>
      </c>
    </row>
    <row r="3239" spans="22:22" ht="14.25" thickBot="1" x14ac:dyDescent="0.3">
      <c r="V3239" s="59" t="str">
        <f t="shared" si="58"/>
        <v/>
      </c>
    </row>
    <row r="3240" spans="22:22" ht="14.25" thickBot="1" x14ac:dyDescent="0.3">
      <c r="V3240" s="59" t="str">
        <f t="shared" si="58"/>
        <v/>
      </c>
    </row>
    <row r="3241" spans="22:22" ht="14.25" thickBot="1" x14ac:dyDescent="0.3">
      <c r="V3241" s="59" t="str">
        <f t="shared" si="58"/>
        <v/>
      </c>
    </row>
    <row r="3242" spans="22:22" ht="14.25" thickBot="1" x14ac:dyDescent="0.3">
      <c r="V3242" s="59" t="str">
        <f t="shared" si="58"/>
        <v/>
      </c>
    </row>
    <row r="3243" spans="22:22" ht="14.25" thickBot="1" x14ac:dyDescent="0.3">
      <c r="V3243" s="59" t="str">
        <f t="shared" si="58"/>
        <v/>
      </c>
    </row>
    <row r="3244" spans="22:22" ht="14.25" thickBot="1" x14ac:dyDescent="0.3">
      <c r="V3244" s="59" t="str">
        <f t="shared" si="58"/>
        <v/>
      </c>
    </row>
    <row r="3245" spans="22:22" ht="14.25" thickBot="1" x14ac:dyDescent="0.3">
      <c r="V3245" s="59" t="str">
        <f t="shared" si="58"/>
        <v/>
      </c>
    </row>
    <row r="3246" spans="22:22" ht="14.25" thickBot="1" x14ac:dyDescent="0.3">
      <c r="V3246" s="59" t="str">
        <f t="shared" si="58"/>
        <v/>
      </c>
    </row>
    <row r="3247" spans="22:22" ht="14.25" thickBot="1" x14ac:dyDescent="0.3">
      <c r="V3247" s="59" t="str">
        <f t="shared" si="58"/>
        <v/>
      </c>
    </row>
    <row r="3248" spans="22:22" ht="14.25" thickBot="1" x14ac:dyDescent="0.3">
      <c r="V3248" s="59" t="str">
        <f t="shared" si="58"/>
        <v/>
      </c>
    </row>
    <row r="3249" spans="22:22" ht="14.25" thickBot="1" x14ac:dyDescent="0.3">
      <c r="V3249" s="59" t="str">
        <f t="shared" si="58"/>
        <v/>
      </c>
    </row>
    <row r="3250" spans="22:22" ht="14.25" thickBot="1" x14ac:dyDescent="0.3">
      <c r="V3250" s="59" t="str">
        <f t="shared" si="58"/>
        <v/>
      </c>
    </row>
    <row r="3251" spans="22:22" ht="14.25" thickBot="1" x14ac:dyDescent="0.3">
      <c r="V3251" s="59" t="str">
        <f t="shared" si="58"/>
        <v/>
      </c>
    </row>
    <row r="3252" spans="22:22" ht="14.25" thickBot="1" x14ac:dyDescent="0.3">
      <c r="V3252" s="59" t="str">
        <f t="shared" si="58"/>
        <v/>
      </c>
    </row>
    <row r="3253" spans="22:22" ht="14.25" thickBot="1" x14ac:dyDescent="0.3">
      <c r="V3253" s="59" t="str">
        <f t="shared" si="58"/>
        <v/>
      </c>
    </row>
    <row r="3254" spans="22:22" ht="14.25" thickBot="1" x14ac:dyDescent="0.3">
      <c r="V3254" s="59" t="str">
        <f t="shared" si="58"/>
        <v/>
      </c>
    </row>
    <row r="3255" spans="22:22" ht="14.25" thickBot="1" x14ac:dyDescent="0.3">
      <c r="V3255" s="59" t="str">
        <f t="shared" si="58"/>
        <v/>
      </c>
    </row>
    <row r="3256" spans="22:22" ht="14.25" thickBot="1" x14ac:dyDescent="0.3">
      <c r="V3256" s="59" t="str">
        <f t="shared" si="58"/>
        <v/>
      </c>
    </row>
    <row r="3257" spans="22:22" ht="14.25" thickBot="1" x14ac:dyDescent="0.3">
      <c r="V3257" s="59" t="str">
        <f t="shared" si="58"/>
        <v/>
      </c>
    </row>
    <row r="3258" spans="22:22" ht="14.25" thickBot="1" x14ac:dyDescent="0.3">
      <c r="V3258" s="59" t="str">
        <f t="shared" si="58"/>
        <v/>
      </c>
    </row>
    <row r="3259" spans="22:22" ht="14.25" thickBot="1" x14ac:dyDescent="0.3">
      <c r="V3259" s="59" t="str">
        <f t="shared" si="58"/>
        <v/>
      </c>
    </row>
    <row r="3260" spans="22:22" ht="14.25" thickBot="1" x14ac:dyDescent="0.3">
      <c r="V3260" s="59" t="str">
        <f t="shared" si="58"/>
        <v/>
      </c>
    </row>
    <row r="3261" spans="22:22" ht="14.25" thickBot="1" x14ac:dyDescent="0.3">
      <c r="V3261" s="59" t="str">
        <f t="shared" si="58"/>
        <v/>
      </c>
    </row>
    <row r="3262" spans="22:22" ht="14.25" thickBot="1" x14ac:dyDescent="0.3">
      <c r="V3262" s="59" t="str">
        <f t="shared" si="58"/>
        <v/>
      </c>
    </row>
    <row r="3263" spans="22:22" ht="14.25" thickBot="1" x14ac:dyDescent="0.3">
      <c r="V3263" s="59" t="str">
        <f t="shared" si="58"/>
        <v/>
      </c>
    </row>
    <row r="3264" spans="22:22" ht="14.25" thickBot="1" x14ac:dyDescent="0.3">
      <c r="V3264" s="59" t="str">
        <f t="shared" si="58"/>
        <v/>
      </c>
    </row>
    <row r="3265" spans="22:22" ht="14.25" thickBot="1" x14ac:dyDescent="0.3">
      <c r="V3265" s="59" t="str">
        <f t="shared" si="58"/>
        <v/>
      </c>
    </row>
    <row r="3266" spans="22:22" ht="14.25" thickBot="1" x14ac:dyDescent="0.3">
      <c r="V3266" s="59" t="str">
        <f t="shared" si="58"/>
        <v/>
      </c>
    </row>
    <row r="3267" spans="22:22" ht="14.25" thickBot="1" x14ac:dyDescent="0.3">
      <c r="V3267" s="59" t="str">
        <f t="shared" si="58"/>
        <v/>
      </c>
    </row>
    <row r="3268" spans="22:22" ht="14.25" thickBot="1" x14ac:dyDescent="0.3">
      <c r="V3268" s="59" t="str">
        <f t="shared" si="58"/>
        <v/>
      </c>
    </row>
    <row r="3269" spans="22:22" ht="14.25" thickBot="1" x14ac:dyDescent="0.3">
      <c r="V3269" s="59" t="str">
        <f t="shared" si="58"/>
        <v/>
      </c>
    </row>
    <row r="3270" spans="22:22" ht="14.25" thickBot="1" x14ac:dyDescent="0.3">
      <c r="V3270" s="59" t="str">
        <f t="shared" si="58"/>
        <v/>
      </c>
    </row>
    <row r="3271" spans="22:22" ht="14.25" thickBot="1" x14ac:dyDescent="0.3">
      <c r="V3271" s="59" t="str">
        <f t="shared" si="58"/>
        <v/>
      </c>
    </row>
    <row r="3272" spans="22:22" ht="14.25" thickBot="1" x14ac:dyDescent="0.3">
      <c r="V3272" s="59" t="str">
        <f t="shared" si="58"/>
        <v/>
      </c>
    </row>
    <row r="3273" spans="22:22" ht="14.25" thickBot="1" x14ac:dyDescent="0.3">
      <c r="V3273" s="59" t="str">
        <f t="shared" ref="V3273:V3336" si="59">IF(R3273="","",IF(OR(G3273="3F",G3273="AEDIFICAT",G3273="ANTIN"),R3273+IF(U3273&lt;&gt;"",U3273,S3273)+1,WORKDAY(R3273,IF(U3273&lt;&gt;"",U3273,S3273))))</f>
        <v/>
      </c>
    </row>
    <row r="3274" spans="22:22" ht="14.25" thickBot="1" x14ac:dyDescent="0.3">
      <c r="V3274" s="59" t="str">
        <f t="shared" si="59"/>
        <v/>
      </c>
    </row>
    <row r="3275" spans="22:22" ht="14.25" thickBot="1" x14ac:dyDescent="0.3">
      <c r="V3275" s="59" t="str">
        <f t="shared" si="59"/>
        <v/>
      </c>
    </row>
    <row r="3276" spans="22:22" ht="14.25" thickBot="1" x14ac:dyDescent="0.3">
      <c r="V3276" s="59" t="str">
        <f t="shared" si="59"/>
        <v/>
      </c>
    </row>
    <row r="3277" spans="22:22" ht="14.25" thickBot="1" x14ac:dyDescent="0.3">
      <c r="V3277" s="59" t="str">
        <f t="shared" si="59"/>
        <v/>
      </c>
    </row>
    <row r="3278" spans="22:22" ht="14.25" thickBot="1" x14ac:dyDescent="0.3">
      <c r="V3278" s="59" t="str">
        <f t="shared" si="59"/>
        <v/>
      </c>
    </row>
    <row r="3279" spans="22:22" ht="14.25" thickBot="1" x14ac:dyDescent="0.3">
      <c r="V3279" s="59" t="str">
        <f t="shared" si="59"/>
        <v/>
      </c>
    </row>
    <row r="3280" spans="22:22" ht="14.25" thickBot="1" x14ac:dyDescent="0.3">
      <c r="V3280" s="59" t="str">
        <f t="shared" si="59"/>
        <v/>
      </c>
    </row>
    <row r="3281" spans="22:22" ht="14.25" thickBot="1" x14ac:dyDescent="0.3">
      <c r="V3281" s="59" t="str">
        <f t="shared" si="59"/>
        <v/>
      </c>
    </row>
    <row r="3282" spans="22:22" ht="14.25" thickBot="1" x14ac:dyDescent="0.3">
      <c r="V3282" s="59" t="str">
        <f t="shared" si="59"/>
        <v/>
      </c>
    </row>
    <row r="3283" spans="22:22" ht="14.25" thickBot="1" x14ac:dyDescent="0.3">
      <c r="V3283" s="59" t="str">
        <f t="shared" si="59"/>
        <v/>
      </c>
    </row>
    <row r="3284" spans="22:22" ht="14.25" thickBot="1" x14ac:dyDescent="0.3">
      <c r="V3284" s="59" t="str">
        <f t="shared" si="59"/>
        <v/>
      </c>
    </row>
    <row r="3285" spans="22:22" ht="14.25" thickBot="1" x14ac:dyDescent="0.3">
      <c r="V3285" s="59" t="str">
        <f t="shared" si="59"/>
        <v/>
      </c>
    </row>
    <row r="3286" spans="22:22" ht="14.25" thickBot="1" x14ac:dyDescent="0.3">
      <c r="V3286" s="59" t="str">
        <f t="shared" si="59"/>
        <v/>
      </c>
    </row>
    <row r="3287" spans="22:22" ht="14.25" thickBot="1" x14ac:dyDescent="0.3">
      <c r="V3287" s="59" t="str">
        <f t="shared" si="59"/>
        <v/>
      </c>
    </row>
    <row r="3288" spans="22:22" ht="14.25" thickBot="1" x14ac:dyDescent="0.3">
      <c r="V3288" s="59" t="str">
        <f t="shared" si="59"/>
        <v/>
      </c>
    </row>
    <row r="3289" spans="22:22" ht="14.25" thickBot="1" x14ac:dyDescent="0.3">
      <c r="V3289" s="59" t="str">
        <f t="shared" si="59"/>
        <v/>
      </c>
    </row>
    <row r="3290" spans="22:22" ht="14.25" thickBot="1" x14ac:dyDescent="0.3">
      <c r="V3290" s="59" t="str">
        <f t="shared" si="59"/>
        <v/>
      </c>
    </row>
    <row r="3291" spans="22:22" ht="14.25" thickBot="1" x14ac:dyDescent="0.3">
      <c r="V3291" s="59" t="str">
        <f t="shared" si="59"/>
        <v/>
      </c>
    </row>
    <row r="3292" spans="22:22" ht="14.25" thickBot="1" x14ac:dyDescent="0.3">
      <c r="V3292" s="59" t="str">
        <f t="shared" si="59"/>
        <v/>
      </c>
    </row>
    <row r="3293" spans="22:22" ht="14.25" thickBot="1" x14ac:dyDescent="0.3">
      <c r="V3293" s="59" t="str">
        <f t="shared" si="59"/>
        <v/>
      </c>
    </row>
    <row r="3294" spans="22:22" ht="14.25" thickBot="1" x14ac:dyDescent="0.3">
      <c r="V3294" s="59" t="str">
        <f t="shared" si="59"/>
        <v/>
      </c>
    </row>
    <row r="3295" spans="22:22" ht="14.25" thickBot="1" x14ac:dyDescent="0.3">
      <c r="V3295" s="59" t="str">
        <f t="shared" si="59"/>
        <v/>
      </c>
    </row>
    <row r="3296" spans="22:22" ht="14.25" thickBot="1" x14ac:dyDescent="0.3">
      <c r="V3296" s="59" t="str">
        <f t="shared" si="59"/>
        <v/>
      </c>
    </row>
    <row r="3297" spans="22:22" ht="14.25" thickBot="1" x14ac:dyDescent="0.3">
      <c r="V3297" s="59" t="str">
        <f t="shared" si="59"/>
        <v/>
      </c>
    </row>
    <row r="3298" spans="22:22" ht="14.25" thickBot="1" x14ac:dyDescent="0.3">
      <c r="V3298" s="59" t="str">
        <f t="shared" si="59"/>
        <v/>
      </c>
    </row>
    <row r="3299" spans="22:22" ht="14.25" thickBot="1" x14ac:dyDescent="0.3">
      <c r="V3299" s="59" t="str">
        <f t="shared" si="59"/>
        <v/>
      </c>
    </row>
    <row r="3300" spans="22:22" ht="14.25" thickBot="1" x14ac:dyDescent="0.3">
      <c r="V3300" s="59" t="str">
        <f t="shared" si="59"/>
        <v/>
      </c>
    </row>
    <row r="3301" spans="22:22" ht="14.25" thickBot="1" x14ac:dyDescent="0.3">
      <c r="V3301" s="59" t="str">
        <f t="shared" si="59"/>
        <v/>
      </c>
    </row>
    <row r="3302" spans="22:22" ht="14.25" thickBot="1" x14ac:dyDescent="0.3">
      <c r="V3302" s="59" t="str">
        <f t="shared" si="59"/>
        <v/>
      </c>
    </row>
    <row r="3303" spans="22:22" ht="14.25" thickBot="1" x14ac:dyDescent="0.3">
      <c r="V3303" s="59" t="str">
        <f t="shared" si="59"/>
        <v/>
      </c>
    </row>
    <row r="3304" spans="22:22" ht="14.25" thickBot="1" x14ac:dyDescent="0.3">
      <c r="V3304" s="59" t="str">
        <f t="shared" si="59"/>
        <v/>
      </c>
    </row>
    <row r="3305" spans="22:22" ht="14.25" thickBot="1" x14ac:dyDescent="0.3">
      <c r="V3305" s="59" t="str">
        <f t="shared" si="59"/>
        <v/>
      </c>
    </row>
    <row r="3306" spans="22:22" ht="14.25" thickBot="1" x14ac:dyDescent="0.3">
      <c r="V3306" s="59" t="str">
        <f t="shared" si="59"/>
        <v/>
      </c>
    </row>
    <row r="3307" spans="22:22" ht="14.25" thickBot="1" x14ac:dyDescent="0.3">
      <c r="V3307" s="59" t="str">
        <f t="shared" si="59"/>
        <v/>
      </c>
    </row>
    <row r="3308" spans="22:22" ht="14.25" thickBot="1" x14ac:dyDescent="0.3">
      <c r="V3308" s="59" t="str">
        <f t="shared" si="59"/>
        <v/>
      </c>
    </row>
    <row r="3309" spans="22:22" ht="14.25" thickBot="1" x14ac:dyDescent="0.3">
      <c r="V3309" s="59" t="str">
        <f t="shared" si="59"/>
        <v/>
      </c>
    </row>
    <row r="3310" spans="22:22" ht="14.25" thickBot="1" x14ac:dyDescent="0.3">
      <c r="V3310" s="59" t="str">
        <f t="shared" si="59"/>
        <v/>
      </c>
    </row>
    <row r="3311" spans="22:22" ht="14.25" thickBot="1" x14ac:dyDescent="0.3">
      <c r="V3311" s="59" t="str">
        <f t="shared" si="59"/>
        <v/>
      </c>
    </row>
    <row r="3312" spans="22:22" ht="14.25" thickBot="1" x14ac:dyDescent="0.3">
      <c r="V3312" s="59" t="str">
        <f t="shared" si="59"/>
        <v/>
      </c>
    </row>
    <row r="3313" spans="22:22" ht="14.25" thickBot="1" x14ac:dyDescent="0.3">
      <c r="V3313" s="59" t="str">
        <f t="shared" si="59"/>
        <v/>
      </c>
    </row>
    <row r="3314" spans="22:22" ht="14.25" thickBot="1" x14ac:dyDescent="0.3">
      <c r="V3314" s="59" t="str">
        <f t="shared" si="59"/>
        <v/>
      </c>
    </row>
    <row r="3315" spans="22:22" ht="14.25" thickBot="1" x14ac:dyDescent="0.3">
      <c r="V3315" s="59" t="str">
        <f t="shared" si="59"/>
        <v/>
      </c>
    </row>
    <row r="3316" spans="22:22" ht="14.25" thickBot="1" x14ac:dyDescent="0.3">
      <c r="V3316" s="59" t="str">
        <f t="shared" si="59"/>
        <v/>
      </c>
    </row>
    <row r="3317" spans="22:22" ht="14.25" thickBot="1" x14ac:dyDescent="0.3">
      <c r="V3317" s="59" t="str">
        <f t="shared" si="59"/>
        <v/>
      </c>
    </row>
    <row r="3318" spans="22:22" ht="14.25" thickBot="1" x14ac:dyDescent="0.3">
      <c r="V3318" s="59" t="str">
        <f t="shared" si="59"/>
        <v/>
      </c>
    </row>
    <row r="3319" spans="22:22" ht="14.25" thickBot="1" x14ac:dyDescent="0.3">
      <c r="V3319" s="59" t="str">
        <f t="shared" si="59"/>
        <v/>
      </c>
    </row>
    <row r="3320" spans="22:22" ht="14.25" thickBot="1" x14ac:dyDescent="0.3">
      <c r="V3320" s="59" t="str">
        <f t="shared" si="59"/>
        <v/>
      </c>
    </row>
    <row r="3321" spans="22:22" ht="14.25" thickBot="1" x14ac:dyDescent="0.3">
      <c r="V3321" s="59" t="str">
        <f t="shared" si="59"/>
        <v/>
      </c>
    </row>
    <row r="3322" spans="22:22" ht="14.25" thickBot="1" x14ac:dyDescent="0.3">
      <c r="V3322" s="59" t="str">
        <f t="shared" si="59"/>
        <v/>
      </c>
    </row>
    <row r="3323" spans="22:22" ht="14.25" thickBot="1" x14ac:dyDescent="0.3">
      <c r="V3323" s="59" t="str">
        <f t="shared" si="59"/>
        <v/>
      </c>
    </row>
    <row r="3324" spans="22:22" ht="14.25" thickBot="1" x14ac:dyDescent="0.3">
      <c r="V3324" s="59" t="str">
        <f t="shared" si="59"/>
        <v/>
      </c>
    </row>
    <row r="3325" spans="22:22" ht="14.25" thickBot="1" x14ac:dyDescent="0.3">
      <c r="V3325" s="59" t="str">
        <f t="shared" si="59"/>
        <v/>
      </c>
    </row>
    <row r="3326" spans="22:22" ht="14.25" thickBot="1" x14ac:dyDescent="0.3">
      <c r="V3326" s="59" t="str">
        <f t="shared" si="59"/>
        <v/>
      </c>
    </row>
    <row r="3327" spans="22:22" ht="14.25" thickBot="1" x14ac:dyDescent="0.3">
      <c r="V3327" s="59" t="str">
        <f t="shared" si="59"/>
        <v/>
      </c>
    </row>
    <row r="3328" spans="22:22" ht="14.25" thickBot="1" x14ac:dyDescent="0.3">
      <c r="V3328" s="59" t="str">
        <f t="shared" si="59"/>
        <v/>
      </c>
    </row>
    <row r="3329" spans="22:22" ht="14.25" thickBot="1" x14ac:dyDescent="0.3">
      <c r="V3329" s="59" t="str">
        <f t="shared" si="59"/>
        <v/>
      </c>
    </row>
    <row r="3330" spans="22:22" ht="14.25" thickBot="1" x14ac:dyDescent="0.3">
      <c r="V3330" s="59" t="str">
        <f t="shared" si="59"/>
        <v/>
      </c>
    </row>
    <row r="3331" spans="22:22" ht="14.25" thickBot="1" x14ac:dyDescent="0.3">
      <c r="V3331" s="59" t="str">
        <f t="shared" si="59"/>
        <v/>
      </c>
    </row>
    <row r="3332" spans="22:22" ht="14.25" thickBot="1" x14ac:dyDescent="0.3">
      <c r="V3332" s="59" t="str">
        <f t="shared" si="59"/>
        <v/>
      </c>
    </row>
    <row r="3333" spans="22:22" ht="14.25" thickBot="1" x14ac:dyDescent="0.3">
      <c r="V3333" s="59" t="str">
        <f t="shared" si="59"/>
        <v/>
      </c>
    </row>
    <row r="3334" spans="22:22" ht="14.25" thickBot="1" x14ac:dyDescent="0.3">
      <c r="V3334" s="59" t="str">
        <f t="shared" si="59"/>
        <v/>
      </c>
    </row>
    <row r="3335" spans="22:22" ht="14.25" thickBot="1" x14ac:dyDescent="0.3">
      <c r="V3335" s="59" t="str">
        <f t="shared" si="59"/>
        <v/>
      </c>
    </row>
    <row r="3336" spans="22:22" ht="14.25" thickBot="1" x14ac:dyDescent="0.3">
      <c r="V3336" s="59" t="str">
        <f t="shared" si="59"/>
        <v/>
      </c>
    </row>
    <row r="3337" spans="22:22" ht="14.25" thickBot="1" x14ac:dyDescent="0.3">
      <c r="V3337" s="59" t="str">
        <f t="shared" ref="V3337:V3400" si="60">IF(R3337="","",IF(OR(G3337="3F",G3337="AEDIFICAT",G3337="ANTIN"),R3337+IF(U3337&lt;&gt;"",U3337,S3337)+1,WORKDAY(R3337,IF(U3337&lt;&gt;"",U3337,S3337))))</f>
        <v/>
      </c>
    </row>
    <row r="3338" spans="22:22" ht="14.25" thickBot="1" x14ac:dyDescent="0.3">
      <c r="V3338" s="59" t="str">
        <f t="shared" si="60"/>
        <v/>
      </c>
    </row>
    <row r="3339" spans="22:22" ht="14.25" thickBot="1" x14ac:dyDescent="0.3">
      <c r="V3339" s="59" t="str">
        <f t="shared" si="60"/>
        <v/>
      </c>
    </row>
    <row r="3340" spans="22:22" ht="14.25" thickBot="1" x14ac:dyDescent="0.3">
      <c r="V3340" s="59" t="str">
        <f t="shared" si="60"/>
        <v/>
      </c>
    </row>
    <row r="3341" spans="22:22" ht="14.25" thickBot="1" x14ac:dyDescent="0.3">
      <c r="V3341" s="59" t="str">
        <f t="shared" si="60"/>
        <v/>
      </c>
    </row>
    <row r="3342" spans="22:22" ht="14.25" thickBot="1" x14ac:dyDescent="0.3">
      <c r="V3342" s="59" t="str">
        <f t="shared" si="60"/>
        <v/>
      </c>
    </row>
    <row r="3343" spans="22:22" ht="14.25" thickBot="1" x14ac:dyDescent="0.3">
      <c r="V3343" s="59" t="str">
        <f t="shared" si="60"/>
        <v/>
      </c>
    </row>
    <row r="3344" spans="22:22" ht="14.25" thickBot="1" x14ac:dyDescent="0.3">
      <c r="V3344" s="59" t="str">
        <f t="shared" si="60"/>
        <v/>
      </c>
    </row>
    <row r="3345" spans="22:22" ht="14.25" thickBot="1" x14ac:dyDescent="0.3">
      <c r="V3345" s="59" t="str">
        <f t="shared" si="60"/>
        <v/>
      </c>
    </row>
    <row r="3346" spans="22:22" ht="14.25" thickBot="1" x14ac:dyDescent="0.3">
      <c r="V3346" s="59" t="str">
        <f t="shared" si="60"/>
        <v/>
      </c>
    </row>
    <row r="3347" spans="22:22" ht="14.25" thickBot="1" x14ac:dyDescent="0.3">
      <c r="V3347" s="59" t="str">
        <f t="shared" si="60"/>
        <v/>
      </c>
    </row>
    <row r="3348" spans="22:22" ht="14.25" thickBot="1" x14ac:dyDescent="0.3">
      <c r="V3348" s="59" t="str">
        <f t="shared" si="60"/>
        <v/>
      </c>
    </row>
    <row r="3349" spans="22:22" ht="14.25" thickBot="1" x14ac:dyDescent="0.3">
      <c r="V3349" s="59" t="str">
        <f t="shared" si="60"/>
        <v/>
      </c>
    </row>
    <row r="3350" spans="22:22" ht="14.25" thickBot="1" x14ac:dyDescent="0.3">
      <c r="V3350" s="59" t="str">
        <f t="shared" si="60"/>
        <v/>
      </c>
    </row>
    <row r="3351" spans="22:22" ht="14.25" thickBot="1" x14ac:dyDescent="0.3">
      <c r="V3351" s="59" t="str">
        <f t="shared" si="60"/>
        <v/>
      </c>
    </row>
    <row r="3352" spans="22:22" ht="14.25" thickBot="1" x14ac:dyDescent="0.3">
      <c r="V3352" s="59" t="str">
        <f t="shared" si="60"/>
        <v/>
      </c>
    </row>
    <row r="3353" spans="22:22" ht="14.25" thickBot="1" x14ac:dyDescent="0.3">
      <c r="V3353" s="59" t="str">
        <f t="shared" si="60"/>
        <v/>
      </c>
    </row>
    <row r="3354" spans="22:22" ht="14.25" thickBot="1" x14ac:dyDescent="0.3">
      <c r="V3354" s="59" t="str">
        <f t="shared" si="60"/>
        <v/>
      </c>
    </row>
    <row r="3355" spans="22:22" ht="14.25" thickBot="1" x14ac:dyDescent="0.3">
      <c r="V3355" s="59" t="str">
        <f t="shared" si="60"/>
        <v/>
      </c>
    </row>
    <row r="3356" spans="22:22" ht="14.25" thickBot="1" x14ac:dyDescent="0.3">
      <c r="V3356" s="59" t="str">
        <f t="shared" si="60"/>
        <v/>
      </c>
    </row>
    <row r="3357" spans="22:22" ht="14.25" thickBot="1" x14ac:dyDescent="0.3">
      <c r="V3357" s="59" t="str">
        <f t="shared" si="60"/>
        <v/>
      </c>
    </row>
    <row r="3358" spans="22:22" ht="14.25" thickBot="1" x14ac:dyDescent="0.3">
      <c r="V3358" s="59" t="str">
        <f t="shared" si="60"/>
        <v/>
      </c>
    </row>
    <row r="3359" spans="22:22" ht="14.25" thickBot="1" x14ac:dyDescent="0.3">
      <c r="V3359" s="59" t="str">
        <f t="shared" si="60"/>
        <v/>
      </c>
    </row>
    <row r="3360" spans="22:22" ht="14.25" thickBot="1" x14ac:dyDescent="0.3">
      <c r="V3360" s="59" t="str">
        <f t="shared" si="60"/>
        <v/>
      </c>
    </row>
    <row r="3361" spans="22:22" ht="14.25" thickBot="1" x14ac:dyDescent="0.3">
      <c r="V3361" s="59" t="str">
        <f t="shared" si="60"/>
        <v/>
      </c>
    </row>
    <row r="3362" spans="22:22" ht="14.25" thickBot="1" x14ac:dyDescent="0.3">
      <c r="V3362" s="59" t="str">
        <f t="shared" si="60"/>
        <v/>
      </c>
    </row>
    <row r="3363" spans="22:22" ht="14.25" thickBot="1" x14ac:dyDescent="0.3">
      <c r="V3363" s="59" t="str">
        <f t="shared" si="60"/>
        <v/>
      </c>
    </row>
    <row r="3364" spans="22:22" ht="14.25" thickBot="1" x14ac:dyDescent="0.3">
      <c r="V3364" s="59" t="str">
        <f t="shared" si="60"/>
        <v/>
      </c>
    </row>
    <row r="3365" spans="22:22" ht="14.25" thickBot="1" x14ac:dyDescent="0.3">
      <c r="V3365" s="59" t="str">
        <f t="shared" si="60"/>
        <v/>
      </c>
    </row>
    <row r="3366" spans="22:22" ht="14.25" thickBot="1" x14ac:dyDescent="0.3">
      <c r="V3366" s="59" t="str">
        <f t="shared" si="60"/>
        <v/>
      </c>
    </row>
    <row r="3367" spans="22:22" ht="14.25" thickBot="1" x14ac:dyDescent="0.3">
      <c r="V3367" s="59" t="str">
        <f t="shared" si="60"/>
        <v/>
      </c>
    </row>
    <row r="3368" spans="22:22" ht="14.25" thickBot="1" x14ac:dyDescent="0.3">
      <c r="V3368" s="59" t="str">
        <f t="shared" si="60"/>
        <v/>
      </c>
    </row>
    <row r="3369" spans="22:22" ht="14.25" thickBot="1" x14ac:dyDescent="0.3">
      <c r="V3369" s="59" t="str">
        <f t="shared" si="60"/>
        <v/>
      </c>
    </row>
    <row r="3370" spans="22:22" ht="14.25" thickBot="1" x14ac:dyDescent="0.3">
      <c r="V3370" s="59" t="str">
        <f t="shared" si="60"/>
        <v/>
      </c>
    </row>
    <row r="3371" spans="22:22" ht="14.25" thickBot="1" x14ac:dyDescent="0.3">
      <c r="V3371" s="59" t="str">
        <f t="shared" si="60"/>
        <v/>
      </c>
    </row>
    <row r="3372" spans="22:22" ht="14.25" thickBot="1" x14ac:dyDescent="0.3">
      <c r="V3372" s="59" t="str">
        <f t="shared" si="60"/>
        <v/>
      </c>
    </row>
    <row r="3373" spans="22:22" ht="14.25" thickBot="1" x14ac:dyDescent="0.3">
      <c r="V3373" s="59" t="str">
        <f t="shared" si="60"/>
        <v/>
      </c>
    </row>
    <row r="3374" spans="22:22" ht="14.25" thickBot="1" x14ac:dyDescent="0.3">
      <c r="V3374" s="59" t="str">
        <f t="shared" si="60"/>
        <v/>
      </c>
    </row>
    <row r="3375" spans="22:22" ht="14.25" thickBot="1" x14ac:dyDescent="0.3">
      <c r="V3375" s="59" t="str">
        <f t="shared" si="60"/>
        <v/>
      </c>
    </row>
    <row r="3376" spans="22:22" ht="14.25" thickBot="1" x14ac:dyDescent="0.3">
      <c r="V3376" s="59" t="str">
        <f t="shared" si="60"/>
        <v/>
      </c>
    </row>
    <row r="3377" spans="22:22" ht="14.25" thickBot="1" x14ac:dyDescent="0.3">
      <c r="V3377" s="59" t="str">
        <f t="shared" si="60"/>
        <v/>
      </c>
    </row>
    <row r="3378" spans="22:22" ht="14.25" thickBot="1" x14ac:dyDescent="0.3">
      <c r="V3378" s="59" t="str">
        <f t="shared" si="60"/>
        <v/>
      </c>
    </row>
    <row r="3379" spans="22:22" ht="14.25" thickBot="1" x14ac:dyDescent="0.3">
      <c r="V3379" s="59" t="str">
        <f t="shared" si="60"/>
        <v/>
      </c>
    </row>
    <row r="3380" spans="22:22" ht="14.25" thickBot="1" x14ac:dyDescent="0.3">
      <c r="V3380" s="59" t="str">
        <f t="shared" si="60"/>
        <v/>
      </c>
    </row>
    <row r="3381" spans="22:22" ht="14.25" thickBot="1" x14ac:dyDescent="0.3">
      <c r="V3381" s="59" t="str">
        <f t="shared" si="60"/>
        <v/>
      </c>
    </row>
    <row r="3382" spans="22:22" ht="14.25" thickBot="1" x14ac:dyDescent="0.3">
      <c r="V3382" s="59" t="str">
        <f t="shared" si="60"/>
        <v/>
      </c>
    </row>
    <row r="3383" spans="22:22" ht="14.25" thickBot="1" x14ac:dyDescent="0.3">
      <c r="V3383" s="59" t="str">
        <f t="shared" si="60"/>
        <v/>
      </c>
    </row>
    <row r="3384" spans="22:22" ht="14.25" thickBot="1" x14ac:dyDescent="0.3">
      <c r="V3384" s="59" t="str">
        <f t="shared" si="60"/>
        <v/>
      </c>
    </row>
    <row r="3385" spans="22:22" ht="14.25" thickBot="1" x14ac:dyDescent="0.3">
      <c r="V3385" s="59" t="str">
        <f t="shared" si="60"/>
        <v/>
      </c>
    </row>
    <row r="3386" spans="22:22" ht="14.25" thickBot="1" x14ac:dyDescent="0.3">
      <c r="V3386" s="59" t="str">
        <f t="shared" si="60"/>
        <v/>
      </c>
    </row>
    <row r="3387" spans="22:22" ht="14.25" thickBot="1" x14ac:dyDescent="0.3">
      <c r="V3387" s="59" t="str">
        <f t="shared" si="60"/>
        <v/>
      </c>
    </row>
    <row r="3388" spans="22:22" ht="14.25" thickBot="1" x14ac:dyDescent="0.3">
      <c r="V3388" s="59" t="str">
        <f t="shared" si="60"/>
        <v/>
      </c>
    </row>
    <row r="3389" spans="22:22" ht="14.25" thickBot="1" x14ac:dyDescent="0.3">
      <c r="V3389" s="59" t="str">
        <f t="shared" si="60"/>
        <v/>
      </c>
    </row>
    <row r="3390" spans="22:22" ht="14.25" thickBot="1" x14ac:dyDescent="0.3">
      <c r="V3390" s="59" t="str">
        <f t="shared" si="60"/>
        <v/>
      </c>
    </row>
    <row r="3391" spans="22:22" ht="14.25" thickBot="1" x14ac:dyDescent="0.3">
      <c r="V3391" s="59" t="str">
        <f t="shared" si="60"/>
        <v/>
      </c>
    </row>
    <row r="3392" spans="22:22" ht="14.25" thickBot="1" x14ac:dyDescent="0.3">
      <c r="V3392" s="59" t="str">
        <f t="shared" si="60"/>
        <v/>
      </c>
    </row>
    <row r="3393" spans="22:22" ht="14.25" thickBot="1" x14ac:dyDescent="0.3">
      <c r="V3393" s="59" t="str">
        <f t="shared" si="60"/>
        <v/>
      </c>
    </row>
    <row r="3394" spans="22:22" ht="14.25" thickBot="1" x14ac:dyDescent="0.3">
      <c r="V3394" s="59" t="str">
        <f t="shared" si="60"/>
        <v/>
      </c>
    </row>
    <row r="3395" spans="22:22" ht="14.25" thickBot="1" x14ac:dyDescent="0.3">
      <c r="V3395" s="59" t="str">
        <f t="shared" si="60"/>
        <v/>
      </c>
    </row>
    <row r="3396" spans="22:22" ht="14.25" thickBot="1" x14ac:dyDescent="0.3">
      <c r="V3396" s="59" t="str">
        <f t="shared" si="60"/>
        <v/>
      </c>
    </row>
    <row r="3397" spans="22:22" ht="14.25" thickBot="1" x14ac:dyDescent="0.3">
      <c r="V3397" s="59" t="str">
        <f t="shared" si="60"/>
        <v/>
      </c>
    </row>
    <row r="3398" spans="22:22" ht="14.25" thickBot="1" x14ac:dyDescent="0.3">
      <c r="V3398" s="59" t="str">
        <f t="shared" si="60"/>
        <v/>
      </c>
    </row>
    <row r="3399" spans="22:22" ht="14.25" thickBot="1" x14ac:dyDescent="0.3">
      <c r="V3399" s="59" t="str">
        <f t="shared" si="60"/>
        <v/>
      </c>
    </row>
    <row r="3400" spans="22:22" ht="14.25" thickBot="1" x14ac:dyDescent="0.3">
      <c r="V3400" s="59" t="str">
        <f t="shared" si="60"/>
        <v/>
      </c>
    </row>
    <row r="3401" spans="22:22" ht="14.25" thickBot="1" x14ac:dyDescent="0.3">
      <c r="V3401" s="59" t="str">
        <f t="shared" ref="V3401:V3464" si="61">IF(R3401="","",IF(OR(G3401="3F",G3401="AEDIFICAT",G3401="ANTIN"),R3401+IF(U3401&lt;&gt;"",U3401,S3401)+1,WORKDAY(R3401,IF(U3401&lt;&gt;"",U3401,S3401))))</f>
        <v/>
      </c>
    </row>
    <row r="3402" spans="22:22" ht="14.25" thickBot="1" x14ac:dyDescent="0.3">
      <c r="V3402" s="59" t="str">
        <f t="shared" si="61"/>
        <v/>
      </c>
    </row>
    <row r="3403" spans="22:22" ht="14.25" thickBot="1" x14ac:dyDescent="0.3">
      <c r="V3403" s="59" t="str">
        <f t="shared" si="61"/>
        <v/>
      </c>
    </row>
    <row r="3404" spans="22:22" ht="14.25" thickBot="1" x14ac:dyDescent="0.3">
      <c r="V3404" s="59" t="str">
        <f t="shared" si="61"/>
        <v/>
      </c>
    </row>
    <row r="3405" spans="22:22" ht="14.25" thickBot="1" x14ac:dyDescent="0.3">
      <c r="V3405" s="59" t="str">
        <f t="shared" si="61"/>
        <v/>
      </c>
    </row>
    <row r="3406" spans="22:22" ht="14.25" thickBot="1" x14ac:dyDescent="0.3">
      <c r="V3406" s="59" t="str">
        <f t="shared" si="61"/>
        <v/>
      </c>
    </row>
    <row r="3407" spans="22:22" ht="14.25" thickBot="1" x14ac:dyDescent="0.3">
      <c r="V3407" s="59" t="str">
        <f t="shared" si="61"/>
        <v/>
      </c>
    </row>
    <row r="3408" spans="22:22" ht="14.25" thickBot="1" x14ac:dyDescent="0.3">
      <c r="V3408" s="59" t="str">
        <f t="shared" si="61"/>
        <v/>
      </c>
    </row>
    <row r="3409" spans="22:22" ht="14.25" thickBot="1" x14ac:dyDescent="0.3">
      <c r="V3409" s="59" t="str">
        <f t="shared" si="61"/>
        <v/>
      </c>
    </row>
    <row r="3410" spans="22:22" ht="14.25" thickBot="1" x14ac:dyDescent="0.3">
      <c r="V3410" s="59" t="str">
        <f t="shared" si="61"/>
        <v/>
      </c>
    </row>
    <row r="3411" spans="22:22" ht="14.25" thickBot="1" x14ac:dyDescent="0.3">
      <c r="V3411" s="59" t="str">
        <f t="shared" si="61"/>
        <v/>
      </c>
    </row>
    <row r="3412" spans="22:22" ht="14.25" thickBot="1" x14ac:dyDescent="0.3">
      <c r="V3412" s="59" t="str">
        <f t="shared" si="61"/>
        <v/>
      </c>
    </row>
    <row r="3413" spans="22:22" ht="14.25" thickBot="1" x14ac:dyDescent="0.3">
      <c r="V3413" s="59" t="str">
        <f t="shared" si="61"/>
        <v/>
      </c>
    </row>
    <row r="3414" spans="22:22" ht="14.25" thickBot="1" x14ac:dyDescent="0.3">
      <c r="V3414" s="59" t="str">
        <f t="shared" si="61"/>
        <v/>
      </c>
    </row>
    <row r="3415" spans="22:22" ht="14.25" thickBot="1" x14ac:dyDescent="0.3">
      <c r="V3415" s="59" t="str">
        <f t="shared" si="61"/>
        <v/>
      </c>
    </row>
    <row r="3416" spans="22:22" ht="14.25" thickBot="1" x14ac:dyDescent="0.3">
      <c r="V3416" s="59" t="str">
        <f t="shared" si="61"/>
        <v/>
      </c>
    </row>
    <row r="3417" spans="22:22" ht="14.25" thickBot="1" x14ac:dyDescent="0.3">
      <c r="V3417" s="59" t="str">
        <f t="shared" si="61"/>
        <v/>
      </c>
    </row>
    <row r="3418" spans="22:22" ht="14.25" thickBot="1" x14ac:dyDescent="0.3">
      <c r="V3418" s="59" t="str">
        <f t="shared" si="61"/>
        <v/>
      </c>
    </row>
    <row r="3419" spans="22:22" ht="14.25" thickBot="1" x14ac:dyDescent="0.3">
      <c r="V3419" s="59" t="str">
        <f t="shared" si="61"/>
        <v/>
      </c>
    </row>
    <row r="3420" spans="22:22" ht="14.25" thickBot="1" x14ac:dyDescent="0.3">
      <c r="V3420" s="59" t="str">
        <f t="shared" si="61"/>
        <v/>
      </c>
    </row>
    <row r="3421" spans="22:22" ht="14.25" thickBot="1" x14ac:dyDescent="0.3">
      <c r="V3421" s="59" t="str">
        <f t="shared" si="61"/>
        <v/>
      </c>
    </row>
    <row r="3422" spans="22:22" ht="14.25" thickBot="1" x14ac:dyDescent="0.3">
      <c r="V3422" s="59" t="str">
        <f t="shared" si="61"/>
        <v/>
      </c>
    </row>
    <row r="3423" spans="22:22" ht="14.25" thickBot="1" x14ac:dyDescent="0.3">
      <c r="V3423" s="59" t="str">
        <f t="shared" si="61"/>
        <v/>
      </c>
    </row>
    <row r="3424" spans="22:22" ht="14.25" thickBot="1" x14ac:dyDescent="0.3">
      <c r="V3424" s="59" t="str">
        <f t="shared" si="61"/>
        <v/>
      </c>
    </row>
    <row r="3425" spans="22:22" ht="14.25" thickBot="1" x14ac:dyDescent="0.3">
      <c r="V3425" s="59" t="str">
        <f t="shared" si="61"/>
        <v/>
      </c>
    </row>
    <row r="3426" spans="22:22" ht="14.25" thickBot="1" x14ac:dyDescent="0.3">
      <c r="V3426" s="59" t="str">
        <f t="shared" si="61"/>
        <v/>
      </c>
    </row>
    <row r="3427" spans="22:22" ht="14.25" thickBot="1" x14ac:dyDescent="0.3">
      <c r="V3427" s="59" t="str">
        <f t="shared" si="61"/>
        <v/>
      </c>
    </row>
    <row r="3428" spans="22:22" ht="14.25" thickBot="1" x14ac:dyDescent="0.3">
      <c r="V3428" s="59" t="str">
        <f t="shared" si="61"/>
        <v/>
      </c>
    </row>
    <row r="3429" spans="22:22" ht="14.25" thickBot="1" x14ac:dyDescent="0.3">
      <c r="V3429" s="59" t="str">
        <f t="shared" si="61"/>
        <v/>
      </c>
    </row>
    <row r="3430" spans="22:22" ht="14.25" thickBot="1" x14ac:dyDescent="0.3">
      <c r="V3430" s="59" t="str">
        <f t="shared" si="61"/>
        <v/>
      </c>
    </row>
    <row r="3431" spans="22:22" ht="14.25" thickBot="1" x14ac:dyDescent="0.3">
      <c r="V3431" s="59" t="str">
        <f t="shared" si="61"/>
        <v/>
      </c>
    </row>
    <row r="3432" spans="22:22" ht="14.25" thickBot="1" x14ac:dyDescent="0.3">
      <c r="V3432" s="59" t="str">
        <f t="shared" si="61"/>
        <v/>
      </c>
    </row>
    <row r="3433" spans="22:22" ht="14.25" thickBot="1" x14ac:dyDescent="0.3">
      <c r="V3433" s="59" t="str">
        <f t="shared" si="61"/>
        <v/>
      </c>
    </row>
    <row r="3434" spans="22:22" ht="14.25" thickBot="1" x14ac:dyDescent="0.3">
      <c r="V3434" s="59" t="str">
        <f t="shared" si="61"/>
        <v/>
      </c>
    </row>
    <row r="3435" spans="22:22" ht="14.25" thickBot="1" x14ac:dyDescent="0.3">
      <c r="V3435" s="59" t="str">
        <f t="shared" si="61"/>
        <v/>
      </c>
    </row>
    <row r="3436" spans="22:22" ht="14.25" thickBot="1" x14ac:dyDescent="0.3">
      <c r="V3436" s="59" t="str">
        <f t="shared" si="61"/>
        <v/>
      </c>
    </row>
    <row r="3437" spans="22:22" ht="14.25" thickBot="1" x14ac:dyDescent="0.3">
      <c r="V3437" s="59" t="str">
        <f t="shared" si="61"/>
        <v/>
      </c>
    </row>
    <row r="3438" spans="22:22" ht="14.25" thickBot="1" x14ac:dyDescent="0.3">
      <c r="V3438" s="59" t="str">
        <f t="shared" si="61"/>
        <v/>
      </c>
    </row>
    <row r="3439" spans="22:22" ht="14.25" thickBot="1" x14ac:dyDescent="0.3">
      <c r="V3439" s="59" t="str">
        <f t="shared" si="61"/>
        <v/>
      </c>
    </row>
    <row r="3440" spans="22:22" ht="14.25" thickBot="1" x14ac:dyDescent="0.3">
      <c r="V3440" s="59" t="str">
        <f t="shared" si="61"/>
        <v/>
      </c>
    </row>
    <row r="3441" spans="22:22" ht="14.25" thickBot="1" x14ac:dyDescent="0.3">
      <c r="V3441" s="59" t="str">
        <f t="shared" si="61"/>
        <v/>
      </c>
    </row>
    <row r="3442" spans="22:22" ht="14.25" thickBot="1" x14ac:dyDescent="0.3">
      <c r="V3442" s="59" t="str">
        <f t="shared" si="61"/>
        <v/>
      </c>
    </row>
    <row r="3443" spans="22:22" ht="14.25" thickBot="1" x14ac:dyDescent="0.3">
      <c r="V3443" s="59" t="str">
        <f t="shared" si="61"/>
        <v/>
      </c>
    </row>
    <row r="3444" spans="22:22" ht="14.25" thickBot="1" x14ac:dyDescent="0.3">
      <c r="V3444" s="59" t="str">
        <f t="shared" si="61"/>
        <v/>
      </c>
    </row>
    <row r="3445" spans="22:22" ht="14.25" thickBot="1" x14ac:dyDescent="0.3">
      <c r="V3445" s="59" t="str">
        <f t="shared" si="61"/>
        <v/>
      </c>
    </row>
    <row r="3446" spans="22:22" ht="14.25" thickBot="1" x14ac:dyDescent="0.3">
      <c r="V3446" s="59" t="str">
        <f t="shared" si="61"/>
        <v/>
      </c>
    </row>
    <row r="3447" spans="22:22" ht="14.25" thickBot="1" x14ac:dyDescent="0.3">
      <c r="V3447" s="59" t="str">
        <f t="shared" si="61"/>
        <v/>
      </c>
    </row>
    <row r="3448" spans="22:22" ht="14.25" thickBot="1" x14ac:dyDescent="0.3">
      <c r="V3448" s="59" t="str">
        <f t="shared" si="61"/>
        <v/>
      </c>
    </row>
    <row r="3449" spans="22:22" ht="14.25" thickBot="1" x14ac:dyDescent="0.3">
      <c r="V3449" s="59" t="str">
        <f t="shared" si="61"/>
        <v/>
      </c>
    </row>
    <row r="3450" spans="22:22" ht="14.25" thickBot="1" x14ac:dyDescent="0.3">
      <c r="V3450" s="59" t="str">
        <f t="shared" si="61"/>
        <v/>
      </c>
    </row>
    <row r="3451" spans="22:22" ht="14.25" thickBot="1" x14ac:dyDescent="0.3">
      <c r="V3451" s="59" t="str">
        <f t="shared" si="61"/>
        <v/>
      </c>
    </row>
    <row r="3452" spans="22:22" ht="14.25" thickBot="1" x14ac:dyDescent="0.3">
      <c r="V3452" s="59" t="str">
        <f t="shared" si="61"/>
        <v/>
      </c>
    </row>
    <row r="3453" spans="22:22" ht="14.25" thickBot="1" x14ac:dyDescent="0.3">
      <c r="V3453" s="59" t="str">
        <f t="shared" si="61"/>
        <v/>
      </c>
    </row>
    <row r="3454" spans="22:22" ht="14.25" thickBot="1" x14ac:dyDescent="0.3">
      <c r="V3454" s="59" t="str">
        <f t="shared" si="61"/>
        <v/>
      </c>
    </row>
    <row r="3455" spans="22:22" ht="14.25" thickBot="1" x14ac:dyDescent="0.3">
      <c r="V3455" s="59" t="str">
        <f t="shared" si="61"/>
        <v/>
      </c>
    </row>
    <row r="3456" spans="22:22" ht="14.25" thickBot="1" x14ac:dyDescent="0.3">
      <c r="V3456" s="59" t="str">
        <f t="shared" si="61"/>
        <v/>
      </c>
    </row>
    <row r="3457" spans="22:22" ht="14.25" thickBot="1" x14ac:dyDescent="0.3">
      <c r="V3457" s="59" t="str">
        <f t="shared" si="61"/>
        <v/>
      </c>
    </row>
    <row r="3458" spans="22:22" ht="14.25" thickBot="1" x14ac:dyDescent="0.3">
      <c r="V3458" s="59" t="str">
        <f t="shared" si="61"/>
        <v/>
      </c>
    </row>
    <row r="3459" spans="22:22" ht="14.25" thickBot="1" x14ac:dyDescent="0.3">
      <c r="V3459" s="59" t="str">
        <f t="shared" si="61"/>
        <v/>
      </c>
    </row>
    <row r="3460" spans="22:22" ht="14.25" thickBot="1" x14ac:dyDescent="0.3">
      <c r="V3460" s="59" t="str">
        <f t="shared" si="61"/>
        <v/>
      </c>
    </row>
    <row r="3461" spans="22:22" ht="14.25" thickBot="1" x14ac:dyDescent="0.3">
      <c r="V3461" s="59" t="str">
        <f t="shared" si="61"/>
        <v/>
      </c>
    </row>
    <row r="3462" spans="22:22" ht="14.25" thickBot="1" x14ac:dyDescent="0.3">
      <c r="V3462" s="59" t="str">
        <f t="shared" si="61"/>
        <v/>
      </c>
    </row>
    <row r="3463" spans="22:22" ht="14.25" thickBot="1" x14ac:dyDescent="0.3">
      <c r="V3463" s="59" t="str">
        <f t="shared" si="61"/>
        <v/>
      </c>
    </row>
    <row r="3464" spans="22:22" ht="14.25" thickBot="1" x14ac:dyDescent="0.3">
      <c r="V3464" s="59" t="str">
        <f t="shared" si="61"/>
        <v/>
      </c>
    </row>
    <row r="3465" spans="22:22" ht="14.25" thickBot="1" x14ac:dyDescent="0.3">
      <c r="V3465" s="59" t="str">
        <f t="shared" ref="V3465:V3528" si="62">IF(R3465="","",IF(OR(G3465="3F",G3465="AEDIFICAT",G3465="ANTIN"),R3465+IF(U3465&lt;&gt;"",U3465,S3465)+1,WORKDAY(R3465,IF(U3465&lt;&gt;"",U3465,S3465))))</f>
        <v/>
      </c>
    </row>
    <row r="3466" spans="22:22" ht="14.25" thickBot="1" x14ac:dyDescent="0.3">
      <c r="V3466" s="59" t="str">
        <f t="shared" si="62"/>
        <v/>
      </c>
    </row>
    <row r="3467" spans="22:22" ht="14.25" thickBot="1" x14ac:dyDescent="0.3">
      <c r="V3467" s="59" t="str">
        <f t="shared" si="62"/>
        <v/>
      </c>
    </row>
    <row r="3468" spans="22:22" ht="14.25" thickBot="1" x14ac:dyDescent="0.3">
      <c r="V3468" s="59" t="str">
        <f t="shared" si="62"/>
        <v/>
      </c>
    </row>
    <row r="3469" spans="22:22" ht="14.25" thickBot="1" x14ac:dyDescent="0.3">
      <c r="V3469" s="59" t="str">
        <f t="shared" si="62"/>
        <v/>
      </c>
    </row>
    <row r="3470" spans="22:22" ht="14.25" thickBot="1" x14ac:dyDescent="0.3">
      <c r="V3470" s="59" t="str">
        <f t="shared" si="62"/>
        <v/>
      </c>
    </row>
    <row r="3471" spans="22:22" ht="14.25" thickBot="1" x14ac:dyDescent="0.3">
      <c r="V3471" s="59" t="str">
        <f t="shared" si="62"/>
        <v/>
      </c>
    </row>
    <row r="3472" spans="22:22" ht="14.25" thickBot="1" x14ac:dyDescent="0.3">
      <c r="V3472" s="59" t="str">
        <f t="shared" si="62"/>
        <v/>
      </c>
    </row>
    <row r="3473" spans="22:22" ht="14.25" thickBot="1" x14ac:dyDescent="0.3">
      <c r="V3473" s="59" t="str">
        <f t="shared" si="62"/>
        <v/>
      </c>
    </row>
    <row r="3474" spans="22:22" ht="14.25" thickBot="1" x14ac:dyDescent="0.3">
      <c r="V3474" s="59" t="str">
        <f t="shared" si="62"/>
        <v/>
      </c>
    </row>
    <row r="3475" spans="22:22" ht="14.25" thickBot="1" x14ac:dyDescent="0.3">
      <c r="V3475" s="59" t="str">
        <f t="shared" si="62"/>
        <v/>
      </c>
    </row>
    <row r="3476" spans="22:22" ht="14.25" thickBot="1" x14ac:dyDescent="0.3">
      <c r="V3476" s="59" t="str">
        <f t="shared" si="62"/>
        <v/>
      </c>
    </row>
    <row r="3477" spans="22:22" ht="14.25" thickBot="1" x14ac:dyDescent="0.3">
      <c r="V3477" s="59" t="str">
        <f t="shared" si="62"/>
        <v/>
      </c>
    </row>
    <row r="3478" spans="22:22" ht="14.25" thickBot="1" x14ac:dyDescent="0.3">
      <c r="V3478" s="59" t="str">
        <f t="shared" si="62"/>
        <v/>
      </c>
    </row>
    <row r="3479" spans="22:22" ht="14.25" thickBot="1" x14ac:dyDescent="0.3">
      <c r="V3479" s="59" t="str">
        <f t="shared" si="62"/>
        <v/>
      </c>
    </row>
    <row r="3480" spans="22:22" ht="14.25" thickBot="1" x14ac:dyDescent="0.3">
      <c r="V3480" s="59" t="str">
        <f t="shared" si="62"/>
        <v/>
      </c>
    </row>
    <row r="3481" spans="22:22" ht="14.25" thickBot="1" x14ac:dyDescent="0.3">
      <c r="V3481" s="59" t="str">
        <f t="shared" si="62"/>
        <v/>
      </c>
    </row>
    <row r="3482" spans="22:22" ht="14.25" thickBot="1" x14ac:dyDescent="0.3">
      <c r="V3482" s="59" t="str">
        <f t="shared" si="62"/>
        <v/>
      </c>
    </row>
    <row r="3483" spans="22:22" ht="14.25" thickBot="1" x14ac:dyDescent="0.3">
      <c r="V3483" s="59" t="str">
        <f t="shared" si="62"/>
        <v/>
      </c>
    </row>
    <row r="3484" spans="22:22" ht="14.25" thickBot="1" x14ac:dyDescent="0.3">
      <c r="V3484" s="59" t="str">
        <f t="shared" si="62"/>
        <v/>
      </c>
    </row>
    <row r="3485" spans="22:22" ht="14.25" thickBot="1" x14ac:dyDescent="0.3">
      <c r="V3485" s="59" t="str">
        <f t="shared" si="62"/>
        <v/>
      </c>
    </row>
    <row r="3486" spans="22:22" ht="14.25" thickBot="1" x14ac:dyDescent="0.3">
      <c r="V3486" s="59" t="str">
        <f t="shared" si="62"/>
        <v/>
      </c>
    </row>
    <row r="3487" spans="22:22" ht="14.25" thickBot="1" x14ac:dyDescent="0.3">
      <c r="V3487" s="59" t="str">
        <f t="shared" si="62"/>
        <v/>
      </c>
    </row>
    <row r="3488" spans="22:22" ht="14.25" thickBot="1" x14ac:dyDescent="0.3">
      <c r="V3488" s="59" t="str">
        <f t="shared" si="62"/>
        <v/>
      </c>
    </row>
    <row r="3489" spans="22:22" ht="14.25" thickBot="1" x14ac:dyDescent="0.3">
      <c r="V3489" s="59" t="str">
        <f t="shared" si="62"/>
        <v/>
      </c>
    </row>
    <row r="3490" spans="22:22" ht="14.25" thickBot="1" x14ac:dyDescent="0.3">
      <c r="V3490" s="59" t="str">
        <f t="shared" si="62"/>
        <v/>
      </c>
    </row>
    <row r="3491" spans="22:22" ht="14.25" thickBot="1" x14ac:dyDescent="0.3">
      <c r="V3491" s="59" t="str">
        <f t="shared" si="62"/>
        <v/>
      </c>
    </row>
    <row r="3492" spans="22:22" ht="14.25" thickBot="1" x14ac:dyDescent="0.3">
      <c r="V3492" s="59" t="str">
        <f t="shared" si="62"/>
        <v/>
      </c>
    </row>
    <row r="3493" spans="22:22" ht="14.25" thickBot="1" x14ac:dyDescent="0.3">
      <c r="V3493" s="59" t="str">
        <f t="shared" si="62"/>
        <v/>
      </c>
    </row>
    <row r="3494" spans="22:22" ht="14.25" thickBot="1" x14ac:dyDescent="0.3">
      <c r="V3494" s="59" t="str">
        <f t="shared" si="62"/>
        <v/>
      </c>
    </row>
    <row r="3495" spans="22:22" ht="14.25" thickBot="1" x14ac:dyDescent="0.3">
      <c r="V3495" s="59" t="str">
        <f t="shared" si="62"/>
        <v/>
      </c>
    </row>
    <row r="3496" spans="22:22" ht="14.25" thickBot="1" x14ac:dyDescent="0.3">
      <c r="V3496" s="59" t="str">
        <f t="shared" si="62"/>
        <v/>
      </c>
    </row>
    <row r="3497" spans="22:22" ht="14.25" thickBot="1" x14ac:dyDescent="0.3">
      <c r="V3497" s="59" t="str">
        <f t="shared" si="62"/>
        <v/>
      </c>
    </row>
    <row r="3498" spans="22:22" ht="14.25" thickBot="1" x14ac:dyDescent="0.3">
      <c r="V3498" s="59" t="str">
        <f t="shared" si="62"/>
        <v/>
      </c>
    </row>
    <row r="3499" spans="22:22" ht="14.25" thickBot="1" x14ac:dyDescent="0.3">
      <c r="V3499" s="59" t="str">
        <f t="shared" si="62"/>
        <v/>
      </c>
    </row>
    <row r="3500" spans="22:22" ht="14.25" thickBot="1" x14ac:dyDescent="0.3">
      <c r="V3500" s="59" t="str">
        <f t="shared" si="62"/>
        <v/>
      </c>
    </row>
    <row r="3501" spans="22:22" ht="14.25" thickBot="1" x14ac:dyDescent="0.3">
      <c r="V3501" s="59" t="str">
        <f t="shared" si="62"/>
        <v/>
      </c>
    </row>
    <row r="3502" spans="22:22" ht="14.25" thickBot="1" x14ac:dyDescent="0.3">
      <c r="V3502" s="59" t="str">
        <f t="shared" si="62"/>
        <v/>
      </c>
    </row>
    <row r="3503" spans="22:22" ht="14.25" thickBot="1" x14ac:dyDescent="0.3">
      <c r="V3503" s="59" t="str">
        <f t="shared" si="62"/>
        <v/>
      </c>
    </row>
    <row r="3504" spans="22:22" ht="14.25" thickBot="1" x14ac:dyDescent="0.3">
      <c r="V3504" s="59" t="str">
        <f t="shared" si="62"/>
        <v/>
      </c>
    </row>
    <row r="3505" spans="22:22" ht="14.25" thickBot="1" x14ac:dyDescent="0.3">
      <c r="V3505" s="59" t="str">
        <f t="shared" si="62"/>
        <v/>
      </c>
    </row>
    <row r="3506" spans="22:22" ht="14.25" thickBot="1" x14ac:dyDescent="0.3">
      <c r="V3506" s="59" t="str">
        <f t="shared" si="62"/>
        <v/>
      </c>
    </row>
    <row r="3507" spans="22:22" ht="14.25" thickBot="1" x14ac:dyDescent="0.3">
      <c r="V3507" s="59" t="str">
        <f t="shared" si="62"/>
        <v/>
      </c>
    </row>
    <row r="3508" spans="22:22" ht="14.25" thickBot="1" x14ac:dyDescent="0.3">
      <c r="V3508" s="59" t="str">
        <f t="shared" si="62"/>
        <v/>
      </c>
    </row>
    <row r="3509" spans="22:22" ht="14.25" thickBot="1" x14ac:dyDescent="0.3">
      <c r="V3509" s="59" t="str">
        <f t="shared" si="62"/>
        <v/>
      </c>
    </row>
    <row r="3510" spans="22:22" ht="14.25" thickBot="1" x14ac:dyDescent="0.3">
      <c r="V3510" s="59" t="str">
        <f t="shared" si="62"/>
        <v/>
      </c>
    </row>
    <row r="3511" spans="22:22" ht="14.25" thickBot="1" x14ac:dyDescent="0.3">
      <c r="V3511" s="59" t="str">
        <f t="shared" si="62"/>
        <v/>
      </c>
    </row>
    <row r="3512" spans="22:22" ht="14.25" thickBot="1" x14ac:dyDescent="0.3">
      <c r="V3512" s="59" t="str">
        <f t="shared" si="62"/>
        <v/>
      </c>
    </row>
    <row r="3513" spans="22:22" ht="14.25" thickBot="1" x14ac:dyDescent="0.3">
      <c r="V3513" s="59" t="str">
        <f t="shared" si="62"/>
        <v/>
      </c>
    </row>
    <row r="3514" spans="22:22" ht="14.25" thickBot="1" x14ac:dyDescent="0.3">
      <c r="V3514" s="59" t="str">
        <f t="shared" si="62"/>
        <v/>
      </c>
    </row>
    <row r="3515" spans="22:22" ht="14.25" thickBot="1" x14ac:dyDescent="0.3">
      <c r="V3515" s="59" t="str">
        <f t="shared" si="62"/>
        <v/>
      </c>
    </row>
    <row r="3516" spans="22:22" ht="14.25" thickBot="1" x14ac:dyDescent="0.3">
      <c r="V3516" s="59" t="str">
        <f t="shared" si="62"/>
        <v/>
      </c>
    </row>
    <row r="3517" spans="22:22" ht="14.25" thickBot="1" x14ac:dyDescent="0.3">
      <c r="V3517" s="59" t="str">
        <f t="shared" si="62"/>
        <v/>
      </c>
    </row>
    <row r="3518" spans="22:22" ht="14.25" thickBot="1" x14ac:dyDescent="0.3">
      <c r="V3518" s="59" t="str">
        <f t="shared" si="62"/>
        <v/>
      </c>
    </row>
    <row r="3519" spans="22:22" ht="14.25" thickBot="1" x14ac:dyDescent="0.3">
      <c r="V3519" s="59" t="str">
        <f t="shared" si="62"/>
        <v/>
      </c>
    </row>
    <row r="3520" spans="22:22" ht="14.25" thickBot="1" x14ac:dyDescent="0.3">
      <c r="V3520" s="59" t="str">
        <f t="shared" si="62"/>
        <v/>
      </c>
    </row>
    <row r="3521" spans="22:22" ht="14.25" thickBot="1" x14ac:dyDescent="0.3">
      <c r="V3521" s="59" t="str">
        <f t="shared" si="62"/>
        <v/>
      </c>
    </row>
    <row r="3522" spans="22:22" ht="14.25" thickBot="1" x14ac:dyDescent="0.3">
      <c r="V3522" s="59" t="str">
        <f t="shared" si="62"/>
        <v/>
      </c>
    </row>
    <row r="3523" spans="22:22" ht="14.25" thickBot="1" x14ac:dyDescent="0.3">
      <c r="V3523" s="59" t="str">
        <f t="shared" si="62"/>
        <v/>
      </c>
    </row>
    <row r="3524" spans="22:22" ht="14.25" thickBot="1" x14ac:dyDescent="0.3">
      <c r="V3524" s="59" t="str">
        <f t="shared" si="62"/>
        <v/>
      </c>
    </row>
    <row r="3525" spans="22:22" ht="14.25" thickBot="1" x14ac:dyDescent="0.3">
      <c r="V3525" s="59" t="str">
        <f t="shared" si="62"/>
        <v/>
      </c>
    </row>
    <row r="3526" spans="22:22" ht="14.25" thickBot="1" x14ac:dyDescent="0.3">
      <c r="V3526" s="59" t="str">
        <f t="shared" si="62"/>
        <v/>
      </c>
    </row>
    <row r="3527" spans="22:22" ht="14.25" thickBot="1" x14ac:dyDescent="0.3">
      <c r="V3527" s="59" t="str">
        <f t="shared" si="62"/>
        <v/>
      </c>
    </row>
    <row r="3528" spans="22:22" ht="14.25" thickBot="1" x14ac:dyDescent="0.3">
      <c r="V3528" s="59" t="str">
        <f t="shared" si="62"/>
        <v/>
      </c>
    </row>
    <row r="3529" spans="22:22" ht="14.25" thickBot="1" x14ac:dyDescent="0.3">
      <c r="V3529" s="59" t="str">
        <f t="shared" ref="V3529:V3592" si="63">IF(R3529="","",IF(OR(G3529="3F",G3529="AEDIFICAT",G3529="ANTIN"),R3529+IF(U3529&lt;&gt;"",U3529,S3529)+1,WORKDAY(R3529,IF(U3529&lt;&gt;"",U3529,S3529))))</f>
        <v/>
      </c>
    </row>
    <row r="3530" spans="22:22" ht="14.25" thickBot="1" x14ac:dyDescent="0.3">
      <c r="V3530" s="59" t="str">
        <f t="shared" si="63"/>
        <v/>
      </c>
    </row>
    <row r="3531" spans="22:22" ht="14.25" thickBot="1" x14ac:dyDescent="0.3">
      <c r="V3531" s="59" t="str">
        <f t="shared" si="63"/>
        <v/>
      </c>
    </row>
    <row r="3532" spans="22:22" ht="14.25" thickBot="1" x14ac:dyDescent="0.3">
      <c r="V3532" s="59" t="str">
        <f t="shared" si="63"/>
        <v/>
      </c>
    </row>
    <row r="3533" spans="22:22" ht="14.25" thickBot="1" x14ac:dyDescent="0.3">
      <c r="V3533" s="59" t="str">
        <f t="shared" si="63"/>
        <v/>
      </c>
    </row>
    <row r="3534" spans="22:22" ht="14.25" thickBot="1" x14ac:dyDescent="0.3">
      <c r="V3534" s="59" t="str">
        <f t="shared" si="63"/>
        <v/>
      </c>
    </row>
    <row r="3535" spans="22:22" ht="14.25" thickBot="1" x14ac:dyDescent="0.3">
      <c r="V3535" s="59" t="str">
        <f t="shared" si="63"/>
        <v/>
      </c>
    </row>
    <row r="3536" spans="22:22" ht="14.25" thickBot="1" x14ac:dyDescent="0.3">
      <c r="V3536" s="59" t="str">
        <f t="shared" si="63"/>
        <v/>
      </c>
    </row>
    <row r="3537" spans="22:22" ht="14.25" thickBot="1" x14ac:dyDescent="0.3">
      <c r="V3537" s="59" t="str">
        <f t="shared" si="63"/>
        <v/>
      </c>
    </row>
    <row r="3538" spans="22:22" ht="14.25" thickBot="1" x14ac:dyDescent="0.3">
      <c r="V3538" s="59" t="str">
        <f t="shared" si="63"/>
        <v/>
      </c>
    </row>
    <row r="3539" spans="22:22" ht="14.25" thickBot="1" x14ac:dyDescent="0.3">
      <c r="V3539" s="59" t="str">
        <f t="shared" si="63"/>
        <v/>
      </c>
    </row>
    <row r="3540" spans="22:22" ht="14.25" thickBot="1" x14ac:dyDescent="0.3">
      <c r="V3540" s="59" t="str">
        <f t="shared" si="63"/>
        <v/>
      </c>
    </row>
    <row r="3541" spans="22:22" ht="14.25" thickBot="1" x14ac:dyDescent="0.3">
      <c r="V3541" s="59" t="str">
        <f t="shared" si="63"/>
        <v/>
      </c>
    </row>
    <row r="3542" spans="22:22" ht="14.25" thickBot="1" x14ac:dyDescent="0.3">
      <c r="V3542" s="59" t="str">
        <f t="shared" si="63"/>
        <v/>
      </c>
    </row>
    <row r="3543" spans="22:22" ht="14.25" thickBot="1" x14ac:dyDescent="0.3">
      <c r="V3543" s="59" t="str">
        <f t="shared" si="63"/>
        <v/>
      </c>
    </row>
    <row r="3544" spans="22:22" ht="14.25" thickBot="1" x14ac:dyDescent="0.3">
      <c r="V3544" s="59" t="str">
        <f t="shared" si="63"/>
        <v/>
      </c>
    </row>
    <row r="3545" spans="22:22" ht="14.25" thickBot="1" x14ac:dyDescent="0.3">
      <c r="V3545" s="59" t="str">
        <f t="shared" si="63"/>
        <v/>
      </c>
    </row>
    <row r="3546" spans="22:22" ht="14.25" thickBot="1" x14ac:dyDescent="0.3">
      <c r="V3546" s="59" t="str">
        <f t="shared" si="63"/>
        <v/>
      </c>
    </row>
    <row r="3547" spans="22:22" ht="14.25" thickBot="1" x14ac:dyDescent="0.3">
      <c r="V3547" s="59" t="str">
        <f t="shared" si="63"/>
        <v/>
      </c>
    </row>
    <row r="3548" spans="22:22" ht="14.25" thickBot="1" x14ac:dyDescent="0.3">
      <c r="V3548" s="59" t="str">
        <f t="shared" si="63"/>
        <v/>
      </c>
    </row>
    <row r="3549" spans="22:22" ht="14.25" thickBot="1" x14ac:dyDescent="0.3">
      <c r="V3549" s="59" t="str">
        <f t="shared" si="63"/>
        <v/>
      </c>
    </row>
    <row r="3550" spans="22:22" ht="14.25" thickBot="1" x14ac:dyDescent="0.3">
      <c r="V3550" s="59" t="str">
        <f t="shared" si="63"/>
        <v/>
      </c>
    </row>
    <row r="3551" spans="22:22" ht="14.25" thickBot="1" x14ac:dyDescent="0.3">
      <c r="V3551" s="59" t="str">
        <f t="shared" si="63"/>
        <v/>
      </c>
    </row>
    <row r="3552" spans="22:22" ht="14.25" thickBot="1" x14ac:dyDescent="0.3">
      <c r="V3552" s="59" t="str">
        <f t="shared" si="63"/>
        <v/>
      </c>
    </row>
    <row r="3553" spans="22:22" ht="14.25" thickBot="1" x14ac:dyDescent="0.3">
      <c r="V3553" s="59" t="str">
        <f t="shared" si="63"/>
        <v/>
      </c>
    </row>
    <row r="3554" spans="22:22" ht="14.25" thickBot="1" x14ac:dyDescent="0.3">
      <c r="V3554" s="59" t="str">
        <f t="shared" si="63"/>
        <v/>
      </c>
    </row>
    <row r="3555" spans="22:22" ht="14.25" thickBot="1" x14ac:dyDescent="0.3">
      <c r="V3555" s="59" t="str">
        <f t="shared" si="63"/>
        <v/>
      </c>
    </row>
    <row r="3556" spans="22:22" ht="14.25" thickBot="1" x14ac:dyDescent="0.3">
      <c r="V3556" s="59" t="str">
        <f t="shared" si="63"/>
        <v/>
      </c>
    </row>
    <row r="3557" spans="22:22" ht="14.25" thickBot="1" x14ac:dyDescent="0.3">
      <c r="V3557" s="59" t="str">
        <f t="shared" si="63"/>
        <v/>
      </c>
    </row>
    <row r="3558" spans="22:22" ht="14.25" thickBot="1" x14ac:dyDescent="0.3">
      <c r="V3558" s="59" t="str">
        <f t="shared" si="63"/>
        <v/>
      </c>
    </row>
    <row r="3559" spans="22:22" ht="14.25" thickBot="1" x14ac:dyDescent="0.3">
      <c r="V3559" s="59" t="str">
        <f t="shared" si="63"/>
        <v/>
      </c>
    </row>
    <row r="3560" spans="22:22" ht="14.25" thickBot="1" x14ac:dyDescent="0.3">
      <c r="V3560" s="59" t="str">
        <f t="shared" si="63"/>
        <v/>
      </c>
    </row>
    <row r="3561" spans="22:22" ht="14.25" thickBot="1" x14ac:dyDescent="0.3">
      <c r="V3561" s="59" t="str">
        <f t="shared" si="63"/>
        <v/>
      </c>
    </row>
    <row r="3562" spans="22:22" ht="14.25" thickBot="1" x14ac:dyDescent="0.3">
      <c r="V3562" s="59" t="str">
        <f t="shared" si="63"/>
        <v/>
      </c>
    </row>
    <row r="3563" spans="22:22" ht="14.25" thickBot="1" x14ac:dyDescent="0.3">
      <c r="V3563" s="59" t="str">
        <f t="shared" si="63"/>
        <v/>
      </c>
    </row>
    <row r="3564" spans="22:22" ht="14.25" thickBot="1" x14ac:dyDescent="0.3">
      <c r="V3564" s="59" t="str">
        <f t="shared" si="63"/>
        <v/>
      </c>
    </row>
    <row r="3565" spans="22:22" ht="14.25" thickBot="1" x14ac:dyDescent="0.3">
      <c r="V3565" s="59" t="str">
        <f t="shared" si="63"/>
        <v/>
      </c>
    </row>
    <row r="3566" spans="22:22" ht="14.25" thickBot="1" x14ac:dyDescent="0.3">
      <c r="V3566" s="59" t="str">
        <f t="shared" si="63"/>
        <v/>
      </c>
    </row>
    <row r="3567" spans="22:22" ht="14.25" thickBot="1" x14ac:dyDescent="0.3">
      <c r="V3567" s="59" t="str">
        <f t="shared" si="63"/>
        <v/>
      </c>
    </row>
    <row r="3568" spans="22:22" ht="14.25" thickBot="1" x14ac:dyDescent="0.3">
      <c r="V3568" s="59" t="str">
        <f t="shared" si="63"/>
        <v/>
      </c>
    </row>
    <row r="3569" spans="22:22" ht="14.25" thickBot="1" x14ac:dyDescent="0.3">
      <c r="V3569" s="59" t="str">
        <f t="shared" si="63"/>
        <v/>
      </c>
    </row>
    <row r="3570" spans="22:22" ht="14.25" thickBot="1" x14ac:dyDescent="0.3">
      <c r="V3570" s="59" t="str">
        <f t="shared" si="63"/>
        <v/>
      </c>
    </row>
    <row r="3571" spans="22:22" ht="14.25" thickBot="1" x14ac:dyDescent="0.3">
      <c r="V3571" s="59" t="str">
        <f t="shared" si="63"/>
        <v/>
      </c>
    </row>
    <row r="3572" spans="22:22" ht="14.25" thickBot="1" x14ac:dyDescent="0.3">
      <c r="V3572" s="59" t="str">
        <f t="shared" si="63"/>
        <v/>
      </c>
    </row>
    <row r="3573" spans="22:22" ht="14.25" thickBot="1" x14ac:dyDescent="0.3">
      <c r="V3573" s="59" t="str">
        <f t="shared" si="63"/>
        <v/>
      </c>
    </row>
    <row r="3574" spans="22:22" ht="14.25" thickBot="1" x14ac:dyDescent="0.3">
      <c r="V3574" s="59" t="str">
        <f t="shared" si="63"/>
        <v/>
      </c>
    </row>
    <row r="3575" spans="22:22" ht="14.25" thickBot="1" x14ac:dyDescent="0.3">
      <c r="V3575" s="59" t="str">
        <f t="shared" si="63"/>
        <v/>
      </c>
    </row>
    <row r="3576" spans="22:22" ht="14.25" thickBot="1" x14ac:dyDescent="0.3">
      <c r="V3576" s="59" t="str">
        <f t="shared" si="63"/>
        <v/>
      </c>
    </row>
    <row r="3577" spans="22:22" ht="14.25" thickBot="1" x14ac:dyDescent="0.3">
      <c r="V3577" s="59" t="str">
        <f t="shared" si="63"/>
        <v/>
      </c>
    </row>
    <row r="3578" spans="22:22" ht="14.25" thickBot="1" x14ac:dyDescent="0.3">
      <c r="V3578" s="59" t="str">
        <f t="shared" si="63"/>
        <v/>
      </c>
    </row>
    <row r="3579" spans="22:22" ht="14.25" thickBot="1" x14ac:dyDescent="0.3">
      <c r="V3579" s="59" t="str">
        <f t="shared" si="63"/>
        <v/>
      </c>
    </row>
    <row r="3580" spans="22:22" ht="14.25" thickBot="1" x14ac:dyDescent="0.3">
      <c r="V3580" s="59" t="str">
        <f t="shared" si="63"/>
        <v/>
      </c>
    </row>
    <row r="3581" spans="22:22" ht="14.25" thickBot="1" x14ac:dyDescent="0.3">
      <c r="V3581" s="59" t="str">
        <f t="shared" si="63"/>
        <v/>
      </c>
    </row>
    <row r="3582" spans="22:22" ht="14.25" thickBot="1" x14ac:dyDescent="0.3">
      <c r="V3582" s="59" t="str">
        <f t="shared" si="63"/>
        <v/>
      </c>
    </row>
    <row r="3583" spans="22:22" ht="14.25" thickBot="1" x14ac:dyDescent="0.3">
      <c r="V3583" s="59" t="str">
        <f t="shared" si="63"/>
        <v/>
      </c>
    </row>
    <row r="3584" spans="22:22" ht="14.25" thickBot="1" x14ac:dyDescent="0.3">
      <c r="V3584" s="59" t="str">
        <f t="shared" si="63"/>
        <v/>
      </c>
    </row>
    <row r="3585" spans="22:22" ht="14.25" thickBot="1" x14ac:dyDescent="0.3">
      <c r="V3585" s="59" t="str">
        <f t="shared" si="63"/>
        <v/>
      </c>
    </row>
    <row r="3586" spans="22:22" ht="14.25" thickBot="1" x14ac:dyDescent="0.3">
      <c r="V3586" s="59" t="str">
        <f t="shared" si="63"/>
        <v/>
      </c>
    </row>
    <row r="3587" spans="22:22" ht="14.25" thickBot="1" x14ac:dyDescent="0.3">
      <c r="V3587" s="59" t="str">
        <f t="shared" si="63"/>
        <v/>
      </c>
    </row>
    <row r="3588" spans="22:22" ht="14.25" thickBot="1" x14ac:dyDescent="0.3">
      <c r="V3588" s="59" t="str">
        <f t="shared" si="63"/>
        <v/>
      </c>
    </row>
    <row r="3589" spans="22:22" ht="14.25" thickBot="1" x14ac:dyDescent="0.3">
      <c r="V3589" s="59" t="str">
        <f t="shared" si="63"/>
        <v/>
      </c>
    </row>
    <row r="3590" spans="22:22" ht="14.25" thickBot="1" x14ac:dyDescent="0.3">
      <c r="V3590" s="59" t="str">
        <f t="shared" si="63"/>
        <v/>
      </c>
    </row>
    <row r="3591" spans="22:22" ht="14.25" thickBot="1" x14ac:dyDescent="0.3">
      <c r="V3591" s="59" t="str">
        <f t="shared" si="63"/>
        <v/>
      </c>
    </row>
    <row r="3592" spans="22:22" ht="14.25" thickBot="1" x14ac:dyDescent="0.3">
      <c r="V3592" s="59" t="str">
        <f t="shared" si="63"/>
        <v/>
      </c>
    </row>
    <row r="3593" spans="22:22" ht="14.25" thickBot="1" x14ac:dyDescent="0.3">
      <c r="V3593" s="59" t="str">
        <f t="shared" ref="V3593:V3656" si="64">IF(R3593="","",IF(OR(G3593="3F",G3593="AEDIFICAT",G3593="ANTIN"),R3593+IF(U3593&lt;&gt;"",U3593,S3593)+1,WORKDAY(R3593,IF(U3593&lt;&gt;"",U3593,S3593))))</f>
        <v/>
      </c>
    </row>
    <row r="3594" spans="22:22" ht="14.25" thickBot="1" x14ac:dyDescent="0.3">
      <c r="V3594" s="59" t="str">
        <f t="shared" si="64"/>
        <v/>
      </c>
    </row>
    <row r="3595" spans="22:22" ht="14.25" thickBot="1" x14ac:dyDescent="0.3">
      <c r="V3595" s="59" t="str">
        <f t="shared" si="64"/>
        <v/>
      </c>
    </row>
    <row r="3596" spans="22:22" ht="14.25" thickBot="1" x14ac:dyDescent="0.3">
      <c r="V3596" s="59" t="str">
        <f t="shared" si="64"/>
        <v/>
      </c>
    </row>
    <row r="3597" spans="22:22" ht="14.25" thickBot="1" x14ac:dyDescent="0.3">
      <c r="V3597" s="59" t="str">
        <f t="shared" si="64"/>
        <v/>
      </c>
    </row>
    <row r="3598" spans="22:22" ht="14.25" thickBot="1" x14ac:dyDescent="0.3">
      <c r="V3598" s="59" t="str">
        <f t="shared" si="64"/>
        <v/>
      </c>
    </row>
    <row r="3599" spans="22:22" ht="14.25" thickBot="1" x14ac:dyDescent="0.3">
      <c r="V3599" s="59" t="str">
        <f t="shared" si="64"/>
        <v/>
      </c>
    </row>
    <row r="3600" spans="22:22" ht="14.25" thickBot="1" x14ac:dyDescent="0.3">
      <c r="V3600" s="59" t="str">
        <f t="shared" si="64"/>
        <v/>
      </c>
    </row>
    <row r="3601" spans="22:22" ht="14.25" thickBot="1" x14ac:dyDescent="0.3">
      <c r="V3601" s="59" t="str">
        <f t="shared" si="64"/>
        <v/>
      </c>
    </row>
    <row r="3602" spans="22:22" ht="14.25" thickBot="1" x14ac:dyDescent="0.3">
      <c r="V3602" s="59" t="str">
        <f t="shared" si="64"/>
        <v/>
      </c>
    </row>
    <row r="3603" spans="22:22" ht="14.25" thickBot="1" x14ac:dyDescent="0.3">
      <c r="V3603" s="59" t="str">
        <f t="shared" si="64"/>
        <v/>
      </c>
    </row>
    <row r="3604" spans="22:22" ht="14.25" thickBot="1" x14ac:dyDescent="0.3">
      <c r="V3604" s="59" t="str">
        <f t="shared" si="64"/>
        <v/>
      </c>
    </row>
    <row r="3605" spans="22:22" ht="14.25" thickBot="1" x14ac:dyDescent="0.3">
      <c r="V3605" s="59" t="str">
        <f t="shared" si="64"/>
        <v/>
      </c>
    </row>
    <row r="3606" spans="22:22" ht="14.25" thickBot="1" x14ac:dyDescent="0.3">
      <c r="V3606" s="59" t="str">
        <f t="shared" si="64"/>
        <v/>
      </c>
    </row>
    <row r="3607" spans="22:22" ht="14.25" thickBot="1" x14ac:dyDescent="0.3">
      <c r="V3607" s="59" t="str">
        <f t="shared" si="64"/>
        <v/>
      </c>
    </row>
    <row r="3608" spans="22:22" ht="14.25" thickBot="1" x14ac:dyDescent="0.3">
      <c r="V3608" s="59" t="str">
        <f t="shared" si="64"/>
        <v/>
      </c>
    </row>
    <row r="3609" spans="22:22" ht="14.25" thickBot="1" x14ac:dyDescent="0.3">
      <c r="V3609" s="59" t="str">
        <f t="shared" si="64"/>
        <v/>
      </c>
    </row>
    <row r="3610" spans="22:22" ht="14.25" thickBot="1" x14ac:dyDescent="0.3">
      <c r="V3610" s="59" t="str">
        <f t="shared" si="64"/>
        <v/>
      </c>
    </row>
    <row r="3611" spans="22:22" ht="14.25" thickBot="1" x14ac:dyDescent="0.3">
      <c r="V3611" s="59" t="str">
        <f t="shared" si="64"/>
        <v/>
      </c>
    </row>
    <row r="3612" spans="22:22" ht="14.25" thickBot="1" x14ac:dyDescent="0.3">
      <c r="V3612" s="59" t="str">
        <f t="shared" si="64"/>
        <v/>
      </c>
    </row>
    <row r="3613" spans="22:22" ht="14.25" thickBot="1" x14ac:dyDescent="0.3">
      <c r="V3613" s="59" t="str">
        <f t="shared" si="64"/>
        <v/>
      </c>
    </row>
    <row r="3614" spans="22:22" ht="14.25" thickBot="1" x14ac:dyDescent="0.3">
      <c r="V3614" s="59" t="str">
        <f t="shared" si="64"/>
        <v/>
      </c>
    </row>
    <row r="3615" spans="22:22" ht="14.25" thickBot="1" x14ac:dyDescent="0.3">
      <c r="V3615" s="59" t="str">
        <f t="shared" si="64"/>
        <v/>
      </c>
    </row>
    <row r="3616" spans="22:22" ht="14.25" thickBot="1" x14ac:dyDescent="0.3">
      <c r="V3616" s="59" t="str">
        <f t="shared" si="64"/>
        <v/>
      </c>
    </row>
    <row r="3617" spans="22:22" ht="14.25" thickBot="1" x14ac:dyDescent="0.3">
      <c r="V3617" s="59" t="str">
        <f t="shared" si="64"/>
        <v/>
      </c>
    </row>
    <row r="3618" spans="22:22" ht="14.25" thickBot="1" x14ac:dyDescent="0.3">
      <c r="V3618" s="59" t="str">
        <f t="shared" si="64"/>
        <v/>
      </c>
    </row>
    <row r="3619" spans="22:22" ht="14.25" thickBot="1" x14ac:dyDescent="0.3">
      <c r="V3619" s="59" t="str">
        <f t="shared" si="64"/>
        <v/>
      </c>
    </row>
    <row r="3620" spans="22:22" ht="14.25" thickBot="1" x14ac:dyDescent="0.3">
      <c r="V3620" s="59" t="str">
        <f t="shared" si="64"/>
        <v/>
      </c>
    </row>
    <row r="3621" spans="22:22" ht="14.25" thickBot="1" x14ac:dyDescent="0.3">
      <c r="V3621" s="59" t="str">
        <f t="shared" si="64"/>
        <v/>
      </c>
    </row>
    <row r="3622" spans="22:22" ht="14.25" thickBot="1" x14ac:dyDescent="0.3">
      <c r="V3622" s="59" t="str">
        <f t="shared" si="64"/>
        <v/>
      </c>
    </row>
    <row r="3623" spans="22:22" ht="14.25" thickBot="1" x14ac:dyDescent="0.3">
      <c r="V3623" s="59" t="str">
        <f t="shared" si="64"/>
        <v/>
      </c>
    </row>
    <row r="3624" spans="22:22" ht="14.25" thickBot="1" x14ac:dyDescent="0.3">
      <c r="V3624" s="59" t="str">
        <f t="shared" si="64"/>
        <v/>
      </c>
    </row>
    <row r="3625" spans="22:22" ht="14.25" thickBot="1" x14ac:dyDescent="0.3">
      <c r="V3625" s="59" t="str">
        <f t="shared" si="64"/>
        <v/>
      </c>
    </row>
    <row r="3626" spans="22:22" ht="14.25" thickBot="1" x14ac:dyDescent="0.3">
      <c r="V3626" s="59" t="str">
        <f t="shared" si="64"/>
        <v/>
      </c>
    </row>
    <row r="3627" spans="22:22" ht="14.25" thickBot="1" x14ac:dyDescent="0.3">
      <c r="V3627" s="59" t="str">
        <f t="shared" si="64"/>
        <v/>
      </c>
    </row>
    <row r="3628" spans="22:22" ht="14.25" thickBot="1" x14ac:dyDescent="0.3">
      <c r="V3628" s="59" t="str">
        <f t="shared" si="64"/>
        <v/>
      </c>
    </row>
    <row r="3629" spans="22:22" ht="14.25" thickBot="1" x14ac:dyDescent="0.3">
      <c r="V3629" s="59" t="str">
        <f t="shared" si="64"/>
        <v/>
      </c>
    </row>
    <row r="3630" spans="22:22" ht="14.25" thickBot="1" x14ac:dyDescent="0.3">
      <c r="V3630" s="59" t="str">
        <f t="shared" si="64"/>
        <v/>
      </c>
    </row>
    <row r="3631" spans="22:22" ht="14.25" thickBot="1" x14ac:dyDescent="0.3">
      <c r="V3631" s="59" t="str">
        <f t="shared" si="64"/>
        <v/>
      </c>
    </row>
    <row r="3632" spans="22:22" ht="14.25" thickBot="1" x14ac:dyDescent="0.3">
      <c r="V3632" s="59" t="str">
        <f t="shared" si="64"/>
        <v/>
      </c>
    </row>
    <row r="3633" spans="22:22" ht="14.25" thickBot="1" x14ac:dyDescent="0.3">
      <c r="V3633" s="59" t="str">
        <f t="shared" si="64"/>
        <v/>
      </c>
    </row>
    <row r="3634" spans="22:22" ht="14.25" thickBot="1" x14ac:dyDescent="0.3">
      <c r="V3634" s="59" t="str">
        <f t="shared" si="64"/>
        <v/>
      </c>
    </row>
    <row r="3635" spans="22:22" ht="14.25" thickBot="1" x14ac:dyDescent="0.3">
      <c r="V3635" s="59" t="str">
        <f t="shared" si="64"/>
        <v/>
      </c>
    </row>
    <row r="3636" spans="22:22" ht="14.25" thickBot="1" x14ac:dyDescent="0.3">
      <c r="V3636" s="59" t="str">
        <f t="shared" si="64"/>
        <v/>
      </c>
    </row>
    <row r="3637" spans="22:22" ht="14.25" thickBot="1" x14ac:dyDescent="0.3">
      <c r="V3637" s="59" t="str">
        <f t="shared" si="64"/>
        <v/>
      </c>
    </row>
    <row r="3638" spans="22:22" ht="14.25" thickBot="1" x14ac:dyDescent="0.3">
      <c r="V3638" s="59" t="str">
        <f t="shared" si="64"/>
        <v/>
      </c>
    </row>
    <row r="3639" spans="22:22" ht="14.25" thickBot="1" x14ac:dyDescent="0.3">
      <c r="V3639" s="59" t="str">
        <f t="shared" si="64"/>
        <v/>
      </c>
    </row>
    <row r="3640" spans="22:22" ht="14.25" thickBot="1" x14ac:dyDescent="0.3">
      <c r="V3640" s="59" t="str">
        <f t="shared" si="64"/>
        <v/>
      </c>
    </row>
    <row r="3641" spans="22:22" ht="14.25" thickBot="1" x14ac:dyDescent="0.3">
      <c r="V3641" s="59" t="str">
        <f t="shared" si="64"/>
        <v/>
      </c>
    </row>
    <row r="3642" spans="22:22" ht="14.25" thickBot="1" x14ac:dyDescent="0.3">
      <c r="V3642" s="59" t="str">
        <f t="shared" si="64"/>
        <v/>
      </c>
    </row>
    <row r="3643" spans="22:22" ht="14.25" thickBot="1" x14ac:dyDescent="0.3">
      <c r="V3643" s="59" t="str">
        <f t="shared" si="64"/>
        <v/>
      </c>
    </row>
    <row r="3644" spans="22:22" ht="14.25" thickBot="1" x14ac:dyDescent="0.3">
      <c r="V3644" s="59" t="str">
        <f t="shared" si="64"/>
        <v/>
      </c>
    </row>
    <row r="3645" spans="22:22" ht="14.25" thickBot="1" x14ac:dyDescent="0.3">
      <c r="V3645" s="59" t="str">
        <f t="shared" si="64"/>
        <v/>
      </c>
    </row>
    <row r="3646" spans="22:22" ht="14.25" thickBot="1" x14ac:dyDescent="0.3">
      <c r="V3646" s="59" t="str">
        <f t="shared" si="64"/>
        <v/>
      </c>
    </row>
    <row r="3647" spans="22:22" ht="14.25" thickBot="1" x14ac:dyDescent="0.3">
      <c r="V3647" s="59" t="str">
        <f t="shared" si="64"/>
        <v/>
      </c>
    </row>
    <row r="3648" spans="22:22" ht="14.25" thickBot="1" x14ac:dyDescent="0.3">
      <c r="V3648" s="59" t="str">
        <f t="shared" si="64"/>
        <v/>
      </c>
    </row>
    <row r="3649" spans="22:22" ht="14.25" thickBot="1" x14ac:dyDescent="0.3">
      <c r="V3649" s="59" t="str">
        <f t="shared" si="64"/>
        <v/>
      </c>
    </row>
    <row r="3650" spans="22:22" ht="14.25" thickBot="1" x14ac:dyDescent="0.3">
      <c r="V3650" s="59" t="str">
        <f t="shared" si="64"/>
        <v/>
      </c>
    </row>
    <row r="3651" spans="22:22" ht="14.25" thickBot="1" x14ac:dyDescent="0.3">
      <c r="V3651" s="59" t="str">
        <f t="shared" si="64"/>
        <v/>
      </c>
    </row>
    <row r="3652" spans="22:22" ht="14.25" thickBot="1" x14ac:dyDescent="0.3">
      <c r="V3652" s="59" t="str">
        <f t="shared" si="64"/>
        <v/>
      </c>
    </row>
    <row r="3653" spans="22:22" ht="14.25" thickBot="1" x14ac:dyDescent="0.3">
      <c r="V3653" s="59" t="str">
        <f t="shared" si="64"/>
        <v/>
      </c>
    </row>
    <row r="3654" spans="22:22" ht="14.25" thickBot="1" x14ac:dyDescent="0.3">
      <c r="V3654" s="59" t="str">
        <f t="shared" si="64"/>
        <v/>
      </c>
    </row>
    <row r="3655" spans="22:22" ht="14.25" thickBot="1" x14ac:dyDescent="0.3">
      <c r="V3655" s="59" t="str">
        <f t="shared" si="64"/>
        <v/>
      </c>
    </row>
    <row r="3656" spans="22:22" ht="14.25" thickBot="1" x14ac:dyDescent="0.3">
      <c r="V3656" s="59" t="str">
        <f t="shared" si="64"/>
        <v/>
      </c>
    </row>
    <row r="3657" spans="22:22" ht="14.25" thickBot="1" x14ac:dyDescent="0.3">
      <c r="V3657" s="59" t="str">
        <f t="shared" ref="V3657:V3720" si="65">IF(R3657="","",IF(OR(G3657="3F",G3657="AEDIFICAT",G3657="ANTIN"),R3657+IF(U3657&lt;&gt;"",U3657,S3657)+1,WORKDAY(R3657,IF(U3657&lt;&gt;"",U3657,S3657))))</f>
        <v/>
      </c>
    </row>
    <row r="3658" spans="22:22" ht="14.25" thickBot="1" x14ac:dyDescent="0.3">
      <c r="V3658" s="59" t="str">
        <f t="shared" si="65"/>
        <v/>
      </c>
    </row>
    <row r="3659" spans="22:22" ht="14.25" thickBot="1" x14ac:dyDescent="0.3">
      <c r="V3659" s="59" t="str">
        <f t="shared" si="65"/>
        <v/>
      </c>
    </row>
    <row r="3660" spans="22:22" ht="14.25" thickBot="1" x14ac:dyDescent="0.3">
      <c r="V3660" s="59" t="str">
        <f t="shared" si="65"/>
        <v/>
      </c>
    </row>
    <row r="3661" spans="22:22" ht="14.25" thickBot="1" x14ac:dyDescent="0.3">
      <c r="V3661" s="59" t="str">
        <f t="shared" si="65"/>
        <v/>
      </c>
    </row>
    <row r="3662" spans="22:22" ht="14.25" thickBot="1" x14ac:dyDescent="0.3">
      <c r="V3662" s="59" t="str">
        <f t="shared" si="65"/>
        <v/>
      </c>
    </row>
    <row r="3663" spans="22:22" ht="14.25" thickBot="1" x14ac:dyDescent="0.3">
      <c r="V3663" s="59" t="str">
        <f t="shared" si="65"/>
        <v/>
      </c>
    </row>
    <row r="3664" spans="22:22" ht="14.25" thickBot="1" x14ac:dyDescent="0.3">
      <c r="V3664" s="59" t="str">
        <f t="shared" si="65"/>
        <v/>
      </c>
    </row>
    <row r="3665" spans="22:22" ht="14.25" thickBot="1" x14ac:dyDescent="0.3">
      <c r="V3665" s="59" t="str">
        <f t="shared" si="65"/>
        <v/>
      </c>
    </row>
    <row r="3666" spans="22:22" ht="14.25" thickBot="1" x14ac:dyDescent="0.3">
      <c r="V3666" s="59" t="str">
        <f t="shared" si="65"/>
        <v/>
      </c>
    </row>
    <row r="3667" spans="22:22" ht="14.25" thickBot="1" x14ac:dyDescent="0.3">
      <c r="V3667" s="59" t="str">
        <f t="shared" si="65"/>
        <v/>
      </c>
    </row>
    <row r="3668" spans="22:22" ht="14.25" thickBot="1" x14ac:dyDescent="0.3">
      <c r="V3668" s="59" t="str">
        <f t="shared" si="65"/>
        <v/>
      </c>
    </row>
    <row r="3669" spans="22:22" ht="14.25" thickBot="1" x14ac:dyDescent="0.3">
      <c r="V3669" s="59" t="str">
        <f t="shared" si="65"/>
        <v/>
      </c>
    </row>
    <row r="3670" spans="22:22" ht="14.25" thickBot="1" x14ac:dyDescent="0.3">
      <c r="V3670" s="59" t="str">
        <f t="shared" si="65"/>
        <v/>
      </c>
    </row>
    <row r="3671" spans="22:22" ht="14.25" thickBot="1" x14ac:dyDescent="0.3">
      <c r="V3671" s="59" t="str">
        <f t="shared" si="65"/>
        <v/>
      </c>
    </row>
    <row r="3672" spans="22:22" ht="14.25" thickBot="1" x14ac:dyDescent="0.3">
      <c r="V3672" s="59" t="str">
        <f t="shared" si="65"/>
        <v/>
      </c>
    </row>
    <row r="3673" spans="22:22" ht="14.25" thickBot="1" x14ac:dyDescent="0.3">
      <c r="V3673" s="59" t="str">
        <f t="shared" si="65"/>
        <v/>
      </c>
    </row>
    <row r="3674" spans="22:22" ht="14.25" thickBot="1" x14ac:dyDescent="0.3">
      <c r="V3674" s="59" t="str">
        <f t="shared" si="65"/>
        <v/>
      </c>
    </row>
    <row r="3675" spans="22:22" ht="14.25" thickBot="1" x14ac:dyDescent="0.3">
      <c r="V3675" s="59" t="str">
        <f t="shared" si="65"/>
        <v/>
      </c>
    </row>
    <row r="3676" spans="22:22" ht="14.25" thickBot="1" x14ac:dyDescent="0.3">
      <c r="V3676" s="59" t="str">
        <f t="shared" si="65"/>
        <v/>
      </c>
    </row>
    <row r="3677" spans="22:22" ht="14.25" thickBot="1" x14ac:dyDescent="0.3">
      <c r="V3677" s="59" t="str">
        <f t="shared" si="65"/>
        <v/>
      </c>
    </row>
    <row r="3678" spans="22:22" ht="14.25" thickBot="1" x14ac:dyDescent="0.3">
      <c r="V3678" s="59" t="str">
        <f t="shared" si="65"/>
        <v/>
      </c>
    </row>
    <row r="3679" spans="22:22" ht="14.25" thickBot="1" x14ac:dyDescent="0.3">
      <c r="V3679" s="59" t="str">
        <f t="shared" si="65"/>
        <v/>
      </c>
    </row>
    <row r="3680" spans="22:22" ht="14.25" thickBot="1" x14ac:dyDescent="0.3">
      <c r="V3680" s="59" t="str">
        <f t="shared" si="65"/>
        <v/>
      </c>
    </row>
    <row r="3681" spans="22:22" ht="14.25" thickBot="1" x14ac:dyDescent="0.3">
      <c r="V3681" s="59" t="str">
        <f t="shared" si="65"/>
        <v/>
      </c>
    </row>
    <row r="3682" spans="22:22" ht="14.25" thickBot="1" x14ac:dyDescent="0.3">
      <c r="V3682" s="59" t="str">
        <f t="shared" si="65"/>
        <v/>
      </c>
    </row>
    <row r="3683" spans="22:22" ht="14.25" thickBot="1" x14ac:dyDescent="0.3">
      <c r="V3683" s="59" t="str">
        <f t="shared" si="65"/>
        <v/>
      </c>
    </row>
    <row r="3684" spans="22:22" ht="14.25" thickBot="1" x14ac:dyDescent="0.3">
      <c r="V3684" s="59" t="str">
        <f t="shared" si="65"/>
        <v/>
      </c>
    </row>
    <row r="3685" spans="22:22" ht="14.25" thickBot="1" x14ac:dyDescent="0.3">
      <c r="V3685" s="59" t="str">
        <f t="shared" si="65"/>
        <v/>
      </c>
    </row>
    <row r="3686" spans="22:22" ht="14.25" thickBot="1" x14ac:dyDescent="0.3">
      <c r="V3686" s="59" t="str">
        <f t="shared" si="65"/>
        <v/>
      </c>
    </row>
    <row r="3687" spans="22:22" ht="14.25" thickBot="1" x14ac:dyDescent="0.3">
      <c r="V3687" s="59" t="str">
        <f t="shared" si="65"/>
        <v/>
      </c>
    </row>
    <row r="3688" spans="22:22" ht="14.25" thickBot="1" x14ac:dyDescent="0.3">
      <c r="V3688" s="59" t="str">
        <f t="shared" si="65"/>
        <v/>
      </c>
    </row>
    <row r="3689" spans="22:22" ht="14.25" thickBot="1" x14ac:dyDescent="0.3">
      <c r="V3689" s="59" t="str">
        <f t="shared" si="65"/>
        <v/>
      </c>
    </row>
    <row r="3690" spans="22:22" ht="14.25" thickBot="1" x14ac:dyDescent="0.3">
      <c r="V3690" s="59" t="str">
        <f t="shared" si="65"/>
        <v/>
      </c>
    </row>
    <row r="3691" spans="22:22" ht="14.25" thickBot="1" x14ac:dyDescent="0.3">
      <c r="V3691" s="59" t="str">
        <f t="shared" si="65"/>
        <v/>
      </c>
    </row>
    <row r="3692" spans="22:22" ht="14.25" thickBot="1" x14ac:dyDescent="0.3">
      <c r="V3692" s="59" t="str">
        <f t="shared" si="65"/>
        <v/>
      </c>
    </row>
    <row r="3693" spans="22:22" ht="14.25" thickBot="1" x14ac:dyDescent="0.3">
      <c r="V3693" s="59" t="str">
        <f t="shared" si="65"/>
        <v/>
      </c>
    </row>
    <row r="3694" spans="22:22" ht="14.25" thickBot="1" x14ac:dyDescent="0.3">
      <c r="V3694" s="59" t="str">
        <f t="shared" si="65"/>
        <v/>
      </c>
    </row>
    <row r="3695" spans="22:22" ht="14.25" thickBot="1" x14ac:dyDescent="0.3">
      <c r="V3695" s="59" t="str">
        <f t="shared" si="65"/>
        <v/>
      </c>
    </row>
    <row r="3696" spans="22:22" ht="14.25" thickBot="1" x14ac:dyDescent="0.3">
      <c r="V3696" s="59" t="str">
        <f t="shared" si="65"/>
        <v/>
      </c>
    </row>
    <row r="3697" spans="22:22" ht="14.25" thickBot="1" x14ac:dyDescent="0.3">
      <c r="V3697" s="59" t="str">
        <f t="shared" si="65"/>
        <v/>
      </c>
    </row>
    <row r="3698" spans="22:22" ht="14.25" thickBot="1" x14ac:dyDescent="0.3">
      <c r="V3698" s="59" t="str">
        <f t="shared" si="65"/>
        <v/>
      </c>
    </row>
    <row r="3699" spans="22:22" ht="14.25" thickBot="1" x14ac:dyDescent="0.3">
      <c r="V3699" s="59" t="str">
        <f t="shared" si="65"/>
        <v/>
      </c>
    </row>
    <row r="3700" spans="22:22" ht="14.25" thickBot="1" x14ac:dyDescent="0.3">
      <c r="V3700" s="59" t="str">
        <f t="shared" si="65"/>
        <v/>
      </c>
    </row>
    <row r="3701" spans="22:22" ht="14.25" thickBot="1" x14ac:dyDescent="0.3">
      <c r="V3701" s="59" t="str">
        <f t="shared" si="65"/>
        <v/>
      </c>
    </row>
    <row r="3702" spans="22:22" ht="14.25" thickBot="1" x14ac:dyDescent="0.3">
      <c r="V3702" s="59" t="str">
        <f t="shared" si="65"/>
        <v/>
      </c>
    </row>
    <row r="3703" spans="22:22" ht="14.25" thickBot="1" x14ac:dyDescent="0.3">
      <c r="V3703" s="59" t="str">
        <f t="shared" si="65"/>
        <v/>
      </c>
    </row>
    <row r="3704" spans="22:22" ht="14.25" thickBot="1" x14ac:dyDescent="0.3">
      <c r="V3704" s="59" t="str">
        <f t="shared" si="65"/>
        <v/>
      </c>
    </row>
    <row r="3705" spans="22:22" ht="14.25" thickBot="1" x14ac:dyDescent="0.3">
      <c r="V3705" s="59" t="str">
        <f t="shared" si="65"/>
        <v/>
      </c>
    </row>
    <row r="3706" spans="22:22" ht="14.25" thickBot="1" x14ac:dyDescent="0.3">
      <c r="V3706" s="59" t="str">
        <f t="shared" si="65"/>
        <v/>
      </c>
    </row>
    <row r="3707" spans="22:22" ht="14.25" thickBot="1" x14ac:dyDescent="0.3">
      <c r="V3707" s="59" t="str">
        <f t="shared" si="65"/>
        <v/>
      </c>
    </row>
    <row r="3708" spans="22:22" ht="14.25" thickBot="1" x14ac:dyDescent="0.3">
      <c r="V3708" s="59" t="str">
        <f t="shared" si="65"/>
        <v/>
      </c>
    </row>
    <row r="3709" spans="22:22" ht="14.25" thickBot="1" x14ac:dyDescent="0.3">
      <c r="V3709" s="59" t="str">
        <f t="shared" si="65"/>
        <v/>
      </c>
    </row>
    <row r="3710" spans="22:22" ht="14.25" thickBot="1" x14ac:dyDescent="0.3">
      <c r="V3710" s="59" t="str">
        <f t="shared" si="65"/>
        <v/>
      </c>
    </row>
    <row r="3711" spans="22:22" ht="14.25" thickBot="1" x14ac:dyDescent="0.3">
      <c r="V3711" s="59" t="str">
        <f t="shared" si="65"/>
        <v/>
      </c>
    </row>
    <row r="3712" spans="22:22" ht="14.25" thickBot="1" x14ac:dyDescent="0.3">
      <c r="V3712" s="59" t="str">
        <f t="shared" si="65"/>
        <v/>
      </c>
    </row>
    <row r="3713" spans="22:22" ht="14.25" thickBot="1" x14ac:dyDescent="0.3">
      <c r="V3713" s="59" t="str">
        <f t="shared" si="65"/>
        <v/>
      </c>
    </row>
    <row r="3714" spans="22:22" ht="14.25" thickBot="1" x14ac:dyDescent="0.3">
      <c r="V3714" s="59" t="str">
        <f t="shared" si="65"/>
        <v/>
      </c>
    </row>
    <row r="3715" spans="22:22" ht="14.25" thickBot="1" x14ac:dyDescent="0.3">
      <c r="V3715" s="59" t="str">
        <f t="shared" si="65"/>
        <v/>
      </c>
    </row>
    <row r="3716" spans="22:22" ht="14.25" thickBot="1" x14ac:dyDescent="0.3">
      <c r="V3716" s="59" t="str">
        <f t="shared" si="65"/>
        <v/>
      </c>
    </row>
    <row r="3717" spans="22:22" ht="14.25" thickBot="1" x14ac:dyDescent="0.3">
      <c r="V3717" s="59" t="str">
        <f t="shared" si="65"/>
        <v/>
      </c>
    </row>
    <row r="3718" spans="22:22" ht="14.25" thickBot="1" x14ac:dyDescent="0.3">
      <c r="V3718" s="59" t="str">
        <f t="shared" si="65"/>
        <v/>
      </c>
    </row>
    <row r="3719" spans="22:22" ht="14.25" thickBot="1" x14ac:dyDescent="0.3">
      <c r="V3719" s="59" t="str">
        <f t="shared" si="65"/>
        <v/>
      </c>
    </row>
    <row r="3720" spans="22:22" ht="14.25" thickBot="1" x14ac:dyDescent="0.3">
      <c r="V3720" s="59" t="str">
        <f t="shared" si="65"/>
        <v/>
      </c>
    </row>
    <row r="3721" spans="22:22" ht="14.25" thickBot="1" x14ac:dyDescent="0.3">
      <c r="V3721" s="59" t="str">
        <f t="shared" ref="V3721:V3784" si="66">IF(R3721="","",IF(OR(G3721="3F",G3721="AEDIFICAT",G3721="ANTIN"),R3721+IF(U3721&lt;&gt;"",U3721,S3721)+1,WORKDAY(R3721,IF(U3721&lt;&gt;"",U3721,S3721))))</f>
        <v/>
      </c>
    </row>
    <row r="3722" spans="22:22" ht="14.25" thickBot="1" x14ac:dyDescent="0.3">
      <c r="V3722" s="59" t="str">
        <f t="shared" si="66"/>
        <v/>
      </c>
    </row>
    <row r="3723" spans="22:22" ht="14.25" thickBot="1" x14ac:dyDescent="0.3">
      <c r="V3723" s="59" t="str">
        <f t="shared" si="66"/>
        <v/>
      </c>
    </row>
    <row r="3724" spans="22:22" ht="14.25" thickBot="1" x14ac:dyDescent="0.3">
      <c r="V3724" s="59" t="str">
        <f t="shared" si="66"/>
        <v/>
      </c>
    </row>
    <row r="3725" spans="22:22" ht="14.25" thickBot="1" x14ac:dyDescent="0.3">
      <c r="V3725" s="59" t="str">
        <f t="shared" si="66"/>
        <v/>
      </c>
    </row>
    <row r="3726" spans="22:22" ht="14.25" thickBot="1" x14ac:dyDescent="0.3">
      <c r="V3726" s="59" t="str">
        <f t="shared" si="66"/>
        <v/>
      </c>
    </row>
    <row r="3727" spans="22:22" ht="14.25" thickBot="1" x14ac:dyDescent="0.3">
      <c r="V3727" s="59" t="str">
        <f t="shared" si="66"/>
        <v/>
      </c>
    </row>
    <row r="3728" spans="22:22" ht="14.25" thickBot="1" x14ac:dyDescent="0.3">
      <c r="V3728" s="59" t="str">
        <f t="shared" si="66"/>
        <v/>
      </c>
    </row>
    <row r="3729" spans="22:22" ht="14.25" thickBot="1" x14ac:dyDescent="0.3">
      <c r="V3729" s="59" t="str">
        <f t="shared" si="66"/>
        <v/>
      </c>
    </row>
    <row r="3730" spans="22:22" ht="14.25" thickBot="1" x14ac:dyDescent="0.3">
      <c r="V3730" s="59" t="str">
        <f t="shared" si="66"/>
        <v/>
      </c>
    </row>
    <row r="3731" spans="22:22" ht="14.25" thickBot="1" x14ac:dyDescent="0.3">
      <c r="V3731" s="59" t="str">
        <f t="shared" si="66"/>
        <v/>
      </c>
    </row>
    <row r="3732" spans="22:22" ht="14.25" thickBot="1" x14ac:dyDescent="0.3">
      <c r="V3732" s="59" t="str">
        <f t="shared" si="66"/>
        <v/>
      </c>
    </row>
    <row r="3733" spans="22:22" ht="14.25" thickBot="1" x14ac:dyDescent="0.3">
      <c r="V3733" s="59" t="str">
        <f t="shared" si="66"/>
        <v/>
      </c>
    </row>
    <row r="3734" spans="22:22" ht="14.25" thickBot="1" x14ac:dyDescent="0.3">
      <c r="V3734" s="59" t="str">
        <f t="shared" si="66"/>
        <v/>
      </c>
    </row>
    <row r="3735" spans="22:22" ht="14.25" thickBot="1" x14ac:dyDescent="0.3">
      <c r="V3735" s="59" t="str">
        <f t="shared" si="66"/>
        <v/>
      </c>
    </row>
    <row r="3736" spans="22:22" ht="14.25" thickBot="1" x14ac:dyDescent="0.3">
      <c r="V3736" s="59" t="str">
        <f t="shared" si="66"/>
        <v/>
      </c>
    </row>
    <row r="3737" spans="22:22" ht="14.25" thickBot="1" x14ac:dyDescent="0.3">
      <c r="V3737" s="59" t="str">
        <f t="shared" si="66"/>
        <v/>
      </c>
    </row>
    <row r="3738" spans="22:22" ht="14.25" thickBot="1" x14ac:dyDescent="0.3">
      <c r="V3738" s="59" t="str">
        <f t="shared" si="66"/>
        <v/>
      </c>
    </row>
    <row r="3739" spans="22:22" ht="14.25" thickBot="1" x14ac:dyDescent="0.3">
      <c r="V3739" s="59" t="str">
        <f t="shared" si="66"/>
        <v/>
      </c>
    </row>
    <row r="3740" spans="22:22" ht="14.25" thickBot="1" x14ac:dyDescent="0.3">
      <c r="V3740" s="59" t="str">
        <f t="shared" si="66"/>
        <v/>
      </c>
    </row>
    <row r="3741" spans="22:22" ht="14.25" thickBot="1" x14ac:dyDescent="0.3">
      <c r="V3741" s="59" t="str">
        <f t="shared" si="66"/>
        <v/>
      </c>
    </row>
    <row r="3742" spans="22:22" ht="14.25" thickBot="1" x14ac:dyDescent="0.3">
      <c r="V3742" s="59" t="str">
        <f t="shared" si="66"/>
        <v/>
      </c>
    </row>
    <row r="3743" spans="22:22" ht="14.25" thickBot="1" x14ac:dyDescent="0.3">
      <c r="V3743" s="59" t="str">
        <f t="shared" si="66"/>
        <v/>
      </c>
    </row>
    <row r="3744" spans="22:22" ht="14.25" thickBot="1" x14ac:dyDescent="0.3">
      <c r="V3744" s="59" t="str">
        <f t="shared" si="66"/>
        <v/>
      </c>
    </row>
    <row r="3745" spans="22:22" ht="14.25" thickBot="1" x14ac:dyDescent="0.3">
      <c r="V3745" s="59" t="str">
        <f t="shared" si="66"/>
        <v/>
      </c>
    </row>
    <row r="3746" spans="22:22" ht="14.25" thickBot="1" x14ac:dyDescent="0.3">
      <c r="V3746" s="59" t="str">
        <f t="shared" si="66"/>
        <v/>
      </c>
    </row>
    <row r="3747" spans="22:22" ht="14.25" thickBot="1" x14ac:dyDescent="0.3">
      <c r="V3747" s="59" t="str">
        <f t="shared" si="66"/>
        <v/>
      </c>
    </row>
    <row r="3748" spans="22:22" ht="14.25" thickBot="1" x14ac:dyDescent="0.3">
      <c r="V3748" s="59" t="str">
        <f t="shared" si="66"/>
        <v/>
      </c>
    </row>
    <row r="3749" spans="22:22" ht="14.25" thickBot="1" x14ac:dyDescent="0.3">
      <c r="V3749" s="59" t="str">
        <f t="shared" si="66"/>
        <v/>
      </c>
    </row>
    <row r="3750" spans="22:22" ht="14.25" thickBot="1" x14ac:dyDescent="0.3">
      <c r="V3750" s="59" t="str">
        <f t="shared" si="66"/>
        <v/>
      </c>
    </row>
    <row r="3751" spans="22:22" ht="14.25" thickBot="1" x14ac:dyDescent="0.3">
      <c r="V3751" s="59" t="str">
        <f t="shared" si="66"/>
        <v/>
      </c>
    </row>
    <row r="3752" spans="22:22" ht="14.25" thickBot="1" x14ac:dyDescent="0.3">
      <c r="V3752" s="59" t="str">
        <f t="shared" si="66"/>
        <v/>
      </c>
    </row>
    <row r="3753" spans="22:22" ht="14.25" thickBot="1" x14ac:dyDescent="0.3">
      <c r="V3753" s="59" t="str">
        <f t="shared" si="66"/>
        <v/>
      </c>
    </row>
    <row r="3754" spans="22:22" ht="14.25" thickBot="1" x14ac:dyDescent="0.3">
      <c r="V3754" s="59" t="str">
        <f t="shared" si="66"/>
        <v/>
      </c>
    </row>
    <row r="3755" spans="22:22" ht="14.25" thickBot="1" x14ac:dyDescent="0.3">
      <c r="V3755" s="59" t="str">
        <f t="shared" si="66"/>
        <v/>
      </c>
    </row>
    <row r="3756" spans="22:22" ht="14.25" thickBot="1" x14ac:dyDescent="0.3">
      <c r="V3756" s="59" t="str">
        <f t="shared" si="66"/>
        <v/>
      </c>
    </row>
    <row r="3757" spans="22:22" ht="14.25" thickBot="1" x14ac:dyDescent="0.3">
      <c r="V3757" s="59" t="str">
        <f t="shared" si="66"/>
        <v/>
      </c>
    </row>
    <row r="3758" spans="22:22" ht="14.25" thickBot="1" x14ac:dyDescent="0.3">
      <c r="V3758" s="59" t="str">
        <f t="shared" si="66"/>
        <v/>
      </c>
    </row>
    <row r="3759" spans="22:22" ht="14.25" thickBot="1" x14ac:dyDescent="0.3">
      <c r="V3759" s="59" t="str">
        <f t="shared" si="66"/>
        <v/>
      </c>
    </row>
    <row r="3760" spans="22:22" ht="14.25" thickBot="1" x14ac:dyDescent="0.3">
      <c r="V3760" s="59" t="str">
        <f t="shared" si="66"/>
        <v/>
      </c>
    </row>
    <row r="3761" spans="22:22" ht="14.25" thickBot="1" x14ac:dyDescent="0.3">
      <c r="V3761" s="59" t="str">
        <f t="shared" si="66"/>
        <v/>
      </c>
    </row>
    <row r="3762" spans="22:22" ht="14.25" thickBot="1" x14ac:dyDescent="0.3">
      <c r="V3762" s="59" t="str">
        <f t="shared" si="66"/>
        <v/>
      </c>
    </row>
    <row r="3763" spans="22:22" ht="14.25" thickBot="1" x14ac:dyDescent="0.3">
      <c r="V3763" s="59" t="str">
        <f t="shared" si="66"/>
        <v/>
      </c>
    </row>
    <row r="3764" spans="22:22" ht="14.25" thickBot="1" x14ac:dyDescent="0.3">
      <c r="V3764" s="59" t="str">
        <f t="shared" si="66"/>
        <v/>
      </c>
    </row>
    <row r="3765" spans="22:22" ht="14.25" thickBot="1" x14ac:dyDescent="0.3">
      <c r="V3765" s="59" t="str">
        <f t="shared" si="66"/>
        <v/>
      </c>
    </row>
    <row r="3766" spans="22:22" ht="14.25" thickBot="1" x14ac:dyDescent="0.3">
      <c r="V3766" s="59" t="str">
        <f t="shared" si="66"/>
        <v/>
      </c>
    </row>
    <row r="3767" spans="22:22" ht="14.25" thickBot="1" x14ac:dyDescent="0.3">
      <c r="V3767" s="59" t="str">
        <f t="shared" si="66"/>
        <v/>
      </c>
    </row>
    <row r="3768" spans="22:22" ht="14.25" thickBot="1" x14ac:dyDescent="0.3">
      <c r="V3768" s="59" t="str">
        <f t="shared" si="66"/>
        <v/>
      </c>
    </row>
    <row r="3769" spans="22:22" ht="14.25" thickBot="1" x14ac:dyDescent="0.3">
      <c r="V3769" s="59" t="str">
        <f t="shared" si="66"/>
        <v/>
      </c>
    </row>
    <row r="3770" spans="22:22" ht="14.25" thickBot="1" x14ac:dyDescent="0.3">
      <c r="V3770" s="59" t="str">
        <f t="shared" si="66"/>
        <v/>
      </c>
    </row>
    <row r="3771" spans="22:22" ht="14.25" thickBot="1" x14ac:dyDescent="0.3">
      <c r="V3771" s="59" t="str">
        <f t="shared" si="66"/>
        <v/>
      </c>
    </row>
    <row r="3772" spans="22:22" ht="14.25" thickBot="1" x14ac:dyDescent="0.3">
      <c r="V3772" s="59" t="str">
        <f t="shared" si="66"/>
        <v/>
      </c>
    </row>
    <row r="3773" spans="22:22" ht="14.25" thickBot="1" x14ac:dyDescent="0.3">
      <c r="V3773" s="59" t="str">
        <f t="shared" si="66"/>
        <v/>
      </c>
    </row>
    <row r="3774" spans="22:22" ht="14.25" thickBot="1" x14ac:dyDescent="0.3">
      <c r="V3774" s="59" t="str">
        <f t="shared" si="66"/>
        <v/>
      </c>
    </row>
    <row r="3775" spans="22:22" ht="14.25" thickBot="1" x14ac:dyDescent="0.3">
      <c r="V3775" s="59" t="str">
        <f t="shared" si="66"/>
        <v/>
      </c>
    </row>
    <row r="3776" spans="22:22" ht="14.25" thickBot="1" x14ac:dyDescent="0.3">
      <c r="V3776" s="59" t="str">
        <f t="shared" si="66"/>
        <v/>
      </c>
    </row>
    <row r="3777" spans="22:22" ht="14.25" thickBot="1" x14ac:dyDescent="0.3">
      <c r="V3777" s="59" t="str">
        <f t="shared" si="66"/>
        <v/>
      </c>
    </row>
    <row r="3778" spans="22:22" ht="14.25" thickBot="1" x14ac:dyDescent="0.3">
      <c r="V3778" s="59" t="str">
        <f t="shared" si="66"/>
        <v/>
      </c>
    </row>
    <row r="3779" spans="22:22" ht="14.25" thickBot="1" x14ac:dyDescent="0.3">
      <c r="V3779" s="59" t="str">
        <f t="shared" si="66"/>
        <v/>
      </c>
    </row>
    <row r="3780" spans="22:22" ht="14.25" thickBot="1" x14ac:dyDescent="0.3">
      <c r="V3780" s="59" t="str">
        <f t="shared" si="66"/>
        <v/>
      </c>
    </row>
    <row r="3781" spans="22:22" ht="14.25" thickBot="1" x14ac:dyDescent="0.3">
      <c r="V3781" s="59" t="str">
        <f t="shared" si="66"/>
        <v/>
      </c>
    </row>
    <row r="3782" spans="22:22" ht="14.25" thickBot="1" x14ac:dyDescent="0.3">
      <c r="V3782" s="59" t="str">
        <f t="shared" si="66"/>
        <v/>
      </c>
    </row>
    <row r="3783" spans="22:22" ht="14.25" thickBot="1" x14ac:dyDescent="0.3">
      <c r="V3783" s="59" t="str">
        <f t="shared" si="66"/>
        <v/>
      </c>
    </row>
    <row r="3784" spans="22:22" ht="14.25" thickBot="1" x14ac:dyDescent="0.3">
      <c r="V3784" s="59" t="str">
        <f t="shared" si="66"/>
        <v/>
      </c>
    </row>
    <row r="3785" spans="22:22" ht="14.25" thickBot="1" x14ac:dyDescent="0.3">
      <c r="V3785" s="59" t="str">
        <f t="shared" ref="V3785:V3848" si="67">IF(R3785="","",IF(OR(G3785="3F",G3785="AEDIFICAT",G3785="ANTIN"),R3785+IF(U3785&lt;&gt;"",U3785,S3785)+1,WORKDAY(R3785,IF(U3785&lt;&gt;"",U3785,S3785))))</f>
        <v/>
      </c>
    </row>
    <row r="3786" spans="22:22" ht="14.25" thickBot="1" x14ac:dyDescent="0.3">
      <c r="V3786" s="59" t="str">
        <f t="shared" si="67"/>
        <v/>
      </c>
    </row>
    <row r="3787" spans="22:22" ht="14.25" thickBot="1" x14ac:dyDescent="0.3">
      <c r="V3787" s="59" t="str">
        <f t="shared" si="67"/>
        <v/>
      </c>
    </row>
    <row r="3788" spans="22:22" ht="14.25" thickBot="1" x14ac:dyDescent="0.3">
      <c r="V3788" s="59" t="str">
        <f t="shared" si="67"/>
        <v/>
      </c>
    </row>
    <row r="3789" spans="22:22" ht="14.25" thickBot="1" x14ac:dyDescent="0.3">
      <c r="V3789" s="59" t="str">
        <f t="shared" si="67"/>
        <v/>
      </c>
    </row>
    <row r="3790" spans="22:22" ht="14.25" thickBot="1" x14ac:dyDescent="0.3">
      <c r="V3790" s="59" t="str">
        <f t="shared" si="67"/>
        <v/>
      </c>
    </row>
    <row r="3791" spans="22:22" ht="14.25" thickBot="1" x14ac:dyDescent="0.3">
      <c r="V3791" s="59" t="str">
        <f t="shared" si="67"/>
        <v/>
      </c>
    </row>
    <row r="3792" spans="22:22" ht="14.25" thickBot="1" x14ac:dyDescent="0.3">
      <c r="V3792" s="59" t="str">
        <f t="shared" si="67"/>
        <v/>
      </c>
    </row>
    <row r="3793" spans="22:22" ht="14.25" thickBot="1" x14ac:dyDescent="0.3">
      <c r="V3793" s="59" t="str">
        <f t="shared" si="67"/>
        <v/>
      </c>
    </row>
    <row r="3794" spans="22:22" ht="14.25" thickBot="1" x14ac:dyDescent="0.3">
      <c r="V3794" s="59" t="str">
        <f t="shared" si="67"/>
        <v/>
      </c>
    </row>
    <row r="3795" spans="22:22" ht="14.25" thickBot="1" x14ac:dyDescent="0.3">
      <c r="V3795" s="59" t="str">
        <f t="shared" si="67"/>
        <v/>
      </c>
    </row>
    <row r="3796" spans="22:22" ht="14.25" thickBot="1" x14ac:dyDescent="0.3">
      <c r="V3796" s="59" t="str">
        <f t="shared" si="67"/>
        <v/>
      </c>
    </row>
    <row r="3797" spans="22:22" ht="14.25" thickBot="1" x14ac:dyDescent="0.3">
      <c r="V3797" s="59" t="str">
        <f t="shared" si="67"/>
        <v/>
      </c>
    </row>
    <row r="3798" spans="22:22" ht="14.25" thickBot="1" x14ac:dyDescent="0.3">
      <c r="V3798" s="59" t="str">
        <f t="shared" si="67"/>
        <v/>
      </c>
    </row>
    <row r="3799" spans="22:22" ht="14.25" thickBot="1" x14ac:dyDescent="0.3">
      <c r="V3799" s="59" t="str">
        <f t="shared" si="67"/>
        <v/>
      </c>
    </row>
    <row r="3800" spans="22:22" ht="14.25" thickBot="1" x14ac:dyDescent="0.3">
      <c r="V3800" s="59" t="str">
        <f t="shared" si="67"/>
        <v/>
      </c>
    </row>
    <row r="3801" spans="22:22" ht="14.25" thickBot="1" x14ac:dyDescent="0.3">
      <c r="V3801" s="59" t="str">
        <f t="shared" si="67"/>
        <v/>
      </c>
    </row>
    <row r="3802" spans="22:22" ht="14.25" thickBot="1" x14ac:dyDescent="0.3">
      <c r="V3802" s="59" t="str">
        <f t="shared" si="67"/>
        <v/>
      </c>
    </row>
    <row r="3803" spans="22:22" ht="14.25" thickBot="1" x14ac:dyDescent="0.3">
      <c r="V3803" s="59" t="str">
        <f t="shared" si="67"/>
        <v/>
      </c>
    </row>
    <row r="3804" spans="22:22" ht="14.25" thickBot="1" x14ac:dyDescent="0.3">
      <c r="V3804" s="59" t="str">
        <f t="shared" si="67"/>
        <v/>
      </c>
    </row>
    <row r="3805" spans="22:22" ht="14.25" thickBot="1" x14ac:dyDescent="0.3">
      <c r="V3805" s="59" t="str">
        <f t="shared" si="67"/>
        <v/>
      </c>
    </row>
    <row r="3806" spans="22:22" ht="14.25" thickBot="1" x14ac:dyDescent="0.3">
      <c r="V3806" s="59" t="str">
        <f t="shared" si="67"/>
        <v/>
      </c>
    </row>
    <row r="3807" spans="22:22" ht="14.25" thickBot="1" x14ac:dyDescent="0.3">
      <c r="V3807" s="59" t="str">
        <f t="shared" si="67"/>
        <v/>
      </c>
    </row>
    <row r="3808" spans="22:22" ht="14.25" thickBot="1" x14ac:dyDescent="0.3">
      <c r="V3808" s="59" t="str">
        <f t="shared" si="67"/>
        <v/>
      </c>
    </row>
    <row r="3809" spans="22:22" ht="14.25" thickBot="1" x14ac:dyDescent="0.3">
      <c r="V3809" s="59" t="str">
        <f t="shared" si="67"/>
        <v/>
      </c>
    </row>
    <row r="3810" spans="22:22" ht="14.25" thickBot="1" x14ac:dyDescent="0.3">
      <c r="V3810" s="59" t="str">
        <f t="shared" si="67"/>
        <v/>
      </c>
    </row>
    <row r="3811" spans="22:22" ht="14.25" thickBot="1" x14ac:dyDescent="0.3">
      <c r="V3811" s="59" t="str">
        <f t="shared" si="67"/>
        <v/>
      </c>
    </row>
    <row r="3812" spans="22:22" ht="14.25" thickBot="1" x14ac:dyDescent="0.3">
      <c r="V3812" s="59" t="str">
        <f t="shared" si="67"/>
        <v/>
      </c>
    </row>
    <row r="3813" spans="22:22" ht="14.25" thickBot="1" x14ac:dyDescent="0.3">
      <c r="V3813" s="59" t="str">
        <f t="shared" si="67"/>
        <v/>
      </c>
    </row>
    <row r="3814" spans="22:22" ht="14.25" thickBot="1" x14ac:dyDescent="0.3">
      <c r="V3814" s="59" t="str">
        <f t="shared" si="67"/>
        <v/>
      </c>
    </row>
    <row r="3815" spans="22:22" ht="14.25" thickBot="1" x14ac:dyDescent="0.3">
      <c r="V3815" s="59" t="str">
        <f t="shared" si="67"/>
        <v/>
      </c>
    </row>
    <row r="3816" spans="22:22" ht="14.25" thickBot="1" x14ac:dyDescent="0.3">
      <c r="V3816" s="59" t="str">
        <f t="shared" si="67"/>
        <v/>
      </c>
    </row>
    <row r="3817" spans="22:22" ht="14.25" thickBot="1" x14ac:dyDescent="0.3">
      <c r="V3817" s="59" t="str">
        <f t="shared" si="67"/>
        <v/>
      </c>
    </row>
    <row r="3818" spans="22:22" ht="14.25" thickBot="1" x14ac:dyDescent="0.3">
      <c r="V3818" s="59" t="str">
        <f t="shared" si="67"/>
        <v/>
      </c>
    </row>
    <row r="3819" spans="22:22" ht="14.25" thickBot="1" x14ac:dyDescent="0.3">
      <c r="V3819" s="59" t="str">
        <f t="shared" si="67"/>
        <v/>
      </c>
    </row>
    <row r="3820" spans="22:22" ht="14.25" thickBot="1" x14ac:dyDescent="0.3">
      <c r="V3820" s="59" t="str">
        <f t="shared" si="67"/>
        <v/>
      </c>
    </row>
    <row r="3821" spans="22:22" ht="14.25" thickBot="1" x14ac:dyDescent="0.3">
      <c r="V3821" s="59" t="str">
        <f t="shared" si="67"/>
        <v/>
      </c>
    </row>
    <row r="3822" spans="22:22" ht="14.25" thickBot="1" x14ac:dyDescent="0.3">
      <c r="V3822" s="59" t="str">
        <f t="shared" si="67"/>
        <v/>
      </c>
    </row>
    <row r="3823" spans="22:22" ht="14.25" thickBot="1" x14ac:dyDescent="0.3">
      <c r="V3823" s="59" t="str">
        <f t="shared" si="67"/>
        <v/>
      </c>
    </row>
    <row r="3824" spans="22:22" ht="14.25" thickBot="1" x14ac:dyDescent="0.3">
      <c r="V3824" s="59" t="str">
        <f t="shared" si="67"/>
        <v/>
      </c>
    </row>
    <row r="3825" spans="22:22" ht="14.25" thickBot="1" x14ac:dyDescent="0.3">
      <c r="V3825" s="59" t="str">
        <f t="shared" si="67"/>
        <v/>
      </c>
    </row>
    <row r="3826" spans="22:22" ht="14.25" thickBot="1" x14ac:dyDescent="0.3">
      <c r="V3826" s="59" t="str">
        <f t="shared" si="67"/>
        <v/>
      </c>
    </row>
    <row r="3827" spans="22:22" ht="14.25" thickBot="1" x14ac:dyDescent="0.3">
      <c r="V3827" s="59" t="str">
        <f t="shared" si="67"/>
        <v/>
      </c>
    </row>
    <row r="3828" spans="22:22" ht="14.25" thickBot="1" x14ac:dyDescent="0.3">
      <c r="V3828" s="59" t="str">
        <f t="shared" si="67"/>
        <v/>
      </c>
    </row>
    <row r="3829" spans="22:22" ht="14.25" thickBot="1" x14ac:dyDescent="0.3">
      <c r="V3829" s="59" t="str">
        <f t="shared" si="67"/>
        <v/>
      </c>
    </row>
    <row r="3830" spans="22:22" ht="14.25" thickBot="1" x14ac:dyDescent="0.3">
      <c r="V3830" s="59" t="str">
        <f t="shared" si="67"/>
        <v/>
      </c>
    </row>
    <row r="3831" spans="22:22" ht="14.25" thickBot="1" x14ac:dyDescent="0.3">
      <c r="V3831" s="59" t="str">
        <f t="shared" si="67"/>
        <v/>
      </c>
    </row>
    <row r="3832" spans="22:22" ht="14.25" thickBot="1" x14ac:dyDescent="0.3">
      <c r="V3832" s="59" t="str">
        <f t="shared" si="67"/>
        <v/>
      </c>
    </row>
    <row r="3833" spans="22:22" ht="14.25" thickBot="1" x14ac:dyDescent="0.3">
      <c r="V3833" s="59" t="str">
        <f t="shared" si="67"/>
        <v/>
      </c>
    </row>
    <row r="3834" spans="22:22" ht="14.25" thickBot="1" x14ac:dyDescent="0.3">
      <c r="V3834" s="59" t="str">
        <f t="shared" si="67"/>
        <v/>
      </c>
    </row>
    <row r="3835" spans="22:22" ht="14.25" thickBot="1" x14ac:dyDescent="0.3">
      <c r="V3835" s="59" t="str">
        <f t="shared" si="67"/>
        <v/>
      </c>
    </row>
    <row r="3836" spans="22:22" ht="14.25" thickBot="1" x14ac:dyDescent="0.3">
      <c r="V3836" s="59" t="str">
        <f t="shared" si="67"/>
        <v/>
      </c>
    </row>
    <row r="3837" spans="22:22" ht="14.25" thickBot="1" x14ac:dyDescent="0.3">
      <c r="V3837" s="59" t="str">
        <f t="shared" si="67"/>
        <v/>
      </c>
    </row>
    <row r="3838" spans="22:22" ht="14.25" thickBot="1" x14ac:dyDescent="0.3">
      <c r="V3838" s="59" t="str">
        <f t="shared" si="67"/>
        <v/>
      </c>
    </row>
    <row r="3839" spans="22:22" ht="14.25" thickBot="1" x14ac:dyDescent="0.3">
      <c r="V3839" s="59" t="str">
        <f t="shared" si="67"/>
        <v/>
      </c>
    </row>
    <row r="3840" spans="22:22" ht="14.25" thickBot="1" x14ac:dyDescent="0.3">
      <c r="V3840" s="59" t="str">
        <f t="shared" si="67"/>
        <v/>
      </c>
    </row>
    <row r="3841" spans="22:22" ht="14.25" thickBot="1" x14ac:dyDescent="0.3">
      <c r="V3841" s="59" t="str">
        <f t="shared" si="67"/>
        <v/>
      </c>
    </row>
    <row r="3842" spans="22:22" ht="14.25" thickBot="1" x14ac:dyDescent="0.3">
      <c r="V3842" s="59" t="str">
        <f t="shared" si="67"/>
        <v/>
      </c>
    </row>
    <row r="3843" spans="22:22" ht="14.25" thickBot="1" x14ac:dyDescent="0.3">
      <c r="V3843" s="59" t="str">
        <f t="shared" si="67"/>
        <v/>
      </c>
    </row>
    <row r="3844" spans="22:22" ht="14.25" thickBot="1" x14ac:dyDescent="0.3">
      <c r="V3844" s="59" t="str">
        <f t="shared" si="67"/>
        <v/>
      </c>
    </row>
    <row r="3845" spans="22:22" ht="14.25" thickBot="1" x14ac:dyDescent="0.3">
      <c r="V3845" s="59" t="str">
        <f t="shared" si="67"/>
        <v/>
      </c>
    </row>
    <row r="3846" spans="22:22" ht="14.25" thickBot="1" x14ac:dyDescent="0.3">
      <c r="V3846" s="59" t="str">
        <f t="shared" si="67"/>
        <v/>
      </c>
    </row>
    <row r="3847" spans="22:22" ht="14.25" thickBot="1" x14ac:dyDescent="0.3">
      <c r="V3847" s="59" t="str">
        <f t="shared" si="67"/>
        <v/>
      </c>
    </row>
    <row r="3848" spans="22:22" ht="14.25" thickBot="1" x14ac:dyDescent="0.3">
      <c r="V3848" s="59" t="str">
        <f t="shared" si="67"/>
        <v/>
      </c>
    </row>
    <row r="3849" spans="22:22" ht="14.25" thickBot="1" x14ac:dyDescent="0.3">
      <c r="V3849" s="59" t="str">
        <f t="shared" ref="V3849:V3912" si="68">IF(R3849="","",IF(OR(G3849="3F",G3849="AEDIFICAT",G3849="ANTIN"),R3849+IF(U3849&lt;&gt;"",U3849,S3849)+1,WORKDAY(R3849,IF(U3849&lt;&gt;"",U3849,S3849))))</f>
        <v/>
      </c>
    </row>
    <row r="3850" spans="22:22" ht="14.25" thickBot="1" x14ac:dyDescent="0.3">
      <c r="V3850" s="59" t="str">
        <f t="shared" si="68"/>
        <v/>
      </c>
    </row>
    <row r="3851" spans="22:22" ht="14.25" thickBot="1" x14ac:dyDescent="0.3">
      <c r="V3851" s="59" t="str">
        <f t="shared" si="68"/>
        <v/>
      </c>
    </row>
    <row r="3852" spans="22:22" ht="14.25" thickBot="1" x14ac:dyDescent="0.3">
      <c r="V3852" s="59" t="str">
        <f t="shared" si="68"/>
        <v/>
      </c>
    </row>
    <row r="3853" spans="22:22" ht="14.25" thickBot="1" x14ac:dyDescent="0.3">
      <c r="V3853" s="59" t="str">
        <f t="shared" si="68"/>
        <v/>
      </c>
    </row>
    <row r="3854" spans="22:22" ht="14.25" thickBot="1" x14ac:dyDescent="0.3">
      <c r="V3854" s="59" t="str">
        <f t="shared" si="68"/>
        <v/>
      </c>
    </row>
    <row r="3855" spans="22:22" ht="14.25" thickBot="1" x14ac:dyDescent="0.3">
      <c r="V3855" s="59" t="str">
        <f t="shared" si="68"/>
        <v/>
      </c>
    </row>
    <row r="3856" spans="22:22" ht="14.25" thickBot="1" x14ac:dyDescent="0.3">
      <c r="V3856" s="59" t="str">
        <f t="shared" si="68"/>
        <v/>
      </c>
    </row>
    <row r="3857" spans="22:22" ht="14.25" thickBot="1" x14ac:dyDescent="0.3">
      <c r="V3857" s="59" t="str">
        <f t="shared" si="68"/>
        <v/>
      </c>
    </row>
    <row r="3858" spans="22:22" ht="14.25" thickBot="1" x14ac:dyDescent="0.3">
      <c r="V3858" s="59" t="str">
        <f t="shared" si="68"/>
        <v/>
      </c>
    </row>
    <row r="3859" spans="22:22" ht="14.25" thickBot="1" x14ac:dyDescent="0.3">
      <c r="V3859" s="59" t="str">
        <f t="shared" si="68"/>
        <v/>
      </c>
    </row>
    <row r="3860" spans="22:22" ht="14.25" thickBot="1" x14ac:dyDescent="0.3">
      <c r="V3860" s="59" t="str">
        <f t="shared" si="68"/>
        <v/>
      </c>
    </row>
    <row r="3861" spans="22:22" ht="14.25" thickBot="1" x14ac:dyDescent="0.3">
      <c r="V3861" s="59" t="str">
        <f t="shared" si="68"/>
        <v/>
      </c>
    </row>
    <row r="3862" spans="22:22" ht="14.25" thickBot="1" x14ac:dyDescent="0.3">
      <c r="V3862" s="59" t="str">
        <f t="shared" si="68"/>
        <v/>
      </c>
    </row>
    <row r="3863" spans="22:22" ht="14.25" thickBot="1" x14ac:dyDescent="0.3">
      <c r="V3863" s="59" t="str">
        <f t="shared" si="68"/>
        <v/>
      </c>
    </row>
    <row r="3864" spans="22:22" ht="14.25" thickBot="1" x14ac:dyDescent="0.3">
      <c r="V3864" s="59" t="str">
        <f t="shared" si="68"/>
        <v/>
      </c>
    </row>
    <row r="3865" spans="22:22" ht="14.25" thickBot="1" x14ac:dyDescent="0.3">
      <c r="V3865" s="59" t="str">
        <f t="shared" si="68"/>
        <v/>
      </c>
    </row>
    <row r="3866" spans="22:22" ht="14.25" thickBot="1" x14ac:dyDescent="0.3">
      <c r="V3866" s="59" t="str">
        <f t="shared" si="68"/>
        <v/>
      </c>
    </row>
    <row r="3867" spans="22:22" ht="14.25" thickBot="1" x14ac:dyDescent="0.3">
      <c r="V3867" s="59" t="str">
        <f t="shared" si="68"/>
        <v/>
      </c>
    </row>
    <row r="3868" spans="22:22" ht="14.25" thickBot="1" x14ac:dyDescent="0.3">
      <c r="V3868" s="59" t="str">
        <f t="shared" si="68"/>
        <v/>
      </c>
    </row>
    <row r="3869" spans="22:22" ht="14.25" thickBot="1" x14ac:dyDescent="0.3">
      <c r="V3869" s="59" t="str">
        <f t="shared" si="68"/>
        <v/>
      </c>
    </row>
    <row r="3870" spans="22:22" ht="14.25" thickBot="1" x14ac:dyDescent="0.3">
      <c r="V3870" s="59" t="str">
        <f t="shared" si="68"/>
        <v/>
      </c>
    </row>
    <row r="3871" spans="22:22" ht="14.25" thickBot="1" x14ac:dyDescent="0.3">
      <c r="V3871" s="59" t="str">
        <f t="shared" si="68"/>
        <v/>
      </c>
    </row>
    <row r="3872" spans="22:22" ht="14.25" thickBot="1" x14ac:dyDescent="0.3">
      <c r="V3872" s="59" t="str">
        <f t="shared" si="68"/>
        <v/>
      </c>
    </row>
    <row r="3873" spans="22:22" ht="14.25" thickBot="1" x14ac:dyDescent="0.3">
      <c r="V3873" s="59" t="str">
        <f t="shared" si="68"/>
        <v/>
      </c>
    </row>
    <row r="3874" spans="22:22" ht="14.25" thickBot="1" x14ac:dyDescent="0.3">
      <c r="V3874" s="59" t="str">
        <f t="shared" si="68"/>
        <v/>
      </c>
    </row>
    <row r="3875" spans="22:22" ht="14.25" thickBot="1" x14ac:dyDescent="0.3">
      <c r="V3875" s="59" t="str">
        <f t="shared" si="68"/>
        <v/>
      </c>
    </row>
    <row r="3876" spans="22:22" ht="14.25" thickBot="1" x14ac:dyDescent="0.3">
      <c r="V3876" s="59" t="str">
        <f t="shared" si="68"/>
        <v/>
      </c>
    </row>
    <row r="3877" spans="22:22" ht="14.25" thickBot="1" x14ac:dyDescent="0.3">
      <c r="V3877" s="59" t="str">
        <f t="shared" si="68"/>
        <v/>
      </c>
    </row>
    <row r="3878" spans="22:22" ht="14.25" thickBot="1" x14ac:dyDescent="0.3">
      <c r="V3878" s="59" t="str">
        <f t="shared" si="68"/>
        <v/>
      </c>
    </row>
    <row r="3879" spans="22:22" ht="14.25" thickBot="1" x14ac:dyDescent="0.3">
      <c r="V3879" s="59" t="str">
        <f t="shared" si="68"/>
        <v/>
      </c>
    </row>
    <row r="3880" spans="22:22" ht="14.25" thickBot="1" x14ac:dyDescent="0.3">
      <c r="V3880" s="59" t="str">
        <f t="shared" si="68"/>
        <v/>
      </c>
    </row>
    <row r="3881" spans="22:22" ht="14.25" thickBot="1" x14ac:dyDescent="0.3">
      <c r="V3881" s="59" t="str">
        <f t="shared" si="68"/>
        <v/>
      </c>
    </row>
    <row r="3882" spans="22:22" ht="14.25" thickBot="1" x14ac:dyDescent="0.3">
      <c r="V3882" s="59" t="str">
        <f t="shared" si="68"/>
        <v/>
      </c>
    </row>
    <row r="3883" spans="22:22" ht="14.25" thickBot="1" x14ac:dyDescent="0.3">
      <c r="V3883" s="59" t="str">
        <f t="shared" si="68"/>
        <v/>
      </c>
    </row>
    <row r="3884" spans="22:22" ht="14.25" thickBot="1" x14ac:dyDescent="0.3">
      <c r="V3884" s="59" t="str">
        <f t="shared" si="68"/>
        <v/>
      </c>
    </row>
    <row r="3885" spans="22:22" ht="14.25" thickBot="1" x14ac:dyDescent="0.3">
      <c r="V3885" s="59" t="str">
        <f t="shared" si="68"/>
        <v/>
      </c>
    </row>
    <row r="3886" spans="22:22" ht="14.25" thickBot="1" x14ac:dyDescent="0.3">
      <c r="V3886" s="59" t="str">
        <f t="shared" si="68"/>
        <v/>
      </c>
    </row>
    <row r="3887" spans="22:22" ht="14.25" thickBot="1" x14ac:dyDescent="0.3">
      <c r="V3887" s="59" t="str">
        <f t="shared" si="68"/>
        <v/>
      </c>
    </row>
    <row r="3888" spans="22:22" ht="14.25" thickBot="1" x14ac:dyDescent="0.3">
      <c r="V3888" s="59" t="str">
        <f t="shared" si="68"/>
        <v/>
      </c>
    </row>
    <row r="3889" spans="22:22" ht="14.25" thickBot="1" x14ac:dyDescent="0.3">
      <c r="V3889" s="59" t="str">
        <f t="shared" si="68"/>
        <v/>
      </c>
    </row>
    <row r="3890" spans="22:22" ht="14.25" thickBot="1" x14ac:dyDescent="0.3">
      <c r="V3890" s="59" t="str">
        <f t="shared" si="68"/>
        <v/>
      </c>
    </row>
    <row r="3891" spans="22:22" ht="14.25" thickBot="1" x14ac:dyDescent="0.3">
      <c r="V3891" s="59" t="str">
        <f t="shared" si="68"/>
        <v/>
      </c>
    </row>
    <row r="3892" spans="22:22" ht="14.25" thickBot="1" x14ac:dyDescent="0.3">
      <c r="V3892" s="59" t="str">
        <f t="shared" si="68"/>
        <v/>
      </c>
    </row>
    <row r="3893" spans="22:22" ht="14.25" thickBot="1" x14ac:dyDescent="0.3">
      <c r="V3893" s="59" t="str">
        <f t="shared" si="68"/>
        <v/>
      </c>
    </row>
    <row r="3894" spans="22:22" ht="14.25" thickBot="1" x14ac:dyDescent="0.3">
      <c r="V3894" s="59" t="str">
        <f t="shared" si="68"/>
        <v/>
      </c>
    </row>
    <row r="3895" spans="22:22" ht="14.25" thickBot="1" x14ac:dyDescent="0.3">
      <c r="V3895" s="59" t="str">
        <f t="shared" si="68"/>
        <v/>
      </c>
    </row>
    <row r="3896" spans="22:22" ht="14.25" thickBot="1" x14ac:dyDescent="0.3">
      <c r="V3896" s="59" t="str">
        <f t="shared" si="68"/>
        <v/>
      </c>
    </row>
    <row r="3897" spans="22:22" ht="14.25" thickBot="1" x14ac:dyDescent="0.3">
      <c r="V3897" s="59" t="str">
        <f t="shared" si="68"/>
        <v/>
      </c>
    </row>
    <row r="3898" spans="22:22" ht="14.25" thickBot="1" x14ac:dyDescent="0.3">
      <c r="V3898" s="59" t="str">
        <f t="shared" si="68"/>
        <v/>
      </c>
    </row>
    <row r="3899" spans="22:22" ht="14.25" thickBot="1" x14ac:dyDescent="0.3">
      <c r="V3899" s="59" t="str">
        <f t="shared" si="68"/>
        <v/>
      </c>
    </row>
    <row r="3900" spans="22:22" ht="14.25" thickBot="1" x14ac:dyDescent="0.3">
      <c r="V3900" s="59" t="str">
        <f t="shared" si="68"/>
        <v/>
      </c>
    </row>
    <row r="3901" spans="22:22" ht="14.25" thickBot="1" x14ac:dyDescent="0.3">
      <c r="V3901" s="59" t="str">
        <f t="shared" si="68"/>
        <v/>
      </c>
    </row>
    <row r="3902" spans="22:22" ht="14.25" thickBot="1" x14ac:dyDescent="0.3">
      <c r="V3902" s="59" t="str">
        <f t="shared" si="68"/>
        <v/>
      </c>
    </row>
    <row r="3903" spans="22:22" ht="14.25" thickBot="1" x14ac:dyDescent="0.3">
      <c r="V3903" s="59" t="str">
        <f t="shared" si="68"/>
        <v/>
      </c>
    </row>
    <row r="3904" spans="22:22" ht="14.25" thickBot="1" x14ac:dyDescent="0.3">
      <c r="V3904" s="59" t="str">
        <f t="shared" si="68"/>
        <v/>
      </c>
    </row>
    <row r="3905" spans="22:22" ht="14.25" thickBot="1" x14ac:dyDescent="0.3">
      <c r="V3905" s="59" t="str">
        <f t="shared" si="68"/>
        <v/>
      </c>
    </row>
    <row r="3906" spans="22:22" ht="14.25" thickBot="1" x14ac:dyDescent="0.3">
      <c r="V3906" s="59" t="str">
        <f t="shared" si="68"/>
        <v/>
      </c>
    </row>
    <row r="3907" spans="22:22" ht="14.25" thickBot="1" x14ac:dyDescent="0.3">
      <c r="V3907" s="59" t="str">
        <f t="shared" si="68"/>
        <v/>
      </c>
    </row>
    <row r="3908" spans="22:22" ht="14.25" thickBot="1" x14ac:dyDescent="0.3">
      <c r="V3908" s="59" t="str">
        <f t="shared" si="68"/>
        <v/>
      </c>
    </row>
    <row r="3909" spans="22:22" ht="14.25" thickBot="1" x14ac:dyDescent="0.3">
      <c r="V3909" s="59" t="str">
        <f t="shared" si="68"/>
        <v/>
      </c>
    </row>
    <row r="3910" spans="22:22" ht="14.25" thickBot="1" x14ac:dyDescent="0.3">
      <c r="V3910" s="59" t="str">
        <f t="shared" si="68"/>
        <v/>
      </c>
    </row>
    <row r="3911" spans="22:22" ht="14.25" thickBot="1" x14ac:dyDescent="0.3">
      <c r="V3911" s="59" t="str">
        <f t="shared" si="68"/>
        <v/>
      </c>
    </row>
    <row r="3912" spans="22:22" ht="14.25" thickBot="1" x14ac:dyDescent="0.3">
      <c r="V3912" s="59" t="str">
        <f t="shared" si="68"/>
        <v/>
      </c>
    </row>
    <row r="3913" spans="22:22" ht="14.25" thickBot="1" x14ac:dyDescent="0.3">
      <c r="V3913" s="59" t="str">
        <f t="shared" ref="V3913:V3976" si="69">IF(R3913="","",IF(OR(G3913="3F",G3913="AEDIFICAT",G3913="ANTIN"),R3913+IF(U3913&lt;&gt;"",U3913,S3913)+1,WORKDAY(R3913,IF(U3913&lt;&gt;"",U3913,S3913))))</f>
        <v/>
      </c>
    </row>
    <row r="3914" spans="22:22" ht="14.25" thickBot="1" x14ac:dyDescent="0.3">
      <c r="V3914" s="59" t="str">
        <f t="shared" si="69"/>
        <v/>
      </c>
    </row>
    <row r="3915" spans="22:22" ht="14.25" thickBot="1" x14ac:dyDescent="0.3">
      <c r="V3915" s="59" t="str">
        <f t="shared" si="69"/>
        <v/>
      </c>
    </row>
    <row r="3916" spans="22:22" ht="14.25" thickBot="1" x14ac:dyDescent="0.3">
      <c r="V3916" s="59" t="str">
        <f t="shared" si="69"/>
        <v/>
      </c>
    </row>
    <row r="3917" spans="22:22" ht="14.25" thickBot="1" x14ac:dyDescent="0.3">
      <c r="V3917" s="59" t="str">
        <f t="shared" si="69"/>
        <v/>
      </c>
    </row>
    <row r="3918" spans="22:22" ht="14.25" thickBot="1" x14ac:dyDescent="0.3">
      <c r="V3918" s="59" t="str">
        <f t="shared" si="69"/>
        <v/>
      </c>
    </row>
    <row r="3919" spans="22:22" ht="14.25" thickBot="1" x14ac:dyDescent="0.3">
      <c r="V3919" s="59" t="str">
        <f t="shared" si="69"/>
        <v/>
      </c>
    </row>
    <row r="3920" spans="22:22" ht="14.25" thickBot="1" x14ac:dyDescent="0.3">
      <c r="V3920" s="59" t="str">
        <f t="shared" si="69"/>
        <v/>
      </c>
    </row>
    <row r="3921" spans="22:22" ht="14.25" thickBot="1" x14ac:dyDescent="0.3">
      <c r="V3921" s="59" t="str">
        <f t="shared" si="69"/>
        <v/>
      </c>
    </row>
    <row r="3922" spans="22:22" ht="14.25" thickBot="1" x14ac:dyDescent="0.3">
      <c r="V3922" s="59" t="str">
        <f t="shared" si="69"/>
        <v/>
      </c>
    </row>
    <row r="3923" spans="22:22" ht="14.25" thickBot="1" x14ac:dyDescent="0.3">
      <c r="V3923" s="59" t="str">
        <f t="shared" si="69"/>
        <v/>
      </c>
    </row>
    <row r="3924" spans="22:22" ht="14.25" thickBot="1" x14ac:dyDescent="0.3">
      <c r="V3924" s="59" t="str">
        <f t="shared" si="69"/>
        <v/>
      </c>
    </row>
    <row r="3925" spans="22:22" ht="14.25" thickBot="1" x14ac:dyDescent="0.3">
      <c r="V3925" s="59" t="str">
        <f t="shared" si="69"/>
        <v/>
      </c>
    </row>
    <row r="3926" spans="22:22" ht="14.25" thickBot="1" x14ac:dyDescent="0.3">
      <c r="V3926" s="59" t="str">
        <f t="shared" si="69"/>
        <v/>
      </c>
    </row>
    <row r="3927" spans="22:22" ht="14.25" thickBot="1" x14ac:dyDescent="0.3">
      <c r="V3927" s="59" t="str">
        <f t="shared" si="69"/>
        <v/>
      </c>
    </row>
    <row r="3928" spans="22:22" ht="14.25" thickBot="1" x14ac:dyDescent="0.3">
      <c r="V3928" s="59" t="str">
        <f t="shared" si="69"/>
        <v/>
      </c>
    </row>
    <row r="3929" spans="22:22" ht="14.25" thickBot="1" x14ac:dyDescent="0.3">
      <c r="V3929" s="59" t="str">
        <f t="shared" si="69"/>
        <v/>
      </c>
    </row>
    <row r="3930" spans="22:22" ht="14.25" thickBot="1" x14ac:dyDescent="0.3">
      <c r="V3930" s="59" t="str">
        <f t="shared" si="69"/>
        <v/>
      </c>
    </row>
    <row r="3931" spans="22:22" ht="14.25" thickBot="1" x14ac:dyDescent="0.3">
      <c r="V3931" s="59" t="str">
        <f t="shared" si="69"/>
        <v/>
      </c>
    </row>
    <row r="3932" spans="22:22" ht="14.25" thickBot="1" x14ac:dyDescent="0.3">
      <c r="V3932" s="59" t="str">
        <f t="shared" si="69"/>
        <v/>
      </c>
    </row>
    <row r="3933" spans="22:22" ht="14.25" thickBot="1" x14ac:dyDescent="0.3">
      <c r="V3933" s="59" t="str">
        <f t="shared" si="69"/>
        <v/>
      </c>
    </row>
    <row r="3934" spans="22:22" ht="14.25" thickBot="1" x14ac:dyDescent="0.3">
      <c r="V3934" s="59" t="str">
        <f t="shared" si="69"/>
        <v/>
      </c>
    </row>
    <row r="3935" spans="22:22" ht="14.25" thickBot="1" x14ac:dyDescent="0.3">
      <c r="V3935" s="59" t="str">
        <f t="shared" si="69"/>
        <v/>
      </c>
    </row>
    <row r="3936" spans="22:22" ht="14.25" thickBot="1" x14ac:dyDescent="0.3">
      <c r="V3936" s="59" t="str">
        <f t="shared" si="69"/>
        <v/>
      </c>
    </row>
    <row r="3937" spans="22:22" ht="14.25" thickBot="1" x14ac:dyDescent="0.3">
      <c r="V3937" s="59" t="str">
        <f t="shared" si="69"/>
        <v/>
      </c>
    </row>
    <row r="3938" spans="22:22" ht="14.25" thickBot="1" x14ac:dyDescent="0.3">
      <c r="V3938" s="59" t="str">
        <f t="shared" si="69"/>
        <v/>
      </c>
    </row>
    <row r="3939" spans="22:22" ht="14.25" thickBot="1" x14ac:dyDescent="0.3">
      <c r="V3939" s="59" t="str">
        <f t="shared" si="69"/>
        <v/>
      </c>
    </row>
    <row r="3940" spans="22:22" ht="14.25" thickBot="1" x14ac:dyDescent="0.3">
      <c r="V3940" s="59" t="str">
        <f t="shared" si="69"/>
        <v/>
      </c>
    </row>
    <row r="3941" spans="22:22" ht="14.25" thickBot="1" x14ac:dyDescent="0.3">
      <c r="V3941" s="59" t="str">
        <f t="shared" si="69"/>
        <v/>
      </c>
    </row>
    <row r="3942" spans="22:22" ht="14.25" thickBot="1" x14ac:dyDescent="0.3">
      <c r="V3942" s="59" t="str">
        <f t="shared" si="69"/>
        <v/>
      </c>
    </row>
    <row r="3943" spans="22:22" ht="14.25" thickBot="1" x14ac:dyDescent="0.3">
      <c r="V3943" s="59" t="str">
        <f t="shared" si="69"/>
        <v/>
      </c>
    </row>
    <row r="3944" spans="22:22" ht="14.25" thickBot="1" x14ac:dyDescent="0.3">
      <c r="V3944" s="59" t="str">
        <f t="shared" si="69"/>
        <v/>
      </c>
    </row>
    <row r="3945" spans="22:22" ht="14.25" thickBot="1" x14ac:dyDescent="0.3">
      <c r="V3945" s="59" t="str">
        <f t="shared" si="69"/>
        <v/>
      </c>
    </row>
    <row r="3946" spans="22:22" ht="14.25" thickBot="1" x14ac:dyDescent="0.3">
      <c r="V3946" s="59" t="str">
        <f t="shared" si="69"/>
        <v/>
      </c>
    </row>
    <row r="3947" spans="22:22" ht="14.25" thickBot="1" x14ac:dyDescent="0.3">
      <c r="V3947" s="59" t="str">
        <f t="shared" si="69"/>
        <v/>
      </c>
    </row>
    <row r="3948" spans="22:22" ht="14.25" thickBot="1" x14ac:dyDescent="0.3">
      <c r="V3948" s="59" t="str">
        <f t="shared" si="69"/>
        <v/>
      </c>
    </row>
    <row r="3949" spans="22:22" ht="14.25" thickBot="1" x14ac:dyDescent="0.3">
      <c r="V3949" s="59" t="str">
        <f t="shared" si="69"/>
        <v/>
      </c>
    </row>
    <row r="3950" spans="22:22" ht="14.25" thickBot="1" x14ac:dyDescent="0.3">
      <c r="V3950" s="59" t="str">
        <f t="shared" si="69"/>
        <v/>
      </c>
    </row>
    <row r="3951" spans="22:22" ht="14.25" thickBot="1" x14ac:dyDescent="0.3">
      <c r="V3951" s="59" t="str">
        <f t="shared" si="69"/>
        <v/>
      </c>
    </row>
    <row r="3952" spans="22:22" ht="14.25" thickBot="1" x14ac:dyDescent="0.3">
      <c r="V3952" s="59" t="str">
        <f t="shared" si="69"/>
        <v/>
      </c>
    </row>
    <row r="3953" spans="22:22" ht="14.25" thickBot="1" x14ac:dyDescent="0.3">
      <c r="V3953" s="59" t="str">
        <f t="shared" si="69"/>
        <v/>
      </c>
    </row>
    <row r="3954" spans="22:22" ht="14.25" thickBot="1" x14ac:dyDescent="0.3">
      <c r="V3954" s="59" t="str">
        <f t="shared" si="69"/>
        <v/>
      </c>
    </row>
    <row r="3955" spans="22:22" ht="14.25" thickBot="1" x14ac:dyDescent="0.3">
      <c r="V3955" s="59" t="str">
        <f t="shared" si="69"/>
        <v/>
      </c>
    </row>
    <row r="3956" spans="22:22" ht="14.25" thickBot="1" x14ac:dyDescent="0.3">
      <c r="V3956" s="59" t="str">
        <f t="shared" si="69"/>
        <v/>
      </c>
    </row>
    <row r="3957" spans="22:22" ht="14.25" thickBot="1" x14ac:dyDescent="0.3">
      <c r="V3957" s="59" t="str">
        <f t="shared" si="69"/>
        <v/>
      </c>
    </row>
    <row r="3958" spans="22:22" ht="14.25" thickBot="1" x14ac:dyDescent="0.3">
      <c r="V3958" s="59" t="str">
        <f t="shared" si="69"/>
        <v/>
      </c>
    </row>
    <row r="3959" spans="22:22" ht="14.25" thickBot="1" x14ac:dyDescent="0.3">
      <c r="V3959" s="59" t="str">
        <f t="shared" si="69"/>
        <v/>
      </c>
    </row>
    <row r="3960" spans="22:22" ht="14.25" thickBot="1" x14ac:dyDescent="0.3">
      <c r="V3960" s="59" t="str">
        <f t="shared" si="69"/>
        <v/>
      </c>
    </row>
    <row r="3961" spans="22:22" ht="14.25" thickBot="1" x14ac:dyDescent="0.3">
      <c r="V3961" s="59" t="str">
        <f t="shared" si="69"/>
        <v/>
      </c>
    </row>
    <row r="3962" spans="22:22" ht="14.25" thickBot="1" x14ac:dyDescent="0.3">
      <c r="V3962" s="59" t="str">
        <f t="shared" si="69"/>
        <v/>
      </c>
    </row>
    <row r="3963" spans="22:22" ht="14.25" thickBot="1" x14ac:dyDescent="0.3">
      <c r="V3963" s="59" t="str">
        <f t="shared" si="69"/>
        <v/>
      </c>
    </row>
    <row r="3964" spans="22:22" ht="14.25" thickBot="1" x14ac:dyDescent="0.3">
      <c r="V3964" s="59" t="str">
        <f t="shared" si="69"/>
        <v/>
      </c>
    </row>
    <row r="3965" spans="22:22" ht="14.25" thickBot="1" x14ac:dyDescent="0.3">
      <c r="V3965" s="59" t="str">
        <f t="shared" si="69"/>
        <v/>
      </c>
    </row>
    <row r="3966" spans="22:22" ht="14.25" thickBot="1" x14ac:dyDescent="0.3">
      <c r="V3966" s="59" t="str">
        <f t="shared" si="69"/>
        <v/>
      </c>
    </row>
    <row r="3967" spans="22:22" ht="14.25" thickBot="1" x14ac:dyDescent="0.3">
      <c r="V3967" s="59" t="str">
        <f t="shared" si="69"/>
        <v/>
      </c>
    </row>
    <row r="3968" spans="22:22" ht="14.25" thickBot="1" x14ac:dyDescent="0.3">
      <c r="V3968" s="59" t="str">
        <f t="shared" si="69"/>
        <v/>
      </c>
    </row>
    <row r="3969" spans="22:22" ht="14.25" thickBot="1" x14ac:dyDescent="0.3">
      <c r="V3969" s="59" t="str">
        <f t="shared" si="69"/>
        <v/>
      </c>
    </row>
    <row r="3970" spans="22:22" ht="14.25" thickBot="1" x14ac:dyDescent="0.3">
      <c r="V3970" s="59" t="str">
        <f t="shared" si="69"/>
        <v/>
      </c>
    </row>
    <row r="3971" spans="22:22" ht="14.25" thickBot="1" x14ac:dyDescent="0.3">
      <c r="V3971" s="59" t="str">
        <f t="shared" si="69"/>
        <v/>
      </c>
    </row>
    <row r="3972" spans="22:22" ht="14.25" thickBot="1" x14ac:dyDescent="0.3">
      <c r="V3972" s="59" t="str">
        <f t="shared" si="69"/>
        <v/>
      </c>
    </row>
    <row r="3973" spans="22:22" ht="14.25" thickBot="1" x14ac:dyDescent="0.3">
      <c r="V3973" s="59" t="str">
        <f t="shared" si="69"/>
        <v/>
      </c>
    </row>
    <row r="3974" spans="22:22" ht="14.25" thickBot="1" x14ac:dyDescent="0.3">
      <c r="V3974" s="59" t="str">
        <f t="shared" si="69"/>
        <v/>
      </c>
    </row>
    <row r="3975" spans="22:22" ht="14.25" thickBot="1" x14ac:dyDescent="0.3">
      <c r="V3975" s="59" t="str">
        <f t="shared" si="69"/>
        <v/>
      </c>
    </row>
    <row r="3976" spans="22:22" ht="14.25" thickBot="1" x14ac:dyDescent="0.3">
      <c r="V3976" s="59" t="str">
        <f t="shared" si="69"/>
        <v/>
      </c>
    </row>
    <row r="3977" spans="22:22" ht="14.25" thickBot="1" x14ac:dyDescent="0.3">
      <c r="V3977" s="59" t="str">
        <f t="shared" ref="V3977:V4040" si="70">IF(R3977="","",IF(OR(G3977="3F",G3977="AEDIFICAT",G3977="ANTIN"),R3977+IF(U3977&lt;&gt;"",U3977,S3977)+1,WORKDAY(R3977,IF(U3977&lt;&gt;"",U3977,S3977))))</f>
        <v/>
      </c>
    </row>
    <row r="3978" spans="22:22" ht="14.25" thickBot="1" x14ac:dyDescent="0.3">
      <c r="V3978" s="59" t="str">
        <f t="shared" si="70"/>
        <v/>
      </c>
    </row>
    <row r="3979" spans="22:22" ht="14.25" thickBot="1" x14ac:dyDescent="0.3">
      <c r="V3979" s="59" t="str">
        <f t="shared" si="70"/>
        <v/>
      </c>
    </row>
    <row r="3980" spans="22:22" ht="14.25" thickBot="1" x14ac:dyDescent="0.3">
      <c r="V3980" s="59" t="str">
        <f t="shared" si="70"/>
        <v/>
      </c>
    </row>
    <row r="3981" spans="22:22" ht="14.25" thickBot="1" x14ac:dyDescent="0.3">
      <c r="V3981" s="59" t="str">
        <f t="shared" si="70"/>
        <v/>
      </c>
    </row>
    <row r="3982" spans="22:22" ht="14.25" thickBot="1" x14ac:dyDescent="0.3">
      <c r="V3982" s="59" t="str">
        <f t="shared" si="70"/>
        <v/>
      </c>
    </row>
    <row r="3983" spans="22:22" ht="14.25" thickBot="1" x14ac:dyDescent="0.3">
      <c r="V3983" s="59" t="str">
        <f t="shared" si="70"/>
        <v/>
      </c>
    </row>
    <row r="3984" spans="22:22" ht="14.25" thickBot="1" x14ac:dyDescent="0.3">
      <c r="V3984" s="59" t="str">
        <f t="shared" si="70"/>
        <v/>
      </c>
    </row>
    <row r="3985" spans="22:22" ht="14.25" thickBot="1" x14ac:dyDescent="0.3">
      <c r="V3985" s="59" t="str">
        <f t="shared" si="70"/>
        <v/>
      </c>
    </row>
    <row r="3986" spans="22:22" ht="14.25" thickBot="1" x14ac:dyDescent="0.3">
      <c r="V3986" s="59" t="str">
        <f t="shared" si="70"/>
        <v/>
      </c>
    </row>
    <row r="3987" spans="22:22" ht="14.25" thickBot="1" x14ac:dyDescent="0.3">
      <c r="V3987" s="59" t="str">
        <f t="shared" si="70"/>
        <v/>
      </c>
    </row>
    <row r="3988" spans="22:22" ht="14.25" thickBot="1" x14ac:dyDescent="0.3">
      <c r="V3988" s="59" t="str">
        <f t="shared" si="70"/>
        <v/>
      </c>
    </row>
    <row r="3989" spans="22:22" ht="14.25" thickBot="1" x14ac:dyDescent="0.3">
      <c r="V3989" s="59" t="str">
        <f t="shared" si="70"/>
        <v/>
      </c>
    </row>
    <row r="3990" spans="22:22" ht="14.25" thickBot="1" x14ac:dyDescent="0.3">
      <c r="V3990" s="59" t="str">
        <f t="shared" si="70"/>
        <v/>
      </c>
    </row>
    <row r="3991" spans="22:22" ht="14.25" thickBot="1" x14ac:dyDescent="0.3">
      <c r="V3991" s="59" t="str">
        <f t="shared" si="70"/>
        <v/>
      </c>
    </row>
    <row r="3992" spans="22:22" ht="14.25" thickBot="1" x14ac:dyDescent="0.3">
      <c r="V3992" s="59" t="str">
        <f t="shared" si="70"/>
        <v/>
      </c>
    </row>
    <row r="3993" spans="22:22" ht="14.25" thickBot="1" x14ac:dyDescent="0.3">
      <c r="V3993" s="59" t="str">
        <f t="shared" si="70"/>
        <v/>
      </c>
    </row>
    <row r="3994" spans="22:22" ht="14.25" thickBot="1" x14ac:dyDescent="0.3">
      <c r="V3994" s="59" t="str">
        <f t="shared" si="70"/>
        <v/>
      </c>
    </row>
    <row r="3995" spans="22:22" ht="14.25" thickBot="1" x14ac:dyDescent="0.3">
      <c r="V3995" s="59" t="str">
        <f t="shared" si="70"/>
        <v/>
      </c>
    </row>
    <row r="3996" spans="22:22" ht="14.25" thickBot="1" x14ac:dyDescent="0.3">
      <c r="V3996" s="59" t="str">
        <f t="shared" si="70"/>
        <v/>
      </c>
    </row>
    <row r="3997" spans="22:22" ht="14.25" thickBot="1" x14ac:dyDescent="0.3">
      <c r="V3997" s="59" t="str">
        <f t="shared" si="70"/>
        <v/>
      </c>
    </row>
    <row r="3998" spans="22:22" ht="14.25" thickBot="1" x14ac:dyDescent="0.3">
      <c r="V3998" s="59" t="str">
        <f t="shared" si="70"/>
        <v/>
      </c>
    </row>
    <row r="3999" spans="22:22" ht="14.25" thickBot="1" x14ac:dyDescent="0.3">
      <c r="V3999" s="59" t="str">
        <f t="shared" si="70"/>
        <v/>
      </c>
    </row>
    <row r="4000" spans="22:22" ht="14.25" thickBot="1" x14ac:dyDescent="0.3">
      <c r="V4000" s="59" t="str">
        <f t="shared" si="70"/>
        <v/>
      </c>
    </row>
    <row r="4001" spans="22:22" ht="14.25" thickBot="1" x14ac:dyDescent="0.3">
      <c r="V4001" s="59" t="str">
        <f t="shared" si="70"/>
        <v/>
      </c>
    </row>
    <row r="4002" spans="22:22" ht="14.25" thickBot="1" x14ac:dyDescent="0.3">
      <c r="V4002" s="59" t="str">
        <f t="shared" si="70"/>
        <v/>
      </c>
    </row>
    <row r="4003" spans="22:22" ht="14.25" thickBot="1" x14ac:dyDescent="0.3">
      <c r="V4003" s="59" t="str">
        <f t="shared" si="70"/>
        <v/>
      </c>
    </row>
    <row r="4004" spans="22:22" ht="14.25" thickBot="1" x14ac:dyDescent="0.3">
      <c r="V4004" s="59" t="str">
        <f t="shared" si="70"/>
        <v/>
      </c>
    </row>
    <row r="4005" spans="22:22" ht="14.25" thickBot="1" x14ac:dyDescent="0.3">
      <c r="V4005" s="59" t="str">
        <f t="shared" si="70"/>
        <v/>
      </c>
    </row>
    <row r="4006" spans="22:22" ht="14.25" thickBot="1" x14ac:dyDescent="0.3">
      <c r="V4006" s="59" t="str">
        <f t="shared" si="70"/>
        <v/>
      </c>
    </row>
    <row r="4007" spans="22:22" ht="14.25" thickBot="1" x14ac:dyDescent="0.3">
      <c r="V4007" s="59" t="str">
        <f t="shared" si="70"/>
        <v/>
      </c>
    </row>
    <row r="4008" spans="22:22" ht="14.25" thickBot="1" x14ac:dyDescent="0.3">
      <c r="V4008" s="59" t="str">
        <f t="shared" si="70"/>
        <v/>
      </c>
    </row>
    <row r="4009" spans="22:22" ht="14.25" thickBot="1" x14ac:dyDescent="0.3">
      <c r="V4009" s="59" t="str">
        <f t="shared" si="70"/>
        <v/>
      </c>
    </row>
    <row r="4010" spans="22:22" ht="14.25" thickBot="1" x14ac:dyDescent="0.3">
      <c r="V4010" s="59" t="str">
        <f t="shared" si="70"/>
        <v/>
      </c>
    </row>
    <row r="4011" spans="22:22" ht="14.25" thickBot="1" x14ac:dyDescent="0.3">
      <c r="V4011" s="59" t="str">
        <f t="shared" si="70"/>
        <v/>
      </c>
    </row>
    <row r="4012" spans="22:22" ht="14.25" thickBot="1" x14ac:dyDescent="0.3">
      <c r="V4012" s="59" t="str">
        <f t="shared" si="70"/>
        <v/>
      </c>
    </row>
    <row r="4013" spans="22:22" ht="14.25" thickBot="1" x14ac:dyDescent="0.3">
      <c r="V4013" s="59" t="str">
        <f t="shared" si="70"/>
        <v/>
      </c>
    </row>
    <row r="4014" spans="22:22" ht="14.25" thickBot="1" x14ac:dyDescent="0.3">
      <c r="V4014" s="59" t="str">
        <f t="shared" si="70"/>
        <v/>
      </c>
    </row>
    <row r="4015" spans="22:22" ht="14.25" thickBot="1" x14ac:dyDescent="0.3">
      <c r="V4015" s="59" t="str">
        <f t="shared" si="70"/>
        <v/>
      </c>
    </row>
    <row r="4016" spans="22:22" ht="14.25" thickBot="1" x14ac:dyDescent="0.3">
      <c r="V4016" s="59" t="str">
        <f t="shared" si="70"/>
        <v/>
      </c>
    </row>
    <row r="4017" spans="22:22" ht="14.25" thickBot="1" x14ac:dyDescent="0.3">
      <c r="V4017" s="59" t="str">
        <f t="shared" si="70"/>
        <v/>
      </c>
    </row>
    <row r="4018" spans="22:22" ht="14.25" thickBot="1" x14ac:dyDescent="0.3">
      <c r="V4018" s="59" t="str">
        <f t="shared" si="70"/>
        <v/>
      </c>
    </row>
    <row r="4019" spans="22:22" ht="14.25" thickBot="1" x14ac:dyDescent="0.3">
      <c r="V4019" s="59" t="str">
        <f t="shared" si="70"/>
        <v/>
      </c>
    </row>
    <row r="4020" spans="22:22" ht="14.25" thickBot="1" x14ac:dyDescent="0.3">
      <c r="V4020" s="59" t="str">
        <f t="shared" si="70"/>
        <v/>
      </c>
    </row>
    <row r="4021" spans="22:22" ht="14.25" thickBot="1" x14ac:dyDescent="0.3">
      <c r="V4021" s="59" t="str">
        <f t="shared" si="70"/>
        <v/>
      </c>
    </row>
    <row r="4022" spans="22:22" ht="14.25" thickBot="1" x14ac:dyDescent="0.3">
      <c r="V4022" s="59" t="str">
        <f t="shared" si="70"/>
        <v/>
      </c>
    </row>
    <row r="4023" spans="22:22" ht="14.25" thickBot="1" x14ac:dyDescent="0.3">
      <c r="V4023" s="59" t="str">
        <f t="shared" si="70"/>
        <v/>
      </c>
    </row>
    <row r="4024" spans="22:22" ht="14.25" thickBot="1" x14ac:dyDescent="0.3">
      <c r="V4024" s="59" t="str">
        <f t="shared" si="70"/>
        <v/>
      </c>
    </row>
    <row r="4025" spans="22:22" ht="14.25" thickBot="1" x14ac:dyDescent="0.3">
      <c r="V4025" s="59" t="str">
        <f t="shared" si="70"/>
        <v/>
      </c>
    </row>
    <row r="4026" spans="22:22" ht="14.25" thickBot="1" x14ac:dyDescent="0.3">
      <c r="V4026" s="59" t="str">
        <f t="shared" si="70"/>
        <v/>
      </c>
    </row>
    <row r="4027" spans="22:22" ht="14.25" thickBot="1" x14ac:dyDescent="0.3">
      <c r="V4027" s="59" t="str">
        <f t="shared" si="70"/>
        <v/>
      </c>
    </row>
    <row r="4028" spans="22:22" ht="14.25" thickBot="1" x14ac:dyDescent="0.3">
      <c r="V4028" s="59" t="str">
        <f t="shared" si="70"/>
        <v/>
      </c>
    </row>
    <row r="4029" spans="22:22" ht="14.25" thickBot="1" x14ac:dyDescent="0.3">
      <c r="V4029" s="59" t="str">
        <f t="shared" si="70"/>
        <v/>
      </c>
    </row>
    <row r="4030" spans="22:22" ht="14.25" thickBot="1" x14ac:dyDescent="0.3">
      <c r="V4030" s="59" t="str">
        <f t="shared" si="70"/>
        <v/>
      </c>
    </row>
    <row r="4031" spans="22:22" ht="14.25" thickBot="1" x14ac:dyDescent="0.3">
      <c r="V4031" s="59" t="str">
        <f t="shared" si="70"/>
        <v/>
      </c>
    </row>
    <row r="4032" spans="22:22" ht="14.25" thickBot="1" x14ac:dyDescent="0.3">
      <c r="V4032" s="59" t="str">
        <f t="shared" si="70"/>
        <v/>
      </c>
    </row>
    <row r="4033" spans="22:22" ht="14.25" thickBot="1" x14ac:dyDescent="0.3">
      <c r="V4033" s="59" t="str">
        <f t="shared" si="70"/>
        <v/>
      </c>
    </row>
    <row r="4034" spans="22:22" ht="14.25" thickBot="1" x14ac:dyDescent="0.3">
      <c r="V4034" s="59" t="str">
        <f t="shared" si="70"/>
        <v/>
      </c>
    </row>
    <row r="4035" spans="22:22" ht="14.25" thickBot="1" x14ac:dyDescent="0.3">
      <c r="V4035" s="59" t="str">
        <f t="shared" si="70"/>
        <v/>
      </c>
    </row>
    <row r="4036" spans="22:22" ht="14.25" thickBot="1" x14ac:dyDescent="0.3">
      <c r="V4036" s="59" t="str">
        <f t="shared" si="70"/>
        <v/>
      </c>
    </row>
    <row r="4037" spans="22:22" ht="14.25" thickBot="1" x14ac:dyDescent="0.3">
      <c r="V4037" s="59" t="str">
        <f t="shared" si="70"/>
        <v/>
      </c>
    </row>
    <row r="4038" spans="22:22" ht="14.25" thickBot="1" x14ac:dyDescent="0.3">
      <c r="V4038" s="59" t="str">
        <f t="shared" si="70"/>
        <v/>
      </c>
    </row>
    <row r="4039" spans="22:22" ht="14.25" thickBot="1" x14ac:dyDescent="0.3">
      <c r="V4039" s="59" t="str">
        <f t="shared" si="70"/>
        <v/>
      </c>
    </row>
    <row r="4040" spans="22:22" ht="14.25" thickBot="1" x14ac:dyDescent="0.3">
      <c r="V4040" s="59" t="str">
        <f t="shared" si="70"/>
        <v/>
      </c>
    </row>
    <row r="4041" spans="22:22" ht="14.25" thickBot="1" x14ac:dyDescent="0.3">
      <c r="V4041" s="59" t="str">
        <f t="shared" ref="V4041:V4104" si="71">IF(R4041="","",IF(OR(G4041="3F",G4041="AEDIFICAT",G4041="ANTIN"),R4041+IF(U4041&lt;&gt;"",U4041,S4041)+1,WORKDAY(R4041,IF(U4041&lt;&gt;"",U4041,S4041))))</f>
        <v/>
      </c>
    </row>
    <row r="4042" spans="22:22" ht="14.25" thickBot="1" x14ac:dyDescent="0.3">
      <c r="V4042" s="59" t="str">
        <f t="shared" si="71"/>
        <v/>
      </c>
    </row>
    <row r="4043" spans="22:22" ht="14.25" thickBot="1" x14ac:dyDescent="0.3">
      <c r="V4043" s="59" t="str">
        <f t="shared" si="71"/>
        <v/>
      </c>
    </row>
    <row r="4044" spans="22:22" ht="14.25" thickBot="1" x14ac:dyDescent="0.3">
      <c r="V4044" s="59" t="str">
        <f t="shared" si="71"/>
        <v/>
      </c>
    </row>
    <row r="4045" spans="22:22" ht="14.25" thickBot="1" x14ac:dyDescent="0.3">
      <c r="V4045" s="59" t="str">
        <f t="shared" si="71"/>
        <v/>
      </c>
    </row>
    <row r="4046" spans="22:22" ht="14.25" thickBot="1" x14ac:dyDescent="0.3">
      <c r="V4046" s="59" t="str">
        <f t="shared" si="71"/>
        <v/>
      </c>
    </row>
    <row r="4047" spans="22:22" ht="14.25" thickBot="1" x14ac:dyDescent="0.3">
      <c r="V4047" s="59" t="str">
        <f t="shared" si="71"/>
        <v/>
      </c>
    </row>
    <row r="4048" spans="22:22" ht="14.25" thickBot="1" x14ac:dyDescent="0.3">
      <c r="V4048" s="59" t="str">
        <f t="shared" si="71"/>
        <v/>
      </c>
    </row>
    <row r="4049" spans="22:22" ht="14.25" thickBot="1" x14ac:dyDescent="0.3">
      <c r="V4049" s="59" t="str">
        <f t="shared" si="71"/>
        <v/>
      </c>
    </row>
    <row r="4050" spans="22:22" ht="14.25" thickBot="1" x14ac:dyDescent="0.3">
      <c r="V4050" s="59" t="str">
        <f t="shared" si="71"/>
        <v/>
      </c>
    </row>
    <row r="4051" spans="22:22" ht="14.25" thickBot="1" x14ac:dyDescent="0.3">
      <c r="V4051" s="59" t="str">
        <f t="shared" si="71"/>
        <v/>
      </c>
    </row>
    <row r="4052" spans="22:22" ht="14.25" thickBot="1" x14ac:dyDescent="0.3">
      <c r="V4052" s="59" t="str">
        <f t="shared" si="71"/>
        <v/>
      </c>
    </row>
    <row r="4053" spans="22:22" ht="14.25" thickBot="1" x14ac:dyDescent="0.3">
      <c r="V4053" s="59" t="str">
        <f t="shared" si="71"/>
        <v/>
      </c>
    </row>
    <row r="4054" spans="22:22" ht="14.25" thickBot="1" x14ac:dyDescent="0.3">
      <c r="V4054" s="59" t="str">
        <f t="shared" si="71"/>
        <v/>
      </c>
    </row>
    <row r="4055" spans="22:22" ht="14.25" thickBot="1" x14ac:dyDescent="0.3">
      <c r="V4055" s="59" t="str">
        <f t="shared" si="71"/>
        <v/>
      </c>
    </row>
    <row r="4056" spans="22:22" ht="14.25" thickBot="1" x14ac:dyDescent="0.3">
      <c r="V4056" s="59" t="str">
        <f t="shared" si="71"/>
        <v/>
      </c>
    </row>
    <row r="4057" spans="22:22" ht="14.25" thickBot="1" x14ac:dyDescent="0.3">
      <c r="V4057" s="59" t="str">
        <f t="shared" si="71"/>
        <v/>
      </c>
    </row>
    <row r="4058" spans="22:22" ht="14.25" thickBot="1" x14ac:dyDescent="0.3">
      <c r="V4058" s="59" t="str">
        <f t="shared" si="71"/>
        <v/>
      </c>
    </row>
    <row r="4059" spans="22:22" ht="14.25" thickBot="1" x14ac:dyDescent="0.3">
      <c r="V4059" s="59" t="str">
        <f t="shared" si="71"/>
        <v/>
      </c>
    </row>
    <row r="4060" spans="22:22" ht="14.25" thickBot="1" x14ac:dyDescent="0.3">
      <c r="V4060" s="59" t="str">
        <f t="shared" si="71"/>
        <v/>
      </c>
    </row>
    <row r="4061" spans="22:22" ht="14.25" thickBot="1" x14ac:dyDescent="0.3">
      <c r="V4061" s="59" t="str">
        <f t="shared" si="71"/>
        <v/>
      </c>
    </row>
    <row r="4062" spans="22:22" ht="14.25" thickBot="1" x14ac:dyDescent="0.3">
      <c r="V4062" s="59" t="str">
        <f t="shared" si="71"/>
        <v/>
      </c>
    </row>
    <row r="4063" spans="22:22" ht="14.25" thickBot="1" x14ac:dyDescent="0.3">
      <c r="V4063" s="59" t="str">
        <f t="shared" si="71"/>
        <v/>
      </c>
    </row>
    <row r="4064" spans="22:22" ht="14.25" thickBot="1" x14ac:dyDescent="0.3">
      <c r="V4064" s="59" t="str">
        <f t="shared" si="71"/>
        <v/>
      </c>
    </row>
    <row r="4065" spans="22:22" ht="14.25" thickBot="1" x14ac:dyDescent="0.3">
      <c r="V4065" s="59" t="str">
        <f t="shared" si="71"/>
        <v/>
      </c>
    </row>
    <row r="4066" spans="22:22" ht="14.25" thickBot="1" x14ac:dyDescent="0.3">
      <c r="V4066" s="59" t="str">
        <f t="shared" si="71"/>
        <v/>
      </c>
    </row>
    <row r="4067" spans="22:22" ht="14.25" thickBot="1" x14ac:dyDescent="0.3">
      <c r="V4067" s="59" t="str">
        <f t="shared" si="71"/>
        <v/>
      </c>
    </row>
    <row r="4068" spans="22:22" ht="14.25" thickBot="1" x14ac:dyDescent="0.3">
      <c r="V4068" s="59" t="str">
        <f t="shared" si="71"/>
        <v/>
      </c>
    </row>
    <row r="4069" spans="22:22" ht="14.25" thickBot="1" x14ac:dyDescent="0.3">
      <c r="V4069" s="59" t="str">
        <f t="shared" si="71"/>
        <v/>
      </c>
    </row>
    <row r="4070" spans="22:22" ht="14.25" thickBot="1" x14ac:dyDescent="0.3">
      <c r="V4070" s="59" t="str">
        <f t="shared" si="71"/>
        <v/>
      </c>
    </row>
    <row r="4071" spans="22:22" ht="14.25" thickBot="1" x14ac:dyDescent="0.3">
      <c r="V4071" s="59" t="str">
        <f t="shared" si="71"/>
        <v/>
      </c>
    </row>
    <row r="4072" spans="22:22" ht="14.25" thickBot="1" x14ac:dyDescent="0.3">
      <c r="V4072" s="59" t="str">
        <f t="shared" si="71"/>
        <v/>
      </c>
    </row>
    <row r="4073" spans="22:22" ht="14.25" thickBot="1" x14ac:dyDescent="0.3">
      <c r="V4073" s="59" t="str">
        <f t="shared" si="71"/>
        <v/>
      </c>
    </row>
    <row r="4074" spans="22:22" ht="14.25" thickBot="1" x14ac:dyDescent="0.3">
      <c r="V4074" s="59" t="str">
        <f t="shared" si="71"/>
        <v/>
      </c>
    </row>
    <row r="4075" spans="22:22" ht="14.25" thickBot="1" x14ac:dyDescent="0.3">
      <c r="V4075" s="59" t="str">
        <f t="shared" si="71"/>
        <v/>
      </c>
    </row>
    <row r="4076" spans="22:22" ht="14.25" thickBot="1" x14ac:dyDescent="0.3">
      <c r="V4076" s="59" t="str">
        <f t="shared" si="71"/>
        <v/>
      </c>
    </row>
    <row r="4077" spans="22:22" ht="14.25" thickBot="1" x14ac:dyDescent="0.3">
      <c r="V4077" s="59" t="str">
        <f t="shared" si="71"/>
        <v/>
      </c>
    </row>
    <row r="4078" spans="22:22" ht="14.25" thickBot="1" x14ac:dyDescent="0.3">
      <c r="V4078" s="59" t="str">
        <f t="shared" si="71"/>
        <v/>
      </c>
    </row>
    <row r="4079" spans="22:22" ht="14.25" thickBot="1" x14ac:dyDescent="0.3">
      <c r="V4079" s="59" t="str">
        <f t="shared" si="71"/>
        <v/>
      </c>
    </row>
    <row r="4080" spans="22:22" ht="14.25" thickBot="1" x14ac:dyDescent="0.3">
      <c r="V4080" s="59" t="str">
        <f t="shared" si="71"/>
        <v/>
      </c>
    </row>
    <row r="4081" spans="22:22" ht="14.25" thickBot="1" x14ac:dyDescent="0.3">
      <c r="V4081" s="59" t="str">
        <f t="shared" si="71"/>
        <v/>
      </c>
    </row>
    <row r="4082" spans="22:22" ht="14.25" thickBot="1" x14ac:dyDescent="0.3">
      <c r="V4082" s="59" t="str">
        <f t="shared" si="71"/>
        <v/>
      </c>
    </row>
    <row r="4083" spans="22:22" ht="14.25" thickBot="1" x14ac:dyDescent="0.3">
      <c r="V4083" s="59" t="str">
        <f t="shared" si="71"/>
        <v/>
      </c>
    </row>
    <row r="4084" spans="22:22" ht="14.25" thickBot="1" x14ac:dyDescent="0.3">
      <c r="V4084" s="59" t="str">
        <f t="shared" si="71"/>
        <v/>
      </c>
    </row>
    <row r="4085" spans="22:22" ht="14.25" thickBot="1" x14ac:dyDescent="0.3">
      <c r="V4085" s="59" t="str">
        <f t="shared" si="71"/>
        <v/>
      </c>
    </row>
    <row r="4086" spans="22:22" ht="14.25" thickBot="1" x14ac:dyDescent="0.3">
      <c r="V4086" s="59" t="str">
        <f t="shared" si="71"/>
        <v/>
      </c>
    </row>
    <row r="4087" spans="22:22" ht="14.25" thickBot="1" x14ac:dyDescent="0.3">
      <c r="V4087" s="59" t="str">
        <f t="shared" si="71"/>
        <v/>
      </c>
    </row>
    <row r="4088" spans="22:22" ht="14.25" thickBot="1" x14ac:dyDescent="0.3">
      <c r="V4088" s="59" t="str">
        <f t="shared" si="71"/>
        <v/>
      </c>
    </row>
    <row r="4089" spans="22:22" ht="14.25" thickBot="1" x14ac:dyDescent="0.3">
      <c r="V4089" s="59" t="str">
        <f t="shared" si="71"/>
        <v/>
      </c>
    </row>
    <row r="4090" spans="22:22" ht="14.25" thickBot="1" x14ac:dyDescent="0.3">
      <c r="V4090" s="59" t="str">
        <f t="shared" si="71"/>
        <v/>
      </c>
    </row>
    <row r="4091" spans="22:22" ht="14.25" thickBot="1" x14ac:dyDescent="0.3">
      <c r="V4091" s="59" t="str">
        <f t="shared" si="71"/>
        <v/>
      </c>
    </row>
    <row r="4092" spans="22:22" ht="14.25" thickBot="1" x14ac:dyDescent="0.3">
      <c r="V4092" s="59" t="str">
        <f t="shared" si="71"/>
        <v/>
      </c>
    </row>
    <row r="4093" spans="22:22" ht="14.25" thickBot="1" x14ac:dyDescent="0.3">
      <c r="V4093" s="59" t="str">
        <f t="shared" si="71"/>
        <v/>
      </c>
    </row>
    <row r="4094" spans="22:22" ht="14.25" thickBot="1" x14ac:dyDescent="0.3">
      <c r="V4094" s="59" t="str">
        <f t="shared" si="71"/>
        <v/>
      </c>
    </row>
    <row r="4095" spans="22:22" ht="14.25" thickBot="1" x14ac:dyDescent="0.3">
      <c r="V4095" s="59" t="str">
        <f t="shared" si="71"/>
        <v/>
      </c>
    </row>
    <row r="4096" spans="22:22" ht="14.25" thickBot="1" x14ac:dyDescent="0.3">
      <c r="V4096" s="59" t="str">
        <f t="shared" si="71"/>
        <v/>
      </c>
    </row>
    <row r="4097" spans="22:22" ht="14.25" thickBot="1" x14ac:dyDescent="0.3">
      <c r="V4097" s="59" t="str">
        <f t="shared" si="71"/>
        <v/>
      </c>
    </row>
    <row r="4098" spans="22:22" ht="14.25" thickBot="1" x14ac:dyDescent="0.3">
      <c r="V4098" s="59" t="str">
        <f t="shared" si="71"/>
        <v/>
      </c>
    </row>
    <row r="4099" spans="22:22" ht="14.25" thickBot="1" x14ac:dyDescent="0.3">
      <c r="V4099" s="59" t="str">
        <f t="shared" si="71"/>
        <v/>
      </c>
    </row>
    <row r="4100" spans="22:22" ht="14.25" thickBot="1" x14ac:dyDescent="0.3">
      <c r="V4100" s="59" t="str">
        <f t="shared" si="71"/>
        <v/>
      </c>
    </row>
    <row r="4101" spans="22:22" ht="14.25" thickBot="1" x14ac:dyDescent="0.3">
      <c r="V4101" s="59" t="str">
        <f t="shared" si="71"/>
        <v/>
      </c>
    </row>
    <row r="4102" spans="22:22" ht="14.25" thickBot="1" x14ac:dyDescent="0.3">
      <c r="V4102" s="59" t="str">
        <f t="shared" si="71"/>
        <v/>
      </c>
    </row>
    <row r="4103" spans="22:22" ht="14.25" thickBot="1" x14ac:dyDescent="0.3">
      <c r="V4103" s="59" t="str">
        <f t="shared" si="71"/>
        <v/>
      </c>
    </row>
    <row r="4104" spans="22:22" ht="14.25" thickBot="1" x14ac:dyDescent="0.3">
      <c r="V4104" s="59" t="str">
        <f t="shared" si="71"/>
        <v/>
      </c>
    </row>
    <row r="4105" spans="22:22" ht="14.25" thickBot="1" x14ac:dyDescent="0.3">
      <c r="V4105" s="59" t="str">
        <f t="shared" ref="V4105:V4168" si="72">IF(R4105="","",IF(OR(G4105="3F",G4105="AEDIFICAT",G4105="ANTIN"),R4105+IF(U4105&lt;&gt;"",U4105,S4105)+1,WORKDAY(R4105,IF(U4105&lt;&gt;"",U4105,S4105))))</f>
        <v/>
      </c>
    </row>
    <row r="4106" spans="22:22" ht="14.25" thickBot="1" x14ac:dyDescent="0.3">
      <c r="V4106" s="59" t="str">
        <f t="shared" si="72"/>
        <v/>
      </c>
    </row>
    <row r="4107" spans="22:22" ht="14.25" thickBot="1" x14ac:dyDescent="0.3">
      <c r="V4107" s="59" t="str">
        <f t="shared" si="72"/>
        <v/>
      </c>
    </row>
    <row r="4108" spans="22:22" ht="14.25" thickBot="1" x14ac:dyDescent="0.3">
      <c r="V4108" s="59" t="str">
        <f t="shared" si="72"/>
        <v/>
      </c>
    </row>
    <row r="4109" spans="22:22" ht="14.25" thickBot="1" x14ac:dyDescent="0.3">
      <c r="V4109" s="59" t="str">
        <f t="shared" si="72"/>
        <v/>
      </c>
    </row>
    <row r="4110" spans="22:22" ht="14.25" thickBot="1" x14ac:dyDescent="0.3">
      <c r="V4110" s="59" t="str">
        <f t="shared" si="72"/>
        <v/>
      </c>
    </row>
    <row r="4111" spans="22:22" ht="14.25" thickBot="1" x14ac:dyDescent="0.3">
      <c r="V4111" s="59" t="str">
        <f t="shared" si="72"/>
        <v/>
      </c>
    </row>
    <row r="4112" spans="22:22" ht="14.25" thickBot="1" x14ac:dyDescent="0.3">
      <c r="V4112" s="59" t="str">
        <f t="shared" si="72"/>
        <v/>
      </c>
    </row>
    <row r="4113" spans="22:22" ht="14.25" thickBot="1" x14ac:dyDescent="0.3">
      <c r="V4113" s="59" t="str">
        <f t="shared" si="72"/>
        <v/>
      </c>
    </row>
    <row r="4114" spans="22:22" ht="14.25" thickBot="1" x14ac:dyDescent="0.3">
      <c r="V4114" s="59" t="str">
        <f t="shared" si="72"/>
        <v/>
      </c>
    </row>
    <row r="4115" spans="22:22" ht="14.25" thickBot="1" x14ac:dyDescent="0.3">
      <c r="V4115" s="59" t="str">
        <f t="shared" si="72"/>
        <v/>
      </c>
    </row>
    <row r="4116" spans="22:22" ht="14.25" thickBot="1" x14ac:dyDescent="0.3">
      <c r="V4116" s="59" t="str">
        <f t="shared" si="72"/>
        <v/>
      </c>
    </row>
    <row r="4117" spans="22:22" ht="14.25" thickBot="1" x14ac:dyDescent="0.3">
      <c r="V4117" s="59" t="str">
        <f t="shared" si="72"/>
        <v/>
      </c>
    </row>
    <row r="4118" spans="22:22" ht="14.25" thickBot="1" x14ac:dyDescent="0.3">
      <c r="V4118" s="59" t="str">
        <f t="shared" si="72"/>
        <v/>
      </c>
    </row>
    <row r="4119" spans="22:22" ht="14.25" thickBot="1" x14ac:dyDescent="0.3">
      <c r="V4119" s="59" t="str">
        <f t="shared" si="72"/>
        <v/>
      </c>
    </row>
    <row r="4120" spans="22:22" ht="14.25" thickBot="1" x14ac:dyDescent="0.3">
      <c r="V4120" s="59" t="str">
        <f t="shared" si="72"/>
        <v/>
      </c>
    </row>
    <row r="4121" spans="22:22" ht="14.25" thickBot="1" x14ac:dyDescent="0.3">
      <c r="V4121" s="59" t="str">
        <f t="shared" si="72"/>
        <v/>
      </c>
    </row>
    <row r="4122" spans="22:22" ht="14.25" thickBot="1" x14ac:dyDescent="0.3">
      <c r="V4122" s="59" t="str">
        <f t="shared" si="72"/>
        <v/>
      </c>
    </row>
    <row r="4123" spans="22:22" ht="14.25" thickBot="1" x14ac:dyDescent="0.3">
      <c r="V4123" s="59" t="str">
        <f t="shared" si="72"/>
        <v/>
      </c>
    </row>
    <row r="4124" spans="22:22" ht="14.25" thickBot="1" x14ac:dyDescent="0.3">
      <c r="V4124" s="59" t="str">
        <f t="shared" si="72"/>
        <v/>
      </c>
    </row>
    <row r="4125" spans="22:22" ht="14.25" thickBot="1" x14ac:dyDescent="0.3">
      <c r="V4125" s="59" t="str">
        <f t="shared" si="72"/>
        <v/>
      </c>
    </row>
    <row r="4126" spans="22:22" ht="14.25" thickBot="1" x14ac:dyDescent="0.3">
      <c r="V4126" s="59" t="str">
        <f t="shared" si="72"/>
        <v/>
      </c>
    </row>
    <row r="4127" spans="22:22" ht="14.25" thickBot="1" x14ac:dyDescent="0.3">
      <c r="V4127" s="59" t="str">
        <f t="shared" si="72"/>
        <v/>
      </c>
    </row>
    <row r="4128" spans="22:22" ht="14.25" thickBot="1" x14ac:dyDescent="0.3">
      <c r="V4128" s="59" t="str">
        <f t="shared" si="72"/>
        <v/>
      </c>
    </row>
    <row r="4129" spans="22:22" ht="14.25" thickBot="1" x14ac:dyDescent="0.3">
      <c r="V4129" s="59" t="str">
        <f t="shared" si="72"/>
        <v/>
      </c>
    </row>
    <row r="4130" spans="22:22" ht="14.25" thickBot="1" x14ac:dyDescent="0.3">
      <c r="V4130" s="59" t="str">
        <f t="shared" si="72"/>
        <v/>
      </c>
    </row>
    <row r="4131" spans="22:22" ht="14.25" thickBot="1" x14ac:dyDescent="0.3">
      <c r="V4131" s="59" t="str">
        <f t="shared" si="72"/>
        <v/>
      </c>
    </row>
    <row r="4132" spans="22:22" ht="14.25" thickBot="1" x14ac:dyDescent="0.3">
      <c r="V4132" s="59" t="str">
        <f t="shared" si="72"/>
        <v/>
      </c>
    </row>
    <row r="4133" spans="22:22" ht="14.25" thickBot="1" x14ac:dyDescent="0.3">
      <c r="V4133" s="59" t="str">
        <f t="shared" si="72"/>
        <v/>
      </c>
    </row>
    <row r="4134" spans="22:22" ht="14.25" thickBot="1" x14ac:dyDescent="0.3">
      <c r="V4134" s="59" t="str">
        <f t="shared" si="72"/>
        <v/>
      </c>
    </row>
    <row r="4135" spans="22:22" ht="14.25" thickBot="1" x14ac:dyDescent="0.3">
      <c r="V4135" s="59" t="str">
        <f t="shared" si="72"/>
        <v/>
      </c>
    </row>
    <row r="4136" spans="22:22" ht="14.25" thickBot="1" x14ac:dyDescent="0.3">
      <c r="V4136" s="59" t="str">
        <f t="shared" si="72"/>
        <v/>
      </c>
    </row>
    <row r="4137" spans="22:22" ht="14.25" thickBot="1" x14ac:dyDescent="0.3">
      <c r="V4137" s="59" t="str">
        <f t="shared" si="72"/>
        <v/>
      </c>
    </row>
    <row r="4138" spans="22:22" ht="14.25" thickBot="1" x14ac:dyDescent="0.3">
      <c r="V4138" s="59" t="str">
        <f t="shared" si="72"/>
        <v/>
      </c>
    </row>
    <row r="4139" spans="22:22" ht="14.25" thickBot="1" x14ac:dyDescent="0.3">
      <c r="V4139" s="59" t="str">
        <f t="shared" si="72"/>
        <v/>
      </c>
    </row>
    <row r="4140" spans="22:22" ht="14.25" thickBot="1" x14ac:dyDescent="0.3">
      <c r="V4140" s="59" t="str">
        <f t="shared" si="72"/>
        <v/>
      </c>
    </row>
    <row r="4141" spans="22:22" ht="14.25" thickBot="1" x14ac:dyDescent="0.3">
      <c r="V4141" s="59" t="str">
        <f t="shared" si="72"/>
        <v/>
      </c>
    </row>
    <row r="4142" spans="22:22" ht="14.25" thickBot="1" x14ac:dyDescent="0.3">
      <c r="V4142" s="59" t="str">
        <f t="shared" si="72"/>
        <v/>
      </c>
    </row>
    <row r="4143" spans="22:22" ht="14.25" thickBot="1" x14ac:dyDescent="0.3">
      <c r="V4143" s="59" t="str">
        <f t="shared" si="72"/>
        <v/>
      </c>
    </row>
    <row r="4144" spans="22:22" ht="14.25" thickBot="1" x14ac:dyDescent="0.3">
      <c r="V4144" s="59" t="str">
        <f t="shared" si="72"/>
        <v/>
      </c>
    </row>
    <row r="4145" spans="22:22" ht="14.25" thickBot="1" x14ac:dyDescent="0.3">
      <c r="V4145" s="59" t="str">
        <f t="shared" si="72"/>
        <v/>
      </c>
    </row>
    <row r="4146" spans="22:22" ht="14.25" thickBot="1" x14ac:dyDescent="0.3">
      <c r="V4146" s="59" t="str">
        <f t="shared" si="72"/>
        <v/>
      </c>
    </row>
    <row r="4147" spans="22:22" ht="14.25" thickBot="1" x14ac:dyDescent="0.3">
      <c r="V4147" s="59" t="str">
        <f t="shared" si="72"/>
        <v/>
      </c>
    </row>
    <row r="4148" spans="22:22" ht="14.25" thickBot="1" x14ac:dyDescent="0.3">
      <c r="V4148" s="59" t="str">
        <f t="shared" si="72"/>
        <v/>
      </c>
    </row>
    <row r="4149" spans="22:22" ht="14.25" thickBot="1" x14ac:dyDescent="0.3">
      <c r="V4149" s="59" t="str">
        <f t="shared" si="72"/>
        <v/>
      </c>
    </row>
    <row r="4150" spans="22:22" ht="14.25" thickBot="1" x14ac:dyDescent="0.3">
      <c r="V4150" s="59" t="str">
        <f t="shared" si="72"/>
        <v/>
      </c>
    </row>
    <row r="4151" spans="22:22" ht="14.25" thickBot="1" x14ac:dyDescent="0.3">
      <c r="V4151" s="59" t="str">
        <f t="shared" si="72"/>
        <v/>
      </c>
    </row>
    <row r="4152" spans="22:22" ht="14.25" thickBot="1" x14ac:dyDescent="0.3">
      <c r="V4152" s="59" t="str">
        <f t="shared" si="72"/>
        <v/>
      </c>
    </row>
    <row r="4153" spans="22:22" ht="14.25" thickBot="1" x14ac:dyDescent="0.3">
      <c r="V4153" s="59" t="str">
        <f t="shared" si="72"/>
        <v/>
      </c>
    </row>
    <row r="4154" spans="22:22" ht="14.25" thickBot="1" x14ac:dyDescent="0.3">
      <c r="V4154" s="59" t="str">
        <f t="shared" si="72"/>
        <v/>
      </c>
    </row>
    <row r="4155" spans="22:22" ht="14.25" thickBot="1" x14ac:dyDescent="0.3">
      <c r="V4155" s="59" t="str">
        <f t="shared" si="72"/>
        <v/>
      </c>
    </row>
    <row r="4156" spans="22:22" ht="14.25" thickBot="1" x14ac:dyDescent="0.3">
      <c r="V4156" s="59" t="str">
        <f t="shared" si="72"/>
        <v/>
      </c>
    </row>
    <row r="4157" spans="22:22" ht="14.25" thickBot="1" x14ac:dyDescent="0.3">
      <c r="V4157" s="59" t="str">
        <f t="shared" si="72"/>
        <v/>
      </c>
    </row>
    <row r="4158" spans="22:22" ht="14.25" thickBot="1" x14ac:dyDescent="0.3">
      <c r="V4158" s="59" t="str">
        <f t="shared" si="72"/>
        <v/>
      </c>
    </row>
    <row r="4159" spans="22:22" ht="14.25" thickBot="1" x14ac:dyDescent="0.3">
      <c r="V4159" s="59" t="str">
        <f t="shared" si="72"/>
        <v/>
      </c>
    </row>
    <row r="4160" spans="22:22" ht="14.25" thickBot="1" x14ac:dyDescent="0.3">
      <c r="V4160" s="59" t="str">
        <f t="shared" si="72"/>
        <v/>
      </c>
    </row>
    <row r="4161" spans="22:22" ht="14.25" thickBot="1" x14ac:dyDescent="0.3">
      <c r="V4161" s="59" t="str">
        <f t="shared" si="72"/>
        <v/>
      </c>
    </row>
    <row r="4162" spans="22:22" ht="14.25" thickBot="1" x14ac:dyDescent="0.3">
      <c r="V4162" s="59" t="str">
        <f t="shared" si="72"/>
        <v/>
      </c>
    </row>
    <row r="4163" spans="22:22" ht="14.25" thickBot="1" x14ac:dyDescent="0.3">
      <c r="V4163" s="59" t="str">
        <f t="shared" si="72"/>
        <v/>
      </c>
    </row>
    <row r="4164" spans="22:22" ht="14.25" thickBot="1" x14ac:dyDescent="0.3">
      <c r="V4164" s="59" t="str">
        <f t="shared" si="72"/>
        <v/>
      </c>
    </row>
    <row r="4165" spans="22:22" ht="14.25" thickBot="1" x14ac:dyDescent="0.3">
      <c r="V4165" s="59" t="str">
        <f t="shared" si="72"/>
        <v/>
      </c>
    </row>
    <row r="4166" spans="22:22" ht="14.25" thickBot="1" x14ac:dyDescent="0.3">
      <c r="V4166" s="59" t="str">
        <f t="shared" si="72"/>
        <v/>
      </c>
    </row>
    <row r="4167" spans="22:22" ht="14.25" thickBot="1" x14ac:dyDescent="0.3">
      <c r="V4167" s="59" t="str">
        <f t="shared" si="72"/>
        <v/>
      </c>
    </row>
    <row r="4168" spans="22:22" ht="14.25" thickBot="1" x14ac:dyDescent="0.3">
      <c r="V4168" s="59" t="str">
        <f t="shared" si="72"/>
        <v/>
      </c>
    </row>
    <row r="4169" spans="22:22" ht="14.25" thickBot="1" x14ac:dyDescent="0.3">
      <c r="V4169" s="59" t="str">
        <f t="shared" ref="V4169:V4232" si="73">IF(R4169="","",IF(OR(G4169="3F",G4169="AEDIFICAT",G4169="ANTIN"),R4169+IF(U4169&lt;&gt;"",U4169,S4169)+1,WORKDAY(R4169,IF(U4169&lt;&gt;"",U4169,S4169))))</f>
        <v/>
      </c>
    </row>
    <row r="4170" spans="22:22" ht="14.25" thickBot="1" x14ac:dyDescent="0.3">
      <c r="V4170" s="59" t="str">
        <f t="shared" si="73"/>
        <v/>
      </c>
    </row>
    <row r="4171" spans="22:22" ht="14.25" thickBot="1" x14ac:dyDescent="0.3">
      <c r="V4171" s="59" t="str">
        <f t="shared" si="73"/>
        <v/>
      </c>
    </row>
    <row r="4172" spans="22:22" ht="14.25" thickBot="1" x14ac:dyDescent="0.3">
      <c r="V4172" s="59" t="str">
        <f t="shared" si="73"/>
        <v/>
      </c>
    </row>
    <row r="4173" spans="22:22" ht="14.25" thickBot="1" x14ac:dyDescent="0.3">
      <c r="V4173" s="59" t="str">
        <f t="shared" si="73"/>
        <v/>
      </c>
    </row>
    <row r="4174" spans="22:22" ht="14.25" thickBot="1" x14ac:dyDescent="0.3">
      <c r="V4174" s="59" t="str">
        <f t="shared" si="73"/>
        <v/>
      </c>
    </row>
    <row r="4175" spans="22:22" ht="14.25" thickBot="1" x14ac:dyDescent="0.3">
      <c r="V4175" s="59" t="str">
        <f t="shared" si="73"/>
        <v/>
      </c>
    </row>
    <row r="4176" spans="22:22" ht="14.25" thickBot="1" x14ac:dyDescent="0.3">
      <c r="V4176" s="59" t="str">
        <f t="shared" si="73"/>
        <v/>
      </c>
    </row>
    <row r="4177" spans="22:22" ht="14.25" thickBot="1" x14ac:dyDescent="0.3">
      <c r="V4177" s="59" t="str">
        <f t="shared" si="73"/>
        <v/>
      </c>
    </row>
    <row r="4178" spans="22:22" ht="14.25" thickBot="1" x14ac:dyDescent="0.3">
      <c r="V4178" s="59" t="str">
        <f t="shared" si="73"/>
        <v/>
      </c>
    </row>
    <row r="4179" spans="22:22" ht="14.25" thickBot="1" x14ac:dyDescent="0.3">
      <c r="V4179" s="59" t="str">
        <f t="shared" si="73"/>
        <v/>
      </c>
    </row>
    <row r="4180" spans="22:22" ht="14.25" thickBot="1" x14ac:dyDescent="0.3">
      <c r="V4180" s="59" t="str">
        <f t="shared" si="73"/>
        <v/>
      </c>
    </row>
    <row r="4181" spans="22:22" ht="14.25" thickBot="1" x14ac:dyDescent="0.3">
      <c r="V4181" s="59" t="str">
        <f t="shared" si="73"/>
        <v/>
      </c>
    </row>
    <row r="4182" spans="22:22" ht="14.25" thickBot="1" x14ac:dyDescent="0.3">
      <c r="V4182" s="59" t="str">
        <f t="shared" si="73"/>
        <v/>
      </c>
    </row>
    <row r="4183" spans="22:22" ht="14.25" thickBot="1" x14ac:dyDescent="0.3">
      <c r="V4183" s="59" t="str">
        <f t="shared" si="73"/>
        <v/>
      </c>
    </row>
    <row r="4184" spans="22:22" ht="14.25" thickBot="1" x14ac:dyDescent="0.3">
      <c r="V4184" s="59" t="str">
        <f t="shared" si="73"/>
        <v/>
      </c>
    </row>
    <row r="4185" spans="22:22" ht="14.25" thickBot="1" x14ac:dyDescent="0.3">
      <c r="V4185" s="59" t="str">
        <f t="shared" si="73"/>
        <v/>
      </c>
    </row>
    <row r="4186" spans="22:22" ht="14.25" thickBot="1" x14ac:dyDescent="0.3">
      <c r="V4186" s="59" t="str">
        <f t="shared" si="73"/>
        <v/>
      </c>
    </row>
    <row r="4187" spans="22:22" ht="14.25" thickBot="1" x14ac:dyDescent="0.3">
      <c r="V4187" s="59" t="str">
        <f t="shared" si="73"/>
        <v/>
      </c>
    </row>
    <row r="4188" spans="22:22" ht="14.25" thickBot="1" x14ac:dyDescent="0.3">
      <c r="V4188" s="59" t="str">
        <f t="shared" si="73"/>
        <v/>
      </c>
    </row>
    <row r="4189" spans="22:22" ht="14.25" thickBot="1" x14ac:dyDescent="0.3">
      <c r="V4189" s="59" t="str">
        <f t="shared" si="73"/>
        <v/>
      </c>
    </row>
    <row r="4190" spans="22:22" ht="14.25" thickBot="1" x14ac:dyDescent="0.3">
      <c r="V4190" s="59" t="str">
        <f t="shared" si="73"/>
        <v/>
      </c>
    </row>
    <row r="4191" spans="22:22" ht="14.25" thickBot="1" x14ac:dyDescent="0.3">
      <c r="V4191" s="59" t="str">
        <f t="shared" si="73"/>
        <v/>
      </c>
    </row>
    <row r="4192" spans="22:22" ht="14.25" thickBot="1" x14ac:dyDescent="0.3">
      <c r="V4192" s="59" t="str">
        <f t="shared" si="73"/>
        <v/>
      </c>
    </row>
    <row r="4193" spans="22:22" ht="14.25" thickBot="1" x14ac:dyDescent="0.3">
      <c r="V4193" s="59" t="str">
        <f t="shared" si="73"/>
        <v/>
      </c>
    </row>
    <row r="4194" spans="22:22" ht="14.25" thickBot="1" x14ac:dyDescent="0.3">
      <c r="V4194" s="59" t="str">
        <f t="shared" si="73"/>
        <v/>
      </c>
    </row>
    <row r="4195" spans="22:22" ht="14.25" thickBot="1" x14ac:dyDescent="0.3">
      <c r="V4195" s="59" t="str">
        <f t="shared" si="73"/>
        <v/>
      </c>
    </row>
    <row r="4196" spans="22:22" ht="14.25" thickBot="1" x14ac:dyDescent="0.3">
      <c r="V4196" s="59" t="str">
        <f t="shared" si="73"/>
        <v/>
      </c>
    </row>
    <row r="4197" spans="22:22" ht="14.25" thickBot="1" x14ac:dyDescent="0.3">
      <c r="V4197" s="59" t="str">
        <f t="shared" si="73"/>
        <v/>
      </c>
    </row>
    <row r="4198" spans="22:22" ht="14.25" thickBot="1" x14ac:dyDescent="0.3">
      <c r="V4198" s="59" t="str">
        <f t="shared" si="73"/>
        <v/>
      </c>
    </row>
    <row r="4199" spans="22:22" ht="14.25" thickBot="1" x14ac:dyDescent="0.3">
      <c r="V4199" s="59" t="str">
        <f t="shared" si="73"/>
        <v/>
      </c>
    </row>
    <row r="4200" spans="22:22" ht="14.25" thickBot="1" x14ac:dyDescent="0.3">
      <c r="V4200" s="59" t="str">
        <f t="shared" si="73"/>
        <v/>
      </c>
    </row>
    <row r="4201" spans="22:22" ht="14.25" thickBot="1" x14ac:dyDescent="0.3">
      <c r="V4201" s="59" t="str">
        <f t="shared" si="73"/>
        <v/>
      </c>
    </row>
    <row r="4202" spans="22:22" ht="14.25" thickBot="1" x14ac:dyDescent="0.3">
      <c r="V4202" s="59" t="str">
        <f t="shared" si="73"/>
        <v/>
      </c>
    </row>
    <row r="4203" spans="22:22" ht="14.25" thickBot="1" x14ac:dyDescent="0.3">
      <c r="V4203" s="59" t="str">
        <f t="shared" si="73"/>
        <v/>
      </c>
    </row>
    <row r="4204" spans="22:22" ht="14.25" thickBot="1" x14ac:dyDescent="0.3">
      <c r="V4204" s="59" t="str">
        <f t="shared" si="73"/>
        <v/>
      </c>
    </row>
    <row r="4205" spans="22:22" ht="14.25" thickBot="1" x14ac:dyDescent="0.3">
      <c r="V4205" s="59" t="str">
        <f t="shared" si="73"/>
        <v/>
      </c>
    </row>
    <row r="4206" spans="22:22" ht="14.25" thickBot="1" x14ac:dyDescent="0.3">
      <c r="V4206" s="59" t="str">
        <f t="shared" si="73"/>
        <v/>
      </c>
    </row>
    <row r="4207" spans="22:22" ht="14.25" thickBot="1" x14ac:dyDescent="0.3">
      <c r="V4207" s="59" t="str">
        <f t="shared" si="73"/>
        <v/>
      </c>
    </row>
    <row r="4208" spans="22:22" ht="14.25" thickBot="1" x14ac:dyDescent="0.3">
      <c r="V4208" s="59" t="str">
        <f t="shared" si="73"/>
        <v/>
      </c>
    </row>
    <row r="4209" spans="22:22" ht="14.25" thickBot="1" x14ac:dyDescent="0.3">
      <c r="V4209" s="59" t="str">
        <f t="shared" si="73"/>
        <v/>
      </c>
    </row>
    <row r="4210" spans="22:22" ht="14.25" thickBot="1" x14ac:dyDescent="0.3">
      <c r="V4210" s="59" t="str">
        <f t="shared" si="73"/>
        <v/>
      </c>
    </row>
    <row r="4211" spans="22:22" ht="14.25" thickBot="1" x14ac:dyDescent="0.3">
      <c r="V4211" s="59" t="str">
        <f t="shared" si="73"/>
        <v/>
      </c>
    </row>
    <row r="4212" spans="22:22" ht="14.25" thickBot="1" x14ac:dyDescent="0.3">
      <c r="V4212" s="59" t="str">
        <f t="shared" si="73"/>
        <v/>
      </c>
    </row>
    <row r="4213" spans="22:22" ht="14.25" thickBot="1" x14ac:dyDescent="0.3">
      <c r="V4213" s="59" t="str">
        <f t="shared" si="73"/>
        <v/>
      </c>
    </row>
    <row r="4214" spans="22:22" ht="14.25" thickBot="1" x14ac:dyDescent="0.3">
      <c r="V4214" s="59" t="str">
        <f t="shared" si="73"/>
        <v/>
      </c>
    </row>
    <row r="4215" spans="22:22" ht="14.25" thickBot="1" x14ac:dyDescent="0.3">
      <c r="V4215" s="59" t="str">
        <f t="shared" si="73"/>
        <v/>
      </c>
    </row>
    <row r="4216" spans="22:22" ht="14.25" thickBot="1" x14ac:dyDescent="0.3">
      <c r="V4216" s="59" t="str">
        <f t="shared" si="73"/>
        <v/>
      </c>
    </row>
    <row r="4217" spans="22:22" ht="14.25" thickBot="1" x14ac:dyDescent="0.3">
      <c r="V4217" s="59" t="str">
        <f t="shared" si="73"/>
        <v/>
      </c>
    </row>
    <row r="4218" spans="22:22" ht="14.25" thickBot="1" x14ac:dyDescent="0.3">
      <c r="V4218" s="59" t="str">
        <f t="shared" si="73"/>
        <v/>
      </c>
    </row>
    <row r="4219" spans="22:22" ht="14.25" thickBot="1" x14ac:dyDescent="0.3">
      <c r="V4219" s="59" t="str">
        <f t="shared" si="73"/>
        <v/>
      </c>
    </row>
    <row r="4220" spans="22:22" ht="14.25" thickBot="1" x14ac:dyDescent="0.3">
      <c r="V4220" s="59" t="str">
        <f t="shared" si="73"/>
        <v/>
      </c>
    </row>
    <row r="4221" spans="22:22" ht="14.25" thickBot="1" x14ac:dyDescent="0.3">
      <c r="V4221" s="59" t="str">
        <f t="shared" si="73"/>
        <v/>
      </c>
    </row>
    <row r="4222" spans="22:22" ht="14.25" thickBot="1" x14ac:dyDescent="0.3">
      <c r="V4222" s="59" t="str">
        <f t="shared" si="73"/>
        <v/>
      </c>
    </row>
    <row r="4223" spans="22:22" ht="14.25" thickBot="1" x14ac:dyDescent="0.3">
      <c r="V4223" s="59" t="str">
        <f t="shared" si="73"/>
        <v/>
      </c>
    </row>
    <row r="4224" spans="22:22" ht="14.25" thickBot="1" x14ac:dyDescent="0.3">
      <c r="V4224" s="59" t="str">
        <f t="shared" si="73"/>
        <v/>
      </c>
    </row>
    <row r="4225" spans="22:22" ht="14.25" thickBot="1" x14ac:dyDescent="0.3">
      <c r="V4225" s="59" t="str">
        <f t="shared" si="73"/>
        <v/>
      </c>
    </row>
    <row r="4226" spans="22:22" ht="14.25" thickBot="1" x14ac:dyDescent="0.3">
      <c r="V4226" s="59" t="str">
        <f t="shared" si="73"/>
        <v/>
      </c>
    </row>
    <row r="4227" spans="22:22" ht="14.25" thickBot="1" x14ac:dyDescent="0.3">
      <c r="V4227" s="59" t="str">
        <f t="shared" si="73"/>
        <v/>
      </c>
    </row>
    <row r="4228" spans="22:22" ht="14.25" thickBot="1" x14ac:dyDescent="0.3">
      <c r="V4228" s="59" t="str">
        <f t="shared" si="73"/>
        <v/>
      </c>
    </row>
    <row r="4229" spans="22:22" ht="14.25" thickBot="1" x14ac:dyDescent="0.3">
      <c r="V4229" s="59" t="str">
        <f t="shared" si="73"/>
        <v/>
      </c>
    </row>
    <row r="4230" spans="22:22" ht="14.25" thickBot="1" x14ac:dyDescent="0.3">
      <c r="V4230" s="59" t="str">
        <f t="shared" si="73"/>
        <v/>
      </c>
    </row>
    <row r="4231" spans="22:22" ht="14.25" thickBot="1" x14ac:dyDescent="0.3">
      <c r="V4231" s="59" t="str">
        <f t="shared" si="73"/>
        <v/>
      </c>
    </row>
    <row r="4232" spans="22:22" ht="14.25" thickBot="1" x14ac:dyDescent="0.3">
      <c r="V4232" s="59" t="str">
        <f t="shared" si="73"/>
        <v/>
      </c>
    </row>
    <row r="4233" spans="22:22" ht="14.25" thickBot="1" x14ac:dyDescent="0.3">
      <c r="V4233" s="59" t="str">
        <f t="shared" ref="V4233:V4296" si="74">IF(R4233="","",IF(OR(G4233="3F",G4233="AEDIFICAT",G4233="ANTIN"),R4233+IF(U4233&lt;&gt;"",U4233,S4233)+1,WORKDAY(R4233,IF(U4233&lt;&gt;"",U4233,S4233))))</f>
        <v/>
      </c>
    </row>
    <row r="4234" spans="22:22" ht="14.25" thickBot="1" x14ac:dyDescent="0.3">
      <c r="V4234" s="59" t="str">
        <f t="shared" si="74"/>
        <v/>
      </c>
    </row>
    <row r="4235" spans="22:22" ht="14.25" thickBot="1" x14ac:dyDescent="0.3">
      <c r="V4235" s="59" t="str">
        <f t="shared" si="74"/>
        <v/>
      </c>
    </row>
    <row r="4236" spans="22:22" ht="14.25" thickBot="1" x14ac:dyDescent="0.3">
      <c r="V4236" s="59" t="str">
        <f t="shared" si="74"/>
        <v/>
      </c>
    </row>
    <row r="4237" spans="22:22" ht="14.25" thickBot="1" x14ac:dyDescent="0.3">
      <c r="V4237" s="59" t="str">
        <f t="shared" si="74"/>
        <v/>
      </c>
    </row>
    <row r="4238" spans="22:22" ht="14.25" thickBot="1" x14ac:dyDescent="0.3">
      <c r="V4238" s="59" t="str">
        <f t="shared" si="74"/>
        <v/>
      </c>
    </row>
    <row r="4239" spans="22:22" ht="14.25" thickBot="1" x14ac:dyDescent="0.3">
      <c r="V4239" s="59" t="str">
        <f t="shared" si="74"/>
        <v/>
      </c>
    </row>
    <row r="4240" spans="22:22" ht="14.25" thickBot="1" x14ac:dyDescent="0.3">
      <c r="V4240" s="59" t="str">
        <f t="shared" si="74"/>
        <v/>
      </c>
    </row>
    <row r="4241" spans="22:22" ht="14.25" thickBot="1" x14ac:dyDescent="0.3">
      <c r="V4241" s="59" t="str">
        <f t="shared" si="74"/>
        <v/>
      </c>
    </row>
    <row r="4242" spans="22:22" ht="14.25" thickBot="1" x14ac:dyDescent="0.3">
      <c r="V4242" s="59" t="str">
        <f t="shared" si="74"/>
        <v/>
      </c>
    </row>
    <row r="4243" spans="22:22" ht="14.25" thickBot="1" x14ac:dyDescent="0.3">
      <c r="V4243" s="59" t="str">
        <f t="shared" si="74"/>
        <v/>
      </c>
    </row>
    <row r="4244" spans="22:22" ht="14.25" thickBot="1" x14ac:dyDescent="0.3">
      <c r="V4244" s="59" t="str">
        <f t="shared" si="74"/>
        <v/>
      </c>
    </row>
    <row r="4245" spans="22:22" ht="14.25" thickBot="1" x14ac:dyDescent="0.3">
      <c r="V4245" s="59" t="str">
        <f t="shared" si="74"/>
        <v/>
      </c>
    </row>
    <row r="4246" spans="22:22" ht="14.25" thickBot="1" x14ac:dyDescent="0.3">
      <c r="V4246" s="59" t="str">
        <f t="shared" si="74"/>
        <v/>
      </c>
    </row>
    <row r="4247" spans="22:22" ht="14.25" thickBot="1" x14ac:dyDescent="0.3">
      <c r="V4247" s="59" t="str">
        <f t="shared" si="74"/>
        <v/>
      </c>
    </row>
    <row r="4248" spans="22:22" ht="14.25" thickBot="1" x14ac:dyDescent="0.3">
      <c r="V4248" s="59" t="str">
        <f t="shared" si="74"/>
        <v/>
      </c>
    </row>
    <row r="4249" spans="22:22" ht="14.25" thickBot="1" x14ac:dyDescent="0.3">
      <c r="V4249" s="59" t="str">
        <f t="shared" si="74"/>
        <v/>
      </c>
    </row>
    <row r="4250" spans="22:22" ht="14.25" thickBot="1" x14ac:dyDescent="0.3">
      <c r="V4250" s="59" t="str">
        <f t="shared" si="74"/>
        <v/>
      </c>
    </row>
    <row r="4251" spans="22:22" ht="14.25" thickBot="1" x14ac:dyDescent="0.3">
      <c r="V4251" s="59" t="str">
        <f t="shared" si="74"/>
        <v/>
      </c>
    </row>
    <row r="4252" spans="22:22" ht="14.25" thickBot="1" x14ac:dyDescent="0.3">
      <c r="V4252" s="59" t="str">
        <f t="shared" si="74"/>
        <v/>
      </c>
    </row>
    <row r="4253" spans="22:22" ht="14.25" thickBot="1" x14ac:dyDescent="0.3">
      <c r="V4253" s="59" t="str">
        <f t="shared" si="74"/>
        <v/>
      </c>
    </row>
    <row r="4254" spans="22:22" ht="14.25" thickBot="1" x14ac:dyDescent="0.3">
      <c r="V4254" s="59" t="str">
        <f t="shared" si="74"/>
        <v/>
      </c>
    </row>
    <row r="4255" spans="22:22" ht="14.25" thickBot="1" x14ac:dyDescent="0.3">
      <c r="V4255" s="59" t="str">
        <f t="shared" si="74"/>
        <v/>
      </c>
    </row>
    <row r="4256" spans="22:22" ht="14.25" thickBot="1" x14ac:dyDescent="0.3">
      <c r="V4256" s="59" t="str">
        <f t="shared" si="74"/>
        <v/>
      </c>
    </row>
    <row r="4257" spans="22:22" ht="14.25" thickBot="1" x14ac:dyDescent="0.3">
      <c r="V4257" s="59" t="str">
        <f t="shared" si="74"/>
        <v/>
      </c>
    </row>
    <row r="4258" spans="22:22" ht="14.25" thickBot="1" x14ac:dyDescent="0.3">
      <c r="V4258" s="59" t="str">
        <f t="shared" si="74"/>
        <v/>
      </c>
    </row>
    <row r="4259" spans="22:22" ht="14.25" thickBot="1" x14ac:dyDescent="0.3">
      <c r="V4259" s="59" t="str">
        <f t="shared" si="74"/>
        <v/>
      </c>
    </row>
    <row r="4260" spans="22:22" ht="14.25" thickBot="1" x14ac:dyDescent="0.3">
      <c r="V4260" s="59" t="str">
        <f t="shared" si="74"/>
        <v/>
      </c>
    </row>
    <row r="4261" spans="22:22" ht="14.25" thickBot="1" x14ac:dyDescent="0.3">
      <c r="V4261" s="59" t="str">
        <f t="shared" si="74"/>
        <v/>
      </c>
    </row>
    <row r="4262" spans="22:22" ht="14.25" thickBot="1" x14ac:dyDescent="0.3">
      <c r="V4262" s="59" t="str">
        <f t="shared" si="74"/>
        <v/>
      </c>
    </row>
    <row r="4263" spans="22:22" ht="14.25" thickBot="1" x14ac:dyDescent="0.3">
      <c r="V4263" s="59" t="str">
        <f t="shared" si="74"/>
        <v/>
      </c>
    </row>
    <row r="4264" spans="22:22" ht="14.25" thickBot="1" x14ac:dyDescent="0.3">
      <c r="V4264" s="59" t="str">
        <f t="shared" si="74"/>
        <v/>
      </c>
    </row>
    <row r="4265" spans="22:22" ht="14.25" thickBot="1" x14ac:dyDescent="0.3">
      <c r="V4265" s="59" t="str">
        <f t="shared" si="74"/>
        <v/>
      </c>
    </row>
    <row r="4266" spans="22:22" ht="14.25" thickBot="1" x14ac:dyDescent="0.3">
      <c r="V4266" s="59" t="str">
        <f t="shared" si="74"/>
        <v/>
      </c>
    </row>
    <row r="4267" spans="22:22" ht="14.25" thickBot="1" x14ac:dyDescent="0.3">
      <c r="V4267" s="59" t="str">
        <f t="shared" si="74"/>
        <v/>
      </c>
    </row>
    <row r="4268" spans="22:22" ht="14.25" thickBot="1" x14ac:dyDescent="0.3">
      <c r="V4268" s="59" t="str">
        <f t="shared" si="74"/>
        <v/>
      </c>
    </row>
    <row r="4269" spans="22:22" ht="14.25" thickBot="1" x14ac:dyDescent="0.3">
      <c r="V4269" s="59" t="str">
        <f t="shared" si="74"/>
        <v/>
      </c>
    </row>
    <row r="4270" spans="22:22" ht="14.25" thickBot="1" x14ac:dyDescent="0.3">
      <c r="V4270" s="59" t="str">
        <f t="shared" si="74"/>
        <v/>
      </c>
    </row>
    <row r="4271" spans="22:22" ht="14.25" thickBot="1" x14ac:dyDescent="0.3">
      <c r="V4271" s="59" t="str">
        <f t="shared" si="74"/>
        <v/>
      </c>
    </row>
    <row r="4272" spans="22:22" ht="14.25" thickBot="1" x14ac:dyDescent="0.3">
      <c r="V4272" s="59" t="str">
        <f t="shared" si="74"/>
        <v/>
      </c>
    </row>
    <row r="4273" spans="22:22" ht="14.25" thickBot="1" x14ac:dyDescent="0.3">
      <c r="V4273" s="59" t="str">
        <f t="shared" si="74"/>
        <v/>
      </c>
    </row>
    <row r="4274" spans="22:22" ht="14.25" thickBot="1" x14ac:dyDescent="0.3">
      <c r="V4274" s="59" t="str">
        <f t="shared" si="74"/>
        <v/>
      </c>
    </row>
    <row r="4275" spans="22:22" ht="14.25" thickBot="1" x14ac:dyDescent="0.3">
      <c r="V4275" s="59" t="str">
        <f t="shared" si="74"/>
        <v/>
      </c>
    </row>
    <row r="4276" spans="22:22" ht="14.25" thickBot="1" x14ac:dyDescent="0.3">
      <c r="V4276" s="59" t="str">
        <f t="shared" si="74"/>
        <v/>
      </c>
    </row>
    <row r="4277" spans="22:22" ht="14.25" thickBot="1" x14ac:dyDescent="0.3">
      <c r="V4277" s="59" t="str">
        <f t="shared" si="74"/>
        <v/>
      </c>
    </row>
    <row r="4278" spans="22:22" ht="14.25" thickBot="1" x14ac:dyDescent="0.3">
      <c r="V4278" s="59" t="str">
        <f t="shared" si="74"/>
        <v/>
      </c>
    </row>
    <row r="4279" spans="22:22" ht="14.25" thickBot="1" x14ac:dyDescent="0.3">
      <c r="V4279" s="59" t="str">
        <f t="shared" si="74"/>
        <v/>
      </c>
    </row>
    <row r="4280" spans="22:22" ht="14.25" thickBot="1" x14ac:dyDescent="0.3">
      <c r="V4280" s="59" t="str">
        <f t="shared" si="74"/>
        <v/>
      </c>
    </row>
    <row r="4281" spans="22:22" ht="14.25" thickBot="1" x14ac:dyDescent="0.3">
      <c r="V4281" s="59" t="str">
        <f t="shared" si="74"/>
        <v/>
      </c>
    </row>
    <row r="4282" spans="22:22" ht="14.25" thickBot="1" x14ac:dyDescent="0.3">
      <c r="V4282" s="59" t="str">
        <f t="shared" si="74"/>
        <v/>
      </c>
    </row>
    <row r="4283" spans="22:22" ht="14.25" thickBot="1" x14ac:dyDescent="0.3">
      <c r="V4283" s="59" t="str">
        <f t="shared" si="74"/>
        <v/>
      </c>
    </row>
    <row r="4284" spans="22:22" ht="14.25" thickBot="1" x14ac:dyDescent="0.3">
      <c r="V4284" s="59" t="str">
        <f t="shared" si="74"/>
        <v/>
      </c>
    </row>
    <row r="4285" spans="22:22" ht="14.25" thickBot="1" x14ac:dyDescent="0.3">
      <c r="V4285" s="59" t="str">
        <f t="shared" si="74"/>
        <v/>
      </c>
    </row>
    <row r="4286" spans="22:22" ht="14.25" thickBot="1" x14ac:dyDescent="0.3">
      <c r="V4286" s="59" t="str">
        <f t="shared" si="74"/>
        <v/>
      </c>
    </row>
    <row r="4287" spans="22:22" ht="14.25" thickBot="1" x14ac:dyDescent="0.3">
      <c r="V4287" s="59" t="str">
        <f t="shared" si="74"/>
        <v/>
      </c>
    </row>
    <row r="4288" spans="22:22" ht="14.25" thickBot="1" x14ac:dyDescent="0.3">
      <c r="V4288" s="59" t="str">
        <f t="shared" si="74"/>
        <v/>
      </c>
    </row>
    <row r="4289" spans="22:22" ht="14.25" thickBot="1" x14ac:dyDescent="0.3">
      <c r="V4289" s="59" t="str">
        <f t="shared" si="74"/>
        <v/>
      </c>
    </row>
    <row r="4290" spans="22:22" ht="14.25" thickBot="1" x14ac:dyDescent="0.3">
      <c r="V4290" s="59" t="str">
        <f t="shared" si="74"/>
        <v/>
      </c>
    </row>
    <row r="4291" spans="22:22" ht="14.25" thickBot="1" x14ac:dyDescent="0.3">
      <c r="V4291" s="59" t="str">
        <f t="shared" si="74"/>
        <v/>
      </c>
    </row>
    <row r="4292" spans="22:22" ht="14.25" thickBot="1" x14ac:dyDescent="0.3">
      <c r="V4292" s="59" t="str">
        <f t="shared" si="74"/>
        <v/>
      </c>
    </row>
    <row r="4293" spans="22:22" ht="14.25" thickBot="1" x14ac:dyDescent="0.3">
      <c r="V4293" s="59" t="str">
        <f t="shared" si="74"/>
        <v/>
      </c>
    </row>
    <row r="4294" spans="22:22" ht="14.25" thickBot="1" x14ac:dyDescent="0.3">
      <c r="V4294" s="59" t="str">
        <f t="shared" si="74"/>
        <v/>
      </c>
    </row>
    <row r="4295" spans="22:22" ht="14.25" thickBot="1" x14ac:dyDescent="0.3">
      <c r="V4295" s="59" t="str">
        <f t="shared" si="74"/>
        <v/>
      </c>
    </row>
    <row r="4296" spans="22:22" ht="14.25" thickBot="1" x14ac:dyDescent="0.3">
      <c r="V4296" s="59" t="str">
        <f t="shared" si="74"/>
        <v/>
      </c>
    </row>
    <row r="4297" spans="22:22" ht="14.25" thickBot="1" x14ac:dyDescent="0.3">
      <c r="V4297" s="59" t="str">
        <f t="shared" ref="V4297:V4360" si="75">IF(R4297="","",IF(OR(G4297="3F",G4297="AEDIFICAT",G4297="ANTIN"),R4297+IF(U4297&lt;&gt;"",U4297,S4297)+1,WORKDAY(R4297,IF(U4297&lt;&gt;"",U4297,S4297))))</f>
        <v/>
      </c>
    </row>
    <row r="4298" spans="22:22" ht="14.25" thickBot="1" x14ac:dyDescent="0.3">
      <c r="V4298" s="59" t="str">
        <f t="shared" si="75"/>
        <v/>
      </c>
    </row>
    <row r="4299" spans="22:22" ht="14.25" thickBot="1" x14ac:dyDescent="0.3">
      <c r="V4299" s="59" t="str">
        <f t="shared" si="75"/>
        <v/>
      </c>
    </row>
    <row r="4300" spans="22:22" ht="14.25" thickBot="1" x14ac:dyDescent="0.3">
      <c r="V4300" s="59" t="str">
        <f t="shared" si="75"/>
        <v/>
      </c>
    </row>
    <row r="4301" spans="22:22" ht="14.25" thickBot="1" x14ac:dyDescent="0.3">
      <c r="V4301" s="59" t="str">
        <f t="shared" si="75"/>
        <v/>
      </c>
    </row>
    <row r="4302" spans="22:22" ht="14.25" thickBot="1" x14ac:dyDescent="0.3">
      <c r="V4302" s="59" t="str">
        <f t="shared" si="75"/>
        <v/>
      </c>
    </row>
    <row r="4303" spans="22:22" ht="14.25" thickBot="1" x14ac:dyDescent="0.3">
      <c r="V4303" s="59" t="str">
        <f t="shared" si="75"/>
        <v/>
      </c>
    </row>
    <row r="4304" spans="22:22" ht="14.25" thickBot="1" x14ac:dyDescent="0.3">
      <c r="V4304" s="59" t="str">
        <f t="shared" si="75"/>
        <v/>
      </c>
    </row>
    <row r="4305" spans="22:22" ht="14.25" thickBot="1" x14ac:dyDescent="0.3">
      <c r="V4305" s="59" t="str">
        <f t="shared" si="75"/>
        <v/>
      </c>
    </row>
    <row r="4306" spans="22:22" ht="14.25" thickBot="1" x14ac:dyDescent="0.3">
      <c r="V4306" s="59" t="str">
        <f t="shared" si="75"/>
        <v/>
      </c>
    </row>
    <row r="4307" spans="22:22" ht="14.25" thickBot="1" x14ac:dyDescent="0.3">
      <c r="V4307" s="59" t="str">
        <f t="shared" si="75"/>
        <v/>
      </c>
    </row>
    <row r="4308" spans="22:22" ht="14.25" thickBot="1" x14ac:dyDescent="0.3">
      <c r="V4308" s="59" t="str">
        <f t="shared" si="75"/>
        <v/>
      </c>
    </row>
    <row r="4309" spans="22:22" ht="14.25" thickBot="1" x14ac:dyDescent="0.3">
      <c r="V4309" s="59" t="str">
        <f t="shared" si="75"/>
        <v/>
      </c>
    </row>
    <row r="4310" spans="22:22" ht="14.25" thickBot="1" x14ac:dyDescent="0.3">
      <c r="V4310" s="59" t="str">
        <f t="shared" si="75"/>
        <v/>
      </c>
    </row>
    <row r="4311" spans="22:22" ht="14.25" thickBot="1" x14ac:dyDescent="0.3">
      <c r="V4311" s="59" t="str">
        <f t="shared" si="75"/>
        <v/>
      </c>
    </row>
    <row r="4312" spans="22:22" ht="14.25" thickBot="1" x14ac:dyDescent="0.3">
      <c r="V4312" s="59" t="str">
        <f t="shared" si="75"/>
        <v/>
      </c>
    </row>
    <row r="4313" spans="22:22" ht="14.25" thickBot="1" x14ac:dyDescent="0.3">
      <c r="V4313" s="59" t="str">
        <f t="shared" si="75"/>
        <v/>
      </c>
    </row>
    <row r="4314" spans="22:22" ht="14.25" thickBot="1" x14ac:dyDescent="0.3">
      <c r="V4314" s="59" t="str">
        <f t="shared" si="75"/>
        <v/>
      </c>
    </row>
    <row r="4315" spans="22:22" ht="14.25" thickBot="1" x14ac:dyDescent="0.3">
      <c r="V4315" s="59" t="str">
        <f t="shared" si="75"/>
        <v/>
      </c>
    </row>
    <row r="4316" spans="22:22" ht="14.25" thickBot="1" x14ac:dyDescent="0.3">
      <c r="V4316" s="59" t="str">
        <f t="shared" si="75"/>
        <v/>
      </c>
    </row>
    <row r="4317" spans="22:22" ht="14.25" thickBot="1" x14ac:dyDescent="0.3">
      <c r="V4317" s="59" t="str">
        <f t="shared" si="75"/>
        <v/>
      </c>
    </row>
    <row r="4318" spans="22:22" ht="14.25" thickBot="1" x14ac:dyDescent="0.3">
      <c r="V4318" s="59" t="str">
        <f t="shared" si="75"/>
        <v/>
      </c>
    </row>
    <row r="4319" spans="22:22" ht="14.25" thickBot="1" x14ac:dyDescent="0.3">
      <c r="V4319" s="59" t="str">
        <f t="shared" si="75"/>
        <v/>
      </c>
    </row>
    <row r="4320" spans="22:22" ht="14.25" thickBot="1" x14ac:dyDescent="0.3">
      <c r="V4320" s="59" t="str">
        <f t="shared" si="75"/>
        <v/>
      </c>
    </row>
    <row r="4321" spans="22:22" ht="14.25" thickBot="1" x14ac:dyDescent="0.3">
      <c r="V4321" s="59" t="str">
        <f t="shared" si="75"/>
        <v/>
      </c>
    </row>
    <row r="4322" spans="22:22" ht="14.25" thickBot="1" x14ac:dyDescent="0.3">
      <c r="V4322" s="59" t="str">
        <f t="shared" si="75"/>
        <v/>
      </c>
    </row>
    <row r="4323" spans="22:22" ht="14.25" thickBot="1" x14ac:dyDescent="0.3">
      <c r="V4323" s="59" t="str">
        <f t="shared" si="75"/>
        <v/>
      </c>
    </row>
    <row r="4324" spans="22:22" ht="14.25" thickBot="1" x14ac:dyDescent="0.3">
      <c r="V4324" s="59" t="str">
        <f t="shared" si="75"/>
        <v/>
      </c>
    </row>
    <row r="4325" spans="22:22" ht="14.25" thickBot="1" x14ac:dyDescent="0.3">
      <c r="V4325" s="59" t="str">
        <f t="shared" si="75"/>
        <v/>
      </c>
    </row>
    <row r="4326" spans="22:22" ht="14.25" thickBot="1" x14ac:dyDescent="0.3">
      <c r="V4326" s="59" t="str">
        <f t="shared" si="75"/>
        <v/>
      </c>
    </row>
    <row r="4327" spans="22:22" ht="14.25" thickBot="1" x14ac:dyDescent="0.3">
      <c r="V4327" s="59" t="str">
        <f t="shared" si="75"/>
        <v/>
      </c>
    </row>
    <row r="4328" spans="22:22" ht="14.25" thickBot="1" x14ac:dyDescent="0.3">
      <c r="V4328" s="59" t="str">
        <f t="shared" si="75"/>
        <v/>
      </c>
    </row>
    <row r="4329" spans="22:22" ht="14.25" thickBot="1" x14ac:dyDescent="0.3">
      <c r="V4329" s="59" t="str">
        <f t="shared" si="75"/>
        <v/>
      </c>
    </row>
    <row r="4330" spans="22:22" ht="14.25" thickBot="1" x14ac:dyDescent="0.3">
      <c r="V4330" s="59" t="str">
        <f t="shared" si="75"/>
        <v/>
      </c>
    </row>
    <row r="4331" spans="22:22" ht="14.25" thickBot="1" x14ac:dyDescent="0.3">
      <c r="V4331" s="59" t="str">
        <f t="shared" si="75"/>
        <v/>
      </c>
    </row>
    <row r="4332" spans="22:22" ht="14.25" thickBot="1" x14ac:dyDescent="0.3">
      <c r="V4332" s="59" t="str">
        <f t="shared" si="75"/>
        <v/>
      </c>
    </row>
    <row r="4333" spans="22:22" ht="14.25" thickBot="1" x14ac:dyDescent="0.3">
      <c r="V4333" s="59" t="str">
        <f t="shared" si="75"/>
        <v/>
      </c>
    </row>
    <row r="4334" spans="22:22" ht="14.25" thickBot="1" x14ac:dyDescent="0.3">
      <c r="V4334" s="59" t="str">
        <f t="shared" si="75"/>
        <v/>
      </c>
    </row>
    <row r="4335" spans="22:22" ht="14.25" thickBot="1" x14ac:dyDescent="0.3">
      <c r="V4335" s="59" t="str">
        <f t="shared" si="75"/>
        <v/>
      </c>
    </row>
    <row r="4336" spans="22:22" ht="14.25" thickBot="1" x14ac:dyDescent="0.3">
      <c r="V4336" s="59" t="str">
        <f t="shared" si="75"/>
        <v/>
      </c>
    </row>
    <row r="4337" spans="22:22" ht="14.25" thickBot="1" x14ac:dyDescent="0.3">
      <c r="V4337" s="59" t="str">
        <f t="shared" si="75"/>
        <v/>
      </c>
    </row>
    <row r="4338" spans="22:22" ht="14.25" thickBot="1" x14ac:dyDescent="0.3">
      <c r="V4338" s="59" t="str">
        <f t="shared" si="75"/>
        <v/>
      </c>
    </row>
    <row r="4339" spans="22:22" ht="14.25" thickBot="1" x14ac:dyDescent="0.3">
      <c r="V4339" s="59" t="str">
        <f t="shared" si="75"/>
        <v/>
      </c>
    </row>
    <row r="4340" spans="22:22" ht="14.25" thickBot="1" x14ac:dyDescent="0.3">
      <c r="V4340" s="59" t="str">
        <f t="shared" si="75"/>
        <v/>
      </c>
    </row>
    <row r="4341" spans="22:22" ht="14.25" thickBot="1" x14ac:dyDescent="0.3">
      <c r="V4341" s="59" t="str">
        <f t="shared" si="75"/>
        <v/>
      </c>
    </row>
    <row r="4342" spans="22:22" ht="14.25" thickBot="1" x14ac:dyDescent="0.3">
      <c r="V4342" s="59" t="str">
        <f t="shared" si="75"/>
        <v/>
      </c>
    </row>
    <row r="4343" spans="22:22" ht="14.25" thickBot="1" x14ac:dyDescent="0.3">
      <c r="V4343" s="59" t="str">
        <f t="shared" si="75"/>
        <v/>
      </c>
    </row>
    <row r="4344" spans="22:22" ht="14.25" thickBot="1" x14ac:dyDescent="0.3">
      <c r="V4344" s="59" t="str">
        <f t="shared" si="75"/>
        <v/>
      </c>
    </row>
    <row r="4345" spans="22:22" ht="14.25" thickBot="1" x14ac:dyDescent="0.3">
      <c r="V4345" s="59" t="str">
        <f t="shared" si="75"/>
        <v/>
      </c>
    </row>
    <row r="4346" spans="22:22" ht="14.25" thickBot="1" x14ac:dyDescent="0.3">
      <c r="V4346" s="59" t="str">
        <f t="shared" si="75"/>
        <v/>
      </c>
    </row>
    <row r="4347" spans="22:22" ht="14.25" thickBot="1" x14ac:dyDescent="0.3">
      <c r="V4347" s="59" t="str">
        <f t="shared" si="75"/>
        <v/>
      </c>
    </row>
    <row r="4348" spans="22:22" ht="14.25" thickBot="1" x14ac:dyDescent="0.3">
      <c r="V4348" s="59" t="str">
        <f t="shared" si="75"/>
        <v/>
      </c>
    </row>
    <row r="4349" spans="22:22" ht="14.25" thickBot="1" x14ac:dyDescent="0.3">
      <c r="V4349" s="59" t="str">
        <f t="shared" si="75"/>
        <v/>
      </c>
    </row>
    <row r="4350" spans="22:22" ht="14.25" thickBot="1" x14ac:dyDescent="0.3">
      <c r="V4350" s="59" t="str">
        <f t="shared" si="75"/>
        <v/>
      </c>
    </row>
    <row r="4351" spans="22:22" ht="14.25" thickBot="1" x14ac:dyDescent="0.3">
      <c r="V4351" s="59" t="str">
        <f t="shared" si="75"/>
        <v/>
      </c>
    </row>
    <row r="4352" spans="22:22" ht="14.25" thickBot="1" x14ac:dyDescent="0.3">
      <c r="V4352" s="59" t="str">
        <f t="shared" si="75"/>
        <v/>
      </c>
    </row>
    <row r="4353" spans="22:22" ht="14.25" thickBot="1" x14ac:dyDescent="0.3">
      <c r="V4353" s="59" t="str">
        <f t="shared" si="75"/>
        <v/>
      </c>
    </row>
    <row r="4354" spans="22:22" ht="14.25" thickBot="1" x14ac:dyDescent="0.3">
      <c r="V4354" s="59" t="str">
        <f t="shared" si="75"/>
        <v/>
      </c>
    </row>
    <row r="4355" spans="22:22" ht="14.25" thickBot="1" x14ac:dyDescent="0.3">
      <c r="V4355" s="59" t="str">
        <f t="shared" si="75"/>
        <v/>
      </c>
    </row>
    <row r="4356" spans="22:22" ht="14.25" thickBot="1" x14ac:dyDescent="0.3">
      <c r="V4356" s="59" t="str">
        <f t="shared" si="75"/>
        <v/>
      </c>
    </row>
    <row r="4357" spans="22:22" ht="14.25" thickBot="1" x14ac:dyDescent="0.3">
      <c r="V4357" s="59" t="str">
        <f t="shared" si="75"/>
        <v/>
      </c>
    </row>
    <row r="4358" spans="22:22" ht="14.25" thickBot="1" x14ac:dyDescent="0.3">
      <c r="V4358" s="59" t="str">
        <f t="shared" si="75"/>
        <v/>
      </c>
    </row>
    <row r="4359" spans="22:22" ht="14.25" thickBot="1" x14ac:dyDescent="0.3">
      <c r="V4359" s="59" t="str">
        <f t="shared" si="75"/>
        <v/>
      </c>
    </row>
    <row r="4360" spans="22:22" ht="14.25" thickBot="1" x14ac:dyDescent="0.3">
      <c r="V4360" s="59" t="str">
        <f t="shared" si="75"/>
        <v/>
      </c>
    </row>
    <row r="4361" spans="22:22" ht="14.25" thickBot="1" x14ac:dyDescent="0.3">
      <c r="V4361" s="59" t="str">
        <f t="shared" ref="V4361:V4424" si="76">IF(R4361="","",IF(OR(G4361="3F",G4361="AEDIFICAT",G4361="ANTIN"),R4361+IF(U4361&lt;&gt;"",U4361,S4361)+1,WORKDAY(R4361,IF(U4361&lt;&gt;"",U4361,S4361))))</f>
        <v/>
      </c>
    </row>
    <row r="4362" spans="22:22" ht="14.25" thickBot="1" x14ac:dyDescent="0.3">
      <c r="V4362" s="59" t="str">
        <f t="shared" si="76"/>
        <v/>
      </c>
    </row>
    <row r="4363" spans="22:22" ht="14.25" thickBot="1" x14ac:dyDescent="0.3">
      <c r="V4363" s="59" t="str">
        <f t="shared" si="76"/>
        <v/>
      </c>
    </row>
    <row r="4364" spans="22:22" ht="14.25" thickBot="1" x14ac:dyDescent="0.3">
      <c r="V4364" s="59" t="str">
        <f t="shared" si="76"/>
        <v/>
      </c>
    </row>
    <row r="4365" spans="22:22" ht="14.25" thickBot="1" x14ac:dyDescent="0.3">
      <c r="V4365" s="59" t="str">
        <f t="shared" si="76"/>
        <v/>
      </c>
    </row>
    <row r="4366" spans="22:22" ht="14.25" thickBot="1" x14ac:dyDescent="0.3">
      <c r="V4366" s="59" t="str">
        <f t="shared" si="76"/>
        <v/>
      </c>
    </row>
    <row r="4367" spans="22:22" ht="14.25" thickBot="1" x14ac:dyDescent="0.3">
      <c r="V4367" s="59" t="str">
        <f t="shared" si="76"/>
        <v/>
      </c>
    </row>
    <row r="4368" spans="22:22" ht="14.25" thickBot="1" x14ac:dyDescent="0.3">
      <c r="V4368" s="59" t="str">
        <f t="shared" si="76"/>
        <v/>
      </c>
    </row>
    <row r="4369" spans="22:22" ht="14.25" thickBot="1" x14ac:dyDescent="0.3">
      <c r="V4369" s="59" t="str">
        <f t="shared" si="76"/>
        <v/>
      </c>
    </row>
    <row r="4370" spans="22:22" ht="14.25" thickBot="1" x14ac:dyDescent="0.3">
      <c r="V4370" s="59" t="str">
        <f t="shared" si="76"/>
        <v/>
      </c>
    </row>
    <row r="4371" spans="22:22" ht="14.25" thickBot="1" x14ac:dyDescent="0.3">
      <c r="V4371" s="59" t="str">
        <f t="shared" si="76"/>
        <v/>
      </c>
    </row>
    <row r="4372" spans="22:22" ht="14.25" thickBot="1" x14ac:dyDescent="0.3">
      <c r="V4372" s="59" t="str">
        <f t="shared" si="76"/>
        <v/>
      </c>
    </row>
    <row r="4373" spans="22:22" ht="14.25" thickBot="1" x14ac:dyDescent="0.3">
      <c r="V4373" s="59" t="str">
        <f t="shared" si="76"/>
        <v/>
      </c>
    </row>
    <row r="4374" spans="22:22" ht="14.25" thickBot="1" x14ac:dyDescent="0.3">
      <c r="V4374" s="59" t="str">
        <f t="shared" si="76"/>
        <v/>
      </c>
    </row>
    <row r="4375" spans="22:22" ht="14.25" thickBot="1" x14ac:dyDescent="0.3">
      <c r="V4375" s="59" t="str">
        <f t="shared" si="76"/>
        <v/>
      </c>
    </row>
    <row r="4376" spans="22:22" ht="14.25" thickBot="1" x14ac:dyDescent="0.3">
      <c r="V4376" s="59" t="str">
        <f t="shared" si="76"/>
        <v/>
      </c>
    </row>
    <row r="4377" spans="22:22" ht="14.25" thickBot="1" x14ac:dyDescent="0.3">
      <c r="V4377" s="59" t="str">
        <f t="shared" si="76"/>
        <v/>
      </c>
    </row>
    <row r="4378" spans="22:22" ht="14.25" thickBot="1" x14ac:dyDescent="0.3">
      <c r="V4378" s="59" t="str">
        <f t="shared" si="76"/>
        <v/>
      </c>
    </row>
    <row r="4379" spans="22:22" ht="14.25" thickBot="1" x14ac:dyDescent="0.3">
      <c r="V4379" s="59" t="str">
        <f t="shared" si="76"/>
        <v/>
      </c>
    </row>
    <row r="4380" spans="22:22" ht="14.25" thickBot="1" x14ac:dyDescent="0.3">
      <c r="V4380" s="59" t="str">
        <f t="shared" si="76"/>
        <v/>
      </c>
    </row>
    <row r="4381" spans="22:22" ht="14.25" thickBot="1" x14ac:dyDescent="0.3">
      <c r="V4381" s="59" t="str">
        <f t="shared" si="76"/>
        <v/>
      </c>
    </row>
    <row r="4382" spans="22:22" ht="14.25" thickBot="1" x14ac:dyDescent="0.3">
      <c r="V4382" s="59" t="str">
        <f t="shared" si="76"/>
        <v/>
      </c>
    </row>
    <row r="4383" spans="22:22" ht="14.25" thickBot="1" x14ac:dyDescent="0.3">
      <c r="V4383" s="59" t="str">
        <f t="shared" si="76"/>
        <v/>
      </c>
    </row>
    <row r="4384" spans="22:22" ht="14.25" thickBot="1" x14ac:dyDescent="0.3">
      <c r="V4384" s="59" t="str">
        <f t="shared" si="76"/>
        <v/>
      </c>
    </row>
    <row r="4385" spans="22:22" ht="14.25" thickBot="1" x14ac:dyDescent="0.3">
      <c r="V4385" s="59" t="str">
        <f t="shared" si="76"/>
        <v/>
      </c>
    </row>
    <row r="4386" spans="22:22" ht="14.25" thickBot="1" x14ac:dyDescent="0.3">
      <c r="V4386" s="59" t="str">
        <f t="shared" si="76"/>
        <v/>
      </c>
    </row>
    <row r="4387" spans="22:22" ht="14.25" thickBot="1" x14ac:dyDescent="0.3">
      <c r="V4387" s="59" t="str">
        <f t="shared" si="76"/>
        <v/>
      </c>
    </row>
    <row r="4388" spans="22:22" ht="14.25" thickBot="1" x14ac:dyDescent="0.3">
      <c r="V4388" s="59" t="str">
        <f t="shared" si="76"/>
        <v/>
      </c>
    </row>
    <row r="4389" spans="22:22" ht="14.25" thickBot="1" x14ac:dyDescent="0.3">
      <c r="V4389" s="59" t="str">
        <f t="shared" si="76"/>
        <v/>
      </c>
    </row>
    <row r="4390" spans="22:22" ht="14.25" thickBot="1" x14ac:dyDescent="0.3">
      <c r="V4390" s="59" t="str">
        <f t="shared" si="76"/>
        <v/>
      </c>
    </row>
    <row r="4391" spans="22:22" ht="14.25" thickBot="1" x14ac:dyDescent="0.3">
      <c r="V4391" s="59" t="str">
        <f t="shared" si="76"/>
        <v/>
      </c>
    </row>
    <row r="4392" spans="22:22" ht="14.25" thickBot="1" x14ac:dyDescent="0.3">
      <c r="V4392" s="59" t="str">
        <f t="shared" si="76"/>
        <v/>
      </c>
    </row>
    <row r="4393" spans="22:22" ht="14.25" thickBot="1" x14ac:dyDescent="0.3">
      <c r="V4393" s="59" t="str">
        <f t="shared" si="76"/>
        <v/>
      </c>
    </row>
    <row r="4394" spans="22:22" ht="14.25" thickBot="1" x14ac:dyDescent="0.3">
      <c r="V4394" s="59" t="str">
        <f t="shared" si="76"/>
        <v/>
      </c>
    </row>
    <row r="4395" spans="22:22" ht="14.25" thickBot="1" x14ac:dyDescent="0.3">
      <c r="V4395" s="59" t="str">
        <f t="shared" si="76"/>
        <v/>
      </c>
    </row>
    <row r="4396" spans="22:22" ht="14.25" thickBot="1" x14ac:dyDescent="0.3">
      <c r="V4396" s="59" t="str">
        <f t="shared" si="76"/>
        <v/>
      </c>
    </row>
    <row r="4397" spans="22:22" ht="14.25" thickBot="1" x14ac:dyDescent="0.3">
      <c r="V4397" s="59" t="str">
        <f t="shared" si="76"/>
        <v/>
      </c>
    </row>
    <row r="4398" spans="22:22" ht="14.25" thickBot="1" x14ac:dyDescent="0.3">
      <c r="V4398" s="59" t="str">
        <f t="shared" si="76"/>
        <v/>
      </c>
    </row>
    <row r="4399" spans="22:22" ht="14.25" thickBot="1" x14ac:dyDescent="0.3">
      <c r="V4399" s="59" t="str">
        <f t="shared" si="76"/>
        <v/>
      </c>
    </row>
    <row r="4400" spans="22:22" ht="14.25" thickBot="1" x14ac:dyDescent="0.3">
      <c r="V4400" s="59" t="str">
        <f t="shared" si="76"/>
        <v/>
      </c>
    </row>
    <row r="4401" spans="22:22" ht="14.25" thickBot="1" x14ac:dyDescent="0.3">
      <c r="V4401" s="59" t="str">
        <f t="shared" si="76"/>
        <v/>
      </c>
    </row>
    <row r="4402" spans="22:22" ht="14.25" thickBot="1" x14ac:dyDescent="0.3">
      <c r="V4402" s="59" t="str">
        <f t="shared" si="76"/>
        <v/>
      </c>
    </row>
    <row r="4403" spans="22:22" ht="14.25" thickBot="1" x14ac:dyDescent="0.3">
      <c r="V4403" s="59" t="str">
        <f t="shared" si="76"/>
        <v/>
      </c>
    </row>
    <row r="4404" spans="22:22" ht="14.25" thickBot="1" x14ac:dyDescent="0.3">
      <c r="V4404" s="59" t="str">
        <f t="shared" si="76"/>
        <v/>
      </c>
    </row>
    <row r="4405" spans="22:22" ht="14.25" thickBot="1" x14ac:dyDescent="0.3">
      <c r="V4405" s="59" t="str">
        <f t="shared" si="76"/>
        <v/>
      </c>
    </row>
    <row r="4406" spans="22:22" ht="14.25" thickBot="1" x14ac:dyDescent="0.3">
      <c r="V4406" s="59" t="str">
        <f t="shared" si="76"/>
        <v/>
      </c>
    </row>
    <row r="4407" spans="22:22" ht="14.25" thickBot="1" x14ac:dyDescent="0.3">
      <c r="V4407" s="59" t="str">
        <f t="shared" si="76"/>
        <v/>
      </c>
    </row>
    <row r="4408" spans="22:22" ht="14.25" thickBot="1" x14ac:dyDescent="0.3">
      <c r="V4408" s="59" t="str">
        <f t="shared" si="76"/>
        <v/>
      </c>
    </row>
    <row r="4409" spans="22:22" ht="14.25" thickBot="1" x14ac:dyDescent="0.3">
      <c r="V4409" s="59" t="str">
        <f t="shared" si="76"/>
        <v/>
      </c>
    </row>
    <row r="4410" spans="22:22" ht="14.25" thickBot="1" x14ac:dyDescent="0.3">
      <c r="V4410" s="59" t="str">
        <f t="shared" si="76"/>
        <v/>
      </c>
    </row>
    <row r="4411" spans="22:22" ht="14.25" thickBot="1" x14ac:dyDescent="0.3">
      <c r="V4411" s="59" t="str">
        <f t="shared" si="76"/>
        <v/>
      </c>
    </row>
    <row r="4412" spans="22:22" ht="14.25" thickBot="1" x14ac:dyDescent="0.3">
      <c r="V4412" s="59" t="str">
        <f t="shared" si="76"/>
        <v/>
      </c>
    </row>
    <row r="4413" spans="22:22" ht="14.25" thickBot="1" x14ac:dyDescent="0.3">
      <c r="V4413" s="59" t="str">
        <f t="shared" si="76"/>
        <v/>
      </c>
    </row>
    <row r="4414" spans="22:22" ht="14.25" thickBot="1" x14ac:dyDescent="0.3">
      <c r="V4414" s="59" t="str">
        <f t="shared" si="76"/>
        <v/>
      </c>
    </row>
    <row r="4415" spans="22:22" ht="14.25" thickBot="1" x14ac:dyDescent="0.3">
      <c r="V4415" s="59" t="str">
        <f t="shared" si="76"/>
        <v/>
      </c>
    </row>
    <row r="4416" spans="22:22" ht="14.25" thickBot="1" x14ac:dyDescent="0.3">
      <c r="V4416" s="59" t="str">
        <f t="shared" si="76"/>
        <v/>
      </c>
    </row>
    <row r="4417" spans="22:22" ht="14.25" thickBot="1" x14ac:dyDescent="0.3">
      <c r="V4417" s="59" t="str">
        <f t="shared" si="76"/>
        <v/>
      </c>
    </row>
    <row r="4418" spans="22:22" ht="14.25" thickBot="1" x14ac:dyDescent="0.3">
      <c r="V4418" s="59" t="str">
        <f t="shared" si="76"/>
        <v/>
      </c>
    </row>
    <row r="4419" spans="22:22" ht="14.25" thickBot="1" x14ac:dyDescent="0.3">
      <c r="V4419" s="59" t="str">
        <f t="shared" si="76"/>
        <v/>
      </c>
    </row>
    <row r="4420" spans="22:22" ht="14.25" thickBot="1" x14ac:dyDescent="0.3">
      <c r="V4420" s="59" t="str">
        <f t="shared" si="76"/>
        <v/>
      </c>
    </row>
    <row r="4421" spans="22:22" ht="14.25" thickBot="1" x14ac:dyDescent="0.3">
      <c r="V4421" s="59" t="str">
        <f t="shared" si="76"/>
        <v/>
      </c>
    </row>
    <row r="4422" spans="22:22" ht="14.25" thickBot="1" x14ac:dyDescent="0.3">
      <c r="V4422" s="59" t="str">
        <f t="shared" si="76"/>
        <v/>
      </c>
    </row>
    <row r="4423" spans="22:22" ht="14.25" thickBot="1" x14ac:dyDescent="0.3">
      <c r="V4423" s="59" t="str">
        <f t="shared" si="76"/>
        <v/>
      </c>
    </row>
    <row r="4424" spans="22:22" ht="14.25" thickBot="1" x14ac:dyDescent="0.3">
      <c r="V4424" s="59" t="str">
        <f t="shared" si="76"/>
        <v/>
      </c>
    </row>
    <row r="4425" spans="22:22" ht="14.25" thickBot="1" x14ac:dyDescent="0.3">
      <c r="V4425" s="59" t="str">
        <f t="shared" ref="V4425:V4488" si="77">IF(R4425="","",IF(OR(G4425="3F",G4425="AEDIFICAT",G4425="ANTIN"),R4425+IF(U4425&lt;&gt;"",U4425,S4425)+1,WORKDAY(R4425,IF(U4425&lt;&gt;"",U4425,S4425))))</f>
        <v/>
      </c>
    </row>
    <row r="4426" spans="22:22" ht="14.25" thickBot="1" x14ac:dyDescent="0.3">
      <c r="V4426" s="59" t="str">
        <f t="shared" si="77"/>
        <v/>
      </c>
    </row>
    <row r="4427" spans="22:22" ht="14.25" thickBot="1" x14ac:dyDescent="0.3">
      <c r="V4427" s="59" t="str">
        <f t="shared" si="77"/>
        <v/>
      </c>
    </row>
    <row r="4428" spans="22:22" ht="14.25" thickBot="1" x14ac:dyDescent="0.3">
      <c r="V4428" s="59" t="str">
        <f t="shared" si="77"/>
        <v/>
      </c>
    </row>
    <row r="4429" spans="22:22" ht="14.25" thickBot="1" x14ac:dyDescent="0.3">
      <c r="V4429" s="59" t="str">
        <f t="shared" si="77"/>
        <v/>
      </c>
    </row>
    <row r="4430" spans="22:22" ht="14.25" thickBot="1" x14ac:dyDescent="0.3">
      <c r="V4430" s="59" t="str">
        <f t="shared" si="77"/>
        <v/>
      </c>
    </row>
    <row r="4431" spans="22:22" ht="14.25" thickBot="1" x14ac:dyDescent="0.3">
      <c r="V4431" s="59" t="str">
        <f t="shared" si="77"/>
        <v/>
      </c>
    </row>
    <row r="4432" spans="22:22" ht="14.25" thickBot="1" x14ac:dyDescent="0.3">
      <c r="V4432" s="59" t="str">
        <f t="shared" si="77"/>
        <v/>
      </c>
    </row>
    <row r="4433" spans="22:22" ht="14.25" thickBot="1" x14ac:dyDescent="0.3">
      <c r="V4433" s="59" t="str">
        <f t="shared" si="77"/>
        <v/>
      </c>
    </row>
    <row r="4434" spans="22:22" ht="14.25" thickBot="1" x14ac:dyDescent="0.3">
      <c r="V4434" s="59" t="str">
        <f t="shared" si="77"/>
        <v/>
      </c>
    </row>
    <row r="4435" spans="22:22" ht="14.25" thickBot="1" x14ac:dyDescent="0.3">
      <c r="V4435" s="59" t="str">
        <f t="shared" si="77"/>
        <v/>
      </c>
    </row>
    <row r="4436" spans="22:22" ht="14.25" thickBot="1" x14ac:dyDescent="0.3">
      <c r="V4436" s="59" t="str">
        <f t="shared" si="77"/>
        <v/>
      </c>
    </row>
    <row r="4437" spans="22:22" ht="14.25" thickBot="1" x14ac:dyDescent="0.3">
      <c r="V4437" s="59" t="str">
        <f t="shared" si="77"/>
        <v/>
      </c>
    </row>
    <row r="4438" spans="22:22" ht="14.25" thickBot="1" x14ac:dyDescent="0.3">
      <c r="V4438" s="59" t="str">
        <f t="shared" si="77"/>
        <v/>
      </c>
    </row>
    <row r="4439" spans="22:22" ht="14.25" thickBot="1" x14ac:dyDescent="0.3">
      <c r="V4439" s="59" t="str">
        <f t="shared" si="77"/>
        <v/>
      </c>
    </row>
    <row r="4440" spans="22:22" ht="14.25" thickBot="1" x14ac:dyDescent="0.3">
      <c r="V4440" s="59" t="str">
        <f t="shared" si="77"/>
        <v/>
      </c>
    </row>
    <row r="4441" spans="22:22" ht="14.25" thickBot="1" x14ac:dyDescent="0.3">
      <c r="V4441" s="59" t="str">
        <f t="shared" si="77"/>
        <v/>
      </c>
    </row>
    <row r="4442" spans="22:22" ht="14.25" thickBot="1" x14ac:dyDescent="0.3">
      <c r="V4442" s="59" t="str">
        <f t="shared" si="77"/>
        <v/>
      </c>
    </row>
    <row r="4443" spans="22:22" ht="14.25" thickBot="1" x14ac:dyDescent="0.3">
      <c r="V4443" s="59" t="str">
        <f t="shared" si="77"/>
        <v/>
      </c>
    </row>
    <row r="4444" spans="22:22" ht="14.25" thickBot="1" x14ac:dyDescent="0.3">
      <c r="V4444" s="59" t="str">
        <f t="shared" si="77"/>
        <v/>
      </c>
    </row>
    <row r="4445" spans="22:22" ht="14.25" thickBot="1" x14ac:dyDescent="0.3">
      <c r="V4445" s="59" t="str">
        <f t="shared" si="77"/>
        <v/>
      </c>
    </row>
    <row r="4446" spans="22:22" ht="14.25" thickBot="1" x14ac:dyDescent="0.3">
      <c r="V4446" s="59" t="str">
        <f t="shared" si="77"/>
        <v/>
      </c>
    </row>
    <row r="4447" spans="22:22" ht="14.25" thickBot="1" x14ac:dyDescent="0.3">
      <c r="V4447" s="59" t="str">
        <f t="shared" si="77"/>
        <v/>
      </c>
    </row>
    <row r="4448" spans="22:22" ht="14.25" thickBot="1" x14ac:dyDescent="0.3">
      <c r="V4448" s="59" t="str">
        <f t="shared" si="77"/>
        <v/>
      </c>
    </row>
    <row r="4449" spans="22:22" ht="14.25" thickBot="1" x14ac:dyDescent="0.3">
      <c r="V4449" s="59" t="str">
        <f t="shared" si="77"/>
        <v/>
      </c>
    </row>
    <row r="4450" spans="22:22" ht="14.25" thickBot="1" x14ac:dyDescent="0.3">
      <c r="V4450" s="59" t="str">
        <f t="shared" si="77"/>
        <v/>
      </c>
    </row>
    <row r="4451" spans="22:22" ht="14.25" thickBot="1" x14ac:dyDescent="0.3">
      <c r="V4451" s="59" t="str">
        <f t="shared" si="77"/>
        <v/>
      </c>
    </row>
    <row r="4452" spans="22:22" ht="14.25" thickBot="1" x14ac:dyDescent="0.3">
      <c r="V4452" s="59" t="str">
        <f t="shared" si="77"/>
        <v/>
      </c>
    </row>
    <row r="4453" spans="22:22" ht="14.25" thickBot="1" x14ac:dyDescent="0.3">
      <c r="V4453" s="59" t="str">
        <f t="shared" si="77"/>
        <v/>
      </c>
    </row>
    <row r="4454" spans="22:22" ht="14.25" thickBot="1" x14ac:dyDescent="0.3">
      <c r="V4454" s="59" t="str">
        <f t="shared" si="77"/>
        <v/>
      </c>
    </row>
    <row r="4455" spans="22:22" ht="14.25" thickBot="1" x14ac:dyDescent="0.3">
      <c r="V4455" s="59" t="str">
        <f t="shared" si="77"/>
        <v/>
      </c>
    </row>
    <row r="4456" spans="22:22" ht="14.25" thickBot="1" x14ac:dyDescent="0.3">
      <c r="V4456" s="59" t="str">
        <f t="shared" si="77"/>
        <v/>
      </c>
    </row>
    <row r="4457" spans="22:22" ht="14.25" thickBot="1" x14ac:dyDescent="0.3">
      <c r="V4457" s="59" t="str">
        <f t="shared" si="77"/>
        <v/>
      </c>
    </row>
    <row r="4458" spans="22:22" ht="14.25" thickBot="1" x14ac:dyDescent="0.3">
      <c r="V4458" s="59" t="str">
        <f t="shared" si="77"/>
        <v/>
      </c>
    </row>
    <row r="4459" spans="22:22" ht="14.25" thickBot="1" x14ac:dyDescent="0.3">
      <c r="V4459" s="59" t="str">
        <f t="shared" si="77"/>
        <v/>
      </c>
    </row>
    <row r="4460" spans="22:22" ht="14.25" thickBot="1" x14ac:dyDescent="0.3">
      <c r="V4460" s="59" t="str">
        <f t="shared" si="77"/>
        <v/>
      </c>
    </row>
    <row r="4461" spans="22:22" ht="14.25" thickBot="1" x14ac:dyDescent="0.3">
      <c r="V4461" s="59" t="str">
        <f t="shared" si="77"/>
        <v/>
      </c>
    </row>
    <row r="4462" spans="22:22" ht="14.25" thickBot="1" x14ac:dyDescent="0.3">
      <c r="V4462" s="59" t="str">
        <f t="shared" si="77"/>
        <v/>
      </c>
    </row>
    <row r="4463" spans="22:22" ht="14.25" thickBot="1" x14ac:dyDescent="0.3">
      <c r="V4463" s="59" t="str">
        <f t="shared" si="77"/>
        <v/>
      </c>
    </row>
    <row r="4464" spans="22:22" ht="14.25" thickBot="1" x14ac:dyDescent="0.3">
      <c r="V4464" s="59" t="str">
        <f t="shared" si="77"/>
        <v/>
      </c>
    </row>
    <row r="4465" spans="22:22" ht="14.25" thickBot="1" x14ac:dyDescent="0.3">
      <c r="V4465" s="59" t="str">
        <f t="shared" si="77"/>
        <v/>
      </c>
    </row>
    <row r="4466" spans="22:22" ht="14.25" thickBot="1" x14ac:dyDescent="0.3">
      <c r="V4466" s="59" t="str">
        <f t="shared" si="77"/>
        <v/>
      </c>
    </row>
    <row r="4467" spans="22:22" ht="14.25" thickBot="1" x14ac:dyDescent="0.3">
      <c r="V4467" s="59" t="str">
        <f t="shared" si="77"/>
        <v/>
      </c>
    </row>
    <row r="4468" spans="22:22" ht="14.25" thickBot="1" x14ac:dyDescent="0.3">
      <c r="V4468" s="59" t="str">
        <f t="shared" si="77"/>
        <v/>
      </c>
    </row>
    <row r="4469" spans="22:22" ht="14.25" thickBot="1" x14ac:dyDescent="0.3">
      <c r="V4469" s="59" t="str">
        <f t="shared" si="77"/>
        <v/>
      </c>
    </row>
    <row r="4470" spans="22:22" ht="14.25" thickBot="1" x14ac:dyDescent="0.3">
      <c r="V4470" s="59" t="str">
        <f t="shared" si="77"/>
        <v/>
      </c>
    </row>
    <row r="4471" spans="22:22" ht="14.25" thickBot="1" x14ac:dyDescent="0.3">
      <c r="V4471" s="59" t="str">
        <f t="shared" si="77"/>
        <v/>
      </c>
    </row>
    <row r="4472" spans="22:22" ht="14.25" thickBot="1" x14ac:dyDescent="0.3">
      <c r="V4472" s="59" t="str">
        <f t="shared" si="77"/>
        <v/>
      </c>
    </row>
    <row r="4473" spans="22:22" ht="14.25" thickBot="1" x14ac:dyDescent="0.3">
      <c r="V4473" s="59" t="str">
        <f t="shared" si="77"/>
        <v/>
      </c>
    </row>
    <row r="4474" spans="22:22" ht="14.25" thickBot="1" x14ac:dyDescent="0.3">
      <c r="V4474" s="59" t="str">
        <f t="shared" si="77"/>
        <v/>
      </c>
    </row>
    <row r="4475" spans="22:22" ht="14.25" thickBot="1" x14ac:dyDescent="0.3">
      <c r="V4475" s="59" t="str">
        <f t="shared" si="77"/>
        <v/>
      </c>
    </row>
    <row r="4476" spans="22:22" ht="14.25" thickBot="1" x14ac:dyDescent="0.3">
      <c r="V4476" s="59" t="str">
        <f t="shared" si="77"/>
        <v/>
      </c>
    </row>
    <row r="4477" spans="22:22" ht="14.25" thickBot="1" x14ac:dyDescent="0.3">
      <c r="V4477" s="59" t="str">
        <f t="shared" si="77"/>
        <v/>
      </c>
    </row>
    <row r="4478" spans="22:22" ht="14.25" thickBot="1" x14ac:dyDescent="0.3">
      <c r="V4478" s="59" t="str">
        <f t="shared" si="77"/>
        <v/>
      </c>
    </row>
    <row r="4479" spans="22:22" ht="14.25" thickBot="1" x14ac:dyDescent="0.3">
      <c r="V4479" s="59" t="str">
        <f t="shared" si="77"/>
        <v/>
      </c>
    </row>
    <row r="4480" spans="22:22" ht="14.25" thickBot="1" x14ac:dyDescent="0.3">
      <c r="V4480" s="59" t="str">
        <f t="shared" si="77"/>
        <v/>
      </c>
    </row>
    <row r="4481" spans="22:22" ht="14.25" thickBot="1" x14ac:dyDescent="0.3">
      <c r="V4481" s="59" t="str">
        <f t="shared" si="77"/>
        <v/>
      </c>
    </row>
    <row r="4482" spans="22:22" ht="14.25" thickBot="1" x14ac:dyDescent="0.3">
      <c r="V4482" s="59" t="str">
        <f t="shared" si="77"/>
        <v/>
      </c>
    </row>
    <row r="4483" spans="22:22" ht="14.25" thickBot="1" x14ac:dyDescent="0.3">
      <c r="V4483" s="59" t="str">
        <f t="shared" si="77"/>
        <v/>
      </c>
    </row>
    <row r="4484" spans="22:22" ht="14.25" thickBot="1" x14ac:dyDescent="0.3">
      <c r="V4484" s="59" t="str">
        <f t="shared" si="77"/>
        <v/>
      </c>
    </row>
    <row r="4485" spans="22:22" ht="14.25" thickBot="1" x14ac:dyDescent="0.3">
      <c r="V4485" s="59" t="str">
        <f t="shared" si="77"/>
        <v/>
      </c>
    </row>
    <row r="4486" spans="22:22" ht="14.25" thickBot="1" x14ac:dyDescent="0.3">
      <c r="V4486" s="59" t="str">
        <f t="shared" si="77"/>
        <v/>
      </c>
    </row>
    <row r="4487" spans="22:22" ht="14.25" thickBot="1" x14ac:dyDescent="0.3">
      <c r="V4487" s="59" t="str">
        <f t="shared" si="77"/>
        <v/>
      </c>
    </row>
    <row r="4488" spans="22:22" ht="14.25" thickBot="1" x14ac:dyDescent="0.3">
      <c r="V4488" s="59" t="str">
        <f t="shared" si="77"/>
        <v/>
      </c>
    </row>
    <row r="4489" spans="22:22" ht="14.25" thickBot="1" x14ac:dyDescent="0.3">
      <c r="V4489" s="59" t="str">
        <f t="shared" ref="V4489:V4552" si="78">IF(R4489="","",IF(OR(G4489="3F",G4489="AEDIFICAT",G4489="ANTIN"),R4489+IF(U4489&lt;&gt;"",U4489,S4489)+1,WORKDAY(R4489,IF(U4489&lt;&gt;"",U4489,S4489))))</f>
        <v/>
      </c>
    </row>
    <row r="4490" spans="22:22" ht="14.25" thickBot="1" x14ac:dyDescent="0.3">
      <c r="V4490" s="59" t="str">
        <f t="shared" si="78"/>
        <v/>
      </c>
    </row>
    <row r="4491" spans="22:22" ht="14.25" thickBot="1" x14ac:dyDescent="0.3">
      <c r="V4491" s="59" t="str">
        <f t="shared" si="78"/>
        <v/>
      </c>
    </row>
    <row r="4492" spans="22:22" ht="14.25" thickBot="1" x14ac:dyDescent="0.3">
      <c r="V4492" s="59" t="str">
        <f t="shared" si="78"/>
        <v/>
      </c>
    </row>
    <row r="4493" spans="22:22" ht="14.25" thickBot="1" x14ac:dyDescent="0.3">
      <c r="V4493" s="59" t="str">
        <f t="shared" si="78"/>
        <v/>
      </c>
    </row>
    <row r="4494" spans="22:22" ht="14.25" thickBot="1" x14ac:dyDescent="0.3">
      <c r="V4494" s="59" t="str">
        <f t="shared" si="78"/>
        <v/>
      </c>
    </row>
    <row r="4495" spans="22:22" ht="14.25" thickBot="1" x14ac:dyDescent="0.3">
      <c r="V4495" s="59" t="str">
        <f t="shared" si="78"/>
        <v/>
      </c>
    </row>
    <row r="4496" spans="22:22" ht="14.25" thickBot="1" x14ac:dyDescent="0.3">
      <c r="V4496" s="59" t="str">
        <f t="shared" si="78"/>
        <v/>
      </c>
    </row>
    <row r="4497" spans="22:22" ht="14.25" thickBot="1" x14ac:dyDescent="0.3">
      <c r="V4497" s="59" t="str">
        <f t="shared" si="78"/>
        <v/>
      </c>
    </row>
    <row r="4498" spans="22:22" ht="14.25" thickBot="1" x14ac:dyDescent="0.3">
      <c r="V4498" s="59" t="str">
        <f t="shared" si="78"/>
        <v/>
      </c>
    </row>
    <row r="4499" spans="22:22" ht="14.25" thickBot="1" x14ac:dyDescent="0.3">
      <c r="V4499" s="59" t="str">
        <f t="shared" si="78"/>
        <v/>
      </c>
    </row>
    <row r="4500" spans="22:22" ht="14.25" thickBot="1" x14ac:dyDescent="0.3">
      <c r="V4500" s="59" t="str">
        <f t="shared" si="78"/>
        <v/>
      </c>
    </row>
    <row r="4501" spans="22:22" ht="14.25" thickBot="1" x14ac:dyDescent="0.3">
      <c r="V4501" s="59" t="str">
        <f t="shared" si="78"/>
        <v/>
      </c>
    </row>
    <row r="4502" spans="22:22" ht="14.25" thickBot="1" x14ac:dyDescent="0.3">
      <c r="V4502" s="59" t="str">
        <f t="shared" si="78"/>
        <v/>
      </c>
    </row>
    <row r="4503" spans="22:22" ht="14.25" thickBot="1" x14ac:dyDescent="0.3">
      <c r="V4503" s="59" t="str">
        <f t="shared" si="78"/>
        <v/>
      </c>
    </row>
    <row r="4504" spans="22:22" ht="14.25" thickBot="1" x14ac:dyDescent="0.3">
      <c r="V4504" s="59" t="str">
        <f t="shared" si="78"/>
        <v/>
      </c>
    </row>
    <row r="4505" spans="22:22" ht="14.25" thickBot="1" x14ac:dyDescent="0.3">
      <c r="V4505" s="59" t="str">
        <f t="shared" si="78"/>
        <v/>
      </c>
    </row>
    <row r="4506" spans="22:22" ht="14.25" thickBot="1" x14ac:dyDescent="0.3">
      <c r="V4506" s="59" t="str">
        <f t="shared" si="78"/>
        <v/>
      </c>
    </row>
    <row r="4507" spans="22:22" ht="14.25" thickBot="1" x14ac:dyDescent="0.3">
      <c r="V4507" s="59" t="str">
        <f t="shared" si="78"/>
        <v/>
      </c>
    </row>
    <row r="4508" spans="22:22" ht="14.25" thickBot="1" x14ac:dyDescent="0.3">
      <c r="V4508" s="59" t="str">
        <f t="shared" si="78"/>
        <v/>
      </c>
    </row>
    <row r="4509" spans="22:22" ht="14.25" thickBot="1" x14ac:dyDescent="0.3">
      <c r="V4509" s="59" t="str">
        <f t="shared" si="78"/>
        <v/>
      </c>
    </row>
    <row r="4510" spans="22:22" ht="14.25" thickBot="1" x14ac:dyDescent="0.3">
      <c r="V4510" s="59" t="str">
        <f t="shared" si="78"/>
        <v/>
      </c>
    </row>
    <row r="4511" spans="22:22" ht="14.25" thickBot="1" x14ac:dyDescent="0.3">
      <c r="V4511" s="59" t="str">
        <f t="shared" si="78"/>
        <v/>
      </c>
    </row>
    <row r="4512" spans="22:22" ht="14.25" thickBot="1" x14ac:dyDescent="0.3">
      <c r="V4512" s="59" t="str">
        <f t="shared" si="78"/>
        <v/>
      </c>
    </row>
    <row r="4513" spans="22:22" ht="14.25" thickBot="1" x14ac:dyDescent="0.3">
      <c r="V4513" s="59" t="str">
        <f t="shared" si="78"/>
        <v/>
      </c>
    </row>
    <row r="4514" spans="22:22" ht="14.25" thickBot="1" x14ac:dyDescent="0.3">
      <c r="V4514" s="59" t="str">
        <f t="shared" si="78"/>
        <v/>
      </c>
    </row>
    <row r="4515" spans="22:22" ht="14.25" thickBot="1" x14ac:dyDescent="0.3">
      <c r="V4515" s="59" t="str">
        <f t="shared" si="78"/>
        <v/>
      </c>
    </row>
    <row r="4516" spans="22:22" ht="14.25" thickBot="1" x14ac:dyDescent="0.3">
      <c r="V4516" s="59" t="str">
        <f t="shared" si="78"/>
        <v/>
      </c>
    </row>
    <row r="4517" spans="22:22" ht="14.25" thickBot="1" x14ac:dyDescent="0.3">
      <c r="V4517" s="59" t="str">
        <f t="shared" si="78"/>
        <v/>
      </c>
    </row>
    <row r="4518" spans="22:22" ht="14.25" thickBot="1" x14ac:dyDescent="0.3">
      <c r="V4518" s="59" t="str">
        <f t="shared" si="78"/>
        <v/>
      </c>
    </row>
    <row r="4519" spans="22:22" ht="14.25" thickBot="1" x14ac:dyDescent="0.3">
      <c r="V4519" s="59" t="str">
        <f t="shared" si="78"/>
        <v/>
      </c>
    </row>
    <row r="4520" spans="22:22" ht="14.25" thickBot="1" x14ac:dyDescent="0.3">
      <c r="V4520" s="59" t="str">
        <f t="shared" si="78"/>
        <v/>
      </c>
    </row>
    <row r="4521" spans="22:22" ht="14.25" thickBot="1" x14ac:dyDescent="0.3">
      <c r="V4521" s="59" t="str">
        <f t="shared" si="78"/>
        <v/>
      </c>
    </row>
    <row r="4522" spans="22:22" ht="14.25" thickBot="1" x14ac:dyDescent="0.3">
      <c r="V4522" s="59" t="str">
        <f t="shared" si="78"/>
        <v/>
      </c>
    </row>
    <row r="4523" spans="22:22" ht="14.25" thickBot="1" x14ac:dyDescent="0.3">
      <c r="V4523" s="59" t="str">
        <f t="shared" si="78"/>
        <v/>
      </c>
    </row>
    <row r="4524" spans="22:22" ht="14.25" thickBot="1" x14ac:dyDescent="0.3">
      <c r="V4524" s="59" t="str">
        <f t="shared" si="78"/>
        <v/>
      </c>
    </row>
    <row r="4525" spans="22:22" ht="14.25" thickBot="1" x14ac:dyDescent="0.3">
      <c r="V4525" s="59" t="str">
        <f t="shared" si="78"/>
        <v/>
      </c>
    </row>
    <row r="4526" spans="22:22" ht="14.25" thickBot="1" x14ac:dyDescent="0.3">
      <c r="V4526" s="59" t="str">
        <f t="shared" si="78"/>
        <v/>
      </c>
    </row>
    <row r="4527" spans="22:22" ht="14.25" thickBot="1" x14ac:dyDescent="0.3">
      <c r="V4527" s="59" t="str">
        <f t="shared" si="78"/>
        <v/>
      </c>
    </row>
    <row r="4528" spans="22:22" ht="14.25" thickBot="1" x14ac:dyDescent="0.3">
      <c r="V4528" s="59" t="str">
        <f t="shared" si="78"/>
        <v/>
      </c>
    </row>
    <row r="4529" spans="22:22" ht="14.25" thickBot="1" x14ac:dyDescent="0.3">
      <c r="V4529" s="59" t="str">
        <f t="shared" si="78"/>
        <v/>
      </c>
    </row>
    <row r="4530" spans="22:22" ht="14.25" thickBot="1" x14ac:dyDescent="0.3">
      <c r="V4530" s="59" t="str">
        <f t="shared" si="78"/>
        <v/>
      </c>
    </row>
    <row r="4531" spans="22:22" ht="14.25" thickBot="1" x14ac:dyDescent="0.3">
      <c r="V4531" s="59" t="str">
        <f t="shared" si="78"/>
        <v/>
      </c>
    </row>
    <row r="4532" spans="22:22" ht="14.25" thickBot="1" x14ac:dyDescent="0.3">
      <c r="V4532" s="59" t="str">
        <f t="shared" si="78"/>
        <v/>
      </c>
    </row>
    <row r="4533" spans="22:22" ht="14.25" thickBot="1" x14ac:dyDescent="0.3">
      <c r="V4533" s="59" t="str">
        <f t="shared" si="78"/>
        <v/>
      </c>
    </row>
    <row r="4534" spans="22:22" ht="14.25" thickBot="1" x14ac:dyDescent="0.3">
      <c r="V4534" s="59" t="str">
        <f t="shared" si="78"/>
        <v/>
      </c>
    </row>
    <row r="4535" spans="22:22" ht="14.25" thickBot="1" x14ac:dyDescent="0.3">
      <c r="V4535" s="59" t="str">
        <f t="shared" si="78"/>
        <v/>
      </c>
    </row>
    <row r="4536" spans="22:22" ht="14.25" thickBot="1" x14ac:dyDescent="0.3">
      <c r="V4536" s="59" t="str">
        <f t="shared" si="78"/>
        <v/>
      </c>
    </row>
    <row r="4537" spans="22:22" ht="14.25" thickBot="1" x14ac:dyDescent="0.3">
      <c r="V4537" s="59" t="str">
        <f t="shared" si="78"/>
        <v/>
      </c>
    </row>
    <row r="4538" spans="22:22" ht="14.25" thickBot="1" x14ac:dyDescent="0.3">
      <c r="V4538" s="59" t="str">
        <f t="shared" si="78"/>
        <v/>
      </c>
    </row>
    <row r="4539" spans="22:22" ht="14.25" thickBot="1" x14ac:dyDescent="0.3">
      <c r="V4539" s="59" t="str">
        <f t="shared" si="78"/>
        <v/>
      </c>
    </row>
    <row r="4540" spans="22:22" ht="14.25" thickBot="1" x14ac:dyDescent="0.3">
      <c r="V4540" s="59" t="str">
        <f t="shared" si="78"/>
        <v/>
      </c>
    </row>
    <row r="4541" spans="22:22" ht="14.25" thickBot="1" x14ac:dyDescent="0.3">
      <c r="V4541" s="59" t="str">
        <f t="shared" si="78"/>
        <v/>
      </c>
    </row>
    <row r="4542" spans="22:22" ht="14.25" thickBot="1" x14ac:dyDescent="0.3">
      <c r="V4542" s="59" t="str">
        <f t="shared" si="78"/>
        <v/>
      </c>
    </row>
    <row r="4543" spans="22:22" ht="14.25" thickBot="1" x14ac:dyDescent="0.3">
      <c r="V4543" s="59" t="str">
        <f t="shared" si="78"/>
        <v/>
      </c>
    </row>
    <row r="4544" spans="22:22" ht="14.25" thickBot="1" x14ac:dyDescent="0.3">
      <c r="V4544" s="59" t="str">
        <f t="shared" si="78"/>
        <v/>
      </c>
    </row>
    <row r="4545" spans="22:22" ht="14.25" thickBot="1" x14ac:dyDescent="0.3">
      <c r="V4545" s="59" t="str">
        <f t="shared" si="78"/>
        <v/>
      </c>
    </row>
    <row r="4546" spans="22:22" ht="14.25" thickBot="1" x14ac:dyDescent="0.3">
      <c r="V4546" s="59" t="str">
        <f t="shared" si="78"/>
        <v/>
      </c>
    </row>
    <row r="4547" spans="22:22" ht="14.25" thickBot="1" x14ac:dyDescent="0.3">
      <c r="V4547" s="59" t="str">
        <f t="shared" si="78"/>
        <v/>
      </c>
    </row>
    <row r="4548" spans="22:22" ht="14.25" thickBot="1" x14ac:dyDescent="0.3">
      <c r="V4548" s="59" t="str">
        <f t="shared" si="78"/>
        <v/>
      </c>
    </row>
    <row r="4549" spans="22:22" ht="14.25" thickBot="1" x14ac:dyDescent="0.3">
      <c r="V4549" s="59" t="str">
        <f t="shared" si="78"/>
        <v/>
      </c>
    </row>
    <row r="4550" spans="22:22" ht="14.25" thickBot="1" x14ac:dyDescent="0.3">
      <c r="V4550" s="59" t="str">
        <f t="shared" si="78"/>
        <v/>
      </c>
    </row>
    <row r="4551" spans="22:22" ht="14.25" thickBot="1" x14ac:dyDescent="0.3">
      <c r="V4551" s="59" t="str">
        <f t="shared" si="78"/>
        <v/>
      </c>
    </row>
    <row r="4552" spans="22:22" ht="14.25" thickBot="1" x14ac:dyDescent="0.3">
      <c r="V4552" s="59" t="str">
        <f t="shared" si="78"/>
        <v/>
      </c>
    </row>
    <row r="4553" spans="22:22" ht="14.25" thickBot="1" x14ac:dyDescent="0.3">
      <c r="V4553" s="59" t="str">
        <f t="shared" ref="V4553:V4616" si="79">IF(R4553="","",IF(OR(G4553="3F",G4553="AEDIFICAT",G4553="ANTIN"),R4553+IF(U4553&lt;&gt;"",U4553,S4553)+1,WORKDAY(R4553,IF(U4553&lt;&gt;"",U4553,S4553))))</f>
        <v/>
      </c>
    </row>
    <row r="4554" spans="22:22" ht="14.25" thickBot="1" x14ac:dyDescent="0.3">
      <c r="V4554" s="59" t="str">
        <f t="shared" si="79"/>
        <v/>
      </c>
    </row>
    <row r="4555" spans="22:22" ht="14.25" thickBot="1" x14ac:dyDescent="0.3">
      <c r="V4555" s="59" t="str">
        <f t="shared" si="79"/>
        <v/>
      </c>
    </row>
    <row r="4556" spans="22:22" ht="14.25" thickBot="1" x14ac:dyDescent="0.3">
      <c r="V4556" s="59" t="str">
        <f t="shared" si="79"/>
        <v/>
      </c>
    </row>
    <row r="4557" spans="22:22" ht="14.25" thickBot="1" x14ac:dyDescent="0.3">
      <c r="V4557" s="59" t="str">
        <f t="shared" si="79"/>
        <v/>
      </c>
    </row>
    <row r="4558" spans="22:22" ht="14.25" thickBot="1" x14ac:dyDescent="0.3">
      <c r="V4558" s="59" t="str">
        <f t="shared" si="79"/>
        <v/>
      </c>
    </row>
    <row r="4559" spans="22:22" ht="14.25" thickBot="1" x14ac:dyDescent="0.3">
      <c r="V4559" s="59" t="str">
        <f t="shared" si="79"/>
        <v/>
      </c>
    </row>
    <row r="4560" spans="22:22" ht="14.25" thickBot="1" x14ac:dyDescent="0.3">
      <c r="V4560" s="59" t="str">
        <f t="shared" si="79"/>
        <v/>
      </c>
    </row>
    <row r="4561" spans="22:22" ht="14.25" thickBot="1" x14ac:dyDescent="0.3">
      <c r="V4561" s="59" t="str">
        <f t="shared" si="79"/>
        <v/>
      </c>
    </row>
    <row r="4562" spans="22:22" ht="14.25" thickBot="1" x14ac:dyDescent="0.3">
      <c r="V4562" s="59" t="str">
        <f t="shared" si="79"/>
        <v/>
      </c>
    </row>
    <row r="4563" spans="22:22" ht="14.25" thickBot="1" x14ac:dyDescent="0.3">
      <c r="V4563" s="59" t="str">
        <f t="shared" si="79"/>
        <v/>
      </c>
    </row>
    <row r="4564" spans="22:22" ht="14.25" thickBot="1" x14ac:dyDescent="0.3">
      <c r="V4564" s="59" t="str">
        <f t="shared" si="79"/>
        <v/>
      </c>
    </row>
    <row r="4565" spans="22:22" ht="14.25" thickBot="1" x14ac:dyDescent="0.3">
      <c r="V4565" s="59" t="str">
        <f t="shared" si="79"/>
        <v/>
      </c>
    </row>
    <row r="4566" spans="22:22" ht="14.25" thickBot="1" x14ac:dyDescent="0.3">
      <c r="V4566" s="59" t="str">
        <f t="shared" si="79"/>
        <v/>
      </c>
    </row>
    <row r="4567" spans="22:22" ht="14.25" thickBot="1" x14ac:dyDescent="0.3">
      <c r="V4567" s="59" t="str">
        <f t="shared" si="79"/>
        <v/>
      </c>
    </row>
    <row r="4568" spans="22:22" ht="14.25" thickBot="1" x14ac:dyDescent="0.3">
      <c r="V4568" s="59" t="str">
        <f t="shared" si="79"/>
        <v/>
      </c>
    </row>
    <row r="4569" spans="22:22" ht="14.25" thickBot="1" x14ac:dyDescent="0.3">
      <c r="V4569" s="59" t="str">
        <f t="shared" si="79"/>
        <v/>
      </c>
    </row>
    <row r="4570" spans="22:22" ht="14.25" thickBot="1" x14ac:dyDescent="0.3">
      <c r="V4570" s="59" t="str">
        <f t="shared" si="79"/>
        <v/>
      </c>
    </row>
    <row r="4571" spans="22:22" ht="14.25" thickBot="1" x14ac:dyDescent="0.3">
      <c r="V4571" s="59" t="str">
        <f t="shared" si="79"/>
        <v/>
      </c>
    </row>
    <row r="4572" spans="22:22" ht="14.25" thickBot="1" x14ac:dyDescent="0.3">
      <c r="V4572" s="59" t="str">
        <f t="shared" si="79"/>
        <v/>
      </c>
    </row>
    <row r="4573" spans="22:22" ht="14.25" thickBot="1" x14ac:dyDescent="0.3">
      <c r="V4573" s="59" t="str">
        <f t="shared" si="79"/>
        <v/>
      </c>
    </row>
    <row r="4574" spans="22:22" ht="14.25" thickBot="1" x14ac:dyDescent="0.3">
      <c r="V4574" s="59" t="str">
        <f t="shared" si="79"/>
        <v/>
      </c>
    </row>
    <row r="4575" spans="22:22" ht="14.25" thickBot="1" x14ac:dyDescent="0.3">
      <c r="V4575" s="59" t="str">
        <f t="shared" si="79"/>
        <v/>
      </c>
    </row>
    <row r="4576" spans="22:22" ht="14.25" thickBot="1" x14ac:dyDescent="0.3">
      <c r="V4576" s="59" t="str">
        <f t="shared" si="79"/>
        <v/>
      </c>
    </row>
    <row r="4577" spans="22:22" ht="14.25" thickBot="1" x14ac:dyDescent="0.3">
      <c r="V4577" s="59" t="str">
        <f t="shared" si="79"/>
        <v/>
      </c>
    </row>
    <row r="4578" spans="22:22" ht="14.25" thickBot="1" x14ac:dyDescent="0.3">
      <c r="V4578" s="59" t="str">
        <f t="shared" si="79"/>
        <v/>
      </c>
    </row>
    <row r="4579" spans="22:22" ht="14.25" thickBot="1" x14ac:dyDescent="0.3">
      <c r="V4579" s="59" t="str">
        <f t="shared" si="79"/>
        <v/>
      </c>
    </row>
    <row r="4580" spans="22:22" ht="14.25" thickBot="1" x14ac:dyDescent="0.3">
      <c r="V4580" s="59" t="str">
        <f t="shared" si="79"/>
        <v/>
      </c>
    </row>
    <row r="4581" spans="22:22" ht="14.25" thickBot="1" x14ac:dyDescent="0.3">
      <c r="V4581" s="59" t="str">
        <f t="shared" si="79"/>
        <v/>
      </c>
    </row>
    <row r="4582" spans="22:22" ht="14.25" thickBot="1" x14ac:dyDescent="0.3">
      <c r="V4582" s="59" t="str">
        <f t="shared" si="79"/>
        <v/>
      </c>
    </row>
    <row r="4583" spans="22:22" ht="14.25" thickBot="1" x14ac:dyDescent="0.3">
      <c r="V4583" s="59" t="str">
        <f t="shared" si="79"/>
        <v/>
      </c>
    </row>
    <row r="4584" spans="22:22" ht="14.25" thickBot="1" x14ac:dyDescent="0.3">
      <c r="V4584" s="59" t="str">
        <f t="shared" si="79"/>
        <v/>
      </c>
    </row>
    <row r="4585" spans="22:22" ht="14.25" thickBot="1" x14ac:dyDescent="0.3">
      <c r="V4585" s="59" t="str">
        <f t="shared" si="79"/>
        <v/>
      </c>
    </row>
    <row r="4586" spans="22:22" ht="14.25" thickBot="1" x14ac:dyDescent="0.3">
      <c r="V4586" s="59" t="str">
        <f t="shared" si="79"/>
        <v/>
      </c>
    </row>
    <row r="4587" spans="22:22" ht="14.25" thickBot="1" x14ac:dyDescent="0.3">
      <c r="V4587" s="59" t="str">
        <f t="shared" si="79"/>
        <v/>
      </c>
    </row>
    <row r="4588" spans="22:22" ht="14.25" thickBot="1" x14ac:dyDescent="0.3">
      <c r="V4588" s="59" t="str">
        <f t="shared" si="79"/>
        <v/>
      </c>
    </row>
    <row r="4589" spans="22:22" ht="14.25" thickBot="1" x14ac:dyDescent="0.3">
      <c r="V4589" s="59" t="str">
        <f t="shared" si="79"/>
        <v/>
      </c>
    </row>
    <row r="4590" spans="22:22" ht="14.25" thickBot="1" x14ac:dyDescent="0.3">
      <c r="V4590" s="59" t="str">
        <f t="shared" si="79"/>
        <v/>
      </c>
    </row>
    <row r="4591" spans="22:22" ht="14.25" thickBot="1" x14ac:dyDescent="0.3">
      <c r="V4591" s="59" t="str">
        <f t="shared" si="79"/>
        <v/>
      </c>
    </row>
    <row r="4592" spans="22:22" ht="14.25" thickBot="1" x14ac:dyDescent="0.3">
      <c r="V4592" s="59" t="str">
        <f t="shared" si="79"/>
        <v/>
      </c>
    </row>
    <row r="4593" spans="22:22" ht="14.25" thickBot="1" x14ac:dyDescent="0.3">
      <c r="V4593" s="59" t="str">
        <f t="shared" si="79"/>
        <v/>
      </c>
    </row>
    <row r="4594" spans="22:22" ht="14.25" thickBot="1" x14ac:dyDescent="0.3">
      <c r="V4594" s="59" t="str">
        <f t="shared" si="79"/>
        <v/>
      </c>
    </row>
    <row r="4595" spans="22:22" ht="14.25" thickBot="1" x14ac:dyDescent="0.3">
      <c r="V4595" s="59" t="str">
        <f t="shared" si="79"/>
        <v/>
      </c>
    </row>
    <row r="4596" spans="22:22" ht="14.25" thickBot="1" x14ac:dyDescent="0.3">
      <c r="V4596" s="59" t="str">
        <f t="shared" si="79"/>
        <v/>
      </c>
    </row>
    <row r="4597" spans="22:22" ht="14.25" thickBot="1" x14ac:dyDescent="0.3">
      <c r="V4597" s="59" t="str">
        <f t="shared" si="79"/>
        <v/>
      </c>
    </row>
    <row r="4598" spans="22:22" ht="14.25" thickBot="1" x14ac:dyDescent="0.3">
      <c r="V4598" s="59" t="str">
        <f t="shared" si="79"/>
        <v/>
      </c>
    </row>
    <row r="4599" spans="22:22" ht="14.25" thickBot="1" x14ac:dyDescent="0.3">
      <c r="V4599" s="59" t="str">
        <f t="shared" si="79"/>
        <v/>
      </c>
    </row>
    <row r="4600" spans="22:22" ht="14.25" thickBot="1" x14ac:dyDescent="0.3">
      <c r="V4600" s="59" t="str">
        <f t="shared" si="79"/>
        <v/>
      </c>
    </row>
    <row r="4601" spans="22:22" ht="14.25" thickBot="1" x14ac:dyDescent="0.3">
      <c r="V4601" s="59" t="str">
        <f t="shared" si="79"/>
        <v/>
      </c>
    </row>
    <row r="4602" spans="22:22" ht="14.25" thickBot="1" x14ac:dyDescent="0.3">
      <c r="V4602" s="59" t="str">
        <f t="shared" si="79"/>
        <v/>
      </c>
    </row>
    <row r="4603" spans="22:22" ht="14.25" thickBot="1" x14ac:dyDescent="0.3">
      <c r="V4603" s="59" t="str">
        <f t="shared" si="79"/>
        <v/>
      </c>
    </row>
    <row r="4604" spans="22:22" ht="14.25" thickBot="1" x14ac:dyDescent="0.3">
      <c r="V4604" s="59" t="str">
        <f t="shared" si="79"/>
        <v/>
      </c>
    </row>
    <row r="4605" spans="22:22" ht="14.25" thickBot="1" x14ac:dyDescent="0.3">
      <c r="V4605" s="59" t="str">
        <f t="shared" si="79"/>
        <v/>
      </c>
    </row>
    <row r="4606" spans="22:22" ht="14.25" thickBot="1" x14ac:dyDescent="0.3">
      <c r="V4606" s="59" t="str">
        <f t="shared" si="79"/>
        <v/>
      </c>
    </row>
    <row r="4607" spans="22:22" ht="14.25" thickBot="1" x14ac:dyDescent="0.3">
      <c r="V4607" s="59" t="str">
        <f t="shared" si="79"/>
        <v/>
      </c>
    </row>
    <row r="4608" spans="22:22" ht="14.25" thickBot="1" x14ac:dyDescent="0.3">
      <c r="V4608" s="59" t="str">
        <f t="shared" si="79"/>
        <v/>
      </c>
    </row>
    <row r="4609" spans="22:22" ht="14.25" thickBot="1" x14ac:dyDescent="0.3">
      <c r="V4609" s="59" t="str">
        <f t="shared" si="79"/>
        <v/>
      </c>
    </row>
    <row r="4610" spans="22:22" ht="14.25" thickBot="1" x14ac:dyDescent="0.3">
      <c r="V4610" s="59" t="str">
        <f t="shared" si="79"/>
        <v/>
      </c>
    </row>
    <row r="4611" spans="22:22" ht="14.25" thickBot="1" x14ac:dyDescent="0.3">
      <c r="V4611" s="59" t="str">
        <f t="shared" si="79"/>
        <v/>
      </c>
    </row>
    <row r="4612" spans="22:22" ht="14.25" thickBot="1" x14ac:dyDescent="0.3">
      <c r="V4612" s="59" t="str">
        <f t="shared" si="79"/>
        <v/>
      </c>
    </row>
    <row r="4613" spans="22:22" ht="14.25" thickBot="1" x14ac:dyDescent="0.3">
      <c r="V4613" s="59" t="str">
        <f t="shared" si="79"/>
        <v/>
      </c>
    </row>
    <row r="4614" spans="22:22" ht="14.25" thickBot="1" x14ac:dyDescent="0.3">
      <c r="V4614" s="59" t="str">
        <f t="shared" si="79"/>
        <v/>
      </c>
    </row>
    <row r="4615" spans="22:22" ht="14.25" thickBot="1" x14ac:dyDescent="0.3">
      <c r="V4615" s="59" t="str">
        <f t="shared" si="79"/>
        <v/>
      </c>
    </row>
    <row r="4616" spans="22:22" ht="14.25" thickBot="1" x14ac:dyDescent="0.3">
      <c r="V4616" s="59" t="str">
        <f t="shared" si="79"/>
        <v/>
      </c>
    </row>
    <row r="4617" spans="22:22" ht="14.25" thickBot="1" x14ac:dyDescent="0.3">
      <c r="V4617" s="59" t="str">
        <f t="shared" ref="V4617:V4680" si="80">IF(R4617="","",IF(OR(G4617="3F",G4617="AEDIFICAT",G4617="ANTIN"),R4617+IF(U4617&lt;&gt;"",U4617,S4617)+1,WORKDAY(R4617,IF(U4617&lt;&gt;"",U4617,S4617))))</f>
        <v/>
      </c>
    </row>
    <row r="4618" spans="22:22" ht="14.25" thickBot="1" x14ac:dyDescent="0.3">
      <c r="V4618" s="59" t="str">
        <f t="shared" si="80"/>
        <v/>
      </c>
    </row>
    <row r="4619" spans="22:22" ht="14.25" thickBot="1" x14ac:dyDescent="0.3">
      <c r="V4619" s="59" t="str">
        <f t="shared" si="80"/>
        <v/>
      </c>
    </row>
    <row r="4620" spans="22:22" ht="14.25" thickBot="1" x14ac:dyDescent="0.3">
      <c r="V4620" s="59" t="str">
        <f t="shared" si="80"/>
        <v/>
      </c>
    </row>
    <row r="4621" spans="22:22" ht="14.25" thickBot="1" x14ac:dyDescent="0.3">
      <c r="V4621" s="59" t="str">
        <f t="shared" si="80"/>
        <v/>
      </c>
    </row>
    <row r="4622" spans="22:22" ht="14.25" thickBot="1" x14ac:dyDescent="0.3">
      <c r="V4622" s="59" t="str">
        <f t="shared" si="80"/>
        <v/>
      </c>
    </row>
    <row r="4623" spans="22:22" ht="14.25" thickBot="1" x14ac:dyDescent="0.3">
      <c r="V4623" s="59" t="str">
        <f t="shared" si="80"/>
        <v/>
      </c>
    </row>
    <row r="4624" spans="22:22" ht="14.25" thickBot="1" x14ac:dyDescent="0.3">
      <c r="V4624" s="59" t="str">
        <f t="shared" si="80"/>
        <v/>
      </c>
    </row>
    <row r="4625" spans="22:22" ht="14.25" thickBot="1" x14ac:dyDescent="0.3">
      <c r="V4625" s="59" t="str">
        <f t="shared" si="80"/>
        <v/>
      </c>
    </row>
    <row r="4626" spans="22:22" ht="14.25" thickBot="1" x14ac:dyDescent="0.3">
      <c r="V4626" s="59" t="str">
        <f t="shared" si="80"/>
        <v/>
      </c>
    </row>
    <row r="4627" spans="22:22" ht="14.25" thickBot="1" x14ac:dyDescent="0.3">
      <c r="V4627" s="59" t="str">
        <f t="shared" si="80"/>
        <v/>
      </c>
    </row>
    <row r="4628" spans="22:22" ht="14.25" thickBot="1" x14ac:dyDescent="0.3">
      <c r="V4628" s="59" t="str">
        <f t="shared" si="80"/>
        <v/>
      </c>
    </row>
    <row r="4629" spans="22:22" ht="14.25" thickBot="1" x14ac:dyDescent="0.3">
      <c r="V4629" s="59" t="str">
        <f t="shared" si="80"/>
        <v/>
      </c>
    </row>
    <row r="4630" spans="22:22" ht="14.25" thickBot="1" x14ac:dyDescent="0.3">
      <c r="V4630" s="59" t="str">
        <f t="shared" si="80"/>
        <v/>
      </c>
    </row>
    <row r="4631" spans="22:22" ht="14.25" thickBot="1" x14ac:dyDescent="0.3">
      <c r="V4631" s="59" t="str">
        <f t="shared" si="80"/>
        <v/>
      </c>
    </row>
    <row r="4632" spans="22:22" ht="14.25" thickBot="1" x14ac:dyDescent="0.3">
      <c r="V4632" s="59" t="str">
        <f t="shared" si="80"/>
        <v/>
      </c>
    </row>
    <row r="4633" spans="22:22" ht="14.25" thickBot="1" x14ac:dyDescent="0.3">
      <c r="V4633" s="59" t="str">
        <f t="shared" si="80"/>
        <v/>
      </c>
    </row>
    <row r="4634" spans="22:22" ht="14.25" thickBot="1" x14ac:dyDescent="0.3">
      <c r="V4634" s="59" t="str">
        <f t="shared" si="80"/>
        <v/>
      </c>
    </row>
    <row r="4635" spans="22:22" ht="14.25" thickBot="1" x14ac:dyDescent="0.3">
      <c r="V4635" s="59" t="str">
        <f t="shared" si="80"/>
        <v/>
      </c>
    </row>
    <row r="4636" spans="22:22" ht="14.25" thickBot="1" x14ac:dyDescent="0.3">
      <c r="V4636" s="59" t="str">
        <f t="shared" si="80"/>
        <v/>
      </c>
    </row>
    <row r="4637" spans="22:22" ht="14.25" thickBot="1" x14ac:dyDescent="0.3">
      <c r="V4637" s="59" t="str">
        <f t="shared" si="80"/>
        <v/>
      </c>
    </row>
    <row r="4638" spans="22:22" ht="14.25" thickBot="1" x14ac:dyDescent="0.3">
      <c r="V4638" s="59" t="str">
        <f t="shared" si="80"/>
        <v/>
      </c>
    </row>
    <row r="4639" spans="22:22" ht="14.25" thickBot="1" x14ac:dyDescent="0.3">
      <c r="V4639" s="59" t="str">
        <f t="shared" si="80"/>
        <v/>
      </c>
    </row>
    <row r="4640" spans="22:22" ht="14.25" thickBot="1" x14ac:dyDescent="0.3">
      <c r="V4640" s="59" t="str">
        <f t="shared" si="80"/>
        <v/>
      </c>
    </row>
    <row r="4641" spans="22:22" ht="14.25" thickBot="1" x14ac:dyDescent="0.3">
      <c r="V4641" s="59" t="str">
        <f t="shared" si="80"/>
        <v/>
      </c>
    </row>
    <row r="4642" spans="22:22" ht="14.25" thickBot="1" x14ac:dyDescent="0.3">
      <c r="V4642" s="59" t="str">
        <f t="shared" si="80"/>
        <v/>
      </c>
    </row>
    <row r="4643" spans="22:22" ht="14.25" thickBot="1" x14ac:dyDescent="0.3">
      <c r="V4643" s="59" t="str">
        <f t="shared" si="80"/>
        <v/>
      </c>
    </row>
    <row r="4644" spans="22:22" ht="14.25" thickBot="1" x14ac:dyDescent="0.3">
      <c r="V4644" s="59" t="str">
        <f t="shared" si="80"/>
        <v/>
      </c>
    </row>
    <row r="4645" spans="22:22" ht="14.25" thickBot="1" x14ac:dyDescent="0.3">
      <c r="V4645" s="59" t="str">
        <f t="shared" si="80"/>
        <v/>
      </c>
    </row>
    <row r="4646" spans="22:22" ht="14.25" thickBot="1" x14ac:dyDescent="0.3">
      <c r="V4646" s="59" t="str">
        <f t="shared" si="80"/>
        <v/>
      </c>
    </row>
    <row r="4647" spans="22:22" ht="14.25" thickBot="1" x14ac:dyDescent="0.3">
      <c r="V4647" s="59" t="str">
        <f t="shared" si="80"/>
        <v/>
      </c>
    </row>
    <row r="4648" spans="22:22" ht="14.25" thickBot="1" x14ac:dyDescent="0.3">
      <c r="V4648" s="59" t="str">
        <f t="shared" si="80"/>
        <v/>
      </c>
    </row>
    <row r="4649" spans="22:22" ht="14.25" thickBot="1" x14ac:dyDescent="0.3">
      <c r="V4649" s="59" t="str">
        <f t="shared" si="80"/>
        <v/>
      </c>
    </row>
    <row r="4650" spans="22:22" ht="14.25" thickBot="1" x14ac:dyDescent="0.3">
      <c r="V4650" s="59" t="str">
        <f t="shared" si="80"/>
        <v/>
      </c>
    </row>
    <row r="4651" spans="22:22" ht="14.25" thickBot="1" x14ac:dyDescent="0.3">
      <c r="V4651" s="59" t="str">
        <f t="shared" si="80"/>
        <v/>
      </c>
    </row>
    <row r="4652" spans="22:22" ht="14.25" thickBot="1" x14ac:dyDescent="0.3">
      <c r="V4652" s="59" t="str">
        <f t="shared" si="80"/>
        <v/>
      </c>
    </row>
    <row r="4653" spans="22:22" ht="14.25" thickBot="1" x14ac:dyDescent="0.3">
      <c r="V4653" s="59" t="str">
        <f t="shared" si="80"/>
        <v/>
      </c>
    </row>
    <row r="4654" spans="22:22" ht="14.25" thickBot="1" x14ac:dyDescent="0.3">
      <c r="V4654" s="59" t="str">
        <f t="shared" si="80"/>
        <v/>
      </c>
    </row>
    <row r="4655" spans="22:22" ht="14.25" thickBot="1" x14ac:dyDescent="0.3">
      <c r="V4655" s="59" t="str">
        <f t="shared" si="80"/>
        <v/>
      </c>
    </row>
    <row r="4656" spans="22:22" ht="14.25" thickBot="1" x14ac:dyDescent="0.3">
      <c r="V4656" s="59" t="str">
        <f t="shared" si="80"/>
        <v/>
      </c>
    </row>
    <row r="4657" spans="22:22" ht="14.25" thickBot="1" x14ac:dyDescent="0.3">
      <c r="V4657" s="59" t="str">
        <f t="shared" si="80"/>
        <v/>
      </c>
    </row>
    <row r="4658" spans="22:22" ht="14.25" thickBot="1" x14ac:dyDescent="0.3">
      <c r="V4658" s="59" t="str">
        <f t="shared" si="80"/>
        <v/>
      </c>
    </row>
    <row r="4659" spans="22:22" ht="14.25" thickBot="1" x14ac:dyDescent="0.3">
      <c r="V4659" s="59" t="str">
        <f t="shared" si="80"/>
        <v/>
      </c>
    </row>
    <row r="4660" spans="22:22" ht="14.25" thickBot="1" x14ac:dyDescent="0.3">
      <c r="V4660" s="59" t="str">
        <f t="shared" si="80"/>
        <v/>
      </c>
    </row>
    <row r="4661" spans="22:22" ht="14.25" thickBot="1" x14ac:dyDescent="0.3">
      <c r="V4661" s="59" t="str">
        <f t="shared" si="80"/>
        <v/>
      </c>
    </row>
    <row r="4662" spans="22:22" ht="14.25" thickBot="1" x14ac:dyDescent="0.3">
      <c r="V4662" s="59" t="str">
        <f t="shared" si="80"/>
        <v/>
      </c>
    </row>
    <row r="4663" spans="22:22" ht="14.25" thickBot="1" x14ac:dyDescent="0.3">
      <c r="V4663" s="59" t="str">
        <f t="shared" si="80"/>
        <v/>
      </c>
    </row>
    <row r="4664" spans="22:22" ht="14.25" thickBot="1" x14ac:dyDescent="0.3">
      <c r="V4664" s="59" t="str">
        <f t="shared" si="80"/>
        <v/>
      </c>
    </row>
    <row r="4665" spans="22:22" ht="14.25" thickBot="1" x14ac:dyDescent="0.3">
      <c r="V4665" s="59" t="str">
        <f t="shared" si="80"/>
        <v/>
      </c>
    </row>
    <row r="4666" spans="22:22" ht="14.25" thickBot="1" x14ac:dyDescent="0.3">
      <c r="V4666" s="59" t="str">
        <f t="shared" si="80"/>
        <v/>
      </c>
    </row>
    <row r="4667" spans="22:22" ht="14.25" thickBot="1" x14ac:dyDescent="0.3">
      <c r="V4667" s="59" t="str">
        <f t="shared" si="80"/>
        <v/>
      </c>
    </row>
    <row r="4668" spans="22:22" ht="14.25" thickBot="1" x14ac:dyDescent="0.3">
      <c r="V4668" s="59" t="str">
        <f t="shared" si="80"/>
        <v/>
      </c>
    </row>
    <row r="4669" spans="22:22" ht="14.25" thickBot="1" x14ac:dyDescent="0.3">
      <c r="V4669" s="59" t="str">
        <f t="shared" si="80"/>
        <v/>
      </c>
    </row>
    <row r="4670" spans="22:22" ht="14.25" thickBot="1" x14ac:dyDescent="0.3">
      <c r="V4670" s="59" t="str">
        <f t="shared" si="80"/>
        <v/>
      </c>
    </row>
    <row r="4671" spans="22:22" ht="14.25" thickBot="1" x14ac:dyDescent="0.3">
      <c r="V4671" s="59" t="str">
        <f t="shared" si="80"/>
        <v/>
      </c>
    </row>
    <row r="4672" spans="22:22" ht="14.25" thickBot="1" x14ac:dyDescent="0.3">
      <c r="V4672" s="59" t="str">
        <f t="shared" si="80"/>
        <v/>
      </c>
    </row>
    <row r="4673" spans="22:22" ht="14.25" thickBot="1" x14ac:dyDescent="0.3">
      <c r="V4673" s="59" t="str">
        <f t="shared" si="80"/>
        <v/>
      </c>
    </row>
    <row r="4674" spans="22:22" ht="14.25" thickBot="1" x14ac:dyDescent="0.3">
      <c r="V4674" s="59" t="str">
        <f t="shared" si="80"/>
        <v/>
      </c>
    </row>
    <row r="4675" spans="22:22" ht="14.25" thickBot="1" x14ac:dyDescent="0.3">
      <c r="V4675" s="59" t="str">
        <f t="shared" si="80"/>
        <v/>
      </c>
    </row>
    <row r="4676" spans="22:22" ht="14.25" thickBot="1" x14ac:dyDescent="0.3">
      <c r="V4676" s="59" t="str">
        <f t="shared" si="80"/>
        <v/>
      </c>
    </row>
    <row r="4677" spans="22:22" ht="14.25" thickBot="1" x14ac:dyDescent="0.3">
      <c r="V4677" s="59" t="str">
        <f t="shared" si="80"/>
        <v/>
      </c>
    </row>
    <row r="4678" spans="22:22" ht="14.25" thickBot="1" x14ac:dyDescent="0.3">
      <c r="V4678" s="59" t="str">
        <f t="shared" si="80"/>
        <v/>
      </c>
    </row>
    <row r="4679" spans="22:22" ht="14.25" thickBot="1" x14ac:dyDescent="0.3">
      <c r="V4679" s="59" t="str">
        <f t="shared" si="80"/>
        <v/>
      </c>
    </row>
    <row r="4680" spans="22:22" ht="14.25" thickBot="1" x14ac:dyDescent="0.3">
      <c r="V4680" s="59" t="str">
        <f t="shared" si="80"/>
        <v/>
      </c>
    </row>
    <row r="4681" spans="22:22" ht="14.25" thickBot="1" x14ac:dyDescent="0.3">
      <c r="V4681" s="59" t="str">
        <f t="shared" ref="V4681:V4744" si="81">IF(R4681="","",IF(OR(G4681="3F",G4681="AEDIFICAT",G4681="ANTIN"),R4681+IF(U4681&lt;&gt;"",U4681,S4681)+1,WORKDAY(R4681,IF(U4681&lt;&gt;"",U4681,S4681))))</f>
        <v/>
      </c>
    </row>
    <row r="4682" spans="22:22" ht="14.25" thickBot="1" x14ac:dyDescent="0.3">
      <c r="V4682" s="59" t="str">
        <f t="shared" si="81"/>
        <v/>
      </c>
    </row>
    <row r="4683" spans="22:22" ht="14.25" thickBot="1" x14ac:dyDescent="0.3">
      <c r="V4683" s="59" t="str">
        <f t="shared" si="81"/>
        <v/>
      </c>
    </row>
    <row r="4684" spans="22:22" ht="14.25" thickBot="1" x14ac:dyDescent="0.3">
      <c r="V4684" s="59" t="str">
        <f t="shared" si="81"/>
        <v/>
      </c>
    </row>
    <row r="4685" spans="22:22" ht="14.25" thickBot="1" x14ac:dyDescent="0.3">
      <c r="V4685" s="59" t="str">
        <f t="shared" si="81"/>
        <v/>
      </c>
    </row>
    <row r="4686" spans="22:22" ht="14.25" thickBot="1" x14ac:dyDescent="0.3">
      <c r="V4686" s="59" t="str">
        <f t="shared" si="81"/>
        <v/>
      </c>
    </row>
    <row r="4687" spans="22:22" ht="14.25" thickBot="1" x14ac:dyDescent="0.3">
      <c r="V4687" s="59" t="str">
        <f t="shared" si="81"/>
        <v/>
      </c>
    </row>
    <row r="4688" spans="22:22" ht="14.25" thickBot="1" x14ac:dyDescent="0.3">
      <c r="V4688" s="59" t="str">
        <f t="shared" si="81"/>
        <v/>
      </c>
    </row>
    <row r="4689" spans="22:22" ht="14.25" thickBot="1" x14ac:dyDescent="0.3">
      <c r="V4689" s="59" t="str">
        <f t="shared" si="81"/>
        <v/>
      </c>
    </row>
    <row r="4690" spans="22:22" ht="14.25" thickBot="1" x14ac:dyDescent="0.3">
      <c r="V4690" s="59" t="str">
        <f t="shared" si="81"/>
        <v/>
      </c>
    </row>
    <row r="4691" spans="22:22" ht="14.25" thickBot="1" x14ac:dyDescent="0.3">
      <c r="V4691" s="59" t="str">
        <f t="shared" si="81"/>
        <v/>
      </c>
    </row>
    <row r="4692" spans="22:22" ht="14.25" thickBot="1" x14ac:dyDescent="0.3">
      <c r="V4692" s="59" t="str">
        <f t="shared" si="81"/>
        <v/>
      </c>
    </row>
    <row r="4693" spans="22:22" ht="14.25" thickBot="1" x14ac:dyDescent="0.3">
      <c r="V4693" s="59" t="str">
        <f t="shared" si="81"/>
        <v/>
      </c>
    </row>
    <row r="4694" spans="22:22" ht="14.25" thickBot="1" x14ac:dyDescent="0.3">
      <c r="V4694" s="59" t="str">
        <f t="shared" si="81"/>
        <v/>
      </c>
    </row>
    <row r="4695" spans="22:22" ht="14.25" thickBot="1" x14ac:dyDescent="0.3">
      <c r="V4695" s="59" t="str">
        <f t="shared" si="81"/>
        <v/>
      </c>
    </row>
    <row r="4696" spans="22:22" ht="14.25" thickBot="1" x14ac:dyDescent="0.3">
      <c r="V4696" s="59" t="str">
        <f t="shared" si="81"/>
        <v/>
      </c>
    </row>
    <row r="4697" spans="22:22" ht="14.25" thickBot="1" x14ac:dyDescent="0.3">
      <c r="V4697" s="59" t="str">
        <f t="shared" si="81"/>
        <v/>
      </c>
    </row>
    <row r="4698" spans="22:22" ht="14.25" thickBot="1" x14ac:dyDescent="0.3">
      <c r="V4698" s="59" t="str">
        <f t="shared" si="81"/>
        <v/>
      </c>
    </row>
    <row r="4699" spans="22:22" ht="14.25" thickBot="1" x14ac:dyDescent="0.3">
      <c r="V4699" s="59" t="str">
        <f t="shared" si="81"/>
        <v/>
      </c>
    </row>
    <row r="4700" spans="22:22" ht="14.25" thickBot="1" x14ac:dyDescent="0.3">
      <c r="V4700" s="59" t="str">
        <f t="shared" si="81"/>
        <v/>
      </c>
    </row>
    <row r="4701" spans="22:22" ht="14.25" thickBot="1" x14ac:dyDescent="0.3">
      <c r="V4701" s="59" t="str">
        <f t="shared" si="81"/>
        <v/>
      </c>
    </row>
    <row r="4702" spans="22:22" ht="14.25" thickBot="1" x14ac:dyDescent="0.3">
      <c r="V4702" s="59" t="str">
        <f t="shared" si="81"/>
        <v/>
      </c>
    </row>
    <row r="4703" spans="22:22" ht="14.25" thickBot="1" x14ac:dyDescent="0.3">
      <c r="V4703" s="59" t="str">
        <f t="shared" si="81"/>
        <v/>
      </c>
    </row>
    <row r="4704" spans="22:22" ht="14.25" thickBot="1" x14ac:dyDescent="0.3">
      <c r="V4704" s="59" t="str">
        <f t="shared" si="81"/>
        <v/>
      </c>
    </row>
    <row r="4705" spans="22:22" ht="14.25" thickBot="1" x14ac:dyDescent="0.3">
      <c r="V4705" s="59" t="str">
        <f t="shared" si="81"/>
        <v/>
      </c>
    </row>
    <row r="4706" spans="22:22" ht="14.25" thickBot="1" x14ac:dyDescent="0.3">
      <c r="V4706" s="59" t="str">
        <f t="shared" si="81"/>
        <v/>
      </c>
    </row>
    <row r="4707" spans="22:22" ht="14.25" thickBot="1" x14ac:dyDescent="0.3">
      <c r="V4707" s="59" t="str">
        <f t="shared" si="81"/>
        <v/>
      </c>
    </row>
    <row r="4708" spans="22:22" ht="14.25" thickBot="1" x14ac:dyDescent="0.3">
      <c r="V4708" s="59" t="str">
        <f t="shared" si="81"/>
        <v/>
      </c>
    </row>
    <row r="4709" spans="22:22" ht="14.25" thickBot="1" x14ac:dyDescent="0.3">
      <c r="V4709" s="59" t="str">
        <f t="shared" si="81"/>
        <v/>
      </c>
    </row>
    <row r="4710" spans="22:22" ht="14.25" thickBot="1" x14ac:dyDescent="0.3">
      <c r="V4710" s="59" t="str">
        <f t="shared" si="81"/>
        <v/>
      </c>
    </row>
    <row r="4711" spans="22:22" ht="14.25" thickBot="1" x14ac:dyDescent="0.3">
      <c r="V4711" s="59" t="str">
        <f t="shared" si="81"/>
        <v/>
      </c>
    </row>
    <row r="4712" spans="22:22" ht="14.25" thickBot="1" x14ac:dyDescent="0.3">
      <c r="V4712" s="59" t="str">
        <f t="shared" si="81"/>
        <v/>
      </c>
    </row>
    <row r="4713" spans="22:22" ht="14.25" thickBot="1" x14ac:dyDescent="0.3">
      <c r="V4713" s="59" t="str">
        <f t="shared" si="81"/>
        <v/>
      </c>
    </row>
    <row r="4714" spans="22:22" ht="14.25" thickBot="1" x14ac:dyDescent="0.3">
      <c r="V4714" s="59" t="str">
        <f t="shared" si="81"/>
        <v/>
      </c>
    </row>
    <row r="4715" spans="22:22" ht="14.25" thickBot="1" x14ac:dyDescent="0.3">
      <c r="V4715" s="59" t="str">
        <f t="shared" si="81"/>
        <v/>
      </c>
    </row>
    <row r="4716" spans="22:22" ht="14.25" thickBot="1" x14ac:dyDescent="0.3">
      <c r="V4716" s="59" t="str">
        <f t="shared" si="81"/>
        <v/>
      </c>
    </row>
    <row r="4717" spans="22:22" ht="14.25" thickBot="1" x14ac:dyDescent="0.3">
      <c r="V4717" s="59" t="str">
        <f t="shared" si="81"/>
        <v/>
      </c>
    </row>
    <row r="4718" spans="22:22" ht="14.25" thickBot="1" x14ac:dyDescent="0.3">
      <c r="V4718" s="59" t="str">
        <f t="shared" si="81"/>
        <v/>
      </c>
    </row>
    <row r="4719" spans="22:22" ht="14.25" thickBot="1" x14ac:dyDescent="0.3">
      <c r="V4719" s="59" t="str">
        <f t="shared" si="81"/>
        <v/>
      </c>
    </row>
    <row r="4720" spans="22:22" ht="14.25" thickBot="1" x14ac:dyDescent="0.3">
      <c r="V4720" s="59" t="str">
        <f t="shared" si="81"/>
        <v/>
      </c>
    </row>
    <row r="4721" spans="22:22" ht="14.25" thickBot="1" x14ac:dyDescent="0.3">
      <c r="V4721" s="59" t="str">
        <f t="shared" si="81"/>
        <v/>
      </c>
    </row>
    <row r="4722" spans="22:22" ht="14.25" thickBot="1" x14ac:dyDescent="0.3">
      <c r="V4722" s="59" t="str">
        <f t="shared" si="81"/>
        <v/>
      </c>
    </row>
    <row r="4723" spans="22:22" ht="14.25" thickBot="1" x14ac:dyDescent="0.3">
      <c r="V4723" s="59" t="str">
        <f t="shared" si="81"/>
        <v/>
      </c>
    </row>
    <row r="4724" spans="22:22" ht="14.25" thickBot="1" x14ac:dyDescent="0.3">
      <c r="V4724" s="59" t="str">
        <f t="shared" si="81"/>
        <v/>
      </c>
    </row>
    <row r="4725" spans="22:22" ht="14.25" thickBot="1" x14ac:dyDescent="0.3">
      <c r="V4725" s="59" t="str">
        <f t="shared" si="81"/>
        <v/>
      </c>
    </row>
    <row r="4726" spans="22:22" ht="14.25" thickBot="1" x14ac:dyDescent="0.3">
      <c r="V4726" s="59" t="str">
        <f t="shared" si="81"/>
        <v/>
      </c>
    </row>
    <row r="4727" spans="22:22" ht="14.25" thickBot="1" x14ac:dyDescent="0.3">
      <c r="V4727" s="59" t="str">
        <f t="shared" si="81"/>
        <v/>
      </c>
    </row>
    <row r="4728" spans="22:22" ht="14.25" thickBot="1" x14ac:dyDescent="0.3">
      <c r="V4728" s="59" t="str">
        <f t="shared" si="81"/>
        <v/>
      </c>
    </row>
    <row r="4729" spans="22:22" ht="14.25" thickBot="1" x14ac:dyDescent="0.3">
      <c r="V4729" s="59" t="str">
        <f t="shared" si="81"/>
        <v/>
      </c>
    </row>
    <row r="4730" spans="22:22" ht="14.25" thickBot="1" x14ac:dyDescent="0.3">
      <c r="V4730" s="59" t="str">
        <f t="shared" si="81"/>
        <v/>
      </c>
    </row>
    <row r="4731" spans="22:22" ht="14.25" thickBot="1" x14ac:dyDescent="0.3">
      <c r="V4731" s="59" t="str">
        <f t="shared" si="81"/>
        <v/>
      </c>
    </row>
    <row r="4732" spans="22:22" ht="14.25" thickBot="1" x14ac:dyDescent="0.3">
      <c r="V4732" s="59" t="str">
        <f t="shared" si="81"/>
        <v/>
      </c>
    </row>
    <row r="4733" spans="22:22" ht="14.25" thickBot="1" x14ac:dyDescent="0.3">
      <c r="V4733" s="59" t="str">
        <f t="shared" si="81"/>
        <v/>
      </c>
    </row>
    <row r="4734" spans="22:22" ht="14.25" thickBot="1" x14ac:dyDescent="0.3">
      <c r="V4734" s="59" t="str">
        <f t="shared" si="81"/>
        <v/>
      </c>
    </row>
    <row r="4735" spans="22:22" ht="14.25" thickBot="1" x14ac:dyDescent="0.3">
      <c r="V4735" s="59" t="str">
        <f t="shared" si="81"/>
        <v/>
      </c>
    </row>
    <row r="4736" spans="22:22" ht="14.25" thickBot="1" x14ac:dyDescent="0.3">
      <c r="V4736" s="59" t="str">
        <f t="shared" si="81"/>
        <v/>
      </c>
    </row>
    <row r="4737" spans="22:22" ht="14.25" thickBot="1" x14ac:dyDescent="0.3">
      <c r="V4737" s="59" t="str">
        <f t="shared" si="81"/>
        <v/>
      </c>
    </row>
    <row r="4738" spans="22:22" ht="14.25" thickBot="1" x14ac:dyDescent="0.3">
      <c r="V4738" s="59" t="str">
        <f t="shared" si="81"/>
        <v/>
      </c>
    </row>
    <row r="4739" spans="22:22" ht="14.25" thickBot="1" x14ac:dyDescent="0.3">
      <c r="V4739" s="59" t="str">
        <f t="shared" si="81"/>
        <v/>
      </c>
    </row>
    <row r="4740" spans="22:22" ht="14.25" thickBot="1" x14ac:dyDescent="0.3">
      <c r="V4740" s="59" t="str">
        <f t="shared" si="81"/>
        <v/>
      </c>
    </row>
    <row r="4741" spans="22:22" ht="14.25" thickBot="1" x14ac:dyDescent="0.3">
      <c r="V4741" s="59" t="str">
        <f t="shared" si="81"/>
        <v/>
      </c>
    </row>
    <row r="4742" spans="22:22" ht="14.25" thickBot="1" x14ac:dyDescent="0.3">
      <c r="V4742" s="59" t="str">
        <f t="shared" si="81"/>
        <v/>
      </c>
    </row>
    <row r="4743" spans="22:22" ht="14.25" thickBot="1" x14ac:dyDescent="0.3">
      <c r="V4743" s="59" t="str">
        <f t="shared" si="81"/>
        <v/>
      </c>
    </row>
    <row r="4744" spans="22:22" ht="14.25" thickBot="1" x14ac:dyDescent="0.3">
      <c r="V4744" s="59" t="str">
        <f t="shared" si="81"/>
        <v/>
      </c>
    </row>
    <row r="4745" spans="22:22" ht="14.25" thickBot="1" x14ac:dyDescent="0.3">
      <c r="V4745" s="59" t="str">
        <f t="shared" ref="V4745:V4753" si="82">IF(R4745="","",IF(OR(G4745="3F",G4745="AEDIFICAT",G4745="ANTIN"),R4745+IF(U4745&lt;&gt;"",U4745,S4745)+1,WORKDAY(R4745,IF(U4745&lt;&gt;"",U4745,S4745))))</f>
        <v/>
      </c>
    </row>
    <row r="4746" spans="22:22" ht="14.25" thickBot="1" x14ac:dyDescent="0.3">
      <c r="V4746" s="59" t="str">
        <f t="shared" si="82"/>
        <v/>
      </c>
    </row>
    <row r="4747" spans="22:22" ht="14.25" thickBot="1" x14ac:dyDescent="0.3">
      <c r="V4747" s="59" t="str">
        <f t="shared" si="82"/>
        <v/>
      </c>
    </row>
    <row r="4748" spans="22:22" ht="14.25" thickBot="1" x14ac:dyDescent="0.3">
      <c r="V4748" s="59" t="str">
        <f t="shared" si="82"/>
        <v/>
      </c>
    </row>
    <row r="4749" spans="22:22" ht="14.25" thickBot="1" x14ac:dyDescent="0.3">
      <c r="V4749" s="59" t="str">
        <f t="shared" si="82"/>
        <v/>
      </c>
    </row>
    <row r="4750" spans="22:22" ht="14.25" thickBot="1" x14ac:dyDescent="0.3">
      <c r="V4750" s="59" t="str">
        <f t="shared" si="82"/>
        <v/>
      </c>
    </row>
    <row r="4751" spans="22:22" ht="14.25" thickBot="1" x14ac:dyDescent="0.3">
      <c r="V4751" s="59" t="str">
        <f t="shared" si="82"/>
        <v/>
      </c>
    </row>
    <row r="4752" spans="22:22" ht="14.25" thickBot="1" x14ac:dyDescent="0.3">
      <c r="V4752" s="59" t="str">
        <f t="shared" si="82"/>
        <v/>
      </c>
    </row>
    <row r="4753" spans="22:22" x14ac:dyDescent="0.25">
      <c r="V4753" s="59" t="str">
        <f t="shared" si="82"/>
        <v/>
      </c>
    </row>
  </sheetData>
  <sheetProtection formatCells="0" formatColumns="0" formatRows="0" insertColumns="0" insertRows="0" insertHyperlinks="0" deleteColumns="0" deleteRows="0" sort="0" autoFilter="0" pivotTables="0"/>
  <autoFilter ref="A1:AG9"/>
  <phoneticPr fontId="2" type="noConversion"/>
  <conditionalFormatting sqref="AE2:AE3770">
    <cfRule type="expression" dxfId="17" priority="11">
      <formula>AND($AE2&lt;&gt;"",$AE2&lt;TODAY(),$AF2="")</formula>
    </cfRule>
  </conditionalFormatting>
  <conditionalFormatting sqref="V2:V4753">
    <cfRule type="expression" dxfId="16" priority="1">
      <formula>$AD2&gt;$V2</formula>
    </cfRule>
    <cfRule type="expression" dxfId="15" priority="2">
      <formula>AND($AD2&lt;&gt;"",$AD2&lt;=$V2)</formula>
    </cfRule>
    <cfRule type="expression" dxfId="14" priority="3">
      <formula>TODAY()&gt;$V2</formula>
    </cfRule>
    <cfRule type="expression" dxfId="13" priority="4">
      <formula>TODAY()&gt;=WORKDAY($V2,-3)</formula>
    </cfRule>
  </conditionalFormatting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3176"/>
  <sheetViews>
    <sheetView workbookViewId="0">
      <selection activeCell="K7" sqref="K7"/>
    </sheetView>
  </sheetViews>
  <sheetFormatPr baseColWidth="10" defaultRowHeight="12.75" x14ac:dyDescent="0.2"/>
  <cols>
    <col min="1" max="1" width="8" customWidth="1"/>
    <col min="2" max="2" width="11.5703125" customWidth="1"/>
    <col min="3" max="3" width="11.140625" customWidth="1"/>
    <col min="4" max="4" width="22.85546875" customWidth="1"/>
    <col min="5" max="5" width="9.5703125" customWidth="1"/>
    <col min="6" max="6" width="1.140625" customWidth="1"/>
    <col min="7" max="7" width="1.42578125" customWidth="1"/>
    <col min="8" max="8" width="8.5703125" customWidth="1"/>
    <col min="9" max="9" width="0.42578125" customWidth="1"/>
    <col min="10" max="10" width="5.28515625" customWidth="1"/>
    <col min="11" max="11" width="4.5703125" customWidth="1"/>
    <col min="12" max="12" width="15.5703125" bestFit="1" customWidth="1"/>
    <col min="13" max="13" width="12.5703125" customWidth="1"/>
    <col min="14" max="14" width="8.140625" customWidth="1"/>
    <col min="15" max="15" width="7.5703125" customWidth="1"/>
    <col min="16" max="16" width="20" bestFit="1" customWidth="1"/>
    <col min="17" max="17" width="20.140625" style="62" bestFit="1" customWidth="1"/>
    <col min="18" max="18" width="13.5703125" customWidth="1"/>
    <col min="19" max="19" width="10.140625" bestFit="1" customWidth="1"/>
    <col min="20" max="20" width="13.85546875" customWidth="1"/>
    <col min="21" max="21" width="8.85546875" bestFit="1" customWidth="1"/>
    <col min="22" max="22" width="10.85546875" bestFit="1" customWidth="1"/>
    <col min="23" max="23" width="11" bestFit="1" customWidth="1"/>
    <col min="24" max="24" width="21.85546875" bestFit="1" customWidth="1"/>
    <col min="25" max="25" width="13.85546875" bestFit="1" customWidth="1"/>
    <col min="26" max="26" width="13.5703125" bestFit="1" customWidth="1"/>
    <col min="27" max="27" width="11.42578125" customWidth="1"/>
    <col min="28" max="28" width="20.42578125" bestFit="1" customWidth="1"/>
    <col min="29" max="29" width="16.42578125" customWidth="1"/>
    <col min="30" max="30" width="24.7109375" customWidth="1"/>
    <col min="31" max="31" width="22.140625" bestFit="1" customWidth="1"/>
    <col min="32" max="33" width="21.140625" bestFit="1" customWidth="1"/>
    <col min="34" max="34" width="22" bestFit="1" customWidth="1"/>
  </cols>
  <sheetData>
    <row r="1" spans="1:31" x14ac:dyDescent="0.2">
      <c r="A1" s="63" t="s">
        <v>38</v>
      </c>
      <c r="B1" s="65" t="s">
        <v>92</v>
      </c>
    </row>
    <row r="3" spans="1:31" x14ac:dyDescent="0.2">
      <c r="Q3"/>
      <c r="AB3" s="63" t="s">
        <v>77</v>
      </c>
    </row>
    <row r="4" spans="1:31" x14ac:dyDescent="0.2">
      <c r="A4" s="63" t="s">
        <v>12</v>
      </c>
      <c r="B4" s="63" t="s">
        <v>91</v>
      </c>
      <c r="C4" s="63" t="s">
        <v>39</v>
      </c>
      <c r="D4" s="63" t="s">
        <v>14</v>
      </c>
      <c r="E4" s="63" t="s">
        <v>61</v>
      </c>
      <c r="F4" s="63" t="s">
        <v>58</v>
      </c>
      <c r="G4" s="63" t="s">
        <v>21</v>
      </c>
      <c r="H4" s="63" t="s">
        <v>34</v>
      </c>
      <c r="I4" s="63" t="s">
        <v>15</v>
      </c>
      <c r="J4" s="63" t="s">
        <v>26</v>
      </c>
      <c r="K4" s="63" t="s">
        <v>18</v>
      </c>
      <c r="L4" s="63" t="s">
        <v>59</v>
      </c>
      <c r="M4" s="63" t="s">
        <v>60</v>
      </c>
      <c r="N4" s="63" t="s">
        <v>78</v>
      </c>
      <c r="O4" s="63" t="s">
        <v>87</v>
      </c>
      <c r="P4" s="63" t="s">
        <v>79</v>
      </c>
      <c r="Q4" s="63" t="s">
        <v>89</v>
      </c>
      <c r="R4" s="63" t="s">
        <v>69</v>
      </c>
      <c r="S4" s="63" t="s">
        <v>70</v>
      </c>
      <c r="T4" s="63" t="s">
        <v>71</v>
      </c>
      <c r="U4" s="63" t="s">
        <v>63</v>
      </c>
      <c r="V4" s="63" t="s">
        <v>65</v>
      </c>
      <c r="W4" s="63" t="s">
        <v>66</v>
      </c>
      <c r="X4" s="63" t="s">
        <v>67</v>
      </c>
      <c r="Y4" s="63" t="s">
        <v>64</v>
      </c>
      <c r="Z4" s="63" t="s">
        <v>68</v>
      </c>
      <c r="AA4" s="63" t="s">
        <v>23</v>
      </c>
      <c r="AB4" s="65" t="s">
        <v>72</v>
      </c>
      <c r="AC4" s="65" t="s">
        <v>80</v>
      </c>
      <c r="AD4" s="65" t="s">
        <v>81</v>
      </c>
      <c r="AE4" s="65" t="s">
        <v>74</v>
      </c>
    </row>
    <row r="5" spans="1:31" x14ac:dyDescent="0.2">
      <c r="A5" s="65">
        <v>33347</v>
      </c>
      <c r="B5" s="65">
        <v>1</v>
      </c>
      <c r="C5" s="56">
        <v>42373</v>
      </c>
      <c r="D5" s="65" t="s">
        <v>40</v>
      </c>
      <c r="E5" s="65" t="s">
        <v>75</v>
      </c>
      <c r="F5" s="65" t="s">
        <v>75</v>
      </c>
      <c r="G5" s="65" t="s">
        <v>41</v>
      </c>
      <c r="H5" s="65">
        <v>1057.5</v>
      </c>
      <c r="I5" s="65">
        <v>1057.5</v>
      </c>
      <c r="J5" s="65" t="s">
        <v>57</v>
      </c>
      <c r="K5" s="65">
        <v>1057.5</v>
      </c>
      <c r="L5" s="65" t="s">
        <v>75</v>
      </c>
      <c r="M5" s="56">
        <v>42505</v>
      </c>
      <c r="N5" s="65">
        <v>5</v>
      </c>
      <c r="O5" s="65" t="s">
        <v>75</v>
      </c>
      <c r="P5" s="56">
        <v>42510</v>
      </c>
      <c r="Q5" s="65" t="s">
        <v>75</v>
      </c>
      <c r="R5" s="56">
        <v>42509</v>
      </c>
      <c r="S5" s="65"/>
      <c r="T5" s="65" t="s">
        <v>75</v>
      </c>
      <c r="U5" s="65" t="s">
        <v>75</v>
      </c>
      <c r="V5" s="65" t="s">
        <v>75</v>
      </c>
      <c r="W5" s="65" t="s">
        <v>75</v>
      </c>
      <c r="X5" s="65" t="s">
        <v>75</v>
      </c>
      <c r="Y5" s="65" t="s">
        <v>75</v>
      </c>
      <c r="Z5" s="65" t="s">
        <v>75</v>
      </c>
      <c r="AA5" s="65" t="s">
        <v>75</v>
      </c>
      <c r="AB5" s="55">
        <v>1057.5</v>
      </c>
      <c r="AC5" s="55">
        <v>1057.5</v>
      </c>
      <c r="AD5" s="55">
        <v>1057.5</v>
      </c>
      <c r="AE5" s="55">
        <v>1</v>
      </c>
    </row>
    <row r="6" spans="1:31" x14ac:dyDescent="0.2">
      <c r="A6" s="65">
        <v>33348</v>
      </c>
      <c r="B6" s="65">
        <v>1</v>
      </c>
      <c r="C6" s="56">
        <v>42373</v>
      </c>
      <c r="D6" s="65" t="s">
        <v>42</v>
      </c>
      <c r="E6" s="65" t="s">
        <v>75</v>
      </c>
      <c r="F6" s="65" t="s">
        <v>75</v>
      </c>
      <c r="G6" s="65" t="s">
        <v>43</v>
      </c>
      <c r="H6" s="65">
        <v>103.49999999999999</v>
      </c>
      <c r="I6" s="65">
        <v>103.49999999999999</v>
      </c>
      <c r="J6" s="65" t="s">
        <v>56</v>
      </c>
      <c r="K6" s="65">
        <v>103.5</v>
      </c>
      <c r="L6" s="65" t="s">
        <v>75</v>
      </c>
      <c r="M6" s="56">
        <v>42630</v>
      </c>
      <c r="N6" s="65">
        <v>3</v>
      </c>
      <c r="O6" s="65" t="s">
        <v>75</v>
      </c>
      <c r="P6" s="56">
        <v>42634</v>
      </c>
      <c r="Q6" s="65" t="s">
        <v>75</v>
      </c>
      <c r="R6" s="56">
        <v>42635</v>
      </c>
      <c r="S6" s="65"/>
      <c r="T6" s="65" t="s">
        <v>75</v>
      </c>
      <c r="U6" s="65" t="s">
        <v>75</v>
      </c>
      <c r="V6" s="65" t="s">
        <v>75</v>
      </c>
      <c r="W6" s="65" t="s">
        <v>75</v>
      </c>
      <c r="X6" s="65" t="s">
        <v>75</v>
      </c>
      <c r="Y6" s="65" t="s">
        <v>75</v>
      </c>
      <c r="Z6" s="65" t="s">
        <v>75</v>
      </c>
      <c r="AA6" s="65" t="s">
        <v>75</v>
      </c>
      <c r="AB6" s="55">
        <v>103.49999999999999</v>
      </c>
      <c r="AC6" s="55">
        <v>103.49999999999999</v>
      </c>
      <c r="AD6" s="55">
        <v>103.5</v>
      </c>
      <c r="AE6" s="55">
        <v>1</v>
      </c>
    </row>
    <row r="7" spans="1:31" x14ac:dyDescent="0.2">
      <c r="A7" s="65">
        <v>33349</v>
      </c>
      <c r="B7" s="65">
        <v>1</v>
      </c>
      <c r="C7" s="56">
        <v>42373</v>
      </c>
      <c r="D7" s="65" t="s">
        <v>44</v>
      </c>
      <c r="E7" s="65" t="s">
        <v>75</v>
      </c>
      <c r="F7" s="65" t="s">
        <v>75</v>
      </c>
      <c r="G7" s="65" t="s">
        <v>45</v>
      </c>
      <c r="H7" s="65">
        <v>148</v>
      </c>
      <c r="I7" s="65">
        <v>148</v>
      </c>
      <c r="J7" s="65" t="s">
        <v>55</v>
      </c>
      <c r="K7" s="65">
        <v>45</v>
      </c>
      <c r="L7" s="65" t="s">
        <v>75</v>
      </c>
      <c r="M7" s="56">
        <v>42644</v>
      </c>
      <c r="N7" s="65">
        <v>7</v>
      </c>
      <c r="O7" s="65" t="s">
        <v>75</v>
      </c>
      <c r="P7" s="56">
        <v>42652</v>
      </c>
      <c r="Q7" s="65" t="s">
        <v>75</v>
      </c>
      <c r="R7" s="65" t="s">
        <v>75</v>
      </c>
      <c r="S7" s="65"/>
      <c r="T7" s="65" t="s">
        <v>75</v>
      </c>
      <c r="U7" s="65" t="s">
        <v>75</v>
      </c>
      <c r="V7" s="65" t="s">
        <v>75</v>
      </c>
      <c r="W7" s="65" t="s">
        <v>75</v>
      </c>
      <c r="X7" s="65" t="s">
        <v>75</v>
      </c>
      <c r="Y7" s="65" t="s">
        <v>75</v>
      </c>
      <c r="Z7" s="65" t="s">
        <v>75</v>
      </c>
      <c r="AA7" s="65" t="s">
        <v>75</v>
      </c>
      <c r="AB7" s="55">
        <v>148</v>
      </c>
      <c r="AC7" s="55">
        <v>148</v>
      </c>
      <c r="AD7" s="55">
        <v>45</v>
      </c>
      <c r="AE7" s="55">
        <v>1</v>
      </c>
    </row>
    <row r="8" spans="1:31" x14ac:dyDescent="0.2">
      <c r="A8" s="65">
        <v>33350</v>
      </c>
      <c r="B8" s="65">
        <v>1</v>
      </c>
      <c r="C8" s="56">
        <v>42373</v>
      </c>
      <c r="D8" s="65" t="s">
        <v>46</v>
      </c>
      <c r="E8" s="65" t="s">
        <v>75</v>
      </c>
      <c r="F8" s="65" t="s">
        <v>75</v>
      </c>
      <c r="G8" s="65" t="s">
        <v>47</v>
      </c>
      <c r="H8" s="65">
        <v>175</v>
      </c>
      <c r="I8" s="65">
        <v>175</v>
      </c>
      <c r="J8" s="65" t="s">
        <v>90</v>
      </c>
      <c r="K8" s="65">
        <v>175</v>
      </c>
      <c r="L8" s="65" t="s">
        <v>75</v>
      </c>
      <c r="M8" s="56">
        <v>42651</v>
      </c>
      <c r="N8" s="65">
        <v>7</v>
      </c>
      <c r="O8" s="65" t="s">
        <v>75</v>
      </c>
      <c r="P8" s="56">
        <v>42659</v>
      </c>
      <c r="Q8" s="65" t="s">
        <v>75</v>
      </c>
      <c r="R8" s="65" t="s">
        <v>75</v>
      </c>
      <c r="S8" s="65"/>
      <c r="T8" s="65" t="s">
        <v>75</v>
      </c>
      <c r="U8" s="65" t="s">
        <v>75</v>
      </c>
      <c r="V8" s="65" t="s">
        <v>75</v>
      </c>
      <c r="W8" s="65" t="s">
        <v>75</v>
      </c>
      <c r="X8" s="65" t="s">
        <v>75</v>
      </c>
      <c r="Y8" s="65" t="s">
        <v>75</v>
      </c>
      <c r="Z8" s="65" t="s">
        <v>75</v>
      </c>
      <c r="AA8" s="65" t="s">
        <v>75</v>
      </c>
      <c r="AB8" s="55">
        <v>175</v>
      </c>
      <c r="AC8" s="55">
        <v>175</v>
      </c>
      <c r="AD8" s="55">
        <v>175</v>
      </c>
      <c r="AE8" s="55">
        <v>1</v>
      </c>
    </row>
    <row r="9" spans="1:31" x14ac:dyDescent="0.2">
      <c r="A9" s="65">
        <v>33351</v>
      </c>
      <c r="B9" s="65">
        <v>1</v>
      </c>
      <c r="C9" s="56">
        <v>42373</v>
      </c>
      <c r="D9" s="65" t="s">
        <v>48</v>
      </c>
      <c r="E9" s="65" t="s">
        <v>75</v>
      </c>
      <c r="F9" s="65" t="s">
        <v>75</v>
      </c>
      <c r="G9" s="65" t="s">
        <v>49</v>
      </c>
      <c r="H9" s="65">
        <v>175</v>
      </c>
      <c r="I9" s="65">
        <v>175</v>
      </c>
      <c r="J9" s="65" t="s">
        <v>82</v>
      </c>
      <c r="K9" s="65">
        <v>175</v>
      </c>
      <c r="L9" s="65" t="s">
        <v>75</v>
      </c>
      <c r="M9" s="56">
        <v>42651</v>
      </c>
      <c r="N9" s="65">
        <v>7</v>
      </c>
      <c r="O9" s="65" t="s">
        <v>75</v>
      </c>
      <c r="P9" s="56">
        <v>42659</v>
      </c>
      <c r="Q9" s="65" t="s">
        <v>75</v>
      </c>
      <c r="R9" s="56">
        <v>42661</v>
      </c>
      <c r="S9" s="65"/>
      <c r="T9" s="65" t="s">
        <v>75</v>
      </c>
      <c r="U9" s="65" t="s">
        <v>75</v>
      </c>
      <c r="V9" s="65" t="s">
        <v>75</v>
      </c>
      <c r="W9" s="65" t="s">
        <v>75</v>
      </c>
      <c r="X9" s="65" t="s">
        <v>75</v>
      </c>
      <c r="Y9" s="65" t="s">
        <v>75</v>
      </c>
      <c r="Z9" s="65" t="s">
        <v>75</v>
      </c>
      <c r="AA9" s="65" t="s">
        <v>75</v>
      </c>
      <c r="AB9" s="55">
        <v>175</v>
      </c>
      <c r="AC9" s="55">
        <v>175</v>
      </c>
      <c r="AD9" s="55">
        <v>175</v>
      </c>
      <c r="AE9" s="55">
        <v>1</v>
      </c>
    </row>
    <row r="10" spans="1:31" x14ac:dyDescent="0.2">
      <c r="A10" s="65">
        <v>33352</v>
      </c>
      <c r="B10" s="65">
        <v>1</v>
      </c>
      <c r="C10" s="56">
        <v>42373</v>
      </c>
      <c r="D10" s="65" t="s">
        <v>50</v>
      </c>
      <c r="E10" s="65" t="s">
        <v>75</v>
      </c>
      <c r="F10" s="65" t="s">
        <v>75</v>
      </c>
      <c r="G10" s="65">
        <v>16018719</v>
      </c>
      <c r="H10" s="65">
        <v>2361.21</v>
      </c>
      <c r="I10" s="65">
        <v>2361.21</v>
      </c>
      <c r="J10" s="65" t="s">
        <v>83</v>
      </c>
      <c r="K10" s="65">
        <v>2361.21</v>
      </c>
      <c r="L10" s="65" t="s">
        <v>75</v>
      </c>
      <c r="M10" s="65" t="s">
        <v>75</v>
      </c>
      <c r="N10" s="65">
        <v>8</v>
      </c>
      <c r="O10" s="65" t="s">
        <v>75</v>
      </c>
      <c r="P10" s="65"/>
      <c r="Q10" s="65" t="s">
        <v>75</v>
      </c>
      <c r="R10" s="65" t="s">
        <v>75</v>
      </c>
      <c r="S10" s="65" t="s">
        <v>75</v>
      </c>
      <c r="T10" s="65" t="s">
        <v>75</v>
      </c>
      <c r="U10" s="65" t="s">
        <v>75</v>
      </c>
      <c r="V10" s="65" t="s">
        <v>75</v>
      </c>
      <c r="W10" s="65" t="s">
        <v>75</v>
      </c>
      <c r="X10" s="65" t="s">
        <v>75</v>
      </c>
      <c r="Y10" s="65" t="s">
        <v>75</v>
      </c>
      <c r="Z10" s="65" t="s">
        <v>75</v>
      </c>
      <c r="AA10" s="65" t="s">
        <v>75</v>
      </c>
      <c r="AB10" s="55">
        <v>2361.21</v>
      </c>
      <c r="AC10" s="55">
        <v>2361.21</v>
      </c>
      <c r="AD10" s="55">
        <v>2361.21</v>
      </c>
      <c r="AE10" s="55">
        <v>1</v>
      </c>
    </row>
    <row r="11" spans="1:31" x14ac:dyDescent="0.2">
      <c r="A11" s="65">
        <v>33353</v>
      </c>
      <c r="B11" s="65">
        <v>1</v>
      </c>
      <c r="C11" s="56">
        <v>42374</v>
      </c>
      <c r="D11" s="65" t="s">
        <v>51</v>
      </c>
      <c r="E11" s="65" t="s">
        <v>75</v>
      </c>
      <c r="F11" s="65" t="s">
        <v>75</v>
      </c>
      <c r="G11" s="65" t="s">
        <v>52</v>
      </c>
      <c r="H11" s="65">
        <v>8263.5</v>
      </c>
      <c r="I11" s="65">
        <v>8263.5</v>
      </c>
      <c r="J11" s="65" t="s">
        <v>84</v>
      </c>
      <c r="K11" s="65">
        <v>8263.5</v>
      </c>
      <c r="L11" s="65" t="s">
        <v>75</v>
      </c>
      <c r="M11" s="65" t="s">
        <v>75</v>
      </c>
      <c r="N11" s="65">
        <v>20</v>
      </c>
      <c r="O11" s="65">
        <v>729</v>
      </c>
      <c r="P11" s="65"/>
      <c r="Q11" s="65" t="s">
        <v>75</v>
      </c>
      <c r="R11" s="65" t="s">
        <v>75</v>
      </c>
      <c r="S11" s="56">
        <v>42377</v>
      </c>
      <c r="T11" s="65" t="s">
        <v>75</v>
      </c>
      <c r="U11" s="65" t="s">
        <v>75</v>
      </c>
      <c r="V11" s="65" t="s">
        <v>75</v>
      </c>
      <c r="W11" s="65" t="s">
        <v>75</v>
      </c>
      <c r="X11" s="65" t="s">
        <v>75</v>
      </c>
      <c r="Y11" s="65" t="s">
        <v>75</v>
      </c>
      <c r="Z11" s="65" t="s">
        <v>75</v>
      </c>
      <c r="AA11" s="65" t="s">
        <v>75</v>
      </c>
      <c r="AB11" s="55">
        <v>8263.5</v>
      </c>
      <c r="AC11" s="55">
        <v>8263.5</v>
      </c>
      <c r="AD11" s="55">
        <v>8263.5</v>
      </c>
      <c r="AE11" s="55">
        <v>1</v>
      </c>
    </row>
    <row r="12" spans="1:31" x14ac:dyDescent="0.2">
      <c r="A12" s="65">
        <v>33354</v>
      </c>
      <c r="B12" s="65">
        <v>1</v>
      </c>
      <c r="C12" s="56">
        <v>42374</v>
      </c>
      <c r="D12" s="65" t="s">
        <v>53</v>
      </c>
      <c r="E12" s="65" t="s">
        <v>75</v>
      </c>
      <c r="F12" s="65" t="s">
        <v>75</v>
      </c>
      <c r="G12" s="65" t="s">
        <v>54</v>
      </c>
      <c r="H12" s="65">
        <v>3780.5</v>
      </c>
      <c r="I12" s="65">
        <v>3780.5</v>
      </c>
      <c r="J12" s="65" t="s">
        <v>85</v>
      </c>
      <c r="K12" s="65">
        <v>3780.5</v>
      </c>
      <c r="L12" s="65" t="s">
        <v>75</v>
      </c>
      <c r="M12" s="65" t="s">
        <v>75</v>
      </c>
      <c r="N12" s="65">
        <v>8</v>
      </c>
      <c r="O12" s="65">
        <v>154</v>
      </c>
      <c r="P12" s="65"/>
      <c r="Q12" s="65" t="s">
        <v>75</v>
      </c>
      <c r="R12" s="65" t="s">
        <v>75</v>
      </c>
      <c r="S12" s="56">
        <v>42377</v>
      </c>
      <c r="T12" s="65" t="s">
        <v>75</v>
      </c>
      <c r="U12" s="65" t="s">
        <v>75</v>
      </c>
      <c r="V12" s="65" t="s">
        <v>75</v>
      </c>
      <c r="W12" s="65" t="s">
        <v>75</v>
      </c>
      <c r="X12" s="65" t="s">
        <v>75</v>
      </c>
      <c r="Y12" s="65" t="s">
        <v>75</v>
      </c>
      <c r="Z12" s="65" t="s">
        <v>75</v>
      </c>
      <c r="AA12" s="65" t="s">
        <v>75</v>
      </c>
      <c r="AB12" s="55">
        <v>3780.5</v>
      </c>
      <c r="AC12" s="55">
        <v>3780.5</v>
      </c>
      <c r="AD12" s="55">
        <v>3780.5</v>
      </c>
      <c r="AE12" s="55">
        <v>1</v>
      </c>
    </row>
    <row r="13" spans="1:31" x14ac:dyDescent="0.2">
      <c r="A13" s="65" t="s">
        <v>75</v>
      </c>
      <c r="B13" s="65" t="s">
        <v>75</v>
      </c>
      <c r="C13" s="65" t="s">
        <v>75</v>
      </c>
      <c r="D13" s="65" t="s">
        <v>75</v>
      </c>
      <c r="E13" s="65" t="s">
        <v>75</v>
      </c>
      <c r="F13" s="65" t="s">
        <v>75</v>
      </c>
      <c r="G13" s="65" t="s">
        <v>75</v>
      </c>
      <c r="H13" s="65" t="s">
        <v>75</v>
      </c>
      <c r="I13" s="65" t="s">
        <v>75</v>
      </c>
      <c r="J13" s="65" t="s">
        <v>75</v>
      </c>
      <c r="K13" s="65" t="s">
        <v>75</v>
      </c>
      <c r="L13" s="65" t="s">
        <v>75</v>
      </c>
      <c r="M13" s="65" t="s">
        <v>75</v>
      </c>
      <c r="N13" s="65" t="s">
        <v>75</v>
      </c>
      <c r="O13" s="65" t="s">
        <v>75</v>
      </c>
      <c r="P13" s="65"/>
      <c r="Q13" s="65" t="s">
        <v>75</v>
      </c>
      <c r="R13" s="65" t="s">
        <v>75</v>
      </c>
      <c r="S13" s="65" t="s">
        <v>75</v>
      </c>
      <c r="T13" s="65" t="s">
        <v>75</v>
      </c>
      <c r="U13" s="65" t="s">
        <v>75</v>
      </c>
      <c r="V13" s="65" t="s">
        <v>75</v>
      </c>
      <c r="W13" s="65" t="s">
        <v>75</v>
      </c>
      <c r="X13" s="65" t="s">
        <v>75</v>
      </c>
      <c r="Y13" s="65" t="s">
        <v>75</v>
      </c>
      <c r="Z13" s="65" t="s">
        <v>75</v>
      </c>
      <c r="AA13" s="65" t="s">
        <v>75</v>
      </c>
      <c r="AB13" s="55">
        <v>0</v>
      </c>
      <c r="AC13" s="55">
        <v>0</v>
      </c>
      <c r="AD13" s="55">
        <v>0</v>
      </c>
      <c r="AE13" s="55">
        <v>0</v>
      </c>
    </row>
    <row r="14" spans="1:31" x14ac:dyDescent="0.2">
      <c r="A14" s="65" t="s">
        <v>73</v>
      </c>
      <c r="Q14"/>
      <c r="AB14" s="55">
        <v>16064.21</v>
      </c>
      <c r="AC14" s="55">
        <v>16064.21</v>
      </c>
      <c r="AD14" s="55">
        <v>15961.21</v>
      </c>
      <c r="AE14" s="55">
        <v>8</v>
      </c>
    </row>
    <row r="15" spans="1:31" x14ac:dyDescent="0.2">
      <c r="Q15"/>
    </row>
    <row r="16" spans="1:31" x14ac:dyDescent="0.2">
      <c r="Q16"/>
    </row>
    <row r="17" spans="17:17" x14ac:dyDescent="0.2">
      <c r="Q17"/>
    </row>
    <row r="18" spans="17:17" x14ac:dyDescent="0.2">
      <c r="Q18"/>
    </row>
    <row r="19" spans="17:17" x14ac:dyDescent="0.2">
      <c r="Q19"/>
    </row>
    <row r="20" spans="17:17" x14ac:dyDescent="0.2">
      <c r="Q20"/>
    </row>
    <row r="21" spans="17:17" x14ac:dyDescent="0.2">
      <c r="Q21"/>
    </row>
    <row r="22" spans="17:17" x14ac:dyDescent="0.2">
      <c r="Q22"/>
    </row>
    <row r="23" spans="17:17" x14ac:dyDescent="0.2">
      <c r="Q23"/>
    </row>
    <row r="24" spans="17:17" x14ac:dyDescent="0.2">
      <c r="Q24"/>
    </row>
    <row r="25" spans="17:17" x14ac:dyDescent="0.2">
      <c r="Q25"/>
    </row>
    <row r="26" spans="17:17" x14ac:dyDescent="0.2">
      <c r="Q26"/>
    </row>
    <row r="27" spans="17:17" x14ac:dyDescent="0.2">
      <c r="Q27"/>
    </row>
    <row r="28" spans="17:17" x14ac:dyDescent="0.2">
      <c r="Q28"/>
    </row>
    <row r="29" spans="17:17" x14ac:dyDescent="0.2">
      <c r="Q29"/>
    </row>
    <row r="30" spans="17:17" x14ac:dyDescent="0.2">
      <c r="Q30"/>
    </row>
    <row r="31" spans="17:17" x14ac:dyDescent="0.2">
      <c r="Q31"/>
    </row>
    <row r="32" spans="17:17" x14ac:dyDescent="0.2">
      <c r="Q32"/>
    </row>
    <row r="33" spans="17:17" x14ac:dyDescent="0.2">
      <c r="Q33"/>
    </row>
    <row r="34" spans="17:17" x14ac:dyDescent="0.2">
      <c r="Q34"/>
    </row>
    <row r="35" spans="17:17" x14ac:dyDescent="0.2">
      <c r="Q35"/>
    </row>
    <row r="36" spans="17:17" x14ac:dyDescent="0.2">
      <c r="Q36"/>
    </row>
    <row r="37" spans="17:17" x14ac:dyDescent="0.2">
      <c r="Q37"/>
    </row>
    <row r="38" spans="17:17" x14ac:dyDescent="0.2">
      <c r="Q38"/>
    </row>
    <row r="39" spans="17:17" x14ac:dyDescent="0.2">
      <c r="Q39"/>
    </row>
    <row r="40" spans="17:17" x14ac:dyDescent="0.2">
      <c r="Q40"/>
    </row>
    <row r="41" spans="17:17" x14ac:dyDescent="0.2">
      <c r="Q41"/>
    </row>
    <row r="42" spans="17:17" x14ac:dyDescent="0.2">
      <c r="Q42"/>
    </row>
    <row r="43" spans="17:17" x14ac:dyDescent="0.2">
      <c r="Q43"/>
    </row>
    <row r="44" spans="17:17" x14ac:dyDescent="0.2">
      <c r="Q44"/>
    </row>
    <row r="45" spans="17:17" x14ac:dyDescent="0.2">
      <c r="Q45"/>
    </row>
    <row r="46" spans="17:17" x14ac:dyDescent="0.2">
      <c r="Q46"/>
    </row>
    <row r="47" spans="17:17" x14ac:dyDescent="0.2">
      <c r="Q47"/>
    </row>
    <row r="48" spans="17:17" x14ac:dyDescent="0.2">
      <c r="Q48"/>
    </row>
    <row r="49" spans="17:17" x14ac:dyDescent="0.2">
      <c r="Q49"/>
    </row>
    <row r="50" spans="17:17" x14ac:dyDescent="0.2">
      <c r="Q50"/>
    </row>
    <row r="51" spans="17:17" x14ac:dyDescent="0.2">
      <c r="Q51"/>
    </row>
    <row r="52" spans="17:17" x14ac:dyDescent="0.2">
      <c r="Q52"/>
    </row>
    <row r="53" spans="17:17" x14ac:dyDescent="0.2">
      <c r="Q53"/>
    </row>
    <row r="54" spans="17:17" x14ac:dyDescent="0.2">
      <c r="Q54"/>
    </row>
    <row r="55" spans="17:17" x14ac:dyDescent="0.2">
      <c r="Q55"/>
    </row>
    <row r="56" spans="17:17" x14ac:dyDescent="0.2">
      <c r="Q56"/>
    </row>
    <row r="57" spans="17:17" x14ac:dyDescent="0.2">
      <c r="Q57"/>
    </row>
    <row r="58" spans="17:17" x14ac:dyDescent="0.2">
      <c r="Q58"/>
    </row>
    <row r="59" spans="17:17" x14ac:dyDescent="0.2">
      <c r="Q59"/>
    </row>
    <row r="60" spans="17:17" x14ac:dyDescent="0.2">
      <c r="Q60"/>
    </row>
    <row r="61" spans="17:17" x14ac:dyDescent="0.2">
      <c r="Q61"/>
    </row>
    <row r="62" spans="17:17" x14ac:dyDescent="0.2">
      <c r="Q62"/>
    </row>
    <row r="63" spans="17:17" x14ac:dyDescent="0.2">
      <c r="Q63"/>
    </row>
    <row r="64" spans="17:17" x14ac:dyDescent="0.2">
      <c r="Q64"/>
    </row>
    <row r="65" spans="17:17" x14ac:dyDescent="0.2">
      <c r="Q65"/>
    </row>
    <row r="66" spans="17:17" x14ac:dyDescent="0.2">
      <c r="Q66"/>
    </row>
    <row r="67" spans="17:17" x14ac:dyDescent="0.2">
      <c r="Q67"/>
    </row>
    <row r="68" spans="17:17" x14ac:dyDescent="0.2">
      <c r="Q68"/>
    </row>
    <row r="69" spans="17:17" x14ac:dyDescent="0.2">
      <c r="Q69"/>
    </row>
    <row r="70" spans="17:17" x14ac:dyDescent="0.2">
      <c r="Q70"/>
    </row>
    <row r="71" spans="17:17" x14ac:dyDescent="0.2">
      <c r="Q71"/>
    </row>
    <row r="72" spans="17:17" x14ac:dyDescent="0.2">
      <c r="Q72"/>
    </row>
    <row r="73" spans="17:17" x14ac:dyDescent="0.2">
      <c r="Q73"/>
    </row>
    <row r="74" spans="17:17" x14ac:dyDescent="0.2">
      <c r="Q74"/>
    </row>
    <row r="75" spans="17:17" x14ac:dyDescent="0.2">
      <c r="Q75"/>
    </row>
    <row r="76" spans="17:17" x14ac:dyDescent="0.2">
      <c r="Q76"/>
    </row>
    <row r="77" spans="17:17" x14ac:dyDescent="0.2">
      <c r="Q77"/>
    </row>
    <row r="78" spans="17:17" x14ac:dyDescent="0.2">
      <c r="Q78"/>
    </row>
    <row r="79" spans="17:17" x14ac:dyDescent="0.2">
      <c r="Q79"/>
    </row>
    <row r="80" spans="17:17" x14ac:dyDescent="0.2">
      <c r="Q80"/>
    </row>
    <row r="81" spans="17:17" x14ac:dyDescent="0.2">
      <c r="Q81"/>
    </row>
    <row r="82" spans="17:17" x14ac:dyDescent="0.2">
      <c r="Q82"/>
    </row>
    <row r="83" spans="17:17" x14ac:dyDescent="0.2">
      <c r="Q83"/>
    </row>
    <row r="84" spans="17:17" x14ac:dyDescent="0.2">
      <c r="Q84"/>
    </row>
    <row r="85" spans="17:17" x14ac:dyDescent="0.2">
      <c r="Q85"/>
    </row>
    <row r="86" spans="17:17" x14ac:dyDescent="0.2">
      <c r="Q86"/>
    </row>
    <row r="87" spans="17:17" x14ac:dyDescent="0.2">
      <c r="Q87"/>
    </row>
    <row r="88" spans="17:17" x14ac:dyDescent="0.2">
      <c r="Q88"/>
    </row>
    <row r="89" spans="17:17" x14ac:dyDescent="0.2">
      <c r="Q89"/>
    </row>
    <row r="90" spans="17:17" x14ac:dyDescent="0.2">
      <c r="Q90"/>
    </row>
    <row r="91" spans="17:17" x14ac:dyDescent="0.2">
      <c r="Q91"/>
    </row>
    <row r="92" spans="17:17" x14ac:dyDescent="0.2">
      <c r="Q92"/>
    </row>
    <row r="93" spans="17:17" x14ac:dyDescent="0.2">
      <c r="Q93"/>
    </row>
    <row r="94" spans="17:17" x14ac:dyDescent="0.2">
      <c r="Q94"/>
    </row>
    <row r="95" spans="17:17" x14ac:dyDescent="0.2">
      <c r="Q95"/>
    </row>
    <row r="96" spans="17:17" x14ac:dyDescent="0.2">
      <c r="Q96"/>
    </row>
    <row r="97" spans="17:17" x14ac:dyDescent="0.2">
      <c r="Q97"/>
    </row>
    <row r="98" spans="17:17" x14ac:dyDescent="0.2">
      <c r="Q98"/>
    </row>
    <row r="99" spans="17:17" x14ac:dyDescent="0.2">
      <c r="Q99"/>
    </row>
    <row r="100" spans="17:17" x14ac:dyDescent="0.2">
      <c r="Q100"/>
    </row>
    <row r="101" spans="17:17" x14ac:dyDescent="0.2">
      <c r="Q101"/>
    </row>
    <row r="102" spans="17:17" x14ac:dyDescent="0.2">
      <c r="Q102"/>
    </row>
    <row r="103" spans="17:17" x14ac:dyDescent="0.2">
      <c r="Q103"/>
    </row>
    <row r="104" spans="17:17" x14ac:dyDescent="0.2">
      <c r="Q104"/>
    </row>
    <row r="105" spans="17:17" x14ac:dyDescent="0.2">
      <c r="Q105"/>
    </row>
    <row r="106" spans="17:17" x14ac:dyDescent="0.2">
      <c r="Q106"/>
    </row>
    <row r="107" spans="17:17" x14ac:dyDescent="0.2">
      <c r="Q107"/>
    </row>
    <row r="108" spans="17:17" x14ac:dyDescent="0.2">
      <c r="Q108"/>
    </row>
    <row r="109" spans="17:17" x14ac:dyDescent="0.2">
      <c r="Q109"/>
    </row>
    <row r="110" spans="17:17" x14ac:dyDescent="0.2">
      <c r="Q110"/>
    </row>
    <row r="111" spans="17:17" x14ac:dyDescent="0.2">
      <c r="Q111"/>
    </row>
    <row r="112" spans="17:17" x14ac:dyDescent="0.2">
      <c r="Q112"/>
    </row>
    <row r="113" spans="17:17" x14ac:dyDescent="0.2">
      <c r="Q113"/>
    </row>
    <row r="114" spans="17:17" x14ac:dyDescent="0.2">
      <c r="Q114"/>
    </row>
    <row r="115" spans="17:17" x14ac:dyDescent="0.2">
      <c r="Q115"/>
    </row>
    <row r="116" spans="17:17" x14ac:dyDescent="0.2">
      <c r="Q116"/>
    </row>
    <row r="117" spans="17:17" x14ac:dyDescent="0.2">
      <c r="Q117"/>
    </row>
    <row r="118" spans="17:17" x14ac:dyDescent="0.2">
      <c r="Q118"/>
    </row>
    <row r="119" spans="17:17" x14ac:dyDescent="0.2">
      <c r="Q119"/>
    </row>
    <row r="120" spans="17:17" x14ac:dyDescent="0.2">
      <c r="Q120"/>
    </row>
    <row r="121" spans="17:17" x14ac:dyDescent="0.2">
      <c r="Q121"/>
    </row>
    <row r="122" spans="17:17" x14ac:dyDescent="0.2">
      <c r="Q122"/>
    </row>
    <row r="123" spans="17:17" x14ac:dyDescent="0.2">
      <c r="Q123"/>
    </row>
    <row r="124" spans="17:17" x14ac:dyDescent="0.2">
      <c r="Q124"/>
    </row>
    <row r="125" spans="17:17" x14ac:dyDescent="0.2">
      <c r="Q125"/>
    </row>
    <row r="126" spans="17:17" x14ac:dyDescent="0.2">
      <c r="Q126"/>
    </row>
    <row r="127" spans="17:17" x14ac:dyDescent="0.2">
      <c r="Q127"/>
    </row>
    <row r="128" spans="17:17" x14ac:dyDescent="0.2">
      <c r="Q128"/>
    </row>
    <row r="129" spans="17:17" x14ac:dyDescent="0.2">
      <c r="Q129"/>
    </row>
    <row r="130" spans="17:17" x14ac:dyDescent="0.2">
      <c r="Q130"/>
    </row>
    <row r="131" spans="17:17" x14ac:dyDescent="0.2">
      <c r="Q131"/>
    </row>
    <row r="132" spans="17:17" x14ac:dyDescent="0.2">
      <c r="Q132"/>
    </row>
    <row r="133" spans="17:17" x14ac:dyDescent="0.2">
      <c r="Q133"/>
    </row>
    <row r="134" spans="17:17" x14ac:dyDescent="0.2">
      <c r="Q134"/>
    </row>
    <row r="135" spans="17:17" x14ac:dyDescent="0.2">
      <c r="Q135"/>
    </row>
    <row r="136" spans="17:17" x14ac:dyDescent="0.2">
      <c r="Q136"/>
    </row>
    <row r="137" spans="17:17" x14ac:dyDescent="0.2">
      <c r="Q137"/>
    </row>
    <row r="138" spans="17:17" x14ac:dyDescent="0.2">
      <c r="Q138"/>
    </row>
    <row r="139" spans="17:17" x14ac:dyDescent="0.2">
      <c r="Q139"/>
    </row>
    <row r="140" spans="17:17" x14ac:dyDescent="0.2">
      <c r="Q140"/>
    </row>
    <row r="141" spans="17:17" x14ac:dyDescent="0.2">
      <c r="Q141"/>
    </row>
    <row r="142" spans="17:17" x14ac:dyDescent="0.2">
      <c r="Q142"/>
    </row>
    <row r="143" spans="17:17" x14ac:dyDescent="0.2">
      <c r="Q143"/>
    </row>
    <row r="144" spans="17:17" x14ac:dyDescent="0.2">
      <c r="Q144"/>
    </row>
    <row r="145" spans="17:17" x14ac:dyDescent="0.2">
      <c r="Q145"/>
    </row>
    <row r="146" spans="17:17" x14ac:dyDescent="0.2">
      <c r="Q146"/>
    </row>
    <row r="147" spans="17:17" x14ac:dyDescent="0.2">
      <c r="Q147"/>
    </row>
    <row r="148" spans="17:17" x14ac:dyDescent="0.2">
      <c r="Q148"/>
    </row>
    <row r="149" spans="17:17" x14ac:dyDescent="0.2">
      <c r="Q149"/>
    </row>
    <row r="150" spans="17:17" x14ac:dyDescent="0.2">
      <c r="Q150"/>
    </row>
    <row r="151" spans="17:17" x14ac:dyDescent="0.2">
      <c r="Q151"/>
    </row>
    <row r="152" spans="17:17" x14ac:dyDescent="0.2">
      <c r="Q152"/>
    </row>
    <row r="153" spans="17:17" x14ac:dyDescent="0.2">
      <c r="Q153"/>
    </row>
    <row r="154" spans="17:17" x14ac:dyDescent="0.2">
      <c r="Q154"/>
    </row>
    <row r="155" spans="17:17" x14ac:dyDescent="0.2">
      <c r="Q155"/>
    </row>
    <row r="156" spans="17:17" x14ac:dyDescent="0.2">
      <c r="Q156"/>
    </row>
    <row r="157" spans="17:17" x14ac:dyDescent="0.2">
      <c r="Q157"/>
    </row>
    <row r="158" spans="17:17" x14ac:dyDescent="0.2">
      <c r="Q158"/>
    </row>
    <row r="159" spans="17:17" x14ac:dyDescent="0.2">
      <c r="Q159"/>
    </row>
    <row r="160" spans="17:17" x14ac:dyDescent="0.2">
      <c r="Q160"/>
    </row>
    <row r="161" spans="17:17" x14ac:dyDescent="0.2">
      <c r="Q161"/>
    </row>
    <row r="162" spans="17:17" x14ac:dyDescent="0.2">
      <c r="Q162"/>
    </row>
    <row r="163" spans="17:17" x14ac:dyDescent="0.2">
      <c r="Q163"/>
    </row>
    <row r="164" spans="17:17" x14ac:dyDescent="0.2">
      <c r="Q164"/>
    </row>
    <row r="165" spans="17:17" x14ac:dyDescent="0.2">
      <c r="Q165"/>
    </row>
    <row r="166" spans="17:17" x14ac:dyDescent="0.2">
      <c r="Q166"/>
    </row>
    <row r="167" spans="17:17" x14ac:dyDescent="0.2">
      <c r="Q167"/>
    </row>
    <row r="168" spans="17:17" x14ac:dyDescent="0.2">
      <c r="Q168"/>
    </row>
    <row r="169" spans="17:17" x14ac:dyDescent="0.2">
      <c r="Q169"/>
    </row>
    <row r="170" spans="17:17" x14ac:dyDescent="0.2">
      <c r="Q170"/>
    </row>
    <row r="171" spans="17:17" x14ac:dyDescent="0.2">
      <c r="Q171"/>
    </row>
    <row r="172" spans="17:17" x14ac:dyDescent="0.2">
      <c r="Q172"/>
    </row>
    <row r="173" spans="17:17" x14ac:dyDescent="0.2">
      <c r="Q173"/>
    </row>
    <row r="174" spans="17:17" x14ac:dyDescent="0.2">
      <c r="Q174"/>
    </row>
    <row r="175" spans="17:17" x14ac:dyDescent="0.2">
      <c r="Q175"/>
    </row>
    <row r="176" spans="17:17" x14ac:dyDescent="0.2">
      <c r="Q176"/>
    </row>
    <row r="177" spans="17:17" x14ac:dyDescent="0.2">
      <c r="Q177"/>
    </row>
    <row r="178" spans="17:17" x14ac:dyDescent="0.2">
      <c r="Q178"/>
    </row>
    <row r="179" spans="17:17" x14ac:dyDescent="0.2">
      <c r="Q179"/>
    </row>
    <row r="180" spans="17:17" x14ac:dyDescent="0.2">
      <c r="Q180"/>
    </row>
    <row r="181" spans="17:17" x14ac:dyDescent="0.2">
      <c r="Q181"/>
    </row>
    <row r="182" spans="17:17" x14ac:dyDescent="0.2">
      <c r="Q182"/>
    </row>
    <row r="183" spans="17:17" x14ac:dyDescent="0.2">
      <c r="Q183"/>
    </row>
    <row r="184" spans="17:17" x14ac:dyDescent="0.2">
      <c r="Q184"/>
    </row>
    <row r="185" spans="17:17" x14ac:dyDescent="0.2">
      <c r="Q185"/>
    </row>
    <row r="186" spans="17:17" x14ac:dyDescent="0.2">
      <c r="Q186"/>
    </row>
    <row r="187" spans="17:17" x14ac:dyDescent="0.2">
      <c r="Q187"/>
    </row>
    <row r="188" spans="17:17" x14ac:dyDescent="0.2">
      <c r="Q188"/>
    </row>
    <row r="189" spans="17:17" x14ac:dyDescent="0.2">
      <c r="Q189"/>
    </row>
    <row r="190" spans="17:17" x14ac:dyDescent="0.2">
      <c r="Q190"/>
    </row>
    <row r="191" spans="17:17" x14ac:dyDescent="0.2">
      <c r="Q191"/>
    </row>
    <row r="192" spans="17:17" x14ac:dyDescent="0.2">
      <c r="Q192"/>
    </row>
    <row r="193" spans="17:17" x14ac:dyDescent="0.2">
      <c r="Q193"/>
    </row>
    <row r="194" spans="17:17" x14ac:dyDescent="0.2">
      <c r="Q194"/>
    </row>
    <row r="195" spans="17:17" x14ac:dyDescent="0.2">
      <c r="Q195"/>
    </row>
    <row r="196" spans="17:17" x14ac:dyDescent="0.2">
      <c r="Q196"/>
    </row>
    <row r="197" spans="17:17" x14ac:dyDescent="0.2">
      <c r="Q197"/>
    </row>
    <row r="198" spans="17:17" x14ac:dyDescent="0.2">
      <c r="Q198"/>
    </row>
    <row r="199" spans="17:17" x14ac:dyDescent="0.2">
      <c r="Q199"/>
    </row>
    <row r="200" spans="17:17" x14ac:dyDescent="0.2">
      <c r="Q200"/>
    </row>
    <row r="201" spans="17:17" x14ac:dyDescent="0.2">
      <c r="Q201"/>
    </row>
    <row r="202" spans="17:17" x14ac:dyDescent="0.2">
      <c r="Q202"/>
    </row>
    <row r="203" spans="17:17" x14ac:dyDescent="0.2">
      <c r="Q203"/>
    </row>
    <row r="204" spans="17:17" x14ac:dyDescent="0.2">
      <c r="Q204"/>
    </row>
    <row r="205" spans="17:17" x14ac:dyDescent="0.2">
      <c r="Q205"/>
    </row>
    <row r="206" spans="17:17" x14ac:dyDescent="0.2">
      <c r="Q206"/>
    </row>
    <row r="207" spans="17:17" x14ac:dyDescent="0.2">
      <c r="Q207"/>
    </row>
    <row r="208" spans="17:17" x14ac:dyDescent="0.2">
      <c r="Q208"/>
    </row>
    <row r="209" spans="17:17" x14ac:dyDescent="0.2">
      <c r="Q209"/>
    </row>
    <row r="210" spans="17:17" x14ac:dyDescent="0.2">
      <c r="Q210"/>
    </row>
    <row r="211" spans="17:17" x14ac:dyDescent="0.2">
      <c r="Q211"/>
    </row>
    <row r="212" spans="17:17" x14ac:dyDescent="0.2">
      <c r="Q212"/>
    </row>
    <row r="213" spans="17:17" x14ac:dyDescent="0.2">
      <c r="Q213"/>
    </row>
    <row r="214" spans="17:17" x14ac:dyDescent="0.2">
      <c r="Q214"/>
    </row>
    <row r="215" spans="17:17" x14ac:dyDescent="0.2">
      <c r="Q215"/>
    </row>
    <row r="216" spans="17:17" x14ac:dyDescent="0.2">
      <c r="Q216"/>
    </row>
    <row r="217" spans="17:17" x14ac:dyDescent="0.2">
      <c r="Q217"/>
    </row>
    <row r="218" spans="17:17" x14ac:dyDescent="0.2">
      <c r="Q218"/>
    </row>
    <row r="219" spans="17:17" x14ac:dyDescent="0.2">
      <c r="Q219"/>
    </row>
    <row r="220" spans="17:17" x14ac:dyDescent="0.2">
      <c r="Q220"/>
    </row>
    <row r="221" spans="17:17" x14ac:dyDescent="0.2">
      <c r="Q221"/>
    </row>
    <row r="222" spans="17:17" x14ac:dyDescent="0.2">
      <c r="Q222"/>
    </row>
    <row r="223" spans="17:17" x14ac:dyDescent="0.2">
      <c r="Q223"/>
    </row>
    <row r="224" spans="17:17" x14ac:dyDescent="0.2">
      <c r="Q224"/>
    </row>
    <row r="225" spans="17:17" x14ac:dyDescent="0.2">
      <c r="Q225"/>
    </row>
    <row r="226" spans="17:17" x14ac:dyDescent="0.2">
      <c r="Q226"/>
    </row>
    <row r="227" spans="17:17" x14ac:dyDescent="0.2">
      <c r="Q227"/>
    </row>
    <row r="228" spans="17:17" x14ac:dyDescent="0.2">
      <c r="Q228"/>
    </row>
    <row r="229" spans="17:17" x14ac:dyDescent="0.2">
      <c r="Q229"/>
    </row>
    <row r="230" spans="17:17" x14ac:dyDescent="0.2">
      <c r="Q230"/>
    </row>
    <row r="231" spans="17:17" x14ac:dyDescent="0.2">
      <c r="Q231"/>
    </row>
    <row r="232" spans="17:17" x14ac:dyDescent="0.2">
      <c r="Q232"/>
    </row>
    <row r="233" spans="17:17" x14ac:dyDescent="0.2">
      <c r="Q233"/>
    </row>
    <row r="234" spans="17:17" x14ac:dyDescent="0.2">
      <c r="Q234"/>
    </row>
    <row r="235" spans="17:17" x14ac:dyDescent="0.2">
      <c r="Q235"/>
    </row>
    <row r="236" spans="17:17" x14ac:dyDescent="0.2">
      <c r="Q236"/>
    </row>
    <row r="237" spans="17:17" x14ac:dyDescent="0.2">
      <c r="Q237"/>
    </row>
    <row r="238" spans="17:17" x14ac:dyDescent="0.2">
      <c r="Q238"/>
    </row>
    <row r="239" spans="17:17" x14ac:dyDescent="0.2">
      <c r="Q239"/>
    </row>
    <row r="240" spans="17:17" x14ac:dyDescent="0.2">
      <c r="Q240"/>
    </row>
    <row r="241" spans="17:17" x14ac:dyDescent="0.2">
      <c r="Q241"/>
    </row>
    <row r="242" spans="17:17" x14ac:dyDescent="0.2">
      <c r="Q242"/>
    </row>
    <row r="243" spans="17:17" x14ac:dyDescent="0.2">
      <c r="Q243"/>
    </row>
    <row r="244" spans="17:17" x14ac:dyDescent="0.2">
      <c r="Q244"/>
    </row>
    <row r="245" spans="17:17" x14ac:dyDescent="0.2">
      <c r="Q245"/>
    </row>
    <row r="246" spans="17:17" x14ac:dyDescent="0.2">
      <c r="Q246"/>
    </row>
    <row r="247" spans="17:17" x14ac:dyDescent="0.2">
      <c r="Q247"/>
    </row>
    <row r="248" spans="17:17" x14ac:dyDescent="0.2">
      <c r="Q248"/>
    </row>
    <row r="249" spans="17:17" x14ac:dyDescent="0.2">
      <c r="Q249"/>
    </row>
    <row r="250" spans="17:17" x14ac:dyDescent="0.2">
      <c r="Q250"/>
    </row>
    <row r="251" spans="17:17" x14ac:dyDescent="0.2">
      <c r="Q251"/>
    </row>
    <row r="252" spans="17:17" x14ac:dyDescent="0.2">
      <c r="Q252"/>
    </row>
    <row r="253" spans="17:17" x14ac:dyDescent="0.2">
      <c r="Q253"/>
    </row>
    <row r="254" spans="17:17" x14ac:dyDescent="0.2">
      <c r="Q254"/>
    </row>
    <row r="255" spans="17:17" x14ac:dyDescent="0.2">
      <c r="Q255"/>
    </row>
    <row r="256" spans="17:17" x14ac:dyDescent="0.2">
      <c r="Q256"/>
    </row>
    <row r="257" spans="17:17" x14ac:dyDescent="0.2">
      <c r="Q257"/>
    </row>
    <row r="258" spans="17:17" x14ac:dyDescent="0.2">
      <c r="Q258"/>
    </row>
    <row r="259" spans="17:17" x14ac:dyDescent="0.2">
      <c r="Q259"/>
    </row>
    <row r="260" spans="17:17" x14ac:dyDescent="0.2">
      <c r="Q260"/>
    </row>
    <row r="261" spans="17:17" x14ac:dyDescent="0.2">
      <c r="Q261"/>
    </row>
    <row r="262" spans="17:17" x14ac:dyDescent="0.2">
      <c r="Q262"/>
    </row>
    <row r="263" spans="17:17" x14ac:dyDescent="0.2">
      <c r="Q263"/>
    </row>
    <row r="264" spans="17:17" x14ac:dyDescent="0.2">
      <c r="Q264"/>
    </row>
    <row r="265" spans="17:17" x14ac:dyDescent="0.2">
      <c r="Q265"/>
    </row>
    <row r="266" spans="17:17" x14ac:dyDescent="0.2">
      <c r="Q266"/>
    </row>
    <row r="267" spans="17:17" x14ac:dyDescent="0.2">
      <c r="Q267"/>
    </row>
    <row r="268" spans="17:17" x14ac:dyDescent="0.2">
      <c r="Q268"/>
    </row>
    <row r="269" spans="17:17" x14ac:dyDescent="0.2">
      <c r="Q269"/>
    </row>
    <row r="270" spans="17:17" x14ac:dyDescent="0.2">
      <c r="Q270"/>
    </row>
    <row r="271" spans="17:17" x14ac:dyDescent="0.2">
      <c r="Q271"/>
    </row>
    <row r="272" spans="17:17" x14ac:dyDescent="0.2">
      <c r="Q272"/>
    </row>
    <row r="273" spans="17:17" x14ac:dyDescent="0.2">
      <c r="Q273"/>
    </row>
    <row r="274" spans="17:17" x14ac:dyDescent="0.2">
      <c r="Q274"/>
    </row>
    <row r="275" spans="17:17" x14ac:dyDescent="0.2">
      <c r="Q275"/>
    </row>
    <row r="276" spans="17:17" x14ac:dyDescent="0.2">
      <c r="Q276"/>
    </row>
    <row r="277" spans="17:17" x14ac:dyDescent="0.2">
      <c r="Q277"/>
    </row>
    <row r="278" spans="17:17" x14ac:dyDescent="0.2">
      <c r="Q278"/>
    </row>
    <row r="279" spans="17:17" x14ac:dyDescent="0.2">
      <c r="Q279"/>
    </row>
    <row r="280" spans="17:17" x14ac:dyDescent="0.2">
      <c r="Q280"/>
    </row>
    <row r="281" spans="17:17" x14ac:dyDescent="0.2">
      <c r="Q281"/>
    </row>
    <row r="282" spans="17:17" x14ac:dyDescent="0.2">
      <c r="Q282"/>
    </row>
    <row r="283" spans="17:17" x14ac:dyDescent="0.2">
      <c r="Q283"/>
    </row>
    <row r="284" spans="17:17" x14ac:dyDescent="0.2">
      <c r="Q284"/>
    </row>
    <row r="285" spans="17:17" x14ac:dyDescent="0.2">
      <c r="Q285"/>
    </row>
    <row r="286" spans="17:17" x14ac:dyDescent="0.2">
      <c r="Q286"/>
    </row>
    <row r="287" spans="17:17" x14ac:dyDescent="0.2">
      <c r="Q287"/>
    </row>
    <row r="288" spans="17:17" x14ac:dyDescent="0.2">
      <c r="Q288"/>
    </row>
    <row r="289" spans="17:17" x14ac:dyDescent="0.2">
      <c r="Q289"/>
    </row>
    <row r="290" spans="17:17" x14ac:dyDescent="0.2">
      <c r="Q290"/>
    </row>
    <row r="291" spans="17:17" x14ac:dyDescent="0.2">
      <c r="Q291"/>
    </row>
    <row r="292" spans="17:17" x14ac:dyDescent="0.2">
      <c r="Q292"/>
    </row>
    <row r="293" spans="17:17" x14ac:dyDescent="0.2">
      <c r="Q293"/>
    </row>
    <row r="294" spans="17:17" x14ac:dyDescent="0.2">
      <c r="Q294"/>
    </row>
    <row r="295" spans="17:17" x14ac:dyDescent="0.2">
      <c r="Q295"/>
    </row>
    <row r="296" spans="17:17" x14ac:dyDescent="0.2">
      <c r="Q296"/>
    </row>
    <row r="297" spans="17:17" x14ac:dyDescent="0.2">
      <c r="Q297"/>
    </row>
    <row r="298" spans="17:17" x14ac:dyDescent="0.2">
      <c r="Q298"/>
    </row>
    <row r="299" spans="17:17" x14ac:dyDescent="0.2">
      <c r="Q299"/>
    </row>
    <row r="300" spans="17:17" x14ac:dyDescent="0.2">
      <c r="Q300"/>
    </row>
    <row r="301" spans="17:17" x14ac:dyDescent="0.2">
      <c r="Q301"/>
    </row>
    <row r="302" spans="17:17" x14ac:dyDescent="0.2">
      <c r="Q302"/>
    </row>
    <row r="303" spans="17:17" x14ac:dyDescent="0.2">
      <c r="Q303"/>
    </row>
    <row r="304" spans="17:17" x14ac:dyDescent="0.2">
      <c r="Q304"/>
    </row>
    <row r="305" spans="17:17" x14ac:dyDescent="0.2">
      <c r="Q305"/>
    </row>
    <row r="306" spans="17:17" x14ac:dyDescent="0.2">
      <c r="Q306"/>
    </row>
    <row r="307" spans="17:17" x14ac:dyDescent="0.2">
      <c r="Q307"/>
    </row>
    <row r="308" spans="17:17" x14ac:dyDescent="0.2">
      <c r="Q308"/>
    </row>
    <row r="309" spans="17:17" x14ac:dyDescent="0.2">
      <c r="Q309"/>
    </row>
    <row r="310" spans="17:17" x14ac:dyDescent="0.2">
      <c r="Q310"/>
    </row>
    <row r="311" spans="17:17" x14ac:dyDescent="0.2">
      <c r="Q311"/>
    </row>
    <row r="312" spans="17:17" x14ac:dyDescent="0.2">
      <c r="Q312"/>
    </row>
    <row r="313" spans="17:17" x14ac:dyDescent="0.2">
      <c r="Q313"/>
    </row>
    <row r="314" spans="17:17" x14ac:dyDescent="0.2">
      <c r="Q314"/>
    </row>
    <row r="315" spans="17:17" x14ac:dyDescent="0.2">
      <c r="Q315"/>
    </row>
    <row r="316" spans="17:17" x14ac:dyDescent="0.2">
      <c r="Q316"/>
    </row>
    <row r="317" spans="17:17" x14ac:dyDescent="0.2">
      <c r="Q317"/>
    </row>
    <row r="318" spans="17:17" x14ac:dyDescent="0.2">
      <c r="Q318"/>
    </row>
    <row r="319" spans="17:17" x14ac:dyDescent="0.2">
      <c r="Q319"/>
    </row>
    <row r="320" spans="17:17" x14ac:dyDescent="0.2">
      <c r="Q320"/>
    </row>
    <row r="321" spans="17:17" x14ac:dyDescent="0.2">
      <c r="Q321"/>
    </row>
    <row r="322" spans="17:17" x14ac:dyDescent="0.2">
      <c r="Q322"/>
    </row>
    <row r="323" spans="17:17" x14ac:dyDescent="0.2">
      <c r="Q323"/>
    </row>
    <row r="324" spans="17:17" x14ac:dyDescent="0.2">
      <c r="Q324"/>
    </row>
    <row r="325" spans="17:17" x14ac:dyDescent="0.2">
      <c r="Q325"/>
    </row>
    <row r="326" spans="17:17" x14ac:dyDescent="0.2">
      <c r="Q326"/>
    </row>
    <row r="327" spans="17:17" x14ac:dyDescent="0.2">
      <c r="Q327"/>
    </row>
    <row r="328" spans="17:17" x14ac:dyDescent="0.2">
      <c r="Q328"/>
    </row>
    <row r="329" spans="17:17" x14ac:dyDescent="0.2">
      <c r="Q329"/>
    </row>
    <row r="330" spans="17:17" x14ac:dyDescent="0.2">
      <c r="Q330"/>
    </row>
    <row r="331" spans="17:17" x14ac:dyDescent="0.2">
      <c r="Q331"/>
    </row>
    <row r="332" spans="17:17" x14ac:dyDescent="0.2">
      <c r="Q332"/>
    </row>
    <row r="333" spans="17:17" x14ac:dyDescent="0.2">
      <c r="Q333"/>
    </row>
    <row r="334" spans="17:17" x14ac:dyDescent="0.2">
      <c r="Q334"/>
    </row>
    <row r="335" spans="17:17" x14ac:dyDescent="0.2">
      <c r="Q335"/>
    </row>
    <row r="336" spans="17:17" x14ac:dyDescent="0.2">
      <c r="Q336"/>
    </row>
    <row r="337" spans="17:17" x14ac:dyDescent="0.2">
      <c r="Q337"/>
    </row>
    <row r="338" spans="17:17" x14ac:dyDescent="0.2">
      <c r="Q338"/>
    </row>
    <row r="339" spans="17:17" x14ac:dyDescent="0.2">
      <c r="Q339"/>
    </row>
    <row r="340" spans="17:17" x14ac:dyDescent="0.2">
      <c r="Q340"/>
    </row>
    <row r="341" spans="17:17" x14ac:dyDescent="0.2">
      <c r="Q341"/>
    </row>
    <row r="342" spans="17:17" x14ac:dyDescent="0.2">
      <c r="Q342"/>
    </row>
    <row r="343" spans="17:17" x14ac:dyDescent="0.2">
      <c r="Q343"/>
    </row>
    <row r="344" spans="17:17" x14ac:dyDescent="0.2">
      <c r="Q344"/>
    </row>
    <row r="345" spans="17:17" x14ac:dyDescent="0.2">
      <c r="Q345"/>
    </row>
    <row r="346" spans="17:17" x14ac:dyDescent="0.2">
      <c r="Q346"/>
    </row>
    <row r="347" spans="17:17" x14ac:dyDescent="0.2">
      <c r="Q347"/>
    </row>
    <row r="348" spans="17:17" x14ac:dyDescent="0.2">
      <c r="Q348"/>
    </row>
    <row r="349" spans="17:17" x14ac:dyDescent="0.2">
      <c r="Q349"/>
    </row>
    <row r="350" spans="17:17" x14ac:dyDescent="0.2">
      <c r="Q350"/>
    </row>
    <row r="351" spans="17:17" x14ac:dyDescent="0.2">
      <c r="Q351"/>
    </row>
    <row r="352" spans="17:17" x14ac:dyDescent="0.2">
      <c r="Q352"/>
    </row>
    <row r="353" spans="17:17" x14ac:dyDescent="0.2">
      <c r="Q353"/>
    </row>
    <row r="354" spans="17:17" x14ac:dyDescent="0.2">
      <c r="Q354"/>
    </row>
    <row r="355" spans="17:17" x14ac:dyDescent="0.2">
      <c r="Q355"/>
    </row>
    <row r="356" spans="17:17" x14ac:dyDescent="0.2">
      <c r="Q356"/>
    </row>
    <row r="357" spans="17:17" x14ac:dyDescent="0.2">
      <c r="Q357"/>
    </row>
    <row r="358" spans="17:17" x14ac:dyDescent="0.2">
      <c r="Q358"/>
    </row>
    <row r="359" spans="17:17" x14ac:dyDescent="0.2">
      <c r="Q359"/>
    </row>
    <row r="360" spans="17:17" x14ac:dyDescent="0.2">
      <c r="Q360"/>
    </row>
    <row r="361" spans="17:17" x14ac:dyDescent="0.2">
      <c r="Q361"/>
    </row>
    <row r="362" spans="17:17" x14ac:dyDescent="0.2">
      <c r="Q362"/>
    </row>
    <row r="363" spans="17:17" x14ac:dyDescent="0.2">
      <c r="Q363"/>
    </row>
    <row r="364" spans="17:17" x14ac:dyDescent="0.2">
      <c r="Q364"/>
    </row>
    <row r="365" spans="17:17" x14ac:dyDescent="0.2">
      <c r="Q365"/>
    </row>
    <row r="366" spans="17:17" x14ac:dyDescent="0.2">
      <c r="Q366"/>
    </row>
    <row r="367" spans="17:17" x14ac:dyDescent="0.2">
      <c r="Q367"/>
    </row>
    <row r="368" spans="17:17" x14ac:dyDescent="0.2">
      <c r="Q368"/>
    </row>
    <row r="369" spans="17:17" x14ac:dyDescent="0.2">
      <c r="Q369"/>
    </row>
    <row r="370" spans="17:17" x14ac:dyDescent="0.2">
      <c r="Q370"/>
    </row>
    <row r="371" spans="17:17" x14ac:dyDescent="0.2">
      <c r="Q371"/>
    </row>
    <row r="372" spans="17:17" x14ac:dyDescent="0.2">
      <c r="Q372"/>
    </row>
    <row r="373" spans="17:17" x14ac:dyDescent="0.2">
      <c r="Q373"/>
    </row>
    <row r="374" spans="17:17" x14ac:dyDescent="0.2">
      <c r="Q374"/>
    </row>
    <row r="375" spans="17:17" x14ac:dyDescent="0.2">
      <c r="Q375"/>
    </row>
    <row r="376" spans="17:17" x14ac:dyDescent="0.2">
      <c r="Q376"/>
    </row>
    <row r="377" spans="17:17" x14ac:dyDescent="0.2">
      <c r="Q377"/>
    </row>
    <row r="378" spans="17:17" x14ac:dyDescent="0.2">
      <c r="Q378"/>
    </row>
    <row r="379" spans="17:17" x14ac:dyDescent="0.2">
      <c r="Q379"/>
    </row>
    <row r="380" spans="17:17" x14ac:dyDescent="0.2">
      <c r="Q380"/>
    </row>
    <row r="381" spans="17:17" x14ac:dyDescent="0.2">
      <c r="Q381"/>
    </row>
    <row r="382" spans="17:17" x14ac:dyDescent="0.2">
      <c r="Q382"/>
    </row>
    <row r="383" spans="17:17" x14ac:dyDescent="0.2">
      <c r="Q383"/>
    </row>
    <row r="384" spans="17:17" x14ac:dyDescent="0.2">
      <c r="Q384"/>
    </row>
    <row r="385" spans="17:17" x14ac:dyDescent="0.2">
      <c r="Q385"/>
    </row>
    <row r="386" spans="17:17" x14ac:dyDescent="0.2">
      <c r="Q386"/>
    </row>
    <row r="387" spans="17:17" x14ac:dyDescent="0.2">
      <c r="Q387"/>
    </row>
    <row r="388" spans="17:17" x14ac:dyDescent="0.2">
      <c r="Q388"/>
    </row>
    <row r="389" spans="17:17" x14ac:dyDescent="0.2">
      <c r="Q389"/>
    </row>
    <row r="390" spans="17:17" x14ac:dyDescent="0.2">
      <c r="Q390"/>
    </row>
    <row r="391" spans="17:17" x14ac:dyDescent="0.2">
      <c r="Q391"/>
    </row>
    <row r="392" spans="17:17" x14ac:dyDescent="0.2">
      <c r="Q392"/>
    </row>
    <row r="393" spans="17:17" x14ac:dyDescent="0.2">
      <c r="Q393"/>
    </row>
    <row r="394" spans="17:17" x14ac:dyDescent="0.2">
      <c r="Q394"/>
    </row>
    <row r="395" spans="17:17" x14ac:dyDescent="0.2">
      <c r="Q395"/>
    </row>
    <row r="396" spans="17:17" x14ac:dyDescent="0.2">
      <c r="Q396"/>
    </row>
    <row r="397" spans="17:17" x14ac:dyDescent="0.2">
      <c r="Q397"/>
    </row>
    <row r="398" spans="17:17" x14ac:dyDescent="0.2">
      <c r="Q398"/>
    </row>
    <row r="399" spans="17:17" x14ac:dyDescent="0.2">
      <c r="Q399"/>
    </row>
    <row r="400" spans="17:17" x14ac:dyDescent="0.2">
      <c r="Q400"/>
    </row>
    <row r="401" spans="17:17" x14ac:dyDescent="0.2">
      <c r="Q401"/>
    </row>
    <row r="402" spans="17:17" x14ac:dyDescent="0.2">
      <c r="Q402"/>
    </row>
    <row r="403" spans="17:17" x14ac:dyDescent="0.2">
      <c r="Q403"/>
    </row>
    <row r="404" spans="17:17" x14ac:dyDescent="0.2">
      <c r="Q404"/>
    </row>
    <row r="405" spans="17:17" x14ac:dyDescent="0.2">
      <c r="Q405"/>
    </row>
    <row r="406" spans="17:17" x14ac:dyDescent="0.2">
      <c r="Q406"/>
    </row>
    <row r="407" spans="17:17" x14ac:dyDescent="0.2">
      <c r="Q407"/>
    </row>
    <row r="408" spans="17:17" x14ac:dyDescent="0.2">
      <c r="Q408"/>
    </row>
    <row r="409" spans="17:17" x14ac:dyDescent="0.2">
      <c r="Q409"/>
    </row>
    <row r="410" spans="17:17" x14ac:dyDescent="0.2">
      <c r="Q410"/>
    </row>
    <row r="411" spans="17:17" x14ac:dyDescent="0.2">
      <c r="Q411"/>
    </row>
    <row r="412" spans="17:17" x14ac:dyDescent="0.2">
      <c r="Q412"/>
    </row>
    <row r="413" spans="17:17" x14ac:dyDescent="0.2">
      <c r="Q413"/>
    </row>
    <row r="414" spans="17:17" x14ac:dyDescent="0.2">
      <c r="Q414"/>
    </row>
    <row r="415" spans="17:17" x14ac:dyDescent="0.2">
      <c r="Q415"/>
    </row>
    <row r="416" spans="17:17" x14ac:dyDescent="0.2">
      <c r="Q416"/>
    </row>
    <row r="417" spans="17:17" x14ac:dyDescent="0.2">
      <c r="Q417"/>
    </row>
    <row r="418" spans="17:17" x14ac:dyDescent="0.2">
      <c r="Q418"/>
    </row>
    <row r="419" spans="17:17" x14ac:dyDescent="0.2">
      <c r="Q419"/>
    </row>
    <row r="420" spans="17:17" x14ac:dyDescent="0.2">
      <c r="Q420"/>
    </row>
    <row r="421" spans="17:17" x14ac:dyDescent="0.2">
      <c r="Q421"/>
    </row>
    <row r="422" spans="17:17" x14ac:dyDescent="0.2">
      <c r="Q422"/>
    </row>
    <row r="423" spans="17:17" x14ac:dyDescent="0.2">
      <c r="Q423"/>
    </row>
    <row r="424" spans="17:17" x14ac:dyDescent="0.2">
      <c r="Q424"/>
    </row>
    <row r="425" spans="17:17" x14ac:dyDescent="0.2">
      <c r="Q425"/>
    </row>
    <row r="426" spans="17:17" x14ac:dyDescent="0.2">
      <c r="Q426"/>
    </row>
    <row r="427" spans="17:17" x14ac:dyDescent="0.2">
      <c r="Q427"/>
    </row>
    <row r="428" spans="17:17" x14ac:dyDescent="0.2">
      <c r="Q428"/>
    </row>
    <row r="429" spans="17:17" x14ac:dyDescent="0.2">
      <c r="Q429"/>
    </row>
    <row r="430" spans="17:17" x14ac:dyDescent="0.2">
      <c r="Q430"/>
    </row>
    <row r="431" spans="17:17" x14ac:dyDescent="0.2">
      <c r="Q431"/>
    </row>
    <row r="432" spans="17:17" x14ac:dyDescent="0.2">
      <c r="Q432"/>
    </row>
    <row r="433" spans="17:17" x14ac:dyDescent="0.2">
      <c r="Q433"/>
    </row>
    <row r="434" spans="17:17" x14ac:dyDescent="0.2">
      <c r="Q434"/>
    </row>
    <row r="435" spans="17:17" x14ac:dyDescent="0.2">
      <c r="Q435"/>
    </row>
    <row r="436" spans="17:17" x14ac:dyDescent="0.2">
      <c r="Q436"/>
    </row>
    <row r="437" spans="17:17" x14ac:dyDescent="0.2">
      <c r="Q437"/>
    </row>
    <row r="438" spans="17:17" x14ac:dyDescent="0.2">
      <c r="Q438"/>
    </row>
    <row r="439" spans="17:17" x14ac:dyDescent="0.2">
      <c r="Q439"/>
    </row>
    <row r="440" spans="17:17" x14ac:dyDescent="0.2">
      <c r="Q440"/>
    </row>
    <row r="441" spans="17:17" x14ac:dyDescent="0.2">
      <c r="Q441"/>
    </row>
    <row r="442" spans="17:17" x14ac:dyDescent="0.2">
      <c r="Q442"/>
    </row>
    <row r="443" spans="17:17" x14ac:dyDescent="0.2">
      <c r="Q443"/>
    </row>
    <row r="444" spans="17:17" x14ac:dyDescent="0.2">
      <c r="Q444"/>
    </row>
    <row r="445" spans="17:17" x14ac:dyDescent="0.2">
      <c r="Q445"/>
    </row>
    <row r="446" spans="17:17" x14ac:dyDescent="0.2">
      <c r="Q446"/>
    </row>
    <row r="447" spans="17:17" x14ac:dyDescent="0.2">
      <c r="Q447"/>
    </row>
    <row r="448" spans="17:17" x14ac:dyDescent="0.2">
      <c r="Q448"/>
    </row>
    <row r="449" spans="17:17" x14ac:dyDescent="0.2">
      <c r="Q449"/>
    </row>
    <row r="450" spans="17:17" x14ac:dyDescent="0.2">
      <c r="Q450"/>
    </row>
    <row r="451" spans="17:17" x14ac:dyDescent="0.2">
      <c r="Q451"/>
    </row>
    <row r="452" spans="17:17" x14ac:dyDescent="0.2">
      <c r="Q452"/>
    </row>
    <row r="453" spans="17:17" x14ac:dyDescent="0.2">
      <c r="Q453"/>
    </row>
    <row r="454" spans="17:17" x14ac:dyDescent="0.2">
      <c r="Q454"/>
    </row>
    <row r="455" spans="17:17" x14ac:dyDescent="0.2">
      <c r="Q455"/>
    </row>
    <row r="456" spans="17:17" x14ac:dyDescent="0.2">
      <c r="Q456"/>
    </row>
    <row r="457" spans="17:17" x14ac:dyDescent="0.2">
      <c r="Q457"/>
    </row>
    <row r="458" spans="17:17" x14ac:dyDescent="0.2">
      <c r="Q458"/>
    </row>
    <row r="459" spans="17:17" x14ac:dyDescent="0.2">
      <c r="Q459"/>
    </row>
    <row r="460" spans="17:17" x14ac:dyDescent="0.2">
      <c r="Q460"/>
    </row>
    <row r="461" spans="17:17" x14ac:dyDescent="0.2">
      <c r="Q461"/>
    </row>
    <row r="462" spans="17:17" x14ac:dyDescent="0.2">
      <c r="Q462"/>
    </row>
    <row r="463" spans="17:17" x14ac:dyDescent="0.2">
      <c r="Q463"/>
    </row>
    <row r="464" spans="17:17" x14ac:dyDescent="0.2">
      <c r="Q464"/>
    </row>
    <row r="465" spans="17:17" x14ac:dyDescent="0.2">
      <c r="Q465"/>
    </row>
    <row r="466" spans="17:17" x14ac:dyDescent="0.2">
      <c r="Q466"/>
    </row>
    <row r="467" spans="17:17" x14ac:dyDescent="0.2">
      <c r="Q467"/>
    </row>
    <row r="468" spans="17:17" x14ac:dyDescent="0.2">
      <c r="Q468"/>
    </row>
    <row r="469" spans="17:17" x14ac:dyDescent="0.2">
      <c r="Q469"/>
    </row>
    <row r="470" spans="17:17" x14ac:dyDescent="0.2">
      <c r="Q470"/>
    </row>
    <row r="471" spans="17:17" x14ac:dyDescent="0.2">
      <c r="Q471"/>
    </row>
    <row r="472" spans="17:17" x14ac:dyDescent="0.2">
      <c r="Q472"/>
    </row>
    <row r="473" spans="17:17" x14ac:dyDescent="0.2">
      <c r="Q473"/>
    </row>
    <row r="474" spans="17:17" x14ac:dyDescent="0.2">
      <c r="Q474"/>
    </row>
    <row r="475" spans="17:17" x14ac:dyDescent="0.2">
      <c r="Q475"/>
    </row>
    <row r="476" spans="17:17" x14ac:dyDescent="0.2">
      <c r="Q476"/>
    </row>
    <row r="477" spans="17:17" x14ac:dyDescent="0.2">
      <c r="Q477"/>
    </row>
    <row r="478" spans="17:17" x14ac:dyDescent="0.2">
      <c r="Q478"/>
    </row>
    <row r="479" spans="17:17" x14ac:dyDescent="0.2">
      <c r="Q479"/>
    </row>
    <row r="480" spans="17:17" x14ac:dyDescent="0.2">
      <c r="Q480"/>
    </row>
    <row r="481" spans="17:17" x14ac:dyDescent="0.2">
      <c r="Q481"/>
    </row>
    <row r="482" spans="17:17" x14ac:dyDescent="0.2">
      <c r="Q482"/>
    </row>
    <row r="483" spans="17:17" x14ac:dyDescent="0.2">
      <c r="Q483"/>
    </row>
    <row r="484" spans="17:17" x14ac:dyDescent="0.2">
      <c r="Q484"/>
    </row>
    <row r="485" spans="17:17" x14ac:dyDescent="0.2">
      <c r="Q485"/>
    </row>
    <row r="486" spans="17:17" x14ac:dyDescent="0.2">
      <c r="Q486"/>
    </row>
    <row r="487" spans="17:17" x14ac:dyDescent="0.2">
      <c r="Q487"/>
    </row>
    <row r="488" spans="17:17" x14ac:dyDescent="0.2">
      <c r="Q488"/>
    </row>
    <row r="489" spans="17:17" x14ac:dyDescent="0.2">
      <c r="Q489"/>
    </row>
    <row r="490" spans="17:17" x14ac:dyDescent="0.2">
      <c r="Q490"/>
    </row>
    <row r="491" spans="17:17" x14ac:dyDescent="0.2">
      <c r="Q491"/>
    </row>
    <row r="492" spans="17:17" x14ac:dyDescent="0.2">
      <c r="Q492"/>
    </row>
    <row r="493" spans="17:17" x14ac:dyDescent="0.2">
      <c r="Q493"/>
    </row>
    <row r="494" spans="17:17" x14ac:dyDescent="0.2">
      <c r="Q494"/>
    </row>
    <row r="495" spans="17:17" x14ac:dyDescent="0.2">
      <c r="Q495"/>
    </row>
    <row r="496" spans="17:17" x14ac:dyDescent="0.2">
      <c r="Q496"/>
    </row>
    <row r="497" spans="17:17" x14ac:dyDescent="0.2">
      <c r="Q497"/>
    </row>
    <row r="498" spans="17:17" x14ac:dyDescent="0.2">
      <c r="Q498"/>
    </row>
    <row r="499" spans="17:17" x14ac:dyDescent="0.2">
      <c r="Q499"/>
    </row>
    <row r="500" spans="17:17" x14ac:dyDescent="0.2">
      <c r="Q500"/>
    </row>
    <row r="501" spans="17:17" x14ac:dyDescent="0.2">
      <c r="Q501"/>
    </row>
    <row r="502" spans="17:17" x14ac:dyDescent="0.2">
      <c r="Q502"/>
    </row>
    <row r="503" spans="17:17" x14ac:dyDescent="0.2">
      <c r="Q503"/>
    </row>
    <row r="504" spans="17:17" x14ac:dyDescent="0.2">
      <c r="Q504"/>
    </row>
    <row r="505" spans="17:17" x14ac:dyDescent="0.2">
      <c r="Q505"/>
    </row>
    <row r="506" spans="17:17" x14ac:dyDescent="0.2">
      <c r="Q506"/>
    </row>
    <row r="507" spans="17:17" x14ac:dyDescent="0.2">
      <c r="Q507"/>
    </row>
    <row r="508" spans="17:17" x14ac:dyDescent="0.2">
      <c r="Q508"/>
    </row>
    <row r="509" spans="17:17" x14ac:dyDescent="0.2">
      <c r="Q509"/>
    </row>
    <row r="510" spans="17:17" x14ac:dyDescent="0.2">
      <c r="Q510"/>
    </row>
    <row r="511" spans="17:17" x14ac:dyDescent="0.2">
      <c r="Q511"/>
    </row>
    <row r="512" spans="17:17" x14ac:dyDescent="0.2">
      <c r="Q512"/>
    </row>
    <row r="513" spans="17:17" x14ac:dyDescent="0.2">
      <c r="Q513"/>
    </row>
    <row r="514" spans="17:17" x14ac:dyDescent="0.2">
      <c r="Q514"/>
    </row>
    <row r="515" spans="17:17" x14ac:dyDescent="0.2">
      <c r="Q515"/>
    </row>
    <row r="516" spans="17:17" x14ac:dyDescent="0.2">
      <c r="Q516"/>
    </row>
    <row r="517" spans="17:17" x14ac:dyDescent="0.2">
      <c r="Q517"/>
    </row>
    <row r="518" spans="17:17" x14ac:dyDescent="0.2">
      <c r="Q518"/>
    </row>
    <row r="519" spans="17:17" x14ac:dyDescent="0.2">
      <c r="Q519"/>
    </row>
    <row r="520" spans="17:17" x14ac:dyDescent="0.2">
      <c r="Q520"/>
    </row>
    <row r="521" spans="17:17" x14ac:dyDescent="0.2">
      <c r="Q521"/>
    </row>
    <row r="522" spans="17:17" x14ac:dyDescent="0.2">
      <c r="Q522"/>
    </row>
    <row r="523" spans="17:17" x14ac:dyDescent="0.2">
      <c r="Q523"/>
    </row>
    <row r="524" spans="17:17" x14ac:dyDescent="0.2">
      <c r="Q524"/>
    </row>
    <row r="525" spans="17:17" x14ac:dyDescent="0.2">
      <c r="Q525"/>
    </row>
    <row r="526" spans="17:17" x14ac:dyDescent="0.2">
      <c r="Q526"/>
    </row>
    <row r="527" spans="17:17" x14ac:dyDescent="0.2">
      <c r="Q527"/>
    </row>
    <row r="528" spans="17:17" x14ac:dyDescent="0.2">
      <c r="Q528"/>
    </row>
    <row r="529" spans="17:17" x14ac:dyDescent="0.2">
      <c r="Q529"/>
    </row>
    <row r="530" spans="17:17" x14ac:dyDescent="0.2">
      <c r="Q530"/>
    </row>
    <row r="531" spans="17:17" x14ac:dyDescent="0.2">
      <c r="Q531"/>
    </row>
    <row r="532" spans="17:17" x14ac:dyDescent="0.2">
      <c r="Q532"/>
    </row>
    <row r="533" spans="17:17" x14ac:dyDescent="0.2">
      <c r="Q533"/>
    </row>
    <row r="534" spans="17:17" x14ac:dyDescent="0.2">
      <c r="Q534"/>
    </row>
    <row r="535" spans="17:17" x14ac:dyDescent="0.2">
      <c r="Q535"/>
    </row>
    <row r="536" spans="17:17" x14ac:dyDescent="0.2">
      <c r="Q536"/>
    </row>
    <row r="537" spans="17:17" x14ac:dyDescent="0.2">
      <c r="Q537"/>
    </row>
    <row r="538" spans="17:17" x14ac:dyDescent="0.2">
      <c r="Q538"/>
    </row>
    <row r="539" spans="17:17" x14ac:dyDescent="0.2">
      <c r="Q539"/>
    </row>
    <row r="540" spans="17:17" x14ac:dyDescent="0.2">
      <c r="Q540"/>
    </row>
    <row r="541" spans="17:17" x14ac:dyDescent="0.2">
      <c r="Q541"/>
    </row>
    <row r="542" spans="17:17" x14ac:dyDescent="0.2">
      <c r="Q542"/>
    </row>
    <row r="543" spans="17:17" x14ac:dyDescent="0.2">
      <c r="Q543"/>
    </row>
    <row r="544" spans="17:17" x14ac:dyDescent="0.2">
      <c r="Q544"/>
    </row>
    <row r="545" spans="17:17" x14ac:dyDescent="0.2">
      <c r="Q545"/>
    </row>
    <row r="546" spans="17:17" x14ac:dyDescent="0.2">
      <c r="Q546"/>
    </row>
    <row r="547" spans="17:17" x14ac:dyDescent="0.2">
      <c r="Q547"/>
    </row>
    <row r="548" spans="17:17" x14ac:dyDescent="0.2">
      <c r="Q548"/>
    </row>
    <row r="549" spans="17:17" x14ac:dyDescent="0.2">
      <c r="Q549"/>
    </row>
    <row r="550" spans="17:17" x14ac:dyDescent="0.2">
      <c r="Q550"/>
    </row>
    <row r="551" spans="17:17" x14ac:dyDescent="0.2">
      <c r="Q551"/>
    </row>
    <row r="552" spans="17:17" x14ac:dyDescent="0.2">
      <c r="Q552"/>
    </row>
    <row r="553" spans="17:17" x14ac:dyDescent="0.2">
      <c r="Q553"/>
    </row>
    <row r="554" spans="17:17" x14ac:dyDescent="0.2">
      <c r="Q554"/>
    </row>
    <row r="555" spans="17:17" x14ac:dyDescent="0.2">
      <c r="Q555"/>
    </row>
    <row r="556" spans="17:17" x14ac:dyDescent="0.2">
      <c r="Q556"/>
    </row>
    <row r="557" spans="17:17" x14ac:dyDescent="0.2">
      <c r="Q557"/>
    </row>
    <row r="558" spans="17:17" x14ac:dyDescent="0.2">
      <c r="Q558"/>
    </row>
    <row r="559" spans="17:17" x14ac:dyDescent="0.2">
      <c r="Q559"/>
    </row>
    <row r="560" spans="17:17" x14ac:dyDescent="0.2">
      <c r="Q560"/>
    </row>
    <row r="561" spans="17:17" x14ac:dyDescent="0.2">
      <c r="Q561"/>
    </row>
    <row r="562" spans="17:17" x14ac:dyDescent="0.2">
      <c r="Q562"/>
    </row>
    <row r="563" spans="17:17" x14ac:dyDescent="0.2">
      <c r="Q563"/>
    </row>
    <row r="564" spans="17:17" x14ac:dyDescent="0.2">
      <c r="Q564"/>
    </row>
    <row r="565" spans="17:17" x14ac:dyDescent="0.2">
      <c r="Q565"/>
    </row>
    <row r="566" spans="17:17" x14ac:dyDescent="0.2">
      <c r="Q566"/>
    </row>
    <row r="567" spans="17:17" x14ac:dyDescent="0.2">
      <c r="Q567"/>
    </row>
    <row r="568" spans="17:17" x14ac:dyDescent="0.2">
      <c r="Q568"/>
    </row>
    <row r="569" spans="17:17" x14ac:dyDescent="0.2">
      <c r="Q569"/>
    </row>
    <row r="570" spans="17:17" x14ac:dyDescent="0.2">
      <c r="Q570"/>
    </row>
    <row r="571" spans="17:17" x14ac:dyDescent="0.2">
      <c r="Q571"/>
    </row>
    <row r="572" spans="17:17" x14ac:dyDescent="0.2">
      <c r="Q572"/>
    </row>
    <row r="573" spans="17:17" x14ac:dyDescent="0.2">
      <c r="Q573"/>
    </row>
    <row r="574" spans="17:17" x14ac:dyDescent="0.2">
      <c r="Q574"/>
    </row>
    <row r="575" spans="17:17" x14ac:dyDescent="0.2">
      <c r="Q575"/>
    </row>
    <row r="576" spans="17:17" x14ac:dyDescent="0.2">
      <c r="Q576"/>
    </row>
    <row r="577" spans="17:17" x14ac:dyDescent="0.2">
      <c r="Q577"/>
    </row>
    <row r="578" spans="17:17" x14ac:dyDescent="0.2">
      <c r="Q578"/>
    </row>
    <row r="579" spans="17:17" x14ac:dyDescent="0.2">
      <c r="Q579"/>
    </row>
    <row r="580" spans="17:17" x14ac:dyDescent="0.2">
      <c r="Q580"/>
    </row>
    <row r="581" spans="17:17" x14ac:dyDescent="0.2">
      <c r="Q581"/>
    </row>
    <row r="582" spans="17:17" x14ac:dyDescent="0.2">
      <c r="Q582"/>
    </row>
    <row r="583" spans="17:17" x14ac:dyDescent="0.2">
      <c r="Q583"/>
    </row>
    <row r="584" spans="17:17" x14ac:dyDescent="0.2">
      <c r="Q584"/>
    </row>
    <row r="585" spans="17:17" x14ac:dyDescent="0.2">
      <c r="Q585"/>
    </row>
    <row r="586" spans="17:17" x14ac:dyDescent="0.2">
      <c r="Q586"/>
    </row>
    <row r="587" spans="17:17" x14ac:dyDescent="0.2">
      <c r="Q587"/>
    </row>
    <row r="588" spans="17:17" x14ac:dyDescent="0.2">
      <c r="Q588"/>
    </row>
    <row r="589" spans="17:17" x14ac:dyDescent="0.2">
      <c r="Q589"/>
    </row>
    <row r="590" spans="17:17" x14ac:dyDescent="0.2">
      <c r="Q590"/>
    </row>
    <row r="591" spans="17:17" x14ac:dyDescent="0.2">
      <c r="Q591"/>
    </row>
    <row r="592" spans="17:17" x14ac:dyDescent="0.2">
      <c r="Q592"/>
    </row>
    <row r="593" spans="17:17" x14ac:dyDescent="0.2">
      <c r="Q593"/>
    </row>
    <row r="594" spans="17:17" x14ac:dyDescent="0.2">
      <c r="Q594"/>
    </row>
    <row r="595" spans="17:17" x14ac:dyDescent="0.2">
      <c r="Q595"/>
    </row>
    <row r="596" spans="17:17" x14ac:dyDescent="0.2">
      <c r="Q596"/>
    </row>
    <row r="597" spans="17:17" x14ac:dyDescent="0.2">
      <c r="Q597"/>
    </row>
    <row r="598" spans="17:17" x14ac:dyDescent="0.2">
      <c r="Q598"/>
    </row>
    <row r="599" spans="17:17" x14ac:dyDescent="0.2">
      <c r="Q599"/>
    </row>
    <row r="600" spans="17:17" x14ac:dyDescent="0.2">
      <c r="Q600"/>
    </row>
    <row r="601" spans="17:17" x14ac:dyDescent="0.2">
      <c r="Q601"/>
    </row>
    <row r="602" spans="17:17" x14ac:dyDescent="0.2">
      <c r="Q602"/>
    </row>
    <row r="603" spans="17:17" x14ac:dyDescent="0.2">
      <c r="Q603"/>
    </row>
    <row r="604" spans="17:17" x14ac:dyDescent="0.2">
      <c r="Q604"/>
    </row>
    <row r="605" spans="17:17" x14ac:dyDescent="0.2">
      <c r="Q605"/>
    </row>
    <row r="606" spans="17:17" x14ac:dyDescent="0.2">
      <c r="Q606"/>
    </row>
    <row r="607" spans="17:17" x14ac:dyDescent="0.2">
      <c r="Q607"/>
    </row>
    <row r="608" spans="17:17" x14ac:dyDescent="0.2">
      <c r="Q608"/>
    </row>
    <row r="609" spans="17:17" x14ac:dyDescent="0.2">
      <c r="Q609"/>
    </row>
    <row r="610" spans="17:17" x14ac:dyDescent="0.2">
      <c r="Q610"/>
    </row>
    <row r="611" spans="17:17" x14ac:dyDescent="0.2">
      <c r="Q611"/>
    </row>
    <row r="612" spans="17:17" x14ac:dyDescent="0.2">
      <c r="Q612"/>
    </row>
    <row r="613" spans="17:17" x14ac:dyDescent="0.2">
      <c r="Q613"/>
    </row>
    <row r="614" spans="17:17" x14ac:dyDescent="0.2">
      <c r="Q614"/>
    </row>
    <row r="615" spans="17:17" x14ac:dyDescent="0.2">
      <c r="Q615"/>
    </row>
    <row r="616" spans="17:17" x14ac:dyDescent="0.2">
      <c r="Q616"/>
    </row>
    <row r="617" spans="17:17" x14ac:dyDescent="0.2">
      <c r="Q617"/>
    </row>
    <row r="618" spans="17:17" x14ac:dyDescent="0.2">
      <c r="Q618"/>
    </row>
    <row r="619" spans="17:17" x14ac:dyDescent="0.2">
      <c r="Q619"/>
    </row>
    <row r="620" spans="17:17" x14ac:dyDescent="0.2">
      <c r="Q620"/>
    </row>
    <row r="621" spans="17:17" x14ac:dyDescent="0.2">
      <c r="Q621"/>
    </row>
    <row r="622" spans="17:17" x14ac:dyDescent="0.2">
      <c r="Q622"/>
    </row>
    <row r="623" spans="17:17" x14ac:dyDescent="0.2">
      <c r="Q623"/>
    </row>
    <row r="624" spans="17:17" x14ac:dyDescent="0.2">
      <c r="Q624"/>
    </row>
    <row r="625" spans="17:17" x14ac:dyDescent="0.2">
      <c r="Q625"/>
    </row>
    <row r="626" spans="17:17" x14ac:dyDescent="0.2">
      <c r="Q626"/>
    </row>
    <row r="627" spans="17:17" x14ac:dyDescent="0.2">
      <c r="Q627"/>
    </row>
    <row r="628" spans="17:17" x14ac:dyDescent="0.2">
      <c r="Q628"/>
    </row>
    <row r="629" spans="17:17" x14ac:dyDescent="0.2">
      <c r="Q629"/>
    </row>
    <row r="630" spans="17:17" x14ac:dyDescent="0.2">
      <c r="Q630"/>
    </row>
    <row r="631" spans="17:17" x14ac:dyDescent="0.2">
      <c r="Q631"/>
    </row>
    <row r="632" spans="17:17" x14ac:dyDescent="0.2">
      <c r="Q632"/>
    </row>
    <row r="633" spans="17:17" x14ac:dyDescent="0.2">
      <c r="Q633"/>
    </row>
    <row r="634" spans="17:17" x14ac:dyDescent="0.2">
      <c r="Q634"/>
    </row>
    <row r="635" spans="17:17" x14ac:dyDescent="0.2">
      <c r="Q635"/>
    </row>
    <row r="636" spans="17:17" x14ac:dyDescent="0.2">
      <c r="Q636"/>
    </row>
    <row r="637" spans="17:17" x14ac:dyDescent="0.2">
      <c r="Q637"/>
    </row>
    <row r="638" spans="17:17" x14ac:dyDescent="0.2">
      <c r="Q638"/>
    </row>
    <row r="639" spans="17:17" x14ac:dyDescent="0.2">
      <c r="Q639"/>
    </row>
    <row r="640" spans="17:17" x14ac:dyDescent="0.2">
      <c r="Q640"/>
    </row>
    <row r="641" spans="17:17" x14ac:dyDescent="0.2">
      <c r="Q641"/>
    </row>
    <row r="642" spans="17:17" x14ac:dyDescent="0.2">
      <c r="Q642"/>
    </row>
    <row r="643" spans="17:17" x14ac:dyDescent="0.2">
      <c r="Q643"/>
    </row>
    <row r="644" spans="17:17" x14ac:dyDescent="0.2">
      <c r="Q644"/>
    </row>
    <row r="645" spans="17:17" x14ac:dyDescent="0.2">
      <c r="Q645"/>
    </row>
    <row r="646" spans="17:17" x14ac:dyDescent="0.2">
      <c r="Q646"/>
    </row>
    <row r="647" spans="17:17" x14ac:dyDescent="0.2">
      <c r="Q647"/>
    </row>
    <row r="648" spans="17:17" x14ac:dyDescent="0.2">
      <c r="Q648"/>
    </row>
    <row r="649" spans="17:17" x14ac:dyDescent="0.2">
      <c r="Q649"/>
    </row>
    <row r="650" spans="17:17" x14ac:dyDescent="0.2">
      <c r="Q650"/>
    </row>
    <row r="651" spans="17:17" x14ac:dyDescent="0.2">
      <c r="Q651"/>
    </row>
    <row r="652" spans="17:17" x14ac:dyDescent="0.2">
      <c r="Q652"/>
    </row>
    <row r="653" spans="17:17" x14ac:dyDescent="0.2">
      <c r="Q653"/>
    </row>
    <row r="654" spans="17:17" x14ac:dyDescent="0.2">
      <c r="Q654"/>
    </row>
    <row r="655" spans="17:17" x14ac:dyDescent="0.2">
      <c r="Q655"/>
    </row>
    <row r="656" spans="17:17" x14ac:dyDescent="0.2">
      <c r="Q656"/>
    </row>
    <row r="657" spans="17:17" x14ac:dyDescent="0.2">
      <c r="Q657"/>
    </row>
    <row r="658" spans="17:17" x14ac:dyDescent="0.2">
      <c r="Q658"/>
    </row>
    <row r="659" spans="17:17" x14ac:dyDescent="0.2">
      <c r="Q659"/>
    </row>
    <row r="660" spans="17:17" x14ac:dyDescent="0.2">
      <c r="Q660"/>
    </row>
    <row r="661" spans="17:17" x14ac:dyDescent="0.2">
      <c r="Q661"/>
    </row>
    <row r="662" spans="17:17" x14ac:dyDescent="0.2">
      <c r="Q662"/>
    </row>
    <row r="663" spans="17:17" x14ac:dyDescent="0.2">
      <c r="Q663"/>
    </row>
    <row r="664" spans="17:17" x14ac:dyDescent="0.2">
      <c r="Q664"/>
    </row>
    <row r="665" spans="17:17" x14ac:dyDescent="0.2">
      <c r="Q665"/>
    </row>
    <row r="666" spans="17:17" x14ac:dyDescent="0.2">
      <c r="Q666"/>
    </row>
    <row r="667" spans="17:17" x14ac:dyDescent="0.2">
      <c r="Q667"/>
    </row>
    <row r="668" spans="17:17" x14ac:dyDescent="0.2">
      <c r="Q668"/>
    </row>
    <row r="669" spans="17:17" x14ac:dyDescent="0.2">
      <c r="Q669"/>
    </row>
    <row r="670" spans="17:17" x14ac:dyDescent="0.2">
      <c r="Q670"/>
    </row>
    <row r="671" spans="17:17" x14ac:dyDescent="0.2">
      <c r="Q671"/>
    </row>
    <row r="672" spans="17:17" x14ac:dyDescent="0.2">
      <c r="Q672"/>
    </row>
    <row r="673" spans="17:17" x14ac:dyDescent="0.2">
      <c r="Q673"/>
    </row>
    <row r="674" spans="17:17" x14ac:dyDescent="0.2">
      <c r="Q674"/>
    </row>
    <row r="675" spans="17:17" x14ac:dyDescent="0.2">
      <c r="Q675"/>
    </row>
    <row r="676" spans="17:17" x14ac:dyDescent="0.2">
      <c r="Q676"/>
    </row>
    <row r="677" spans="17:17" x14ac:dyDescent="0.2">
      <c r="Q677"/>
    </row>
    <row r="678" spans="17:17" x14ac:dyDescent="0.2">
      <c r="Q678"/>
    </row>
    <row r="679" spans="17:17" x14ac:dyDescent="0.2">
      <c r="Q679"/>
    </row>
    <row r="680" spans="17:17" x14ac:dyDescent="0.2">
      <c r="Q680"/>
    </row>
    <row r="681" spans="17:17" x14ac:dyDescent="0.2">
      <c r="Q681"/>
    </row>
    <row r="682" spans="17:17" x14ac:dyDescent="0.2">
      <c r="Q682"/>
    </row>
    <row r="683" spans="17:17" x14ac:dyDescent="0.2">
      <c r="Q683"/>
    </row>
    <row r="684" spans="17:17" x14ac:dyDescent="0.2">
      <c r="Q684"/>
    </row>
    <row r="685" spans="17:17" x14ac:dyDescent="0.2">
      <c r="Q685"/>
    </row>
    <row r="686" spans="17:17" x14ac:dyDescent="0.2">
      <c r="Q686"/>
    </row>
    <row r="687" spans="17:17" x14ac:dyDescent="0.2">
      <c r="Q687"/>
    </row>
    <row r="688" spans="17:17" x14ac:dyDescent="0.2">
      <c r="Q688"/>
    </row>
    <row r="689" spans="17:17" x14ac:dyDescent="0.2">
      <c r="Q689"/>
    </row>
    <row r="690" spans="17:17" x14ac:dyDescent="0.2">
      <c r="Q690"/>
    </row>
    <row r="691" spans="17:17" x14ac:dyDescent="0.2">
      <c r="Q691"/>
    </row>
    <row r="692" spans="17:17" x14ac:dyDescent="0.2">
      <c r="Q692"/>
    </row>
    <row r="693" spans="17:17" x14ac:dyDescent="0.2">
      <c r="Q693"/>
    </row>
    <row r="694" spans="17:17" x14ac:dyDescent="0.2">
      <c r="Q694"/>
    </row>
    <row r="695" spans="17:17" x14ac:dyDescent="0.2">
      <c r="Q695"/>
    </row>
    <row r="696" spans="17:17" x14ac:dyDescent="0.2">
      <c r="Q696"/>
    </row>
    <row r="697" spans="17:17" x14ac:dyDescent="0.2">
      <c r="Q697"/>
    </row>
    <row r="698" spans="17:17" x14ac:dyDescent="0.2">
      <c r="Q698"/>
    </row>
    <row r="699" spans="17:17" x14ac:dyDescent="0.2">
      <c r="Q699"/>
    </row>
    <row r="700" spans="17:17" x14ac:dyDescent="0.2">
      <c r="Q700"/>
    </row>
    <row r="701" spans="17:17" x14ac:dyDescent="0.2">
      <c r="Q701"/>
    </row>
    <row r="702" spans="17:17" x14ac:dyDescent="0.2">
      <c r="Q702"/>
    </row>
    <row r="703" spans="17:17" x14ac:dyDescent="0.2">
      <c r="Q703"/>
    </row>
    <row r="704" spans="17:17" x14ac:dyDescent="0.2">
      <c r="Q704"/>
    </row>
    <row r="705" spans="17:17" x14ac:dyDescent="0.2">
      <c r="Q705"/>
    </row>
    <row r="706" spans="17:17" x14ac:dyDescent="0.2">
      <c r="Q706"/>
    </row>
    <row r="707" spans="17:17" x14ac:dyDescent="0.2">
      <c r="Q707"/>
    </row>
    <row r="708" spans="17:17" x14ac:dyDescent="0.2">
      <c r="Q708"/>
    </row>
    <row r="709" spans="17:17" x14ac:dyDescent="0.2">
      <c r="Q709"/>
    </row>
    <row r="710" spans="17:17" x14ac:dyDescent="0.2">
      <c r="Q710"/>
    </row>
    <row r="711" spans="17:17" x14ac:dyDescent="0.2">
      <c r="Q711"/>
    </row>
    <row r="712" spans="17:17" x14ac:dyDescent="0.2">
      <c r="Q712"/>
    </row>
    <row r="713" spans="17:17" x14ac:dyDescent="0.2">
      <c r="Q713"/>
    </row>
    <row r="714" spans="17:17" x14ac:dyDescent="0.2">
      <c r="Q714"/>
    </row>
    <row r="715" spans="17:17" x14ac:dyDescent="0.2">
      <c r="Q715"/>
    </row>
    <row r="716" spans="17:17" x14ac:dyDescent="0.2">
      <c r="Q716"/>
    </row>
    <row r="717" spans="17:17" x14ac:dyDescent="0.2">
      <c r="Q717"/>
    </row>
    <row r="718" spans="17:17" x14ac:dyDescent="0.2">
      <c r="Q718"/>
    </row>
    <row r="719" spans="17:17" x14ac:dyDescent="0.2">
      <c r="Q719"/>
    </row>
    <row r="720" spans="17:17" x14ac:dyDescent="0.2">
      <c r="Q720"/>
    </row>
    <row r="721" spans="17:17" x14ac:dyDescent="0.2">
      <c r="Q721"/>
    </row>
    <row r="722" spans="17:17" x14ac:dyDescent="0.2">
      <c r="Q722"/>
    </row>
    <row r="723" spans="17:17" x14ac:dyDescent="0.2">
      <c r="Q723"/>
    </row>
    <row r="724" spans="17:17" x14ac:dyDescent="0.2">
      <c r="Q724"/>
    </row>
    <row r="725" spans="17:17" x14ac:dyDescent="0.2">
      <c r="Q725"/>
    </row>
    <row r="726" spans="17:17" x14ac:dyDescent="0.2">
      <c r="Q726"/>
    </row>
    <row r="727" spans="17:17" x14ac:dyDescent="0.2">
      <c r="Q727"/>
    </row>
    <row r="728" spans="17:17" x14ac:dyDescent="0.2">
      <c r="Q728"/>
    </row>
    <row r="729" spans="17:17" x14ac:dyDescent="0.2">
      <c r="Q729"/>
    </row>
    <row r="730" spans="17:17" x14ac:dyDescent="0.2">
      <c r="Q730"/>
    </row>
    <row r="731" spans="17:17" x14ac:dyDescent="0.2">
      <c r="Q731"/>
    </row>
    <row r="732" spans="17:17" x14ac:dyDescent="0.2">
      <c r="Q732"/>
    </row>
    <row r="733" spans="17:17" x14ac:dyDescent="0.2">
      <c r="Q733"/>
    </row>
    <row r="734" spans="17:17" x14ac:dyDescent="0.2">
      <c r="Q734"/>
    </row>
    <row r="735" spans="17:17" x14ac:dyDescent="0.2">
      <c r="Q735"/>
    </row>
    <row r="736" spans="17:17" x14ac:dyDescent="0.2">
      <c r="Q736"/>
    </row>
    <row r="737" spans="17:17" x14ac:dyDescent="0.2">
      <c r="Q737"/>
    </row>
    <row r="738" spans="17:17" x14ac:dyDescent="0.2">
      <c r="Q738"/>
    </row>
    <row r="739" spans="17:17" x14ac:dyDescent="0.2">
      <c r="Q739"/>
    </row>
    <row r="740" spans="17:17" x14ac:dyDescent="0.2">
      <c r="Q740"/>
    </row>
    <row r="741" spans="17:17" x14ac:dyDescent="0.2">
      <c r="Q741"/>
    </row>
    <row r="742" spans="17:17" x14ac:dyDescent="0.2">
      <c r="Q742"/>
    </row>
    <row r="743" spans="17:17" x14ac:dyDescent="0.2">
      <c r="Q743"/>
    </row>
    <row r="744" spans="17:17" x14ac:dyDescent="0.2">
      <c r="Q744"/>
    </row>
    <row r="745" spans="17:17" x14ac:dyDescent="0.2">
      <c r="Q745"/>
    </row>
    <row r="746" spans="17:17" x14ac:dyDescent="0.2">
      <c r="Q746"/>
    </row>
    <row r="747" spans="17:17" x14ac:dyDescent="0.2">
      <c r="Q747"/>
    </row>
    <row r="748" spans="17:17" x14ac:dyDescent="0.2">
      <c r="Q748"/>
    </row>
    <row r="749" spans="17:17" x14ac:dyDescent="0.2">
      <c r="Q749"/>
    </row>
    <row r="750" spans="17:17" x14ac:dyDescent="0.2">
      <c r="Q750"/>
    </row>
    <row r="751" spans="17:17" x14ac:dyDescent="0.2">
      <c r="Q751"/>
    </row>
    <row r="752" spans="17:17" x14ac:dyDescent="0.2">
      <c r="Q752"/>
    </row>
    <row r="753" spans="17:17" x14ac:dyDescent="0.2">
      <c r="Q753"/>
    </row>
    <row r="754" spans="17:17" x14ac:dyDescent="0.2">
      <c r="Q754"/>
    </row>
    <row r="755" spans="17:17" x14ac:dyDescent="0.2">
      <c r="Q755"/>
    </row>
    <row r="756" spans="17:17" x14ac:dyDescent="0.2">
      <c r="Q756"/>
    </row>
    <row r="757" spans="17:17" x14ac:dyDescent="0.2">
      <c r="Q757"/>
    </row>
    <row r="758" spans="17:17" x14ac:dyDescent="0.2">
      <c r="Q758"/>
    </row>
    <row r="759" spans="17:17" x14ac:dyDescent="0.2">
      <c r="Q759"/>
    </row>
    <row r="760" spans="17:17" x14ac:dyDescent="0.2">
      <c r="Q760"/>
    </row>
    <row r="761" spans="17:17" x14ac:dyDescent="0.2">
      <c r="Q761"/>
    </row>
    <row r="762" spans="17:17" x14ac:dyDescent="0.2">
      <c r="Q762"/>
    </row>
    <row r="763" spans="17:17" x14ac:dyDescent="0.2">
      <c r="Q763"/>
    </row>
    <row r="764" spans="17:17" x14ac:dyDescent="0.2">
      <c r="Q764"/>
    </row>
    <row r="765" spans="17:17" x14ac:dyDescent="0.2">
      <c r="Q765"/>
    </row>
    <row r="766" spans="17:17" x14ac:dyDescent="0.2">
      <c r="Q766"/>
    </row>
    <row r="767" spans="17:17" x14ac:dyDescent="0.2">
      <c r="Q767"/>
    </row>
    <row r="768" spans="17:17" x14ac:dyDescent="0.2">
      <c r="Q768"/>
    </row>
    <row r="769" spans="17:17" x14ac:dyDescent="0.2">
      <c r="Q769"/>
    </row>
    <row r="770" spans="17:17" x14ac:dyDescent="0.2">
      <c r="Q770"/>
    </row>
    <row r="771" spans="17:17" x14ac:dyDescent="0.2">
      <c r="Q771"/>
    </row>
    <row r="772" spans="17:17" x14ac:dyDescent="0.2">
      <c r="Q772"/>
    </row>
    <row r="773" spans="17:17" x14ac:dyDescent="0.2">
      <c r="Q773"/>
    </row>
    <row r="774" spans="17:17" x14ac:dyDescent="0.2">
      <c r="Q774"/>
    </row>
    <row r="775" spans="17:17" x14ac:dyDescent="0.2">
      <c r="Q775"/>
    </row>
    <row r="776" spans="17:17" x14ac:dyDescent="0.2">
      <c r="Q776"/>
    </row>
    <row r="777" spans="17:17" x14ac:dyDescent="0.2">
      <c r="Q777"/>
    </row>
    <row r="778" spans="17:17" x14ac:dyDescent="0.2">
      <c r="Q778"/>
    </row>
    <row r="779" spans="17:17" x14ac:dyDescent="0.2">
      <c r="Q779"/>
    </row>
    <row r="780" spans="17:17" x14ac:dyDescent="0.2">
      <c r="Q780"/>
    </row>
    <row r="781" spans="17:17" x14ac:dyDescent="0.2">
      <c r="Q781"/>
    </row>
    <row r="782" spans="17:17" x14ac:dyDescent="0.2">
      <c r="Q782"/>
    </row>
    <row r="783" spans="17:17" x14ac:dyDescent="0.2">
      <c r="Q783"/>
    </row>
    <row r="784" spans="17:17" x14ac:dyDescent="0.2">
      <c r="Q784"/>
    </row>
    <row r="785" spans="17:17" x14ac:dyDescent="0.2">
      <c r="Q785"/>
    </row>
    <row r="786" spans="17:17" x14ac:dyDescent="0.2">
      <c r="Q786"/>
    </row>
    <row r="787" spans="17:17" x14ac:dyDescent="0.2">
      <c r="Q787"/>
    </row>
    <row r="788" spans="17:17" x14ac:dyDescent="0.2">
      <c r="Q788"/>
    </row>
    <row r="789" spans="17:17" x14ac:dyDescent="0.2">
      <c r="Q789"/>
    </row>
    <row r="790" spans="17:17" x14ac:dyDescent="0.2">
      <c r="Q790"/>
    </row>
    <row r="791" spans="17:17" x14ac:dyDescent="0.2">
      <c r="Q791"/>
    </row>
    <row r="792" spans="17:17" x14ac:dyDescent="0.2">
      <c r="Q792"/>
    </row>
    <row r="793" spans="17:17" x14ac:dyDescent="0.2">
      <c r="Q793"/>
    </row>
    <row r="794" spans="17:17" x14ac:dyDescent="0.2">
      <c r="Q794"/>
    </row>
    <row r="795" spans="17:17" x14ac:dyDescent="0.2">
      <c r="Q795"/>
    </row>
    <row r="796" spans="17:17" x14ac:dyDescent="0.2">
      <c r="Q796"/>
    </row>
    <row r="797" spans="17:17" x14ac:dyDescent="0.2">
      <c r="Q797"/>
    </row>
    <row r="798" spans="17:17" x14ac:dyDescent="0.2">
      <c r="Q798"/>
    </row>
    <row r="799" spans="17:17" x14ac:dyDescent="0.2">
      <c r="Q799"/>
    </row>
    <row r="800" spans="17:17" x14ac:dyDescent="0.2">
      <c r="Q800"/>
    </row>
    <row r="801" spans="17:17" x14ac:dyDescent="0.2">
      <c r="Q801"/>
    </row>
    <row r="802" spans="17:17" x14ac:dyDescent="0.2">
      <c r="Q802"/>
    </row>
    <row r="803" spans="17:17" x14ac:dyDescent="0.2">
      <c r="Q803"/>
    </row>
    <row r="804" spans="17:17" x14ac:dyDescent="0.2">
      <c r="Q804"/>
    </row>
    <row r="805" spans="17:17" x14ac:dyDescent="0.2">
      <c r="Q805"/>
    </row>
    <row r="806" spans="17:17" x14ac:dyDescent="0.2">
      <c r="Q806"/>
    </row>
    <row r="807" spans="17:17" x14ac:dyDescent="0.2">
      <c r="Q807"/>
    </row>
    <row r="808" spans="17:17" x14ac:dyDescent="0.2">
      <c r="Q808"/>
    </row>
    <row r="809" spans="17:17" x14ac:dyDescent="0.2">
      <c r="Q809"/>
    </row>
    <row r="810" spans="17:17" x14ac:dyDescent="0.2">
      <c r="Q810"/>
    </row>
    <row r="811" spans="17:17" x14ac:dyDescent="0.2">
      <c r="Q811"/>
    </row>
    <row r="812" spans="17:17" x14ac:dyDescent="0.2">
      <c r="Q812"/>
    </row>
    <row r="813" spans="17:17" x14ac:dyDescent="0.2">
      <c r="Q813"/>
    </row>
    <row r="814" spans="17:17" x14ac:dyDescent="0.2">
      <c r="Q814"/>
    </row>
    <row r="815" spans="17:17" x14ac:dyDescent="0.2">
      <c r="Q815"/>
    </row>
    <row r="816" spans="17:17" x14ac:dyDescent="0.2">
      <c r="Q816"/>
    </row>
    <row r="817" spans="17:17" x14ac:dyDescent="0.2">
      <c r="Q817"/>
    </row>
    <row r="818" spans="17:17" x14ac:dyDescent="0.2">
      <c r="Q818"/>
    </row>
    <row r="819" spans="17:17" x14ac:dyDescent="0.2">
      <c r="Q819"/>
    </row>
    <row r="820" spans="17:17" x14ac:dyDescent="0.2">
      <c r="Q820"/>
    </row>
    <row r="821" spans="17:17" x14ac:dyDescent="0.2">
      <c r="Q821"/>
    </row>
    <row r="822" spans="17:17" x14ac:dyDescent="0.2">
      <c r="Q822"/>
    </row>
    <row r="823" spans="17:17" x14ac:dyDescent="0.2">
      <c r="Q823"/>
    </row>
    <row r="824" spans="17:17" x14ac:dyDescent="0.2">
      <c r="Q824"/>
    </row>
    <row r="825" spans="17:17" x14ac:dyDescent="0.2">
      <c r="Q825"/>
    </row>
    <row r="826" spans="17:17" x14ac:dyDescent="0.2">
      <c r="Q826"/>
    </row>
    <row r="827" spans="17:17" x14ac:dyDescent="0.2">
      <c r="Q827"/>
    </row>
    <row r="828" spans="17:17" x14ac:dyDescent="0.2">
      <c r="Q828"/>
    </row>
    <row r="829" spans="17:17" x14ac:dyDescent="0.2">
      <c r="Q829"/>
    </row>
    <row r="830" spans="17:17" x14ac:dyDescent="0.2">
      <c r="Q830"/>
    </row>
    <row r="831" spans="17:17" x14ac:dyDescent="0.2">
      <c r="Q831"/>
    </row>
    <row r="832" spans="17:17" x14ac:dyDescent="0.2">
      <c r="Q832"/>
    </row>
    <row r="833" spans="17:17" x14ac:dyDescent="0.2">
      <c r="Q833"/>
    </row>
    <row r="834" spans="17:17" x14ac:dyDescent="0.2">
      <c r="Q834"/>
    </row>
    <row r="835" spans="17:17" x14ac:dyDescent="0.2">
      <c r="Q835"/>
    </row>
    <row r="836" spans="17:17" x14ac:dyDescent="0.2">
      <c r="Q836"/>
    </row>
    <row r="837" spans="17:17" x14ac:dyDescent="0.2">
      <c r="Q837"/>
    </row>
    <row r="838" spans="17:17" x14ac:dyDescent="0.2">
      <c r="Q838"/>
    </row>
    <row r="839" spans="17:17" x14ac:dyDescent="0.2">
      <c r="Q839"/>
    </row>
    <row r="840" spans="17:17" x14ac:dyDescent="0.2">
      <c r="Q840"/>
    </row>
    <row r="841" spans="17:17" x14ac:dyDescent="0.2">
      <c r="Q841"/>
    </row>
    <row r="842" spans="17:17" x14ac:dyDescent="0.2">
      <c r="Q842"/>
    </row>
    <row r="843" spans="17:17" x14ac:dyDescent="0.2">
      <c r="Q843"/>
    </row>
    <row r="844" spans="17:17" x14ac:dyDescent="0.2">
      <c r="Q844"/>
    </row>
    <row r="845" spans="17:17" x14ac:dyDescent="0.2">
      <c r="Q845"/>
    </row>
    <row r="846" spans="17:17" x14ac:dyDescent="0.2">
      <c r="Q846"/>
    </row>
    <row r="847" spans="17:17" x14ac:dyDescent="0.2">
      <c r="Q847"/>
    </row>
    <row r="848" spans="17:17" x14ac:dyDescent="0.2">
      <c r="Q848"/>
    </row>
    <row r="849" spans="17:17" x14ac:dyDescent="0.2">
      <c r="Q849"/>
    </row>
    <row r="850" spans="17:17" x14ac:dyDescent="0.2">
      <c r="Q850"/>
    </row>
    <row r="851" spans="17:17" x14ac:dyDescent="0.2">
      <c r="Q851"/>
    </row>
    <row r="852" spans="17:17" x14ac:dyDescent="0.2">
      <c r="Q852"/>
    </row>
    <row r="853" spans="17:17" x14ac:dyDescent="0.2">
      <c r="Q853"/>
    </row>
    <row r="854" spans="17:17" x14ac:dyDescent="0.2">
      <c r="Q854"/>
    </row>
    <row r="855" spans="17:17" x14ac:dyDescent="0.2">
      <c r="Q855"/>
    </row>
    <row r="856" spans="17:17" x14ac:dyDescent="0.2">
      <c r="Q856"/>
    </row>
    <row r="857" spans="17:17" x14ac:dyDescent="0.2">
      <c r="Q857"/>
    </row>
    <row r="858" spans="17:17" x14ac:dyDescent="0.2">
      <c r="Q858"/>
    </row>
    <row r="859" spans="17:17" x14ac:dyDescent="0.2">
      <c r="Q859"/>
    </row>
    <row r="860" spans="17:17" x14ac:dyDescent="0.2">
      <c r="Q860"/>
    </row>
    <row r="861" spans="17:17" x14ac:dyDescent="0.2">
      <c r="Q861"/>
    </row>
    <row r="862" spans="17:17" x14ac:dyDescent="0.2">
      <c r="Q862"/>
    </row>
    <row r="863" spans="17:17" x14ac:dyDescent="0.2">
      <c r="Q863"/>
    </row>
    <row r="864" spans="17:17" x14ac:dyDescent="0.2">
      <c r="Q864"/>
    </row>
    <row r="865" spans="17:17" x14ac:dyDescent="0.2">
      <c r="Q865"/>
    </row>
    <row r="866" spans="17:17" x14ac:dyDescent="0.2">
      <c r="Q866"/>
    </row>
    <row r="867" spans="17:17" x14ac:dyDescent="0.2">
      <c r="Q867"/>
    </row>
    <row r="868" spans="17:17" x14ac:dyDescent="0.2">
      <c r="Q868"/>
    </row>
    <row r="869" spans="17:17" x14ac:dyDescent="0.2">
      <c r="Q869"/>
    </row>
    <row r="870" spans="17:17" x14ac:dyDescent="0.2">
      <c r="Q870"/>
    </row>
    <row r="871" spans="17:17" x14ac:dyDescent="0.2">
      <c r="Q871"/>
    </row>
    <row r="872" spans="17:17" x14ac:dyDescent="0.2">
      <c r="Q872"/>
    </row>
    <row r="873" spans="17:17" x14ac:dyDescent="0.2">
      <c r="Q873"/>
    </row>
    <row r="874" spans="17:17" x14ac:dyDescent="0.2">
      <c r="Q874"/>
    </row>
    <row r="875" spans="17:17" x14ac:dyDescent="0.2">
      <c r="Q875"/>
    </row>
    <row r="876" spans="17:17" x14ac:dyDescent="0.2">
      <c r="Q876"/>
    </row>
    <row r="877" spans="17:17" x14ac:dyDescent="0.2">
      <c r="Q877"/>
    </row>
    <row r="878" spans="17:17" x14ac:dyDescent="0.2">
      <c r="Q878"/>
    </row>
    <row r="879" spans="17:17" x14ac:dyDescent="0.2">
      <c r="Q879"/>
    </row>
    <row r="880" spans="17:17" x14ac:dyDescent="0.2">
      <c r="Q880"/>
    </row>
    <row r="881" spans="17:17" x14ac:dyDescent="0.2">
      <c r="Q881"/>
    </row>
    <row r="882" spans="17:17" x14ac:dyDescent="0.2">
      <c r="Q882"/>
    </row>
    <row r="883" spans="17:17" x14ac:dyDescent="0.2">
      <c r="Q883"/>
    </row>
    <row r="884" spans="17:17" x14ac:dyDescent="0.2">
      <c r="Q884"/>
    </row>
    <row r="885" spans="17:17" x14ac:dyDescent="0.2">
      <c r="Q885"/>
    </row>
    <row r="886" spans="17:17" x14ac:dyDescent="0.2">
      <c r="Q886"/>
    </row>
    <row r="887" spans="17:17" x14ac:dyDescent="0.2">
      <c r="Q887"/>
    </row>
    <row r="888" spans="17:17" x14ac:dyDescent="0.2">
      <c r="Q888"/>
    </row>
    <row r="889" spans="17:17" x14ac:dyDescent="0.2">
      <c r="Q889"/>
    </row>
    <row r="890" spans="17:17" x14ac:dyDescent="0.2">
      <c r="Q890"/>
    </row>
    <row r="891" spans="17:17" x14ac:dyDescent="0.2">
      <c r="Q891"/>
    </row>
    <row r="892" spans="17:17" x14ac:dyDescent="0.2">
      <c r="Q892"/>
    </row>
    <row r="893" spans="17:17" x14ac:dyDescent="0.2">
      <c r="Q893"/>
    </row>
    <row r="894" spans="17:17" x14ac:dyDescent="0.2">
      <c r="Q894"/>
    </row>
    <row r="895" spans="17:17" x14ac:dyDescent="0.2">
      <c r="Q895"/>
    </row>
    <row r="896" spans="17:17" x14ac:dyDescent="0.2">
      <c r="Q896"/>
    </row>
    <row r="897" spans="17:17" x14ac:dyDescent="0.2">
      <c r="Q897"/>
    </row>
    <row r="898" spans="17:17" x14ac:dyDescent="0.2">
      <c r="Q898"/>
    </row>
    <row r="899" spans="17:17" x14ac:dyDescent="0.2">
      <c r="Q899"/>
    </row>
    <row r="900" spans="17:17" x14ac:dyDescent="0.2">
      <c r="Q900"/>
    </row>
    <row r="901" spans="17:17" x14ac:dyDescent="0.2">
      <c r="Q901"/>
    </row>
    <row r="902" spans="17:17" x14ac:dyDescent="0.2">
      <c r="Q902"/>
    </row>
    <row r="903" spans="17:17" x14ac:dyDescent="0.2">
      <c r="Q903"/>
    </row>
    <row r="904" spans="17:17" x14ac:dyDescent="0.2">
      <c r="Q904"/>
    </row>
    <row r="905" spans="17:17" x14ac:dyDescent="0.2">
      <c r="Q905"/>
    </row>
    <row r="906" spans="17:17" x14ac:dyDescent="0.2">
      <c r="Q906"/>
    </row>
    <row r="907" spans="17:17" x14ac:dyDescent="0.2">
      <c r="Q907"/>
    </row>
    <row r="908" spans="17:17" x14ac:dyDescent="0.2">
      <c r="Q908"/>
    </row>
    <row r="909" spans="17:17" x14ac:dyDescent="0.2">
      <c r="Q909"/>
    </row>
    <row r="910" spans="17:17" x14ac:dyDescent="0.2">
      <c r="Q910"/>
    </row>
    <row r="911" spans="17:17" x14ac:dyDescent="0.2">
      <c r="Q911"/>
    </row>
    <row r="912" spans="17:17" x14ac:dyDescent="0.2">
      <c r="Q912"/>
    </row>
    <row r="913" spans="17:17" x14ac:dyDescent="0.2">
      <c r="Q913"/>
    </row>
    <row r="914" spans="17:17" x14ac:dyDescent="0.2">
      <c r="Q914"/>
    </row>
    <row r="915" spans="17:17" x14ac:dyDescent="0.2">
      <c r="Q915"/>
    </row>
    <row r="916" spans="17:17" x14ac:dyDescent="0.2">
      <c r="Q916"/>
    </row>
    <row r="917" spans="17:17" x14ac:dyDescent="0.2">
      <c r="Q917"/>
    </row>
    <row r="918" spans="17:17" x14ac:dyDescent="0.2">
      <c r="Q918"/>
    </row>
    <row r="919" spans="17:17" x14ac:dyDescent="0.2">
      <c r="Q919"/>
    </row>
    <row r="920" spans="17:17" x14ac:dyDescent="0.2">
      <c r="Q920"/>
    </row>
    <row r="921" spans="17:17" x14ac:dyDescent="0.2">
      <c r="Q921"/>
    </row>
    <row r="922" spans="17:17" x14ac:dyDescent="0.2">
      <c r="Q922"/>
    </row>
    <row r="923" spans="17:17" x14ac:dyDescent="0.2">
      <c r="Q923"/>
    </row>
    <row r="924" spans="17:17" x14ac:dyDescent="0.2">
      <c r="Q924"/>
    </row>
    <row r="925" spans="17:17" x14ac:dyDescent="0.2">
      <c r="Q925"/>
    </row>
    <row r="926" spans="17:17" x14ac:dyDescent="0.2">
      <c r="Q926"/>
    </row>
    <row r="927" spans="17:17" x14ac:dyDescent="0.2">
      <c r="Q927"/>
    </row>
    <row r="928" spans="17:17" x14ac:dyDescent="0.2">
      <c r="Q928"/>
    </row>
    <row r="929" spans="17:17" x14ac:dyDescent="0.2">
      <c r="Q929"/>
    </row>
    <row r="930" spans="17:17" x14ac:dyDescent="0.2">
      <c r="Q930"/>
    </row>
    <row r="931" spans="17:17" x14ac:dyDescent="0.2">
      <c r="Q931"/>
    </row>
    <row r="932" spans="17:17" x14ac:dyDescent="0.2">
      <c r="Q932"/>
    </row>
    <row r="933" spans="17:17" x14ac:dyDescent="0.2">
      <c r="Q933"/>
    </row>
    <row r="934" spans="17:17" x14ac:dyDescent="0.2">
      <c r="Q934"/>
    </row>
    <row r="935" spans="17:17" x14ac:dyDescent="0.2">
      <c r="Q935"/>
    </row>
    <row r="936" spans="17:17" x14ac:dyDescent="0.2">
      <c r="Q936"/>
    </row>
    <row r="937" spans="17:17" x14ac:dyDescent="0.2">
      <c r="Q937"/>
    </row>
    <row r="938" spans="17:17" x14ac:dyDescent="0.2">
      <c r="Q938"/>
    </row>
    <row r="939" spans="17:17" x14ac:dyDescent="0.2">
      <c r="Q939"/>
    </row>
    <row r="940" spans="17:17" x14ac:dyDescent="0.2">
      <c r="Q940"/>
    </row>
    <row r="941" spans="17:17" x14ac:dyDescent="0.2">
      <c r="Q941"/>
    </row>
    <row r="942" spans="17:17" x14ac:dyDescent="0.2">
      <c r="Q942"/>
    </row>
    <row r="943" spans="17:17" x14ac:dyDescent="0.2">
      <c r="Q943"/>
    </row>
    <row r="944" spans="17:17" x14ac:dyDescent="0.2">
      <c r="Q944"/>
    </row>
    <row r="945" spans="17:17" x14ac:dyDescent="0.2">
      <c r="Q945"/>
    </row>
    <row r="946" spans="17:17" x14ac:dyDescent="0.2">
      <c r="Q946"/>
    </row>
    <row r="947" spans="17:17" x14ac:dyDescent="0.2">
      <c r="Q947"/>
    </row>
    <row r="948" spans="17:17" x14ac:dyDescent="0.2">
      <c r="Q948"/>
    </row>
    <row r="949" spans="17:17" x14ac:dyDescent="0.2">
      <c r="Q949"/>
    </row>
    <row r="950" spans="17:17" x14ac:dyDescent="0.2">
      <c r="Q950"/>
    </row>
    <row r="951" spans="17:17" x14ac:dyDescent="0.2">
      <c r="Q951"/>
    </row>
    <row r="952" spans="17:17" x14ac:dyDescent="0.2">
      <c r="Q952"/>
    </row>
    <row r="953" spans="17:17" x14ac:dyDescent="0.2">
      <c r="Q953"/>
    </row>
    <row r="954" spans="17:17" x14ac:dyDescent="0.2">
      <c r="Q954"/>
    </row>
    <row r="955" spans="17:17" x14ac:dyDescent="0.2">
      <c r="Q955"/>
    </row>
    <row r="956" spans="17:17" x14ac:dyDescent="0.2">
      <c r="Q956"/>
    </row>
    <row r="957" spans="17:17" x14ac:dyDescent="0.2">
      <c r="Q957"/>
    </row>
    <row r="958" spans="17:17" x14ac:dyDescent="0.2">
      <c r="Q958"/>
    </row>
    <row r="959" spans="17:17" x14ac:dyDescent="0.2">
      <c r="Q959"/>
    </row>
    <row r="960" spans="17:17" x14ac:dyDescent="0.2">
      <c r="Q960"/>
    </row>
    <row r="961" spans="17:17" x14ac:dyDescent="0.2">
      <c r="Q961"/>
    </row>
    <row r="962" spans="17:17" x14ac:dyDescent="0.2">
      <c r="Q962"/>
    </row>
    <row r="963" spans="17:17" x14ac:dyDescent="0.2">
      <c r="Q963"/>
    </row>
    <row r="964" spans="17:17" x14ac:dyDescent="0.2">
      <c r="Q964"/>
    </row>
    <row r="965" spans="17:17" x14ac:dyDescent="0.2">
      <c r="Q965"/>
    </row>
    <row r="966" spans="17:17" x14ac:dyDescent="0.2">
      <c r="Q966"/>
    </row>
    <row r="967" spans="17:17" x14ac:dyDescent="0.2">
      <c r="Q967"/>
    </row>
    <row r="968" spans="17:17" x14ac:dyDescent="0.2">
      <c r="Q968"/>
    </row>
    <row r="969" spans="17:17" x14ac:dyDescent="0.2">
      <c r="Q969"/>
    </row>
    <row r="970" spans="17:17" x14ac:dyDescent="0.2">
      <c r="Q970"/>
    </row>
    <row r="971" spans="17:17" x14ac:dyDescent="0.2">
      <c r="Q971"/>
    </row>
    <row r="972" spans="17:17" x14ac:dyDescent="0.2">
      <c r="Q972"/>
    </row>
    <row r="973" spans="17:17" x14ac:dyDescent="0.2">
      <c r="Q973"/>
    </row>
    <row r="974" spans="17:17" x14ac:dyDescent="0.2">
      <c r="Q974"/>
    </row>
    <row r="975" spans="17:17" x14ac:dyDescent="0.2">
      <c r="Q975"/>
    </row>
    <row r="976" spans="17:17" x14ac:dyDescent="0.2">
      <c r="Q976"/>
    </row>
    <row r="977" spans="17:17" x14ac:dyDescent="0.2">
      <c r="Q977"/>
    </row>
    <row r="978" spans="17:17" x14ac:dyDescent="0.2">
      <c r="Q978"/>
    </row>
    <row r="979" spans="17:17" x14ac:dyDescent="0.2">
      <c r="Q979"/>
    </row>
    <row r="980" spans="17:17" x14ac:dyDescent="0.2">
      <c r="Q980"/>
    </row>
    <row r="981" spans="17:17" x14ac:dyDescent="0.2">
      <c r="Q981"/>
    </row>
    <row r="982" spans="17:17" x14ac:dyDescent="0.2">
      <c r="Q982"/>
    </row>
    <row r="983" spans="17:17" x14ac:dyDescent="0.2">
      <c r="Q983"/>
    </row>
    <row r="984" spans="17:17" x14ac:dyDescent="0.2">
      <c r="Q984"/>
    </row>
    <row r="985" spans="17:17" x14ac:dyDescent="0.2">
      <c r="Q985"/>
    </row>
    <row r="986" spans="17:17" x14ac:dyDescent="0.2">
      <c r="Q986"/>
    </row>
    <row r="987" spans="17:17" x14ac:dyDescent="0.2">
      <c r="Q987"/>
    </row>
    <row r="988" spans="17:17" x14ac:dyDescent="0.2">
      <c r="Q988"/>
    </row>
    <row r="989" spans="17:17" x14ac:dyDescent="0.2">
      <c r="Q989"/>
    </row>
    <row r="990" spans="17:17" x14ac:dyDescent="0.2">
      <c r="Q990"/>
    </row>
    <row r="991" spans="17:17" x14ac:dyDescent="0.2">
      <c r="Q991"/>
    </row>
    <row r="992" spans="17:17" x14ac:dyDescent="0.2">
      <c r="Q992"/>
    </row>
    <row r="993" spans="17:17" x14ac:dyDescent="0.2">
      <c r="Q993"/>
    </row>
    <row r="994" spans="17:17" x14ac:dyDescent="0.2">
      <c r="Q994"/>
    </row>
    <row r="995" spans="17:17" x14ac:dyDescent="0.2">
      <c r="Q995"/>
    </row>
    <row r="996" spans="17:17" x14ac:dyDescent="0.2">
      <c r="Q996"/>
    </row>
    <row r="997" spans="17:17" x14ac:dyDescent="0.2">
      <c r="Q997"/>
    </row>
    <row r="998" spans="17:17" x14ac:dyDescent="0.2">
      <c r="Q998"/>
    </row>
    <row r="999" spans="17:17" x14ac:dyDescent="0.2">
      <c r="Q999"/>
    </row>
    <row r="1000" spans="17:17" x14ac:dyDescent="0.2">
      <c r="Q1000"/>
    </row>
    <row r="1001" spans="17:17" x14ac:dyDescent="0.2">
      <c r="Q1001"/>
    </row>
    <row r="1002" spans="17:17" x14ac:dyDescent="0.2">
      <c r="Q1002"/>
    </row>
    <row r="1003" spans="17:17" x14ac:dyDescent="0.2">
      <c r="Q1003"/>
    </row>
    <row r="1004" spans="17:17" x14ac:dyDescent="0.2">
      <c r="Q1004"/>
    </row>
    <row r="1005" spans="17:17" x14ac:dyDescent="0.2">
      <c r="Q1005"/>
    </row>
    <row r="1006" spans="17:17" x14ac:dyDescent="0.2">
      <c r="Q1006"/>
    </row>
    <row r="1007" spans="17:17" x14ac:dyDescent="0.2">
      <c r="Q1007"/>
    </row>
    <row r="1008" spans="17:17" x14ac:dyDescent="0.2">
      <c r="Q1008"/>
    </row>
    <row r="1009" spans="17:17" x14ac:dyDescent="0.2">
      <c r="Q1009"/>
    </row>
    <row r="1010" spans="17:17" x14ac:dyDescent="0.2">
      <c r="Q1010"/>
    </row>
    <row r="1011" spans="17:17" x14ac:dyDescent="0.2">
      <c r="Q1011"/>
    </row>
    <row r="1012" spans="17:17" x14ac:dyDescent="0.2">
      <c r="Q1012"/>
    </row>
    <row r="1013" spans="17:17" x14ac:dyDescent="0.2">
      <c r="Q1013"/>
    </row>
    <row r="1014" spans="17:17" x14ac:dyDescent="0.2">
      <c r="Q1014"/>
    </row>
    <row r="1015" spans="17:17" x14ac:dyDescent="0.2">
      <c r="Q1015"/>
    </row>
    <row r="1016" spans="17:17" x14ac:dyDescent="0.2">
      <c r="Q1016"/>
    </row>
    <row r="1017" spans="17:17" x14ac:dyDescent="0.2">
      <c r="Q1017"/>
    </row>
    <row r="1018" spans="17:17" x14ac:dyDescent="0.2">
      <c r="Q1018"/>
    </row>
    <row r="1019" spans="17:17" x14ac:dyDescent="0.2">
      <c r="Q1019"/>
    </row>
    <row r="1020" spans="17:17" x14ac:dyDescent="0.2">
      <c r="Q1020"/>
    </row>
    <row r="1021" spans="17:17" x14ac:dyDescent="0.2">
      <c r="Q1021"/>
    </row>
    <row r="1022" spans="17:17" x14ac:dyDescent="0.2">
      <c r="Q1022"/>
    </row>
    <row r="1023" spans="17:17" x14ac:dyDescent="0.2">
      <c r="Q1023"/>
    </row>
    <row r="1024" spans="17:17" x14ac:dyDescent="0.2">
      <c r="Q1024"/>
    </row>
    <row r="1025" spans="17:17" x14ac:dyDescent="0.2">
      <c r="Q1025"/>
    </row>
    <row r="1026" spans="17:17" x14ac:dyDescent="0.2">
      <c r="Q1026"/>
    </row>
    <row r="1027" spans="17:17" x14ac:dyDescent="0.2">
      <c r="Q1027"/>
    </row>
    <row r="1028" spans="17:17" x14ac:dyDescent="0.2">
      <c r="Q1028"/>
    </row>
    <row r="1029" spans="17:17" x14ac:dyDescent="0.2">
      <c r="Q1029"/>
    </row>
    <row r="1030" spans="17:17" x14ac:dyDescent="0.2">
      <c r="Q1030"/>
    </row>
    <row r="1031" spans="17:17" x14ac:dyDescent="0.2">
      <c r="Q1031"/>
    </row>
    <row r="1032" spans="17:17" x14ac:dyDescent="0.2">
      <c r="Q1032"/>
    </row>
    <row r="1033" spans="17:17" x14ac:dyDescent="0.2">
      <c r="Q1033"/>
    </row>
    <row r="1034" spans="17:17" x14ac:dyDescent="0.2">
      <c r="Q1034"/>
    </row>
    <row r="1035" spans="17:17" x14ac:dyDescent="0.2">
      <c r="Q1035"/>
    </row>
    <row r="1036" spans="17:17" x14ac:dyDescent="0.2">
      <c r="Q1036"/>
    </row>
    <row r="1037" spans="17:17" x14ac:dyDescent="0.2">
      <c r="Q1037"/>
    </row>
    <row r="1038" spans="17:17" x14ac:dyDescent="0.2">
      <c r="Q1038"/>
    </row>
    <row r="1039" spans="17:17" x14ac:dyDescent="0.2">
      <c r="Q1039"/>
    </row>
    <row r="1040" spans="17:17" x14ac:dyDescent="0.2">
      <c r="Q1040"/>
    </row>
    <row r="1041" spans="17:17" x14ac:dyDescent="0.2">
      <c r="Q1041"/>
    </row>
    <row r="1042" spans="17:17" x14ac:dyDescent="0.2">
      <c r="Q1042"/>
    </row>
    <row r="1043" spans="17:17" x14ac:dyDescent="0.2">
      <c r="Q1043"/>
    </row>
    <row r="1044" spans="17:17" x14ac:dyDescent="0.2">
      <c r="Q1044"/>
    </row>
    <row r="1045" spans="17:17" x14ac:dyDescent="0.2">
      <c r="Q1045"/>
    </row>
    <row r="1046" spans="17:17" x14ac:dyDescent="0.2">
      <c r="Q1046"/>
    </row>
    <row r="1047" spans="17:17" x14ac:dyDescent="0.2">
      <c r="Q1047"/>
    </row>
    <row r="1048" spans="17:17" x14ac:dyDescent="0.2">
      <c r="Q1048"/>
    </row>
    <row r="1049" spans="17:17" x14ac:dyDescent="0.2">
      <c r="Q1049"/>
    </row>
    <row r="1050" spans="17:17" x14ac:dyDescent="0.2">
      <c r="Q1050"/>
    </row>
    <row r="1051" spans="17:17" x14ac:dyDescent="0.2">
      <c r="Q1051"/>
    </row>
    <row r="1052" spans="17:17" x14ac:dyDescent="0.2">
      <c r="Q1052"/>
    </row>
    <row r="1053" spans="17:17" x14ac:dyDescent="0.2">
      <c r="Q1053"/>
    </row>
    <row r="1054" spans="17:17" x14ac:dyDescent="0.2">
      <c r="Q1054"/>
    </row>
    <row r="1055" spans="17:17" x14ac:dyDescent="0.2">
      <c r="Q1055"/>
    </row>
    <row r="1056" spans="17:17" x14ac:dyDescent="0.2">
      <c r="Q1056"/>
    </row>
    <row r="1057" spans="17:17" x14ac:dyDescent="0.2">
      <c r="Q1057"/>
    </row>
    <row r="1058" spans="17:17" x14ac:dyDescent="0.2">
      <c r="Q1058"/>
    </row>
    <row r="1059" spans="17:17" x14ac:dyDescent="0.2">
      <c r="Q1059"/>
    </row>
    <row r="1060" spans="17:17" x14ac:dyDescent="0.2">
      <c r="Q1060"/>
    </row>
    <row r="1061" spans="17:17" x14ac:dyDescent="0.2">
      <c r="Q1061"/>
    </row>
    <row r="1062" spans="17:17" x14ac:dyDescent="0.2">
      <c r="Q1062"/>
    </row>
    <row r="1063" spans="17:17" x14ac:dyDescent="0.2">
      <c r="Q1063"/>
    </row>
    <row r="1064" spans="17:17" x14ac:dyDescent="0.2">
      <c r="Q1064"/>
    </row>
    <row r="1065" spans="17:17" x14ac:dyDescent="0.2">
      <c r="Q1065"/>
    </row>
    <row r="1066" spans="17:17" x14ac:dyDescent="0.2">
      <c r="Q1066"/>
    </row>
    <row r="1067" spans="17:17" x14ac:dyDescent="0.2">
      <c r="Q1067"/>
    </row>
    <row r="1068" spans="17:17" x14ac:dyDescent="0.2">
      <c r="Q1068"/>
    </row>
    <row r="1069" spans="17:17" x14ac:dyDescent="0.2">
      <c r="Q1069"/>
    </row>
    <row r="1070" spans="17:17" x14ac:dyDescent="0.2">
      <c r="Q1070"/>
    </row>
    <row r="1071" spans="17:17" x14ac:dyDescent="0.2">
      <c r="Q1071"/>
    </row>
    <row r="1072" spans="17:17" x14ac:dyDescent="0.2">
      <c r="Q1072"/>
    </row>
    <row r="1073" spans="17:17" x14ac:dyDescent="0.2">
      <c r="Q1073"/>
    </row>
    <row r="1074" spans="17:17" x14ac:dyDescent="0.2">
      <c r="Q1074"/>
    </row>
    <row r="1075" spans="17:17" x14ac:dyDescent="0.2">
      <c r="Q1075"/>
    </row>
    <row r="1076" spans="17:17" x14ac:dyDescent="0.2">
      <c r="Q1076"/>
    </row>
    <row r="1077" spans="17:17" x14ac:dyDescent="0.2">
      <c r="Q1077"/>
    </row>
    <row r="1078" spans="17:17" x14ac:dyDescent="0.2">
      <c r="Q1078"/>
    </row>
    <row r="1079" spans="17:17" x14ac:dyDescent="0.2">
      <c r="Q1079"/>
    </row>
    <row r="1080" spans="17:17" x14ac:dyDescent="0.2">
      <c r="Q1080"/>
    </row>
    <row r="1081" spans="17:17" x14ac:dyDescent="0.2">
      <c r="Q1081"/>
    </row>
    <row r="1082" spans="17:17" x14ac:dyDescent="0.2">
      <c r="Q1082"/>
    </row>
    <row r="1083" spans="17:17" x14ac:dyDescent="0.2">
      <c r="Q1083"/>
    </row>
    <row r="1084" spans="17:17" x14ac:dyDescent="0.2">
      <c r="Q1084"/>
    </row>
    <row r="1085" spans="17:17" x14ac:dyDescent="0.2">
      <c r="Q1085"/>
    </row>
    <row r="1086" spans="17:17" x14ac:dyDescent="0.2">
      <c r="Q1086"/>
    </row>
    <row r="1087" spans="17:17" x14ac:dyDescent="0.2">
      <c r="Q1087"/>
    </row>
    <row r="1088" spans="17:17" x14ac:dyDescent="0.2">
      <c r="Q1088"/>
    </row>
    <row r="1089" spans="17:17" x14ac:dyDescent="0.2">
      <c r="Q1089"/>
    </row>
    <row r="1090" spans="17:17" x14ac:dyDescent="0.2">
      <c r="Q1090"/>
    </row>
    <row r="1091" spans="17:17" x14ac:dyDescent="0.2">
      <c r="Q1091"/>
    </row>
    <row r="1092" spans="17:17" x14ac:dyDescent="0.2">
      <c r="Q1092"/>
    </row>
    <row r="1093" spans="17:17" x14ac:dyDescent="0.2">
      <c r="Q1093"/>
    </row>
    <row r="1094" spans="17:17" x14ac:dyDescent="0.2">
      <c r="Q1094"/>
    </row>
    <row r="1095" spans="17:17" x14ac:dyDescent="0.2">
      <c r="Q1095"/>
    </row>
    <row r="1096" spans="17:17" x14ac:dyDescent="0.2">
      <c r="Q1096"/>
    </row>
    <row r="1097" spans="17:17" x14ac:dyDescent="0.2">
      <c r="Q1097"/>
    </row>
    <row r="1098" spans="17:17" x14ac:dyDescent="0.2">
      <c r="Q1098"/>
    </row>
    <row r="1099" spans="17:17" x14ac:dyDescent="0.2">
      <c r="Q1099"/>
    </row>
    <row r="1100" spans="17:17" x14ac:dyDescent="0.2">
      <c r="Q1100"/>
    </row>
    <row r="1101" spans="17:17" x14ac:dyDescent="0.2">
      <c r="Q1101"/>
    </row>
    <row r="1102" spans="17:17" x14ac:dyDescent="0.2">
      <c r="Q1102"/>
    </row>
    <row r="1103" spans="17:17" x14ac:dyDescent="0.2">
      <c r="Q1103"/>
    </row>
    <row r="1104" spans="17:17" x14ac:dyDescent="0.2">
      <c r="Q1104"/>
    </row>
    <row r="1105" spans="17:17" x14ac:dyDescent="0.2">
      <c r="Q1105"/>
    </row>
    <row r="1106" spans="17:17" x14ac:dyDescent="0.2">
      <c r="Q1106"/>
    </row>
    <row r="1107" spans="17:17" x14ac:dyDescent="0.2">
      <c r="Q1107"/>
    </row>
    <row r="1108" spans="17:17" x14ac:dyDescent="0.2">
      <c r="Q1108"/>
    </row>
    <row r="1109" spans="17:17" x14ac:dyDescent="0.2">
      <c r="Q1109"/>
    </row>
    <row r="1110" spans="17:17" x14ac:dyDescent="0.2">
      <c r="Q1110"/>
    </row>
    <row r="1111" spans="17:17" x14ac:dyDescent="0.2">
      <c r="Q1111"/>
    </row>
    <row r="1112" spans="17:17" x14ac:dyDescent="0.2">
      <c r="Q1112"/>
    </row>
    <row r="1113" spans="17:17" x14ac:dyDescent="0.2">
      <c r="Q1113"/>
    </row>
    <row r="1114" spans="17:17" x14ac:dyDescent="0.2">
      <c r="Q1114"/>
    </row>
    <row r="1115" spans="17:17" x14ac:dyDescent="0.2">
      <c r="Q1115"/>
    </row>
    <row r="1116" spans="17:17" x14ac:dyDescent="0.2">
      <c r="Q1116"/>
    </row>
    <row r="1117" spans="17:17" x14ac:dyDescent="0.2">
      <c r="Q1117"/>
    </row>
    <row r="1118" spans="17:17" x14ac:dyDescent="0.2">
      <c r="Q1118"/>
    </row>
    <row r="1119" spans="17:17" x14ac:dyDescent="0.2">
      <c r="Q1119"/>
    </row>
    <row r="1120" spans="17:17" x14ac:dyDescent="0.2">
      <c r="Q1120"/>
    </row>
    <row r="1121" spans="17:17" x14ac:dyDescent="0.2">
      <c r="Q1121"/>
    </row>
    <row r="1122" spans="17:17" x14ac:dyDescent="0.2">
      <c r="Q1122"/>
    </row>
    <row r="1123" spans="17:17" x14ac:dyDescent="0.2">
      <c r="Q1123"/>
    </row>
    <row r="1124" spans="17:17" x14ac:dyDescent="0.2">
      <c r="Q1124"/>
    </row>
    <row r="1125" spans="17:17" x14ac:dyDescent="0.2">
      <c r="Q1125"/>
    </row>
    <row r="1126" spans="17:17" x14ac:dyDescent="0.2">
      <c r="Q1126"/>
    </row>
    <row r="1127" spans="17:17" x14ac:dyDescent="0.2">
      <c r="Q1127"/>
    </row>
    <row r="1128" spans="17:17" x14ac:dyDescent="0.2">
      <c r="Q1128"/>
    </row>
    <row r="1129" spans="17:17" x14ac:dyDescent="0.2">
      <c r="Q1129"/>
    </row>
    <row r="1130" spans="17:17" x14ac:dyDescent="0.2">
      <c r="Q1130"/>
    </row>
    <row r="1131" spans="17:17" x14ac:dyDescent="0.2">
      <c r="Q1131"/>
    </row>
    <row r="1132" spans="17:17" x14ac:dyDescent="0.2">
      <c r="Q1132"/>
    </row>
    <row r="1133" spans="17:17" x14ac:dyDescent="0.2">
      <c r="Q1133"/>
    </row>
    <row r="1134" spans="17:17" x14ac:dyDescent="0.2">
      <c r="Q1134"/>
    </row>
    <row r="1135" spans="17:17" x14ac:dyDescent="0.2">
      <c r="Q1135"/>
    </row>
    <row r="1136" spans="17:17" x14ac:dyDescent="0.2">
      <c r="Q1136"/>
    </row>
    <row r="1137" spans="17:17" x14ac:dyDescent="0.2">
      <c r="Q1137"/>
    </row>
    <row r="1138" spans="17:17" x14ac:dyDescent="0.2">
      <c r="Q1138"/>
    </row>
    <row r="1139" spans="17:17" x14ac:dyDescent="0.2">
      <c r="Q1139"/>
    </row>
    <row r="1140" spans="17:17" x14ac:dyDescent="0.2">
      <c r="Q1140"/>
    </row>
    <row r="1141" spans="17:17" x14ac:dyDescent="0.2">
      <c r="Q1141"/>
    </row>
    <row r="1142" spans="17:17" x14ac:dyDescent="0.2">
      <c r="Q1142"/>
    </row>
    <row r="1143" spans="17:17" x14ac:dyDescent="0.2">
      <c r="Q1143"/>
    </row>
    <row r="1144" spans="17:17" x14ac:dyDescent="0.2">
      <c r="Q1144"/>
    </row>
    <row r="1145" spans="17:17" x14ac:dyDescent="0.2">
      <c r="Q1145"/>
    </row>
    <row r="1146" spans="17:17" x14ac:dyDescent="0.2">
      <c r="Q1146"/>
    </row>
    <row r="1147" spans="17:17" x14ac:dyDescent="0.2">
      <c r="Q1147"/>
    </row>
    <row r="1148" spans="17:17" x14ac:dyDescent="0.2">
      <c r="Q1148"/>
    </row>
    <row r="1149" spans="17:17" x14ac:dyDescent="0.2">
      <c r="Q1149"/>
    </row>
    <row r="1150" spans="17:17" x14ac:dyDescent="0.2">
      <c r="Q1150"/>
    </row>
    <row r="1151" spans="17:17" x14ac:dyDescent="0.2">
      <c r="Q1151"/>
    </row>
    <row r="1152" spans="17:17" x14ac:dyDescent="0.2">
      <c r="Q1152"/>
    </row>
    <row r="1153" spans="17:17" x14ac:dyDescent="0.2">
      <c r="Q1153"/>
    </row>
    <row r="1154" spans="17:17" x14ac:dyDescent="0.2">
      <c r="Q1154"/>
    </row>
    <row r="1155" spans="17:17" x14ac:dyDescent="0.2">
      <c r="Q1155"/>
    </row>
    <row r="1156" spans="17:17" x14ac:dyDescent="0.2">
      <c r="Q1156"/>
    </row>
    <row r="1157" spans="17:17" x14ac:dyDescent="0.2">
      <c r="Q1157"/>
    </row>
    <row r="1158" spans="17:17" x14ac:dyDescent="0.2">
      <c r="Q1158"/>
    </row>
    <row r="1159" spans="17:17" x14ac:dyDescent="0.2">
      <c r="Q1159"/>
    </row>
    <row r="1160" spans="17:17" x14ac:dyDescent="0.2">
      <c r="Q1160"/>
    </row>
    <row r="1161" spans="17:17" x14ac:dyDescent="0.2">
      <c r="Q1161"/>
    </row>
    <row r="1162" spans="17:17" x14ac:dyDescent="0.2">
      <c r="Q1162"/>
    </row>
    <row r="1163" spans="17:17" x14ac:dyDescent="0.2">
      <c r="Q1163"/>
    </row>
    <row r="1164" spans="17:17" x14ac:dyDescent="0.2">
      <c r="Q1164"/>
    </row>
    <row r="1165" spans="17:17" x14ac:dyDescent="0.2">
      <c r="Q1165"/>
    </row>
    <row r="1166" spans="17:17" x14ac:dyDescent="0.2">
      <c r="Q1166"/>
    </row>
    <row r="1167" spans="17:17" x14ac:dyDescent="0.2">
      <c r="Q1167"/>
    </row>
    <row r="1168" spans="17:17" x14ac:dyDescent="0.2">
      <c r="Q1168"/>
    </row>
    <row r="1169" spans="17:17" x14ac:dyDescent="0.2">
      <c r="Q1169"/>
    </row>
    <row r="1170" spans="17:17" x14ac:dyDescent="0.2">
      <c r="Q1170"/>
    </row>
    <row r="1171" spans="17:17" x14ac:dyDescent="0.2">
      <c r="Q1171"/>
    </row>
    <row r="1172" spans="17:17" x14ac:dyDescent="0.2">
      <c r="Q1172"/>
    </row>
    <row r="1173" spans="17:17" x14ac:dyDescent="0.2">
      <c r="Q1173"/>
    </row>
    <row r="1174" spans="17:17" x14ac:dyDescent="0.2">
      <c r="Q1174"/>
    </row>
    <row r="1175" spans="17:17" x14ac:dyDescent="0.2">
      <c r="Q1175"/>
    </row>
    <row r="1176" spans="17:17" x14ac:dyDescent="0.2">
      <c r="Q1176"/>
    </row>
    <row r="1177" spans="17:17" x14ac:dyDescent="0.2">
      <c r="Q1177"/>
    </row>
    <row r="1178" spans="17:17" x14ac:dyDescent="0.2">
      <c r="Q1178"/>
    </row>
    <row r="1179" spans="17:17" x14ac:dyDescent="0.2">
      <c r="Q1179"/>
    </row>
    <row r="1180" spans="17:17" x14ac:dyDescent="0.2">
      <c r="Q1180"/>
    </row>
    <row r="1181" spans="17:17" x14ac:dyDescent="0.2">
      <c r="Q1181"/>
    </row>
    <row r="1182" spans="17:17" x14ac:dyDescent="0.2">
      <c r="Q1182"/>
    </row>
    <row r="1183" spans="17:17" x14ac:dyDescent="0.2">
      <c r="Q1183"/>
    </row>
    <row r="1184" spans="17:17" x14ac:dyDescent="0.2">
      <c r="Q1184"/>
    </row>
    <row r="1185" spans="17:17" x14ac:dyDescent="0.2">
      <c r="Q1185"/>
    </row>
    <row r="1186" spans="17:17" x14ac:dyDescent="0.2">
      <c r="Q1186"/>
    </row>
    <row r="1187" spans="17:17" x14ac:dyDescent="0.2">
      <c r="Q1187"/>
    </row>
    <row r="1188" spans="17:17" x14ac:dyDescent="0.2">
      <c r="Q1188"/>
    </row>
    <row r="1189" spans="17:17" x14ac:dyDescent="0.2">
      <c r="Q1189"/>
    </row>
    <row r="1190" spans="17:17" x14ac:dyDescent="0.2">
      <c r="Q1190"/>
    </row>
    <row r="1191" spans="17:17" x14ac:dyDescent="0.2">
      <c r="Q1191"/>
    </row>
    <row r="1192" spans="17:17" x14ac:dyDescent="0.2">
      <c r="Q1192"/>
    </row>
    <row r="1193" spans="17:17" x14ac:dyDescent="0.2">
      <c r="Q1193"/>
    </row>
    <row r="1194" spans="17:17" x14ac:dyDescent="0.2">
      <c r="Q1194"/>
    </row>
    <row r="1195" spans="17:17" x14ac:dyDescent="0.2">
      <c r="Q1195"/>
    </row>
    <row r="1196" spans="17:17" x14ac:dyDescent="0.2">
      <c r="Q1196"/>
    </row>
    <row r="1197" spans="17:17" x14ac:dyDescent="0.2">
      <c r="Q1197"/>
    </row>
    <row r="1198" spans="17:17" x14ac:dyDescent="0.2">
      <c r="Q1198"/>
    </row>
    <row r="1199" spans="17:17" x14ac:dyDescent="0.2">
      <c r="Q1199"/>
    </row>
    <row r="1200" spans="17:17" x14ac:dyDescent="0.2">
      <c r="Q1200"/>
    </row>
    <row r="1201" spans="17:17" x14ac:dyDescent="0.2">
      <c r="Q1201"/>
    </row>
    <row r="1202" spans="17:17" x14ac:dyDescent="0.2">
      <c r="Q1202"/>
    </row>
    <row r="1203" spans="17:17" x14ac:dyDescent="0.2">
      <c r="Q1203"/>
    </row>
    <row r="1204" spans="17:17" x14ac:dyDescent="0.2">
      <c r="Q1204"/>
    </row>
    <row r="1205" spans="17:17" x14ac:dyDescent="0.2">
      <c r="Q1205"/>
    </row>
    <row r="1206" spans="17:17" x14ac:dyDescent="0.2">
      <c r="Q1206"/>
    </row>
    <row r="1207" spans="17:17" x14ac:dyDescent="0.2">
      <c r="Q1207"/>
    </row>
    <row r="1208" spans="17:17" x14ac:dyDescent="0.2">
      <c r="Q1208"/>
    </row>
    <row r="1209" spans="17:17" x14ac:dyDescent="0.2">
      <c r="Q1209"/>
    </row>
    <row r="1210" spans="17:17" x14ac:dyDescent="0.2">
      <c r="Q1210"/>
    </row>
    <row r="1211" spans="17:17" x14ac:dyDescent="0.2">
      <c r="Q1211"/>
    </row>
    <row r="1212" spans="17:17" x14ac:dyDescent="0.2">
      <c r="Q1212"/>
    </row>
    <row r="1213" spans="17:17" x14ac:dyDescent="0.2">
      <c r="Q1213"/>
    </row>
    <row r="1214" spans="17:17" x14ac:dyDescent="0.2">
      <c r="Q1214"/>
    </row>
    <row r="1215" spans="17:17" x14ac:dyDescent="0.2">
      <c r="Q1215"/>
    </row>
    <row r="1216" spans="17:17" x14ac:dyDescent="0.2">
      <c r="Q1216"/>
    </row>
    <row r="1217" spans="17:17" x14ac:dyDescent="0.2">
      <c r="Q1217"/>
    </row>
    <row r="1218" spans="17:17" x14ac:dyDescent="0.2">
      <c r="Q1218"/>
    </row>
    <row r="1219" spans="17:17" x14ac:dyDescent="0.2">
      <c r="Q1219"/>
    </row>
    <row r="1220" spans="17:17" x14ac:dyDescent="0.2">
      <c r="Q1220"/>
    </row>
    <row r="1221" spans="17:17" x14ac:dyDescent="0.2">
      <c r="Q1221"/>
    </row>
    <row r="1222" spans="17:17" x14ac:dyDescent="0.2">
      <c r="Q1222"/>
    </row>
    <row r="1223" spans="17:17" x14ac:dyDescent="0.2">
      <c r="Q1223"/>
    </row>
    <row r="1224" spans="17:17" x14ac:dyDescent="0.2">
      <c r="Q1224"/>
    </row>
    <row r="1225" spans="17:17" x14ac:dyDescent="0.2">
      <c r="Q1225"/>
    </row>
    <row r="1226" spans="17:17" x14ac:dyDescent="0.2">
      <c r="Q1226"/>
    </row>
    <row r="1227" spans="17:17" x14ac:dyDescent="0.2">
      <c r="Q1227"/>
    </row>
    <row r="1228" spans="17:17" x14ac:dyDescent="0.2">
      <c r="Q1228"/>
    </row>
    <row r="1229" spans="17:17" x14ac:dyDescent="0.2">
      <c r="Q1229"/>
    </row>
    <row r="1230" spans="17:17" x14ac:dyDescent="0.2">
      <c r="Q1230"/>
    </row>
    <row r="1231" spans="17:17" x14ac:dyDescent="0.2">
      <c r="Q1231"/>
    </row>
    <row r="1232" spans="17:17" x14ac:dyDescent="0.2">
      <c r="Q1232"/>
    </row>
    <row r="1233" spans="17:17" x14ac:dyDescent="0.2">
      <c r="Q1233"/>
    </row>
    <row r="1234" spans="17:17" x14ac:dyDescent="0.2">
      <c r="Q1234"/>
    </row>
    <row r="1235" spans="17:17" x14ac:dyDescent="0.2">
      <c r="Q1235"/>
    </row>
    <row r="1236" spans="17:17" x14ac:dyDescent="0.2">
      <c r="Q1236"/>
    </row>
    <row r="1237" spans="17:17" x14ac:dyDescent="0.2">
      <c r="Q1237"/>
    </row>
    <row r="1238" spans="17:17" x14ac:dyDescent="0.2">
      <c r="Q1238"/>
    </row>
    <row r="1239" spans="17:17" x14ac:dyDescent="0.2">
      <c r="Q1239"/>
    </row>
    <row r="1240" spans="17:17" x14ac:dyDescent="0.2">
      <c r="Q1240"/>
    </row>
    <row r="1241" spans="17:17" x14ac:dyDescent="0.2">
      <c r="Q1241"/>
    </row>
    <row r="1242" spans="17:17" x14ac:dyDescent="0.2">
      <c r="Q1242"/>
    </row>
    <row r="1243" spans="17:17" x14ac:dyDescent="0.2">
      <c r="Q1243"/>
    </row>
    <row r="1244" spans="17:17" x14ac:dyDescent="0.2">
      <c r="Q1244"/>
    </row>
    <row r="1245" spans="17:17" x14ac:dyDescent="0.2">
      <c r="Q1245"/>
    </row>
    <row r="1246" spans="17:17" x14ac:dyDescent="0.2">
      <c r="Q1246"/>
    </row>
    <row r="1247" spans="17:17" x14ac:dyDescent="0.2">
      <c r="Q1247"/>
    </row>
    <row r="1248" spans="17:17" x14ac:dyDescent="0.2">
      <c r="Q1248"/>
    </row>
    <row r="1249" spans="17:17" x14ac:dyDescent="0.2">
      <c r="Q1249"/>
    </row>
    <row r="1250" spans="17:17" x14ac:dyDescent="0.2">
      <c r="Q1250"/>
    </row>
    <row r="1251" spans="17:17" x14ac:dyDescent="0.2">
      <c r="Q1251"/>
    </row>
    <row r="1252" spans="17:17" x14ac:dyDescent="0.2">
      <c r="Q1252"/>
    </row>
    <row r="1253" spans="17:17" x14ac:dyDescent="0.2">
      <c r="Q1253"/>
    </row>
    <row r="1254" spans="17:17" x14ac:dyDescent="0.2">
      <c r="Q1254"/>
    </row>
    <row r="1255" spans="17:17" x14ac:dyDescent="0.2">
      <c r="Q1255"/>
    </row>
    <row r="1256" spans="17:17" x14ac:dyDescent="0.2">
      <c r="Q1256"/>
    </row>
    <row r="1257" spans="17:17" x14ac:dyDescent="0.2">
      <c r="Q1257"/>
    </row>
    <row r="1258" spans="17:17" x14ac:dyDescent="0.2">
      <c r="Q1258"/>
    </row>
    <row r="1259" spans="17:17" x14ac:dyDescent="0.2">
      <c r="Q1259"/>
    </row>
    <row r="1260" spans="17:17" x14ac:dyDescent="0.2">
      <c r="Q1260"/>
    </row>
    <row r="1261" spans="17:17" x14ac:dyDescent="0.2">
      <c r="Q1261"/>
    </row>
    <row r="1262" spans="17:17" x14ac:dyDescent="0.2">
      <c r="Q1262"/>
    </row>
    <row r="1263" spans="17:17" x14ac:dyDescent="0.2">
      <c r="Q1263"/>
    </row>
    <row r="1264" spans="17:17" x14ac:dyDescent="0.2">
      <c r="Q1264"/>
    </row>
    <row r="1265" spans="17:17" x14ac:dyDescent="0.2">
      <c r="Q1265"/>
    </row>
    <row r="1266" spans="17:17" x14ac:dyDescent="0.2">
      <c r="Q1266"/>
    </row>
    <row r="1267" spans="17:17" x14ac:dyDescent="0.2">
      <c r="Q1267"/>
    </row>
    <row r="1268" spans="17:17" x14ac:dyDescent="0.2">
      <c r="Q1268"/>
    </row>
    <row r="1269" spans="17:17" x14ac:dyDescent="0.2">
      <c r="Q1269"/>
    </row>
    <row r="1270" spans="17:17" x14ac:dyDescent="0.2">
      <c r="Q1270"/>
    </row>
    <row r="1271" spans="17:17" x14ac:dyDescent="0.2">
      <c r="Q1271"/>
    </row>
    <row r="1272" spans="17:17" x14ac:dyDescent="0.2">
      <c r="Q1272"/>
    </row>
    <row r="1273" spans="17:17" x14ac:dyDescent="0.2">
      <c r="Q1273"/>
    </row>
    <row r="1274" spans="17:17" x14ac:dyDescent="0.2">
      <c r="Q1274"/>
    </row>
    <row r="1275" spans="17:17" x14ac:dyDescent="0.2">
      <c r="Q1275"/>
    </row>
    <row r="1276" spans="17:17" x14ac:dyDescent="0.2">
      <c r="Q1276"/>
    </row>
    <row r="1277" spans="17:17" x14ac:dyDescent="0.2">
      <c r="Q1277"/>
    </row>
    <row r="1278" spans="17:17" x14ac:dyDescent="0.2">
      <c r="Q1278"/>
    </row>
    <row r="1279" spans="17:17" x14ac:dyDescent="0.2">
      <c r="Q1279"/>
    </row>
    <row r="1280" spans="17:17" x14ac:dyDescent="0.2">
      <c r="Q1280"/>
    </row>
    <row r="1281" spans="17:17" x14ac:dyDescent="0.2">
      <c r="Q1281"/>
    </row>
    <row r="1282" spans="17:17" x14ac:dyDescent="0.2">
      <c r="Q1282"/>
    </row>
    <row r="1283" spans="17:17" x14ac:dyDescent="0.2">
      <c r="Q1283"/>
    </row>
    <row r="1284" spans="17:17" x14ac:dyDescent="0.2">
      <c r="Q1284"/>
    </row>
    <row r="1285" spans="17:17" x14ac:dyDescent="0.2">
      <c r="Q1285"/>
    </row>
    <row r="1286" spans="17:17" x14ac:dyDescent="0.2">
      <c r="Q1286"/>
    </row>
    <row r="1287" spans="17:17" x14ac:dyDescent="0.2">
      <c r="Q1287"/>
    </row>
    <row r="1288" spans="17:17" x14ac:dyDescent="0.2">
      <c r="Q1288"/>
    </row>
    <row r="1289" spans="17:17" x14ac:dyDescent="0.2">
      <c r="Q1289"/>
    </row>
    <row r="1290" spans="17:17" x14ac:dyDescent="0.2">
      <c r="Q1290"/>
    </row>
    <row r="1291" spans="17:17" x14ac:dyDescent="0.2">
      <c r="Q1291"/>
    </row>
    <row r="1292" spans="17:17" x14ac:dyDescent="0.2">
      <c r="Q1292"/>
    </row>
    <row r="1293" spans="17:17" x14ac:dyDescent="0.2">
      <c r="Q1293"/>
    </row>
    <row r="1294" spans="17:17" x14ac:dyDescent="0.2">
      <c r="Q1294"/>
    </row>
    <row r="1295" spans="17:17" x14ac:dyDescent="0.2">
      <c r="Q1295"/>
    </row>
    <row r="1296" spans="17:17" x14ac:dyDescent="0.2">
      <c r="Q1296"/>
    </row>
    <row r="1297" spans="17:17" x14ac:dyDescent="0.2">
      <c r="Q1297"/>
    </row>
    <row r="1298" spans="17:17" x14ac:dyDescent="0.2">
      <c r="Q1298"/>
    </row>
    <row r="1299" spans="17:17" x14ac:dyDescent="0.2">
      <c r="Q1299"/>
    </row>
    <row r="1300" spans="17:17" x14ac:dyDescent="0.2">
      <c r="Q1300"/>
    </row>
    <row r="1301" spans="17:17" x14ac:dyDescent="0.2">
      <c r="Q1301"/>
    </row>
    <row r="1302" spans="17:17" x14ac:dyDescent="0.2">
      <c r="Q1302"/>
    </row>
    <row r="1303" spans="17:17" x14ac:dyDescent="0.2">
      <c r="Q1303"/>
    </row>
    <row r="1304" spans="17:17" x14ac:dyDescent="0.2">
      <c r="Q1304"/>
    </row>
    <row r="1305" spans="17:17" x14ac:dyDescent="0.2">
      <c r="Q1305"/>
    </row>
    <row r="1306" spans="17:17" x14ac:dyDescent="0.2">
      <c r="Q1306"/>
    </row>
    <row r="1307" spans="17:17" x14ac:dyDescent="0.2">
      <c r="Q1307"/>
    </row>
    <row r="1308" spans="17:17" x14ac:dyDescent="0.2">
      <c r="Q1308"/>
    </row>
    <row r="1309" spans="17:17" x14ac:dyDescent="0.2">
      <c r="Q1309"/>
    </row>
    <row r="1310" spans="17:17" x14ac:dyDescent="0.2">
      <c r="Q1310"/>
    </row>
    <row r="1311" spans="17:17" x14ac:dyDescent="0.2">
      <c r="Q1311"/>
    </row>
    <row r="1312" spans="17:17" x14ac:dyDescent="0.2">
      <c r="Q1312"/>
    </row>
    <row r="1313" spans="17:17" x14ac:dyDescent="0.2">
      <c r="Q1313"/>
    </row>
    <row r="1314" spans="17:17" x14ac:dyDescent="0.2">
      <c r="Q1314"/>
    </row>
    <row r="1315" spans="17:17" x14ac:dyDescent="0.2">
      <c r="Q1315"/>
    </row>
    <row r="1316" spans="17:17" x14ac:dyDescent="0.2">
      <c r="Q1316"/>
    </row>
    <row r="1317" spans="17:17" x14ac:dyDescent="0.2">
      <c r="Q1317"/>
    </row>
    <row r="1318" spans="17:17" x14ac:dyDescent="0.2">
      <c r="Q1318"/>
    </row>
    <row r="1319" spans="17:17" x14ac:dyDescent="0.2">
      <c r="Q1319"/>
    </row>
    <row r="1320" spans="17:17" x14ac:dyDescent="0.2">
      <c r="Q1320"/>
    </row>
    <row r="1321" spans="17:17" x14ac:dyDescent="0.2">
      <c r="Q1321"/>
    </row>
    <row r="1322" spans="17:17" x14ac:dyDescent="0.2">
      <c r="Q1322"/>
    </row>
    <row r="1323" spans="17:17" x14ac:dyDescent="0.2">
      <c r="Q1323"/>
    </row>
    <row r="1324" spans="17:17" x14ac:dyDescent="0.2">
      <c r="Q1324"/>
    </row>
    <row r="1325" spans="17:17" x14ac:dyDescent="0.2">
      <c r="Q1325"/>
    </row>
    <row r="1326" spans="17:17" x14ac:dyDescent="0.2">
      <c r="Q1326"/>
    </row>
    <row r="1327" spans="17:17" x14ac:dyDescent="0.2">
      <c r="Q1327"/>
    </row>
    <row r="1328" spans="17:17" x14ac:dyDescent="0.2">
      <c r="Q1328"/>
    </row>
    <row r="1329" spans="17:17" x14ac:dyDescent="0.2">
      <c r="Q1329"/>
    </row>
    <row r="1330" spans="17:17" x14ac:dyDescent="0.2">
      <c r="Q1330"/>
    </row>
    <row r="1331" spans="17:17" x14ac:dyDescent="0.2">
      <c r="Q1331"/>
    </row>
    <row r="1332" spans="17:17" x14ac:dyDescent="0.2">
      <c r="Q1332"/>
    </row>
    <row r="1333" spans="17:17" x14ac:dyDescent="0.2">
      <c r="Q1333"/>
    </row>
    <row r="1334" spans="17:17" x14ac:dyDescent="0.2">
      <c r="Q1334"/>
    </row>
    <row r="1335" spans="17:17" x14ac:dyDescent="0.2">
      <c r="Q1335"/>
    </row>
    <row r="1336" spans="17:17" x14ac:dyDescent="0.2">
      <c r="Q1336"/>
    </row>
    <row r="1337" spans="17:17" x14ac:dyDescent="0.2">
      <c r="Q1337"/>
    </row>
    <row r="1338" spans="17:17" x14ac:dyDescent="0.2">
      <c r="Q1338"/>
    </row>
    <row r="1339" spans="17:17" x14ac:dyDescent="0.2">
      <c r="Q1339"/>
    </row>
    <row r="1340" spans="17:17" x14ac:dyDescent="0.2">
      <c r="Q1340"/>
    </row>
    <row r="1341" spans="17:17" x14ac:dyDescent="0.2">
      <c r="Q1341"/>
    </row>
    <row r="1342" spans="17:17" x14ac:dyDescent="0.2">
      <c r="Q1342"/>
    </row>
    <row r="1343" spans="17:17" x14ac:dyDescent="0.2">
      <c r="Q1343"/>
    </row>
    <row r="1344" spans="17:17" x14ac:dyDescent="0.2">
      <c r="Q1344"/>
    </row>
    <row r="1345" spans="17:17" x14ac:dyDescent="0.2">
      <c r="Q1345"/>
    </row>
    <row r="1346" spans="17:17" x14ac:dyDescent="0.2">
      <c r="Q1346"/>
    </row>
    <row r="1347" spans="17:17" x14ac:dyDescent="0.2">
      <c r="Q1347"/>
    </row>
    <row r="1348" spans="17:17" x14ac:dyDescent="0.2">
      <c r="Q1348"/>
    </row>
    <row r="1349" spans="17:17" x14ac:dyDescent="0.2">
      <c r="Q1349"/>
    </row>
    <row r="1350" spans="17:17" x14ac:dyDescent="0.2">
      <c r="Q1350"/>
    </row>
    <row r="1351" spans="17:17" x14ac:dyDescent="0.2">
      <c r="Q1351"/>
    </row>
    <row r="1352" spans="17:17" x14ac:dyDescent="0.2">
      <c r="Q1352"/>
    </row>
    <row r="1353" spans="17:17" x14ac:dyDescent="0.2">
      <c r="Q1353"/>
    </row>
    <row r="1354" spans="17:17" x14ac:dyDescent="0.2">
      <c r="Q1354"/>
    </row>
    <row r="1355" spans="17:17" x14ac:dyDescent="0.2">
      <c r="Q1355"/>
    </row>
    <row r="1356" spans="17:17" x14ac:dyDescent="0.2">
      <c r="Q1356"/>
    </row>
    <row r="1357" spans="17:17" x14ac:dyDescent="0.2">
      <c r="Q1357"/>
    </row>
    <row r="1358" spans="17:17" x14ac:dyDescent="0.2">
      <c r="Q1358"/>
    </row>
    <row r="1359" spans="17:17" x14ac:dyDescent="0.2">
      <c r="Q1359"/>
    </row>
    <row r="1360" spans="17:17" x14ac:dyDescent="0.2">
      <c r="Q1360"/>
    </row>
    <row r="1361" spans="17:17" x14ac:dyDescent="0.2">
      <c r="Q1361"/>
    </row>
    <row r="1362" spans="17:17" x14ac:dyDescent="0.2">
      <c r="Q1362"/>
    </row>
    <row r="1363" spans="17:17" x14ac:dyDescent="0.2">
      <c r="Q1363"/>
    </row>
    <row r="1364" spans="17:17" x14ac:dyDescent="0.2">
      <c r="Q1364"/>
    </row>
    <row r="1365" spans="17:17" x14ac:dyDescent="0.2">
      <c r="Q1365"/>
    </row>
    <row r="1366" spans="17:17" x14ac:dyDescent="0.2">
      <c r="Q1366"/>
    </row>
    <row r="1367" spans="17:17" x14ac:dyDescent="0.2">
      <c r="Q1367"/>
    </row>
    <row r="1368" spans="17:17" x14ac:dyDescent="0.2">
      <c r="Q1368"/>
    </row>
    <row r="1369" spans="17:17" x14ac:dyDescent="0.2">
      <c r="Q1369"/>
    </row>
    <row r="1370" spans="17:17" x14ac:dyDescent="0.2">
      <c r="Q1370"/>
    </row>
    <row r="1371" spans="17:17" x14ac:dyDescent="0.2">
      <c r="Q1371"/>
    </row>
    <row r="1372" spans="17:17" x14ac:dyDescent="0.2">
      <c r="Q1372"/>
    </row>
    <row r="1373" spans="17:17" x14ac:dyDescent="0.2">
      <c r="Q1373"/>
    </row>
    <row r="1374" spans="17:17" x14ac:dyDescent="0.2">
      <c r="Q1374"/>
    </row>
    <row r="1375" spans="17:17" x14ac:dyDescent="0.2">
      <c r="Q1375"/>
    </row>
    <row r="1376" spans="17:17" x14ac:dyDescent="0.2">
      <c r="Q1376"/>
    </row>
    <row r="1377" spans="17:17" x14ac:dyDescent="0.2">
      <c r="Q1377"/>
    </row>
    <row r="1378" spans="17:17" x14ac:dyDescent="0.2">
      <c r="Q1378"/>
    </row>
    <row r="1379" spans="17:17" x14ac:dyDescent="0.2">
      <c r="Q1379"/>
    </row>
    <row r="1380" spans="17:17" x14ac:dyDescent="0.2">
      <c r="Q1380"/>
    </row>
    <row r="1381" spans="17:17" x14ac:dyDescent="0.2">
      <c r="Q1381"/>
    </row>
    <row r="1382" spans="17:17" x14ac:dyDescent="0.2">
      <c r="Q1382"/>
    </row>
    <row r="1383" spans="17:17" x14ac:dyDescent="0.2">
      <c r="Q1383"/>
    </row>
    <row r="1384" spans="17:17" x14ac:dyDescent="0.2">
      <c r="Q1384"/>
    </row>
    <row r="1385" spans="17:17" x14ac:dyDescent="0.2">
      <c r="Q1385"/>
    </row>
    <row r="1386" spans="17:17" x14ac:dyDescent="0.2">
      <c r="Q1386"/>
    </row>
    <row r="1387" spans="17:17" x14ac:dyDescent="0.2">
      <c r="Q1387"/>
    </row>
    <row r="1388" spans="17:17" x14ac:dyDescent="0.2">
      <c r="Q1388"/>
    </row>
    <row r="1389" spans="17:17" x14ac:dyDescent="0.2">
      <c r="Q1389"/>
    </row>
    <row r="1390" spans="17:17" x14ac:dyDescent="0.2">
      <c r="Q1390"/>
    </row>
    <row r="1391" spans="17:17" x14ac:dyDescent="0.2">
      <c r="Q1391"/>
    </row>
    <row r="1392" spans="17:17" x14ac:dyDescent="0.2">
      <c r="Q1392"/>
    </row>
    <row r="1393" spans="17:17" x14ac:dyDescent="0.2">
      <c r="Q1393"/>
    </row>
    <row r="1394" spans="17:17" x14ac:dyDescent="0.2">
      <c r="Q1394"/>
    </row>
    <row r="1395" spans="17:17" x14ac:dyDescent="0.2">
      <c r="Q1395"/>
    </row>
    <row r="1396" spans="17:17" x14ac:dyDescent="0.2">
      <c r="Q1396"/>
    </row>
    <row r="1397" spans="17:17" x14ac:dyDescent="0.2">
      <c r="Q1397"/>
    </row>
    <row r="1398" spans="17:17" x14ac:dyDescent="0.2">
      <c r="Q1398"/>
    </row>
    <row r="1399" spans="17:17" x14ac:dyDescent="0.2">
      <c r="Q1399"/>
    </row>
    <row r="1400" spans="17:17" x14ac:dyDescent="0.2">
      <c r="Q1400"/>
    </row>
    <row r="1401" spans="17:17" x14ac:dyDescent="0.2">
      <c r="Q1401"/>
    </row>
    <row r="1402" spans="17:17" x14ac:dyDescent="0.2">
      <c r="Q1402"/>
    </row>
    <row r="1403" spans="17:17" x14ac:dyDescent="0.2">
      <c r="Q1403"/>
    </row>
    <row r="1404" spans="17:17" x14ac:dyDescent="0.2">
      <c r="Q1404"/>
    </row>
    <row r="1405" spans="17:17" x14ac:dyDescent="0.2">
      <c r="Q1405"/>
    </row>
    <row r="1406" spans="17:17" x14ac:dyDescent="0.2">
      <c r="Q1406"/>
    </row>
    <row r="1407" spans="17:17" x14ac:dyDescent="0.2">
      <c r="Q1407"/>
    </row>
    <row r="1408" spans="17:17" x14ac:dyDescent="0.2">
      <c r="Q1408"/>
    </row>
    <row r="1409" spans="17:17" x14ac:dyDescent="0.2">
      <c r="Q1409"/>
    </row>
    <row r="1410" spans="17:17" x14ac:dyDescent="0.2">
      <c r="Q1410"/>
    </row>
    <row r="1411" spans="17:17" x14ac:dyDescent="0.2">
      <c r="Q1411"/>
    </row>
    <row r="1412" spans="17:17" x14ac:dyDescent="0.2">
      <c r="Q1412"/>
    </row>
    <row r="1413" spans="17:17" x14ac:dyDescent="0.2">
      <c r="Q1413"/>
    </row>
    <row r="1414" spans="17:17" x14ac:dyDescent="0.2">
      <c r="Q1414"/>
    </row>
    <row r="1415" spans="17:17" x14ac:dyDescent="0.2">
      <c r="Q1415"/>
    </row>
    <row r="1416" spans="17:17" x14ac:dyDescent="0.2">
      <c r="Q1416"/>
    </row>
    <row r="1417" spans="17:17" x14ac:dyDescent="0.2">
      <c r="Q1417"/>
    </row>
    <row r="1418" spans="17:17" x14ac:dyDescent="0.2">
      <c r="Q1418"/>
    </row>
    <row r="1419" spans="17:17" x14ac:dyDescent="0.2">
      <c r="Q1419"/>
    </row>
    <row r="1420" spans="17:17" x14ac:dyDescent="0.2">
      <c r="Q1420"/>
    </row>
    <row r="1421" spans="17:17" x14ac:dyDescent="0.2">
      <c r="Q1421"/>
    </row>
    <row r="1422" spans="17:17" x14ac:dyDescent="0.2">
      <c r="Q1422"/>
    </row>
    <row r="1423" spans="17:17" x14ac:dyDescent="0.2">
      <c r="Q1423"/>
    </row>
    <row r="1424" spans="17:17" x14ac:dyDescent="0.2">
      <c r="Q1424"/>
    </row>
    <row r="1425" spans="17:17" x14ac:dyDescent="0.2">
      <c r="Q1425"/>
    </row>
    <row r="1426" spans="17:17" x14ac:dyDescent="0.2">
      <c r="Q1426"/>
    </row>
    <row r="1427" spans="17:17" x14ac:dyDescent="0.2">
      <c r="Q1427"/>
    </row>
    <row r="1428" spans="17:17" x14ac:dyDescent="0.2">
      <c r="Q1428"/>
    </row>
    <row r="1429" spans="17:17" x14ac:dyDescent="0.2">
      <c r="Q1429"/>
    </row>
    <row r="1430" spans="17:17" x14ac:dyDescent="0.2">
      <c r="Q1430"/>
    </row>
    <row r="1431" spans="17:17" x14ac:dyDescent="0.2">
      <c r="Q1431"/>
    </row>
    <row r="1432" spans="17:17" x14ac:dyDescent="0.2">
      <c r="Q1432"/>
    </row>
    <row r="1433" spans="17:17" x14ac:dyDescent="0.2">
      <c r="Q1433"/>
    </row>
    <row r="1434" spans="17:17" x14ac:dyDescent="0.2">
      <c r="Q1434"/>
    </row>
    <row r="1435" spans="17:17" x14ac:dyDescent="0.2">
      <c r="Q1435"/>
    </row>
    <row r="1436" spans="17:17" x14ac:dyDescent="0.2">
      <c r="Q1436"/>
    </row>
    <row r="1437" spans="17:17" x14ac:dyDescent="0.2">
      <c r="Q1437"/>
    </row>
    <row r="1438" spans="17:17" x14ac:dyDescent="0.2">
      <c r="Q1438"/>
    </row>
    <row r="1439" spans="17:17" x14ac:dyDescent="0.2">
      <c r="Q1439"/>
    </row>
    <row r="1440" spans="17:17" x14ac:dyDescent="0.2">
      <c r="Q1440"/>
    </row>
    <row r="1441" spans="17:17" x14ac:dyDescent="0.2">
      <c r="Q1441"/>
    </row>
    <row r="1442" spans="17:17" x14ac:dyDescent="0.2">
      <c r="Q1442"/>
    </row>
    <row r="1443" spans="17:17" x14ac:dyDescent="0.2">
      <c r="Q1443"/>
    </row>
    <row r="1444" spans="17:17" x14ac:dyDescent="0.2">
      <c r="Q1444"/>
    </row>
    <row r="1445" spans="17:17" x14ac:dyDescent="0.2">
      <c r="Q1445"/>
    </row>
    <row r="1446" spans="17:17" x14ac:dyDescent="0.2">
      <c r="Q1446"/>
    </row>
    <row r="1447" spans="17:17" x14ac:dyDescent="0.2">
      <c r="Q1447"/>
    </row>
    <row r="1448" spans="17:17" x14ac:dyDescent="0.2">
      <c r="Q1448"/>
    </row>
    <row r="1449" spans="17:17" x14ac:dyDescent="0.2">
      <c r="Q1449"/>
    </row>
    <row r="1450" spans="17:17" x14ac:dyDescent="0.2">
      <c r="Q1450"/>
    </row>
    <row r="1451" spans="17:17" x14ac:dyDescent="0.2">
      <c r="Q1451"/>
    </row>
    <row r="1452" spans="17:17" x14ac:dyDescent="0.2">
      <c r="Q1452"/>
    </row>
    <row r="1453" spans="17:17" x14ac:dyDescent="0.2">
      <c r="Q1453"/>
    </row>
    <row r="1454" spans="17:17" x14ac:dyDescent="0.2">
      <c r="Q1454"/>
    </row>
    <row r="1455" spans="17:17" x14ac:dyDescent="0.2">
      <c r="Q1455"/>
    </row>
    <row r="1456" spans="17:17" x14ac:dyDescent="0.2">
      <c r="Q1456"/>
    </row>
    <row r="1457" spans="17:17" x14ac:dyDescent="0.2">
      <c r="Q1457"/>
    </row>
    <row r="1458" spans="17:17" x14ac:dyDescent="0.2">
      <c r="Q1458"/>
    </row>
    <row r="1459" spans="17:17" x14ac:dyDescent="0.2">
      <c r="Q1459"/>
    </row>
    <row r="1460" spans="17:17" x14ac:dyDescent="0.2">
      <c r="Q1460"/>
    </row>
    <row r="1461" spans="17:17" x14ac:dyDescent="0.2">
      <c r="Q1461"/>
    </row>
    <row r="1462" spans="17:17" x14ac:dyDescent="0.2">
      <c r="Q1462"/>
    </row>
    <row r="1463" spans="17:17" x14ac:dyDescent="0.2">
      <c r="Q1463"/>
    </row>
    <row r="1464" spans="17:17" x14ac:dyDescent="0.2">
      <c r="Q1464"/>
    </row>
    <row r="1465" spans="17:17" x14ac:dyDescent="0.2">
      <c r="Q1465"/>
    </row>
    <row r="1466" spans="17:17" x14ac:dyDescent="0.2">
      <c r="Q1466"/>
    </row>
    <row r="1467" spans="17:17" x14ac:dyDescent="0.2">
      <c r="Q1467"/>
    </row>
    <row r="1468" spans="17:17" x14ac:dyDescent="0.2">
      <c r="Q1468"/>
    </row>
    <row r="1469" spans="17:17" x14ac:dyDescent="0.2">
      <c r="Q1469"/>
    </row>
    <row r="1470" spans="17:17" x14ac:dyDescent="0.2">
      <c r="Q1470"/>
    </row>
    <row r="1471" spans="17:17" x14ac:dyDescent="0.2">
      <c r="Q1471"/>
    </row>
    <row r="1472" spans="17:17" x14ac:dyDescent="0.2">
      <c r="Q1472"/>
    </row>
    <row r="1473" spans="17:17" x14ac:dyDescent="0.2">
      <c r="Q1473"/>
    </row>
    <row r="1474" spans="17:17" x14ac:dyDescent="0.2">
      <c r="Q1474"/>
    </row>
    <row r="1475" spans="17:17" x14ac:dyDescent="0.2">
      <c r="Q1475"/>
    </row>
    <row r="1476" spans="17:17" x14ac:dyDescent="0.2">
      <c r="Q1476"/>
    </row>
    <row r="1477" spans="17:17" x14ac:dyDescent="0.2">
      <c r="Q1477"/>
    </row>
    <row r="1478" spans="17:17" x14ac:dyDescent="0.2">
      <c r="Q1478"/>
    </row>
    <row r="1479" spans="17:17" x14ac:dyDescent="0.2">
      <c r="Q1479"/>
    </row>
    <row r="1480" spans="17:17" x14ac:dyDescent="0.2">
      <c r="Q1480"/>
    </row>
    <row r="1481" spans="17:17" x14ac:dyDescent="0.2">
      <c r="Q1481"/>
    </row>
    <row r="1482" spans="17:17" x14ac:dyDescent="0.2">
      <c r="Q1482"/>
    </row>
    <row r="1483" spans="17:17" x14ac:dyDescent="0.2">
      <c r="Q1483"/>
    </row>
    <row r="1484" spans="17:17" x14ac:dyDescent="0.2">
      <c r="Q1484"/>
    </row>
    <row r="1485" spans="17:17" x14ac:dyDescent="0.2">
      <c r="Q1485"/>
    </row>
    <row r="1486" spans="17:17" x14ac:dyDescent="0.2">
      <c r="Q1486"/>
    </row>
    <row r="1487" spans="17:17" x14ac:dyDescent="0.2">
      <c r="Q1487"/>
    </row>
    <row r="1488" spans="17:17" x14ac:dyDescent="0.2">
      <c r="Q1488"/>
    </row>
    <row r="1489" spans="17:17" x14ac:dyDescent="0.2">
      <c r="Q1489"/>
    </row>
    <row r="1490" spans="17:17" x14ac:dyDescent="0.2">
      <c r="Q1490"/>
    </row>
    <row r="1491" spans="17:17" x14ac:dyDescent="0.2">
      <c r="Q1491"/>
    </row>
    <row r="1492" spans="17:17" x14ac:dyDescent="0.2">
      <c r="Q1492"/>
    </row>
    <row r="1493" spans="17:17" x14ac:dyDescent="0.2">
      <c r="Q1493"/>
    </row>
    <row r="1494" spans="17:17" x14ac:dyDescent="0.2">
      <c r="Q1494"/>
    </row>
    <row r="1495" spans="17:17" x14ac:dyDescent="0.2">
      <c r="Q1495"/>
    </row>
    <row r="1496" spans="17:17" x14ac:dyDescent="0.2">
      <c r="Q1496"/>
    </row>
    <row r="1497" spans="17:17" x14ac:dyDescent="0.2">
      <c r="Q1497"/>
    </row>
    <row r="1498" spans="17:17" x14ac:dyDescent="0.2">
      <c r="Q1498"/>
    </row>
    <row r="1499" spans="17:17" x14ac:dyDescent="0.2">
      <c r="Q1499"/>
    </row>
    <row r="1500" spans="17:17" x14ac:dyDescent="0.2">
      <c r="Q1500"/>
    </row>
    <row r="1501" spans="17:17" x14ac:dyDescent="0.2">
      <c r="Q1501"/>
    </row>
    <row r="1502" spans="17:17" x14ac:dyDescent="0.2">
      <c r="Q1502"/>
    </row>
    <row r="1503" spans="17:17" x14ac:dyDescent="0.2">
      <c r="Q1503"/>
    </row>
    <row r="1504" spans="17:17" x14ac:dyDescent="0.2">
      <c r="Q1504"/>
    </row>
    <row r="1505" spans="17:17" x14ac:dyDescent="0.2">
      <c r="Q1505"/>
    </row>
    <row r="1506" spans="17:17" x14ac:dyDescent="0.2">
      <c r="Q1506"/>
    </row>
    <row r="1507" spans="17:17" x14ac:dyDescent="0.2">
      <c r="Q1507"/>
    </row>
    <row r="1508" spans="17:17" x14ac:dyDescent="0.2">
      <c r="Q1508"/>
    </row>
    <row r="1509" spans="17:17" x14ac:dyDescent="0.2">
      <c r="Q1509"/>
    </row>
    <row r="1510" spans="17:17" x14ac:dyDescent="0.2">
      <c r="Q1510"/>
    </row>
    <row r="1511" spans="17:17" x14ac:dyDescent="0.2">
      <c r="Q1511"/>
    </row>
    <row r="1512" spans="17:17" x14ac:dyDescent="0.2">
      <c r="Q1512"/>
    </row>
    <row r="1513" spans="17:17" x14ac:dyDescent="0.2">
      <c r="Q1513"/>
    </row>
    <row r="1514" spans="17:17" x14ac:dyDescent="0.2">
      <c r="Q1514"/>
    </row>
    <row r="1515" spans="17:17" x14ac:dyDescent="0.2">
      <c r="Q1515"/>
    </row>
    <row r="1516" spans="17:17" x14ac:dyDescent="0.2">
      <c r="Q1516"/>
    </row>
    <row r="1517" spans="17:17" x14ac:dyDescent="0.2">
      <c r="Q1517"/>
    </row>
    <row r="1518" spans="17:17" x14ac:dyDescent="0.2">
      <c r="Q1518"/>
    </row>
    <row r="1519" spans="17:17" x14ac:dyDescent="0.2">
      <c r="Q1519"/>
    </row>
    <row r="1520" spans="17:17" x14ac:dyDescent="0.2">
      <c r="Q1520"/>
    </row>
    <row r="1521" spans="17:17" x14ac:dyDescent="0.2">
      <c r="Q1521"/>
    </row>
    <row r="1522" spans="17:17" x14ac:dyDescent="0.2">
      <c r="Q1522"/>
    </row>
    <row r="1523" spans="17:17" x14ac:dyDescent="0.2">
      <c r="Q1523"/>
    </row>
    <row r="1524" spans="17:17" x14ac:dyDescent="0.2">
      <c r="Q1524"/>
    </row>
    <row r="1525" spans="17:17" x14ac:dyDescent="0.2">
      <c r="Q1525"/>
    </row>
    <row r="1526" spans="17:17" x14ac:dyDescent="0.2">
      <c r="Q1526"/>
    </row>
    <row r="1527" spans="17:17" x14ac:dyDescent="0.2">
      <c r="Q1527"/>
    </row>
    <row r="1528" spans="17:17" x14ac:dyDescent="0.2">
      <c r="Q1528"/>
    </row>
    <row r="1529" spans="17:17" x14ac:dyDescent="0.2">
      <c r="Q1529"/>
    </row>
    <row r="1530" spans="17:17" x14ac:dyDescent="0.2">
      <c r="Q1530"/>
    </row>
    <row r="1531" spans="17:17" x14ac:dyDescent="0.2">
      <c r="Q1531"/>
    </row>
    <row r="1532" spans="17:17" x14ac:dyDescent="0.2">
      <c r="Q1532"/>
    </row>
    <row r="1533" spans="17:17" x14ac:dyDescent="0.2">
      <c r="Q1533"/>
    </row>
    <row r="1534" spans="17:17" x14ac:dyDescent="0.2">
      <c r="Q1534"/>
    </row>
    <row r="1535" spans="17:17" x14ac:dyDescent="0.2">
      <c r="Q1535"/>
    </row>
    <row r="1536" spans="17:17" x14ac:dyDescent="0.2">
      <c r="Q1536"/>
    </row>
    <row r="1537" spans="17:17" x14ac:dyDescent="0.2">
      <c r="Q1537"/>
    </row>
    <row r="1538" spans="17:17" x14ac:dyDescent="0.2">
      <c r="Q1538"/>
    </row>
    <row r="1539" spans="17:17" x14ac:dyDescent="0.2">
      <c r="Q1539"/>
    </row>
    <row r="1540" spans="17:17" x14ac:dyDescent="0.2">
      <c r="Q1540"/>
    </row>
    <row r="1541" spans="17:17" x14ac:dyDescent="0.2">
      <c r="Q1541"/>
    </row>
    <row r="1542" spans="17:17" x14ac:dyDescent="0.2">
      <c r="Q1542"/>
    </row>
    <row r="1543" spans="17:17" x14ac:dyDescent="0.2">
      <c r="Q1543"/>
    </row>
    <row r="1544" spans="17:17" x14ac:dyDescent="0.2">
      <c r="Q1544"/>
    </row>
    <row r="1545" spans="17:17" x14ac:dyDescent="0.2">
      <c r="Q1545"/>
    </row>
    <row r="1546" spans="17:17" x14ac:dyDescent="0.2">
      <c r="Q1546"/>
    </row>
    <row r="1547" spans="17:17" x14ac:dyDescent="0.2">
      <c r="Q1547"/>
    </row>
    <row r="1548" spans="17:17" x14ac:dyDescent="0.2">
      <c r="Q1548"/>
    </row>
    <row r="1549" spans="17:17" x14ac:dyDescent="0.2">
      <c r="Q1549"/>
    </row>
    <row r="1550" spans="17:17" x14ac:dyDescent="0.2">
      <c r="Q1550"/>
    </row>
    <row r="1551" spans="17:17" x14ac:dyDescent="0.2">
      <c r="Q1551"/>
    </row>
    <row r="1552" spans="17:17" x14ac:dyDescent="0.2">
      <c r="Q1552"/>
    </row>
    <row r="1553" spans="17:17" x14ac:dyDescent="0.2">
      <c r="Q1553"/>
    </row>
    <row r="1554" spans="17:17" x14ac:dyDescent="0.2">
      <c r="Q1554"/>
    </row>
    <row r="1555" spans="17:17" x14ac:dyDescent="0.2">
      <c r="Q1555"/>
    </row>
    <row r="1556" spans="17:17" x14ac:dyDescent="0.2">
      <c r="Q1556"/>
    </row>
    <row r="1557" spans="17:17" x14ac:dyDescent="0.2">
      <c r="Q1557"/>
    </row>
    <row r="1558" spans="17:17" x14ac:dyDescent="0.2">
      <c r="Q1558"/>
    </row>
    <row r="1559" spans="17:17" x14ac:dyDescent="0.2">
      <c r="Q1559"/>
    </row>
    <row r="1560" spans="17:17" x14ac:dyDescent="0.2">
      <c r="Q1560"/>
    </row>
    <row r="1561" spans="17:17" x14ac:dyDescent="0.2">
      <c r="Q1561"/>
    </row>
    <row r="1562" spans="17:17" x14ac:dyDescent="0.2">
      <c r="Q1562"/>
    </row>
    <row r="1563" spans="17:17" x14ac:dyDescent="0.2">
      <c r="Q1563"/>
    </row>
    <row r="1564" spans="17:17" x14ac:dyDescent="0.2">
      <c r="Q1564"/>
    </row>
    <row r="1565" spans="17:17" x14ac:dyDescent="0.2">
      <c r="Q1565"/>
    </row>
    <row r="1566" spans="17:17" x14ac:dyDescent="0.2">
      <c r="Q1566"/>
    </row>
    <row r="1567" spans="17:17" x14ac:dyDescent="0.2">
      <c r="Q1567"/>
    </row>
    <row r="1568" spans="17:17" x14ac:dyDescent="0.2">
      <c r="Q1568"/>
    </row>
    <row r="1569" spans="17:17" x14ac:dyDescent="0.2">
      <c r="Q1569"/>
    </row>
    <row r="1570" spans="17:17" x14ac:dyDescent="0.2">
      <c r="Q1570"/>
    </row>
    <row r="1571" spans="17:17" x14ac:dyDescent="0.2">
      <c r="Q1571"/>
    </row>
    <row r="1572" spans="17:17" x14ac:dyDescent="0.2">
      <c r="Q1572"/>
    </row>
    <row r="1573" spans="17:17" x14ac:dyDescent="0.2">
      <c r="Q1573"/>
    </row>
    <row r="1574" spans="17:17" x14ac:dyDescent="0.2">
      <c r="Q1574"/>
    </row>
    <row r="1575" spans="17:17" x14ac:dyDescent="0.2">
      <c r="Q1575"/>
    </row>
    <row r="1576" spans="17:17" x14ac:dyDescent="0.2">
      <c r="Q1576"/>
    </row>
    <row r="1577" spans="17:17" x14ac:dyDescent="0.2">
      <c r="Q1577"/>
    </row>
    <row r="1578" spans="17:17" x14ac:dyDescent="0.2">
      <c r="Q1578"/>
    </row>
    <row r="1579" spans="17:17" x14ac:dyDescent="0.2">
      <c r="Q1579"/>
    </row>
    <row r="1580" spans="17:17" x14ac:dyDescent="0.2">
      <c r="Q1580"/>
    </row>
    <row r="1581" spans="17:17" x14ac:dyDescent="0.2">
      <c r="Q1581"/>
    </row>
    <row r="1582" spans="17:17" x14ac:dyDescent="0.2">
      <c r="Q1582"/>
    </row>
    <row r="1583" spans="17:17" x14ac:dyDescent="0.2">
      <c r="Q1583"/>
    </row>
    <row r="1584" spans="17:17" x14ac:dyDescent="0.2">
      <c r="Q1584"/>
    </row>
    <row r="1585" spans="17:17" x14ac:dyDescent="0.2">
      <c r="Q1585"/>
    </row>
    <row r="1586" spans="17:17" x14ac:dyDescent="0.2">
      <c r="Q1586"/>
    </row>
    <row r="1587" spans="17:17" x14ac:dyDescent="0.2">
      <c r="Q1587"/>
    </row>
    <row r="1588" spans="17:17" x14ac:dyDescent="0.2">
      <c r="Q1588"/>
    </row>
    <row r="1589" spans="17:17" x14ac:dyDescent="0.2">
      <c r="Q1589"/>
    </row>
    <row r="1590" spans="17:17" x14ac:dyDescent="0.2">
      <c r="Q1590"/>
    </row>
    <row r="1591" spans="17:17" x14ac:dyDescent="0.2">
      <c r="Q1591"/>
    </row>
    <row r="1592" spans="17:17" x14ac:dyDescent="0.2">
      <c r="Q1592"/>
    </row>
    <row r="1593" spans="17:17" x14ac:dyDescent="0.2">
      <c r="Q1593"/>
    </row>
    <row r="1594" spans="17:17" x14ac:dyDescent="0.2">
      <c r="Q1594"/>
    </row>
    <row r="1595" spans="17:17" x14ac:dyDescent="0.2">
      <c r="Q1595"/>
    </row>
    <row r="1596" spans="17:17" x14ac:dyDescent="0.2">
      <c r="Q1596"/>
    </row>
    <row r="1597" spans="17:17" x14ac:dyDescent="0.2">
      <c r="Q1597"/>
    </row>
    <row r="1598" spans="17:17" x14ac:dyDescent="0.2">
      <c r="Q1598"/>
    </row>
    <row r="1599" spans="17:17" x14ac:dyDescent="0.2">
      <c r="Q1599"/>
    </row>
    <row r="1600" spans="17:17" x14ac:dyDescent="0.2">
      <c r="Q1600"/>
    </row>
    <row r="1601" spans="17:17" x14ac:dyDescent="0.2">
      <c r="Q1601"/>
    </row>
    <row r="1602" spans="17:17" x14ac:dyDescent="0.2">
      <c r="Q1602"/>
    </row>
    <row r="1603" spans="17:17" x14ac:dyDescent="0.2">
      <c r="Q1603"/>
    </row>
    <row r="1604" spans="17:17" x14ac:dyDescent="0.2">
      <c r="Q1604"/>
    </row>
    <row r="1605" spans="17:17" x14ac:dyDescent="0.2">
      <c r="Q1605"/>
    </row>
    <row r="1606" spans="17:17" x14ac:dyDescent="0.2">
      <c r="Q1606"/>
    </row>
    <row r="1607" spans="17:17" x14ac:dyDescent="0.2">
      <c r="Q1607"/>
    </row>
    <row r="1608" spans="17:17" x14ac:dyDescent="0.2">
      <c r="Q1608"/>
    </row>
    <row r="1609" spans="17:17" x14ac:dyDescent="0.2">
      <c r="Q1609"/>
    </row>
    <row r="1610" spans="17:17" x14ac:dyDescent="0.2">
      <c r="Q1610"/>
    </row>
    <row r="1611" spans="17:17" x14ac:dyDescent="0.2">
      <c r="Q1611"/>
    </row>
    <row r="1612" spans="17:17" x14ac:dyDescent="0.2">
      <c r="Q1612"/>
    </row>
    <row r="1613" spans="17:17" x14ac:dyDescent="0.2">
      <c r="Q1613"/>
    </row>
    <row r="1614" spans="17:17" x14ac:dyDescent="0.2">
      <c r="Q1614"/>
    </row>
    <row r="1615" spans="17:17" x14ac:dyDescent="0.2">
      <c r="Q1615"/>
    </row>
    <row r="1616" spans="17:17" x14ac:dyDescent="0.2">
      <c r="Q1616"/>
    </row>
    <row r="1617" spans="17:17" x14ac:dyDescent="0.2">
      <c r="Q1617"/>
    </row>
    <row r="1618" spans="17:17" x14ac:dyDescent="0.2">
      <c r="Q1618"/>
    </row>
    <row r="1619" spans="17:17" x14ac:dyDescent="0.2">
      <c r="Q1619"/>
    </row>
    <row r="1620" spans="17:17" x14ac:dyDescent="0.2">
      <c r="Q1620"/>
    </row>
    <row r="1621" spans="17:17" x14ac:dyDescent="0.2">
      <c r="Q1621"/>
    </row>
    <row r="1622" spans="17:17" x14ac:dyDescent="0.2">
      <c r="Q1622"/>
    </row>
    <row r="1623" spans="17:17" x14ac:dyDescent="0.2">
      <c r="Q1623"/>
    </row>
    <row r="1624" spans="17:17" x14ac:dyDescent="0.2">
      <c r="Q1624"/>
    </row>
    <row r="1625" spans="17:17" x14ac:dyDescent="0.2">
      <c r="Q1625"/>
    </row>
    <row r="1626" spans="17:17" x14ac:dyDescent="0.2">
      <c r="Q1626"/>
    </row>
    <row r="1627" spans="17:17" x14ac:dyDescent="0.2">
      <c r="Q1627"/>
    </row>
    <row r="1628" spans="17:17" x14ac:dyDescent="0.2">
      <c r="Q1628"/>
    </row>
    <row r="1629" spans="17:17" x14ac:dyDescent="0.2">
      <c r="Q1629"/>
    </row>
    <row r="1630" spans="17:17" x14ac:dyDescent="0.2">
      <c r="Q1630"/>
    </row>
    <row r="1631" spans="17:17" x14ac:dyDescent="0.2">
      <c r="Q1631"/>
    </row>
    <row r="1632" spans="17:17" x14ac:dyDescent="0.2">
      <c r="Q1632"/>
    </row>
    <row r="1633" spans="17:17" x14ac:dyDescent="0.2">
      <c r="Q1633"/>
    </row>
    <row r="1634" spans="17:17" x14ac:dyDescent="0.2">
      <c r="Q1634"/>
    </row>
    <row r="1635" spans="17:17" x14ac:dyDescent="0.2">
      <c r="Q1635"/>
    </row>
    <row r="1636" spans="17:17" x14ac:dyDescent="0.2">
      <c r="Q1636"/>
    </row>
    <row r="1637" spans="17:17" x14ac:dyDescent="0.2">
      <c r="Q1637"/>
    </row>
    <row r="1638" spans="17:17" x14ac:dyDescent="0.2">
      <c r="Q1638"/>
    </row>
    <row r="1639" spans="17:17" x14ac:dyDescent="0.2">
      <c r="Q1639"/>
    </row>
    <row r="1640" spans="17:17" x14ac:dyDescent="0.2">
      <c r="Q1640"/>
    </row>
    <row r="1641" spans="17:17" x14ac:dyDescent="0.2">
      <c r="Q1641"/>
    </row>
    <row r="1642" spans="17:17" x14ac:dyDescent="0.2">
      <c r="Q1642"/>
    </row>
    <row r="1643" spans="17:17" x14ac:dyDescent="0.2">
      <c r="Q1643"/>
    </row>
    <row r="1644" spans="17:17" x14ac:dyDescent="0.2">
      <c r="Q1644"/>
    </row>
    <row r="1645" spans="17:17" x14ac:dyDescent="0.2">
      <c r="Q1645"/>
    </row>
    <row r="1646" spans="17:17" x14ac:dyDescent="0.2">
      <c r="Q1646"/>
    </row>
    <row r="1647" spans="17:17" x14ac:dyDescent="0.2">
      <c r="Q1647"/>
    </row>
    <row r="1648" spans="17:17" x14ac:dyDescent="0.2">
      <c r="Q1648"/>
    </row>
    <row r="1649" spans="17:17" x14ac:dyDescent="0.2">
      <c r="Q1649"/>
    </row>
    <row r="1650" spans="17:17" x14ac:dyDescent="0.2">
      <c r="Q1650"/>
    </row>
    <row r="1651" spans="17:17" x14ac:dyDescent="0.2">
      <c r="Q1651"/>
    </row>
    <row r="1652" spans="17:17" x14ac:dyDescent="0.2">
      <c r="Q1652"/>
    </row>
    <row r="1653" spans="17:17" x14ac:dyDescent="0.2">
      <c r="Q1653"/>
    </row>
    <row r="1654" spans="17:17" x14ac:dyDescent="0.2">
      <c r="Q1654"/>
    </row>
    <row r="1655" spans="17:17" x14ac:dyDescent="0.2">
      <c r="Q1655"/>
    </row>
    <row r="1656" spans="17:17" x14ac:dyDescent="0.2">
      <c r="Q1656"/>
    </row>
    <row r="1657" spans="17:17" x14ac:dyDescent="0.2">
      <c r="Q1657"/>
    </row>
    <row r="1658" spans="17:17" x14ac:dyDescent="0.2">
      <c r="Q1658"/>
    </row>
    <row r="1659" spans="17:17" x14ac:dyDescent="0.2">
      <c r="Q1659"/>
    </row>
    <row r="1660" spans="17:17" x14ac:dyDescent="0.2">
      <c r="Q1660"/>
    </row>
    <row r="1661" spans="17:17" x14ac:dyDescent="0.2">
      <c r="Q1661"/>
    </row>
    <row r="1662" spans="17:17" x14ac:dyDescent="0.2">
      <c r="Q1662"/>
    </row>
    <row r="1663" spans="17:17" x14ac:dyDescent="0.2">
      <c r="Q1663"/>
    </row>
    <row r="1664" spans="17:17" x14ac:dyDescent="0.2">
      <c r="Q1664"/>
    </row>
    <row r="1665" spans="17:17" x14ac:dyDescent="0.2">
      <c r="Q1665"/>
    </row>
    <row r="1666" spans="17:17" x14ac:dyDescent="0.2">
      <c r="Q1666"/>
    </row>
    <row r="1667" spans="17:17" x14ac:dyDescent="0.2">
      <c r="Q1667"/>
    </row>
    <row r="1668" spans="17:17" x14ac:dyDescent="0.2">
      <c r="Q1668"/>
    </row>
    <row r="1669" spans="17:17" x14ac:dyDescent="0.2">
      <c r="Q1669"/>
    </row>
    <row r="1670" spans="17:17" x14ac:dyDescent="0.2">
      <c r="Q1670"/>
    </row>
    <row r="1671" spans="17:17" x14ac:dyDescent="0.2">
      <c r="Q1671"/>
    </row>
    <row r="1672" spans="17:17" x14ac:dyDescent="0.2">
      <c r="Q1672"/>
    </row>
    <row r="1673" spans="17:17" x14ac:dyDescent="0.2">
      <c r="Q1673"/>
    </row>
    <row r="1674" spans="17:17" x14ac:dyDescent="0.2">
      <c r="Q1674"/>
    </row>
    <row r="1675" spans="17:17" x14ac:dyDescent="0.2">
      <c r="Q1675"/>
    </row>
    <row r="1676" spans="17:17" x14ac:dyDescent="0.2">
      <c r="Q1676"/>
    </row>
    <row r="1677" spans="17:17" x14ac:dyDescent="0.2">
      <c r="Q1677"/>
    </row>
    <row r="1678" spans="17:17" x14ac:dyDescent="0.2">
      <c r="Q1678"/>
    </row>
    <row r="1679" spans="17:17" x14ac:dyDescent="0.2">
      <c r="Q1679"/>
    </row>
    <row r="1680" spans="17:17" x14ac:dyDescent="0.2">
      <c r="Q1680"/>
    </row>
    <row r="1681" spans="17:17" x14ac:dyDescent="0.2">
      <c r="Q1681"/>
    </row>
    <row r="1682" spans="17:17" x14ac:dyDescent="0.2">
      <c r="Q1682"/>
    </row>
    <row r="1683" spans="17:17" x14ac:dyDescent="0.2">
      <c r="Q1683"/>
    </row>
    <row r="1684" spans="17:17" x14ac:dyDescent="0.2">
      <c r="Q1684"/>
    </row>
    <row r="1685" spans="17:17" x14ac:dyDescent="0.2">
      <c r="Q1685"/>
    </row>
    <row r="1686" spans="17:17" x14ac:dyDescent="0.2">
      <c r="Q1686"/>
    </row>
    <row r="1687" spans="17:17" x14ac:dyDescent="0.2">
      <c r="Q1687"/>
    </row>
    <row r="1688" spans="17:17" x14ac:dyDescent="0.2">
      <c r="Q1688"/>
    </row>
    <row r="1689" spans="17:17" x14ac:dyDescent="0.2">
      <c r="Q1689"/>
    </row>
    <row r="1690" spans="17:17" x14ac:dyDescent="0.2">
      <c r="Q1690"/>
    </row>
    <row r="1691" spans="17:17" x14ac:dyDescent="0.2">
      <c r="Q1691"/>
    </row>
    <row r="1692" spans="17:17" x14ac:dyDescent="0.2">
      <c r="Q1692"/>
    </row>
    <row r="1693" spans="17:17" x14ac:dyDescent="0.2">
      <c r="Q1693"/>
    </row>
    <row r="1694" spans="17:17" x14ac:dyDescent="0.2">
      <c r="Q1694"/>
    </row>
    <row r="1695" spans="17:17" x14ac:dyDescent="0.2">
      <c r="Q1695"/>
    </row>
    <row r="1696" spans="17:17" x14ac:dyDescent="0.2">
      <c r="Q1696"/>
    </row>
    <row r="1697" spans="17:17" x14ac:dyDescent="0.2">
      <c r="Q1697"/>
    </row>
    <row r="1698" spans="17:17" x14ac:dyDescent="0.2">
      <c r="Q1698"/>
    </row>
    <row r="1699" spans="17:17" x14ac:dyDescent="0.2">
      <c r="Q1699"/>
    </row>
    <row r="1700" spans="17:17" x14ac:dyDescent="0.2">
      <c r="Q1700"/>
    </row>
    <row r="1701" spans="17:17" x14ac:dyDescent="0.2">
      <c r="Q1701"/>
    </row>
    <row r="1702" spans="17:17" x14ac:dyDescent="0.2">
      <c r="Q1702"/>
    </row>
    <row r="1703" spans="17:17" x14ac:dyDescent="0.2">
      <c r="Q1703"/>
    </row>
    <row r="1704" spans="17:17" x14ac:dyDescent="0.2">
      <c r="Q1704"/>
    </row>
    <row r="1705" spans="17:17" x14ac:dyDescent="0.2">
      <c r="Q1705"/>
    </row>
    <row r="1706" spans="17:17" x14ac:dyDescent="0.2">
      <c r="Q1706"/>
    </row>
    <row r="1707" spans="17:17" x14ac:dyDescent="0.2">
      <c r="Q1707"/>
    </row>
    <row r="1708" spans="17:17" x14ac:dyDescent="0.2">
      <c r="Q1708"/>
    </row>
    <row r="1709" spans="17:17" x14ac:dyDescent="0.2">
      <c r="Q1709"/>
    </row>
    <row r="1710" spans="17:17" x14ac:dyDescent="0.2">
      <c r="Q1710"/>
    </row>
    <row r="1711" spans="17:17" x14ac:dyDescent="0.2">
      <c r="Q1711"/>
    </row>
    <row r="1712" spans="17:17" x14ac:dyDescent="0.2">
      <c r="Q1712"/>
    </row>
    <row r="1713" spans="17:17" x14ac:dyDescent="0.2">
      <c r="Q1713"/>
    </row>
    <row r="1714" spans="17:17" x14ac:dyDescent="0.2">
      <c r="Q1714"/>
    </row>
    <row r="1715" spans="17:17" x14ac:dyDescent="0.2">
      <c r="Q1715"/>
    </row>
    <row r="1716" spans="17:17" x14ac:dyDescent="0.2">
      <c r="Q1716"/>
    </row>
    <row r="1717" spans="17:17" x14ac:dyDescent="0.2">
      <c r="Q1717"/>
    </row>
    <row r="1718" spans="17:17" x14ac:dyDescent="0.2">
      <c r="Q1718"/>
    </row>
    <row r="1719" spans="17:17" x14ac:dyDescent="0.2">
      <c r="Q1719"/>
    </row>
    <row r="1720" spans="17:17" x14ac:dyDescent="0.2">
      <c r="Q1720"/>
    </row>
    <row r="1721" spans="17:17" x14ac:dyDescent="0.2">
      <c r="Q1721"/>
    </row>
    <row r="1722" spans="17:17" x14ac:dyDescent="0.2">
      <c r="Q1722"/>
    </row>
    <row r="1723" spans="17:17" x14ac:dyDescent="0.2">
      <c r="Q1723"/>
    </row>
    <row r="1724" spans="17:17" x14ac:dyDescent="0.2">
      <c r="Q1724"/>
    </row>
    <row r="1725" spans="17:17" x14ac:dyDescent="0.2">
      <c r="Q1725"/>
    </row>
    <row r="1726" spans="17:17" x14ac:dyDescent="0.2">
      <c r="Q1726"/>
    </row>
    <row r="1727" spans="17:17" x14ac:dyDescent="0.2">
      <c r="Q1727"/>
    </row>
    <row r="1728" spans="17:17" x14ac:dyDescent="0.2">
      <c r="Q1728"/>
    </row>
    <row r="1729" spans="17:17" x14ac:dyDescent="0.2">
      <c r="Q1729"/>
    </row>
    <row r="1730" spans="17:17" x14ac:dyDescent="0.2">
      <c r="Q1730"/>
    </row>
    <row r="1731" spans="17:17" x14ac:dyDescent="0.2">
      <c r="Q1731"/>
    </row>
    <row r="1732" spans="17:17" x14ac:dyDescent="0.2">
      <c r="Q1732"/>
    </row>
    <row r="1733" spans="17:17" x14ac:dyDescent="0.2">
      <c r="Q1733"/>
    </row>
    <row r="1734" spans="17:17" x14ac:dyDescent="0.2">
      <c r="Q1734"/>
    </row>
    <row r="1735" spans="17:17" x14ac:dyDescent="0.2">
      <c r="Q1735"/>
    </row>
    <row r="1736" spans="17:17" x14ac:dyDescent="0.2">
      <c r="Q1736"/>
    </row>
    <row r="1737" spans="17:17" x14ac:dyDescent="0.2">
      <c r="Q1737"/>
    </row>
    <row r="1738" spans="17:17" x14ac:dyDescent="0.2">
      <c r="Q1738"/>
    </row>
    <row r="1739" spans="17:17" x14ac:dyDescent="0.2">
      <c r="Q1739"/>
    </row>
    <row r="1740" spans="17:17" x14ac:dyDescent="0.2">
      <c r="Q1740"/>
    </row>
    <row r="1741" spans="17:17" x14ac:dyDescent="0.2">
      <c r="Q1741"/>
    </row>
    <row r="1742" spans="17:17" x14ac:dyDescent="0.2">
      <c r="Q1742"/>
    </row>
    <row r="1743" spans="17:17" x14ac:dyDescent="0.2">
      <c r="Q1743"/>
    </row>
    <row r="1744" spans="17:17" x14ac:dyDescent="0.2">
      <c r="Q1744"/>
    </row>
    <row r="1745" spans="17:17" x14ac:dyDescent="0.2">
      <c r="Q1745"/>
    </row>
    <row r="1746" spans="17:17" x14ac:dyDescent="0.2">
      <c r="Q1746"/>
    </row>
    <row r="1747" spans="17:17" x14ac:dyDescent="0.2">
      <c r="Q1747"/>
    </row>
    <row r="1748" spans="17:17" x14ac:dyDescent="0.2">
      <c r="Q1748"/>
    </row>
    <row r="1749" spans="17:17" x14ac:dyDescent="0.2">
      <c r="Q1749"/>
    </row>
    <row r="1750" spans="17:17" x14ac:dyDescent="0.2">
      <c r="Q1750"/>
    </row>
    <row r="1751" spans="17:17" x14ac:dyDescent="0.2">
      <c r="Q1751"/>
    </row>
    <row r="1752" spans="17:17" x14ac:dyDescent="0.2">
      <c r="Q1752"/>
    </row>
    <row r="1753" spans="17:17" x14ac:dyDescent="0.2">
      <c r="Q1753"/>
    </row>
    <row r="1754" spans="17:17" x14ac:dyDescent="0.2">
      <c r="Q1754"/>
    </row>
    <row r="1755" spans="17:17" x14ac:dyDescent="0.2">
      <c r="Q1755"/>
    </row>
    <row r="1756" spans="17:17" x14ac:dyDescent="0.2">
      <c r="Q1756"/>
    </row>
    <row r="1757" spans="17:17" x14ac:dyDescent="0.2">
      <c r="Q1757"/>
    </row>
    <row r="1758" spans="17:17" x14ac:dyDescent="0.2">
      <c r="Q1758"/>
    </row>
    <row r="1759" spans="17:17" x14ac:dyDescent="0.2">
      <c r="Q1759"/>
    </row>
    <row r="1760" spans="17:17" x14ac:dyDescent="0.2">
      <c r="Q1760"/>
    </row>
    <row r="1761" spans="17:17" x14ac:dyDescent="0.2">
      <c r="Q1761"/>
    </row>
    <row r="1762" spans="17:17" x14ac:dyDescent="0.2">
      <c r="Q1762"/>
    </row>
    <row r="1763" spans="17:17" x14ac:dyDescent="0.2">
      <c r="Q1763"/>
    </row>
    <row r="1764" spans="17:17" x14ac:dyDescent="0.2">
      <c r="Q1764"/>
    </row>
    <row r="1765" spans="17:17" x14ac:dyDescent="0.2">
      <c r="Q1765"/>
    </row>
    <row r="1766" spans="17:17" x14ac:dyDescent="0.2">
      <c r="Q1766"/>
    </row>
    <row r="1767" spans="17:17" x14ac:dyDescent="0.2">
      <c r="Q1767"/>
    </row>
    <row r="1768" spans="17:17" x14ac:dyDescent="0.2">
      <c r="Q1768"/>
    </row>
    <row r="1769" spans="17:17" x14ac:dyDescent="0.2">
      <c r="Q1769"/>
    </row>
    <row r="1770" spans="17:17" x14ac:dyDescent="0.2">
      <c r="Q1770"/>
    </row>
    <row r="1771" spans="17:17" x14ac:dyDescent="0.2">
      <c r="Q1771"/>
    </row>
    <row r="1772" spans="17:17" x14ac:dyDescent="0.2">
      <c r="Q1772"/>
    </row>
    <row r="1773" spans="17:17" x14ac:dyDescent="0.2">
      <c r="Q1773"/>
    </row>
    <row r="1774" spans="17:17" x14ac:dyDescent="0.2">
      <c r="Q1774"/>
    </row>
    <row r="1775" spans="17:17" x14ac:dyDescent="0.2">
      <c r="Q1775"/>
    </row>
    <row r="1776" spans="17:17" x14ac:dyDescent="0.2">
      <c r="Q1776"/>
    </row>
    <row r="1777" spans="17:17" x14ac:dyDescent="0.2">
      <c r="Q1777"/>
    </row>
    <row r="1778" spans="17:17" x14ac:dyDescent="0.2">
      <c r="Q1778"/>
    </row>
    <row r="1779" spans="17:17" x14ac:dyDescent="0.2">
      <c r="Q1779"/>
    </row>
    <row r="1780" spans="17:17" x14ac:dyDescent="0.2">
      <c r="Q1780"/>
    </row>
    <row r="1781" spans="17:17" x14ac:dyDescent="0.2">
      <c r="Q1781"/>
    </row>
    <row r="1782" spans="17:17" x14ac:dyDescent="0.2">
      <c r="Q1782"/>
    </row>
    <row r="1783" spans="17:17" x14ac:dyDescent="0.2">
      <c r="Q1783"/>
    </row>
    <row r="1784" spans="17:17" x14ac:dyDescent="0.2">
      <c r="Q1784"/>
    </row>
    <row r="1785" spans="17:17" x14ac:dyDescent="0.2">
      <c r="Q1785"/>
    </row>
    <row r="1786" spans="17:17" x14ac:dyDescent="0.2">
      <c r="Q1786"/>
    </row>
    <row r="1787" spans="17:17" x14ac:dyDescent="0.2">
      <c r="Q1787"/>
    </row>
    <row r="1788" spans="17:17" x14ac:dyDescent="0.2">
      <c r="Q1788"/>
    </row>
    <row r="1789" spans="17:17" x14ac:dyDescent="0.2">
      <c r="Q1789"/>
    </row>
    <row r="1790" spans="17:17" x14ac:dyDescent="0.2">
      <c r="Q1790"/>
    </row>
    <row r="1791" spans="17:17" x14ac:dyDescent="0.2">
      <c r="Q1791"/>
    </row>
    <row r="1792" spans="17:17" x14ac:dyDescent="0.2">
      <c r="Q1792"/>
    </row>
    <row r="1793" spans="17:17" x14ac:dyDescent="0.2">
      <c r="Q1793"/>
    </row>
    <row r="1794" spans="17:17" x14ac:dyDescent="0.2">
      <c r="Q1794"/>
    </row>
    <row r="1795" spans="17:17" x14ac:dyDescent="0.2">
      <c r="Q1795"/>
    </row>
    <row r="1796" spans="17:17" x14ac:dyDescent="0.2">
      <c r="Q1796"/>
    </row>
    <row r="1797" spans="17:17" x14ac:dyDescent="0.2">
      <c r="Q1797"/>
    </row>
    <row r="1798" spans="17:17" x14ac:dyDescent="0.2">
      <c r="Q1798"/>
    </row>
    <row r="1799" spans="17:17" x14ac:dyDescent="0.2">
      <c r="Q1799"/>
    </row>
    <row r="1800" spans="17:17" x14ac:dyDescent="0.2">
      <c r="Q1800"/>
    </row>
    <row r="1801" spans="17:17" x14ac:dyDescent="0.2">
      <c r="Q1801"/>
    </row>
    <row r="1802" spans="17:17" x14ac:dyDescent="0.2">
      <c r="Q1802"/>
    </row>
    <row r="1803" spans="17:17" x14ac:dyDescent="0.2">
      <c r="Q1803"/>
    </row>
    <row r="1804" spans="17:17" x14ac:dyDescent="0.2">
      <c r="Q1804"/>
    </row>
    <row r="1805" spans="17:17" x14ac:dyDescent="0.2">
      <c r="Q1805"/>
    </row>
    <row r="1806" spans="17:17" x14ac:dyDescent="0.2">
      <c r="Q1806"/>
    </row>
    <row r="1807" spans="17:17" x14ac:dyDescent="0.2">
      <c r="Q1807"/>
    </row>
    <row r="1808" spans="17:17" x14ac:dyDescent="0.2">
      <c r="Q1808"/>
    </row>
    <row r="1809" spans="17:17" x14ac:dyDescent="0.2">
      <c r="Q1809"/>
    </row>
    <row r="1810" spans="17:17" x14ac:dyDescent="0.2">
      <c r="Q1810"/>
    </row>
    <row r="1811" spans="17:17" x14ac:dyDescent="0.2">
      <c r="Q1811"/>
    </row>
    <row r="1812" spans="17:17" x14ac:dyDescent="0.2">
      <c r="Q1812"/>
    </row>
    <row r="1813" spans="17:17" x14ac:dyDescent="0.2">
      <c r="Q1813"/>
    </row>
    <row r="1814" spans="17:17" x14ac:dyDescent="0.2">
      <c r="Q1814"/>
    </row>
    <row r="1815" spans="17:17" x14ac:dyDescent="0.2">
      <c r="Q1815"/>
    </row>
    <row r="1816" spans="17:17" x14ac:dyDescent="0.2">
      <c r="Q1816"/>
    </row>
    <row r="1817" spans="17:17" x14ac:dyDescent="0.2">
      <c r="Q1817"/>
    </row>
    <row r="1818" spans="17:17" x14ac:dyDescent="0.2">
      <c r="Q1818"/>
    </row>
    <row r="1819" spans="17:17" x14ac:dyDescent="0.2">
      <c r="Q1819"/>
    </row>
    <row r="1820" spans="17:17" x14ac:dyDescent="0.2">
      <c r="Q1820"/>
    </row>
    <row r="1821" spans="17:17" x14ac:dyDescent="0.2">
      <c r="Q1821"/>
    </row>
    <row r="1822" spans="17:17" x14ac:dyDescent="0.2">
      <c r="Q1822"/>
    </row>
    <row r="1823" spans="17:17" x14ac:dyDescent="0.2">
      <c r="Q1823"/>
    </row>
    <row r="1824" spans="17:17" x14ac:dyDescent="0.2">
      <c r="Q1824"/>
    </row>
    <row r="1825" spans="17:17" x14ac:dyDescent="0.2">
      <c r="Q1825"/>
    </row>
    <row r="1826" spans="17:17" x14ac:dyDescent="0.2">
      <c r="Q1826"/>
    </row>
    <row r="1827" spans="17:17" x14ac:dyDescent="0.2">
      <c r="Q1827"/>
    </row>
    <row r="1828" spans="17:17" x14ac:dyDescent="0.2">
      <c r="Q1828"/>
    </row>
    <row r="1829" spans="17:17" x14ac:dyDescent="0.2">
      <c r="Q1829"/>
    </row>
    <row r="1830" spans="17:17" x14ac:dyDescent="0.2">
      <c r="Q1830"/>
    </row>
    <row r="1831" spans="17:17" x14ac:dyDescent="0.2">
      <c r="Q1831"/>
    </row>
    <row r="1832" spans="17:17" x14ac:dyDescent="0.2">
      <c r="Q1832"/>
    </row>
    <row r="1833" spans="17:17" x14ac:dyDescent="0.2">
      <c r="Q1833"/>
    </row>
    <row r="1834" spans="17:17" x14ac:dyDescent="0.2">
      <c r="Q1834"/>
    </row>
    <row r="1835" spans="17:17" x14ac:dyDescent="0.2">
      <c r="Q1835"/>
    </row>
    <row r="1836" spans="17:17" x14ac:dyDescent="0.2">
      <c r="Q1836"/>
    </row>
    <row r="1837" spans="17:17" x14ac:dyDescent="0.2">
      <c r="Q1837"/>
    </row>
    <row r="1838" spans="17:17" x14ac:dyDescent="0.2">
      <c r="Q1838"/>
    </row>
    <row r="1839" spans="17:17" x14ac:dyDescent="0.2">
      <c r="Q1839"/>
    </row>
    <row r="1840" spans="17:17" x14ac:dyDescent="0.2">
      <c r="Q1840"/>
    </row>
    <row r="1841" spans="17:17" x14ac:dyDescent="0.2">
      <c r="Q1841"/>
    </row>
    <row r="1842" spans="17:17" x14ac:dyDescent="0.2">
      <c r="Q1842"/>
    </row>
    <row r="1843" spans="17:17" x14ac:dyDescent="0.2">
      <c r="Q1843"/>
    </row>
    <row r="1844" spans="17:17" x14ac:dyDescent="0.2">
      <c r="Q1844"/>
    </row>
    <row r="1845" spans="17:17" x14ac:dyDescent="0.2">
      <c r="Q1845"/>
    </row>
    <row r="1846" spans="17:17" x14ac:dyDescent="0.2">
      <c r="Q1846"/>
    </row>
    <row r="1847" spans="17:17" x14ac:dyDescent="0.2">
      <c r="Q1847"/>
    </row>
    <row r="1848" spans="17:17" x14ac:dyDescent="0.2">
      <c r="Q1848"/>
    </row>
    <row r="1849" spans="17:17" x14ac:dyDescent="0.2">
      <c r="Q1849"/>
    </row>
    <row r="1850" spans="17:17" x14ac:dyDescent="0.2">
      <c r="Q1850"/>
    </row>
    <row r="1851" spans="17:17" x14ac:dyDescent="0.2">
      <c r="Q1851"/>
    </row>
    <row r="1852" spans="17:17" x14ac:dyDescent="0.2">
      <c r="Q1852"/>
    </row>
    <row r="1853" spans="17:17" x14ac:dyDescent="0.2">
      <c r="Q1853"/>
    </row>
    <row r="1854" spans="17:17" x14ac:dyDescent="0.2">
      <c r="Q1854"/>
    </row>
    <row r="1855" spans="17:17" x14ac:dyDescent="0.2">
      <c r="Q1855"/>
    </row>
    <row r="1856" spans="17:17" x14ac:dyDescent="0.2">
      <c r="Q1856"/>
    </row>
    <row r="1857" spans="17:17" x14ac:dyDescent="0.2">
      <c r="Q1857"/>
    </row>
    <row r="1858" spans="17:17" x14ac:dyDescent="0.2">
      <c r="Q1858"/>
    </row>
    <row r="1859" spans="17:17" x14ac:dyDescent="0.2">
      <c r="Q1859"/>
    </row>
    <row r="1860" spans="17:17" x14ac:dyDescent="0.2">
      <c r="Q1860"/>
    </row>
    <row r="1861" spans="17:17" x14ac:dyDescent="0.2">
      <c r="Q1861"/>
    </row>
    <row r="1862" spans="17:17" x14ac:dyDescent="0.2">
      <c r="Q1862"/>
    </row>
    <row r="1863" spans="17:17" x14ac:dyDescent="0.2">
      <c r="Q1863"/>
    </row>
    <row r="1864" spans="17:17" x14ac:dyDescent="0.2">
      <c r="Q1864"/>
    </row>
    <row r="1865" spans="17:17" x14ac:dyDescent="0.2">
      <c r="Q1865"/>
    </row>
    <row r="1866" spans="17:17" x14ac:dyDescent="0.2">
      <c r="Q1866"/>
    </row>
    <row r="1867" spans="17:17" x14ac:dyDescent="0.2">
      <c r="Q1867"/>
    </row>
    <row r="1868" spans="17:17" x14ac:dyDescent="0.2">
      <c r="Q1868"/>
    </row>
    <row r="1869" spans="17:17" x14ac:dyDescent="0.2">
      <c r="Q1869"/>
    </row>
    <row r="1870" spans="17:17" x14ac:dyDescent="0.2">
      <c r="Q1870"/>
    </row>
    <row r="1871" spans="17:17" x14ac:dyDescent="0.2">
      <c r="Q1871"/>
    </row>
    <row r="1872" spans="17:17" x14ac:dyDescent="0.2">
      <c r="Q1872"/>
    </row>
    <row r="1873" spans="17:17" x14ac:dyDescent="0.2">
      <c r="Q1873"/>
    </row>
    <row r="1874" spans="17:17" x14ac:dyDescent="0.2">
      <c r="Q1874"/>
    </row>
    <row r="1875" spans="17:17" x14ac:dyDescent="0.2">
      <c r="Q1875"/>
    </row>
    <row r="1876" spans="17:17" x14ac:dyDescent="0.2">
      <c r="Q1876"/>
    </row>
    <row r="1877" spans="17:17" x14ac:dyDescent="0.2">
      <c r="Q1877"/>
    </row>
    <row r="1878" spans="17:17" x14ac:dyDescent="0.2">
      <c r="Q1878"/>
    </row>
    <row r="1879" spans="17:17" x14ac:dyDescent="0.2">
      <c r="Q1879"/>
    </row>
    <row r="1880" spans="17:17" x14ac:dyDescent="0.2">
      <c r="Q1880"/>
    </row>
    <row r="1881" spans="17:17" x14ac:dyDescent="0.2">
      <c r="Q1881"/>
    </row>
    <row r="1882" spans="17:17" x14ac:dyDescent="0.2">
      <c r="Q1882"/>
    </row>
    <row r="1883" spans="17:17" x14ac:dyDescent="0.2">
      <c r="Q1883"/>
    </row>
    <row r="1884" spans="17:17" x14ac:dyDescent="0.2">
      <c r="Q1884"/>
    </row>
    <row r="1885" spans="17:17" x14ac:dyDescent="0.2">
      <c r="Q1885"/>
    </row>
    <row r="1886" spans="17:17" x14ac:dyDescent="0.2">
      <c r="Q1886"/>
    </row>
    <row r="1887" spans="17:17" x14ac:dyDescent="0.2">
      <c r="Q1887"/>
    </row>
    <row r="1888" spans="17:17" x14ac:dyDescent="0.2">
      <c r="Q1888"/>
    </row>
    <row r="1889" spans="17:17" x14ac:dyDescent="0.2">
      <c r="Q1889"/>
    </row>
    <row r="1890" spans="17:17" x14ac:dyDescent="0.2">
      <c r="Q1890"/>
    </row>
    <row r="1891" spans="17:17" x14ac:dyDescent="0.2">
      <c r="Q1891"/>
    </row>
    <row r="1892" spans="17:17" x14ac:dyDescent="0.2">
      <c r="Q1892"/>
    </row>
    <row r="1893" spans="17:17" x14ac:dyDescent="0.2">
      <c r="Q1893"/>
    </row>
    <row r="1894" spans="17:17" x14ac:dyDescent="0.2">
      <c r="Q1894"/>
    </row>
    <row r="1895" spans="17:17" x14ac:dyDescent="0.2">
      <c r="Q1895"/>
    </row>
    <row r="1896" spans="17:17" x14ac:dyDescent="0.2">
      <c r="Q1896"/>
    </row>
    <row r="1897" spans="17:17" x14ac:dyDescent="0.2">
      <c r="Q1897"/>
    </row>
    <row r="1898" spans="17:17" x14ac:dyDescent="0.2">
      <c r="Q1898"/>
    </row>
    <row r="1899" spans="17:17" x14ac:dyDescent="0.2">
      <c r="Q1899"/>
    </row>
    <row r="1900" spans="17:17" x14ac:dyDescent="0.2">
      <c r="Q1900"/>
    </row>
    <row r="1901" spans="17:17" x14ac:dyDescent="0.2">
      <c r="Q1901"/>
    </row>
    <row r="1902" spans="17:17" x14ac:dyDescent="0.2">
      <c r="Q1902"/>
    </row>
    <row r="1903" spans="17:17" x14ac:dyDescent="0.2">
      <c r="Q1903"/>
    </row>
    <row r="1904" spans="17:17" x14ac:dyDescent="0.2">
      <c r="Q1904"/>
    </row>
    <row r="1905" spans="17:17" x14ac:dyDescent="0.2">
      <c r="Q1905"/>
    </row>
    <row r="1906" spans="17:17" x14ac:dyDescent="0.2">
      <c r="Q1906"/>
    </row>
    <row r="1907" spans="17:17" x14ac:dyDescent="0.2">
      <c r="Q1907"/>
    </row>
    <row r="1908" spans="17:17" x14ac:dyDescent="0.2">
      <c r="Q1908"/>
    </row>
    <row r="1909" spans="17:17" x14ac:dyDescent="0.2">
      <c r="Q1909"/>
    </row>
    <row r="1910" spans="17:17" x14ac:dyDescent="0.2">
      <c r="Q1910"/>
    </row>
    <row r="1911" spans="17:17" x14ac:dyDescent="0.2">
      <c r="Q1911"/>
    </row>
    <row r="1912" spans="17:17" x14ac:dyDescent="0.2">
      <c r="Q1912"/>
    </row>
    <row r="1913" spans="17:17" x14ac:dyDescent="0.2">
      <c r="Q1913"/>
    </row>
    <row r="1914" spans="17:17" x14ac:dyDescent="0.2">
      <c r="Q1914"/>
    </row>
    <row r="1915" spans="17:17" x14ac:dyDescent="0.2">
      <c r="Q1915"/>
    </row>
    <row r="1916" spans="17:17" x14ac:dyDescent="0.2">
      <c r="Q1916"/>
    </row>
    <row r="1917" spans="17:17" x14ac:dyDescent="0.2">
      <c r="Q1917"/>
    </row>
    <row r="1918" spans="17:17" x14ac:dyDescent="0.2">
      <c r="Q1918"/>
    </row>
    <row r="1919" spans="17:17" x14ac:dyDescent="0.2">
      <c r="Q1919"/>
    </row>
    <row r="1920" spans="17:17" x14ac:dyDescent="0.2">
      <c r="Q1920"/>
    </row>
    <row r="1921" spans="17:17" x14ac:dyDescent="0.2">
      <c r="Q1921"/>
    </row>
    <row r="1922" spans="17:17" x14ac:dyDescent="0.2">
      <c r="Q1922"/>
    </row>
    <row r="1923" spans="17:17" x14ac:dyDescent="0.2">
      <c r="Q1923"/>
    </row>
    <row r="1924" spans="17:17" x14ac:dyDescent="0.2">
      <c r="Q1924"/>
    </row>
    <row r="1925" spans="17:17" x14ac:dyDescent="0.2">
      <c r="Q1925"/>
    </row>
    <row r="1926" spans="17:17" x14ac:dyDescent="0.2">
      <c r="Q1926"/>
    </row>
    <row r="1927" spans="17:17" x14ac:dyDescent="0.2">
      <c r="Q1927"/>
    </row>
    <row r="1928" spans="17:17" x14ac:dyDescent="0.2">
      <c r="Q1928"/>
    </row>
    <row r="1929" spans="17:17" x14ac:dyDescent="0.2">
      <c r="Q1929"/>
    </row>
    <row r="1930" spans="17:17" x14ac:dyDescent="0.2">
      <c r="Q1930"/>
    </row>
    <row r="1931" spans="17:17" x14ac:dyDescent="0.2">
      <c r="Q1931"/>
    </row>
    <row r="1932" spans="17:17" x14ac:dyDescent="0.2">
      <c r="Q1932"/>
    </row>
    <row r="1933" spans="17:17" x14ac:dyDescent="0.2">
      <c r="Q1933"/>
    </row>
    <row r="1934" spans="17:17" x14ac:dyDescent="0.2">
      <c r="Q1934"/>
    </row>
    <row r="1935" spans="17:17" x14ac:dyDescent="0.2">
      <c r="Q1935"/>
    </row>
    <row r="1936" spans="17:17" x14ac:dyDescent="0.2">
      <c r="Q1936"/>
    </row>
    <row r="1937" spans="17:17" x14ac:dyDescent="0.2">
      <c r="Q1937"/>
    </row>
    <row r="1938" spans="17:17" x14ac:dyDescent="0.2">
      <c r="Q1938"/>
    </row>
    <row r="1939" spans="17:17" x14ac:dyDescent="0.2">
      <c r="Q1939"/>
    </row>
    <row r="1940" spans="17:17" x14ac:dyDescent="0.2">
      <c r="Q1940"/>
    </row>
    <row r="1941" spans="17:17" x14ac:dyDescent="0.2">
      <c r="Q1941"/>
    </row>
    <row r="1942" spans="17:17" x14ac:dyDescent="0.2">
      <c r="Q1942"/>
    </row>
    <row r="1943" spans="17:17" x14ac:dyDescent="0.2">
      <c r="Q1943"/>
    </row>
    <row r="1944" spans="17:17" x14ac:dyDescent="0.2">
      <c r="Q1944"/>
    </row>
    <row r="1945" spans="17:17" x14ac:dyDescent="0.2">
      <c r="Q1945"/>
    </row>
    <row r="1946" spans="17:17" x14ac:dyDescent="0.2">
      <c r="Q1946"/>
    </row>
    <row r="1947" spans="17:17" x14ac:dyDescent="0.2">
      <c r="Q1947"/>
    </row>
    <row r="1948" spans="17:17" x14ac:dyDescent="0.2">
      <c r="Q1948"/>
    </row>
    <row r="1949" spans="17:17" x14ac:dyDescent="0.2">
      <c r="Q1949"/>
    </row>
    <row r="1950" spans="17:17" x14ac:dyDescent="0.2">
      <c r="Q1950"/>
    </row>
    <row r="1951" spans="17:17" x14ac:dyDescent="0.2">
      <c r="Q1951"/>
    </row>
    <row r="1952" spans="17:17" x14ac:dyDescent="0.2">
      <c r="Q1952"/>
    </row>
    <row r="1953" spans="17:17" x14ac:dyDescent="0.2">
      <c r="Q1953"/>
    </row>
    <row r="1954" spans="17:17" x14ac:dyDescent="0.2">
      <c r="Q1954"/>
    </row>
    <row r="1955" spans="17:17" x14ac:dyDescent="0.2">
      <c r="Q1955"/>
    </row>
    <row r="1956" spans="17:17" x14ac:dyDescent="0.2">
      <c r="Q1956"/>
    </row>
    <row r="1957" spans="17:17" x14ac:dyDescent="0.2">
      <c r="Q1957"/>
    </row>
    <row r="1958" spans="17:17" x14ac:dyDescent="0.2">
      <c r="Q1958"/>
    </row>
    <row r="1959" spans="17:17" x14ac:dyDescent="0.2">
      <c r="Q1959"/>
    </row>
    <row r="1960" spans="17:17" x14ac:dyDescent="0.2">
      <c r="Q1960"/>
    </row>
    <row r="1961" spans="17:17" x14ac:dyDescent="0.2">
      <c r="Q1961"/>
    </row>
    <row r="1962" spans="17:17" x14ac:dyDescent="0.2">
      <c r="Q1962"/>
    </row>
    <row r="1963" spans="17:17" x14ac:dyDescent="0.2">
      <c r="Q1963"/>
    </row>
    <row r="1964" spans="17:17" x14ac:dyDescent="0.2">
      <c r="Q1964"/>
    </row>
    <row r="1965" spans="17:17" x14ac:dyDescent="0.2">
      <c r="Q1965"/>
    </row>
    <row r="1966" spans="17:17" x14ac:dyDescent="0.2">
      <c r="Q1966"/>
    </row>
    <row r="1967" spans="17:17" x14ac:dyDescent="0.2">
      <c r="Q1967"/>
    </row>
    <row r="1968" spans="17:17" x14ac:dyDescent="0.2">
      <c r="Q1968"/>
    </row>
    <row r="1969" spans="17:17" x14ac:dyDescent="0.2">
      <c r="Q1969"/>
    </row>
    <row r="1970" spans="17:17" x14ac:dyDescent="0.2">
      <c r="Q1970"/>
    </row>
    <row r="1971" spans="17:17" x14ac:dyDescent="0.2">
      <c r="Q1971"/>
    </row>
    <row r="1972" spans="17:17" x14ac:dyDescent="0.2">
      <c r="Q1972"/>
    </row>
    <row r="1973" spans="17:17" x14ac:dyDescent="0.2">
      <c r="Q1973"/>
    </row>
    <row r="1974" spans="17:17" x14ac:dyDescent="0.2">
      <c r="Q1974"/>
    </row>
    <row r="1975" spans="17:17" x14ac:dyDescent="0.2">
      <c r="Q1975"/>
    </row>
    <row r="1976" spans="17:17" x14ac:dyDescent="0.2">
      <c r="Q1976"/>
    </row>
    <row r="1977" spans="17:17" x14ac:dyDescent="0.2">
      <c r="Q1977"/>
    </row>
    <row r="1978" spans="17:17" x14ac:dyDescent="0.2">
      <c r="Q1978"/>
    </row>
    <row r="1979" spans="17:17" x14ac:dyDescent="0.2">
      <c r="Q1979"/>
    </row>
    <row r="1980" spans="17:17" x14ac:dyDescent="0.2">
      <c r="Q1980"/>
    </row>
    <row r="1981" spans="17:17" x14ac:dyDescent="0.2">
      <c r="Q1981"/>
    </row>
    <row r="1982" spans="17:17" x14ac:dyDescent="0.2">
      <c r="Q1982"/>
    </row>
    <row r="1983" spans="17:17" x14ac:dyDescent="0.2">
      <c r="Q1983"/>
    </row>
    <row r="1984" spans="17:17" x14ac:dyDescent="0.2">
      <c r="Q1984"/>
    </row>
    <row r="1985" spans="17:17" x14ac:dyDescent="0.2">
      <c r="Q1985"/>
    </row>
    <row r="1986" spans="17:17" x14ac:dyDescent="0.2">
      <c r="Q1986"/>
    </row>
    <row r="1987" spans="17:17" x14ac:dyDescent="0.2">
      <c r="Q1987"/>
    </row>
    <row r="1988" spans="17:17" x14ac:dyDescent="0.2">
      <c r="Q1988"/>
    </row>
    <row r="1989" spans="17:17" x14ac:dyDescent="0.2">
      <c r="Q1989"/>
    </row>
    <row r="1990" spans="17:17" x14ac:dyDescent="0.2">
      <c r="Q1990"/>
    </row>
    <row r="1991" spans="17:17" x14ac:dyDescent="0.2">
      <c r="Q1991"/>
    </row>
    <row r="1992" spans="17:17" x14ac:dyDescent="0.2">
      <c r="Q1992"/>
    </row>
    <row r="1993" spans="17:17" x14ac:dyDescent="0.2">
      <c r="Q1993"/>
    </row>
    <row r="1994" spans="17:17" x14ac:dyDescent="0.2">
      <c r="Q1994"/>
    </row>
    <row r="1995" spans="17:17" x14ac:dyDescent="0.2">
      <c r="Q1995"/>
    </row>
    <row r="1996" spans="17:17" x14ac:dyDescent="0.2">
      <c r="Q1996"/>
    </row>
    <row r="1997" spans="17:17" x14ac:dyDescent="0.2">
      <c r="Q1997"/>
    </row>
    <row r="1998" spans="17:17" x14ac:dyDescent="0.2">
      <c r="Q1998"/>
    </row>
    <row r="1999" spans="17:17" x14ac:dyDescent="0.2">
      <c r="Q1999"/>
    </row>
    <row r="2000" spans="17:17" x14ac:dyDescent="0.2">
      <c r="Q2000"/>
    </row>
    <row r="2001" spans="17:17" x14ac:dyDescent="0.2">
      <c r="Q2001"/>
    </row>
    <row r="2002" spans="17:17" x14ac:dyDescent="0.2">
      <c r="Q2002"/>
    </row>
    <row r="2003" spans="17:17" x14ac:dyDescent="0.2">
      <c r="Q2003"/>
    </row>
    <row r="2004" spans="17:17" x14ac:dyDescent="0.2">
      <c r="Q2004"/>
    </row>
    <row r="2005" spans="17:17" x14ac:dyDescent="0.2">
      <c r="Q2005"/>
    </row>
    <row r="2006" spans="17:17" x14ac:dyDescent="0.2">
      <c r="Q2006"/>
    </row>
    <row r="2007" spans="17:17" x14ac:dyDescent="0.2">
      <c r="Q2007"/>
    </row>
    <row r="2008" spans="17:17" x14ac:dyDescent="0.2">
      <c r="Q2008"/>
    </row>
    <row r="2009" spans="17:17" x14ac:dyDescent="0.2">
      <c r="Q2009"/>
    </row>
    <row r="2010" spans="17:17" x14ac:dyDescent="0.2">
      <c r="Q2010"/>
    </row>
    <row r="2011" spans="17:17" x14ac:dyDescent="0.2">
      <c r="Q2011"/>
    </row>
    <row r="2012" spans="17:17" x14ac:dyDescent="0.2">
      <c r="Q2012"/>
    </row>
    <row r="2013" spans="17:17" x14ac:dyDescent="0.2">
      <c r="Q2013"/>
    </row>
    <row r="2014" spans="17:17" x14ac:dyDescent="0.2">
      <c r="Q2014"/>
    </row>
    <row r="2015" spans="17:17" x14ac:dyDescent="0.2">
      <c r="Q2015"/>
    </row>
    <row r="2016" spans="17:17" x14ac:dyDescent="0.2">
      <c r="Q2016"/>
    </row>
    <row r="2017" spans="17:17" x14ac:dyDescent="0.2">
      <c r="Q2017"/>
    </row>
    <row r="2018" spans="17:17" x14ac:dyDescent="0.2">
      <c r="Q2018"/>
    </row>
    <row r="2019" spans="17:17" x14ac:dyDescent="0.2">
      <c r="Q2019"/>
    </row>
    <row r="2020" spans="17:17" x14ac:dyDescent="0.2">
      <c r="Q2020"/>
    </row>
    <row r="2021" spans="17:17" x14ac:dyDescent="0.2">
      <c r="Q2021"/>
    </row>
    <row r="2022" spans="17:17" x14ac:dyDescent="0.2">
      <c r="Q2022"/>
    </row>
    <row r="2023" spans="17:17" x14ac:dyDescent="0.2">
      <c r="Q2023"/>
    </row>
    <row r="2024" spans="17:17" x14ac:dyDescent="0.2">
      <c r="Q2024"/>
    </row>
    <row r="2025" spans="17:17" x14ac:dyDescent="0.2">
      <c r="Q2025"/>
    </row>
    <row r="2026" spans="17:17" x14ac:dyDescent="0.2">
      <c r="Q2026"/>
    </row>
    <row r="2027" spans="17:17" x14ac:dyDescent="0.2">
      <c r="Q2027"/>
    </row>
    <row r="2028" spans="17:17" x14ac:dyDescent="0.2">
      <c r="Q2028"/>
    </row>
    <row r="2029" spans="17:17" x14ac:dyDescent="0.2">
      <c r="Q2029"/>
    </row>
    <row r="2030" spans="17:17" x14ac:dyDescent="0.2">
      <c r="Q2030"/>
    </row>
    <row r="2031" spans="17:17" x14ac:dyDescent="0.2">
      <c r="Q2031"/>
    </row>
    <row r="2032" spans="17:17" x14ac:dyDescent="0.2">
      <c r="Q2032"/>
    </row>
    <row r="2033" spans="17:17" x14ac:dyDescent="0.2">
      <c r="Q2033"/>
    </row>
    <row r="2034" spans="17:17" x14ac:dyDescent="0.2">
      <c r="Q2034"/>
    </row>
    <row r="2035" spans="17:17" x14ac:dyDescent="0.2">
      <c r="Q2035"/>
    </row>
    <row r="2036" spans="17:17" x14ac:dyDescent="0.2">
      <c r="Q2036"/>
    </row>
    <row r="2037" spans="17:17" x14ac:dyDescent="0.2">
      <c r="Q2037"/>
    </row>
    <row r="2038" spans="17:17" x14ac:dyDescent="0.2">
      <c r="Q2038"/>
    </row>
    <row r="2039" spans="17:17" x14ac:dyDescent="0.2">
      <c r="Q2039"/>
    </row>
    <row r="2040" spans="17:17" x14ac:dyDescent="0.2">
      <c r="Q2040"/>
    </row>
    <row r="2041" spans="17:17" x14ac:dyDescent="0.2">
      <c r="Q2041"/>
    </row>
    <row r="2042" spans="17:17" x14ac:dyDescent="0.2">
      <c r="Q2042"/>
    </row>
    <row r="2043" spans="17:17" x14ac:dyDescent="0.2">
      <c r="Q2043"/>
    </row>
    <row r="2044" spans="17:17" x14ac:dyDescent="0.2">
      <c r="Q2044"/>
    </row>
    <row r="2045" spans="17:17" x14ac:dyDescent="0.2">
      <c r="Q2045"/>
    </row>
    <row r="2046" spans="17:17" x14ac:dyDescent="0.2">
      <c r="Q2046"/>
    </row>
    <row r="2047" spans="17:17" x14ac:dyDescent="0.2">
      <c r="Q2047"/>
    </row>
    <row r="2048" spans="17:17" x14ac:dyDescent="0.2">
      <c r="Q2048"/>
    </row>
    <row r="2049" spans="17:17" x14ac:dyDescent="0.2">
      <c r="Q2049"/>
    </row>
    <row r="2050" spans="17:17" x14ac:dyDescent="0.2">
      <c r="Q2050"/>
    </row>
    <row r="2051" spans="17:17" x14ac:dyDescent="0.2">
      <c r="Q2051"/>
    </row>
    <row r="2052" spans="17:17" x14ac:dyDescent="0.2">
      <c r="Q2052"/>
    </row>
    <row r="2053" spans="17:17" x14ac:dyDescent="0.2">
      <c r="Q2053"/>
    </row>
    <row r="2054" spans="17:17" x14ac:dyDescent="0.2">
      <c r="Q2054"/>
    </row>
    <row r="2055" spans="17:17" x14ac:dyDescent="0.2">
      <c r="Q2055"/>
    </row>
    <row r="2056" spans="17:17" x14ac:dyDescent="0.2">
      <c r="Q2056"/>
    </row>
    <row r="2057" spans="17:17" x14ac:dyDescent="0.2">
      <c r="Q2057"/>
    </row>
    <row r="2058" spans="17:17" x14ac:dyDescent="0.2">
      <c r="Q2058"/>
    </row>
    <row r="2059" spans="17:17" x14ac:dyDescent="0.2">
      <c r="Q2059"/>
    </row>
    <row r="2060" spans="17:17" x14ac:dyDescent="0.2">
      <c r="Q2060"/>
    </row>
    <row r="2061" spans="17:17" x14ac:dyDescent="0.2">
      <c r="Q2061"/>
    </row>
    <row r="2062" spans="17:17" x14ac:dyDescent="0.2">
      <c r="Q2062"/>
    </row>
    <row r="2063" spans="17:17" x14ac:dyDescent="0.2">
      <c r="Q2063"/>
    </row>
    <row r="2064" spans="17:17" x14ac:dyDescent="0.2">
      <c r="Q2064"/>
    </row>
    <row r="2065" spans="17:17" x14ac:dyDescent="0.2">
      <c r="Q2065"/>
    </row>
    <row r="2066" spans="17:17" x14ac:dyDescent="0.2">
      <c r="Q2066"/>
    </row>
    <row r="2067" spans="17:17" x14ac:dyDescent="0.2">
      <c r="Q2067"/>
    </row>
    <row r="2068" spans="17:17" x14ac:dyDescent="0.2">
      <c r="Q2068"/>
    </row>
    <row r="2069" spans="17:17" x14ac:dyDescent="0.2">
      <c r="Q2069"/>
    </row>
    <row r="2070" spans="17:17" x14ac:dyDescent="0.2">
      <c r="Q2070"/>
    </row>
    <row r="2071" spans="17:17" x14ac:dyDescent="0.2">
      <c r="Q2071"/>
    </row>
    <row r="2072" spans="17:17" x14ac:dyDescent="0.2">
      <c r="Q2072"/>
    </row>
    <row r="2073" spans="17:17" x14ac:dyDescent="0.2">
      <c r="Q2073"/>
    </row>
    <row r="2074" spans="17:17" x14ac:dyDescent="0.2">
      <c r="Q2074"/>
    </row>
    <row r="2075" spans="17:17" x14ac:dyDescent="0.2">
      <c r="Q2075"/>
    </row>
    <row r="2076" spans="17:17" x14ac:dyDescent="0.2">
      <c r="Q2076"/>
    </row>
    <row r="2077" spans="17:17" x14ac:dyDescent="0.2">
      <c r="Q2077"/>
    </row>
    <row r="2078" spans="17:17" x14ac:dyDescent="0.2">
      <c r="Q2078"/>
    </row>
    <row r="2079" spans="17:17" x14ac:dyDescent="0.2">
      <c r="Q2079"/>
    </row>
    <row r="2080" spans="17:17" x14ac:dyDescent="0.2">
      <c r="Q2080"/>
    </row>
    <row r="2081" spans="17:17" x14ac:dyDescent="0.2">
      <c r="Q2081"/>
    </row>
    <row r="2082" spans="17:17" x14ac:dyDescent="0.2">
      <c r="Q2082"/>
    </row>
    <row r="2083" spans="17:17" x14ac:dyDescent="0.2">
      <c r="Q2083"/>
    </row>
    <row r="2084" spans="17:17" x14ac:dyDescent="0.2">
      <c r="Q2084"/>
    </row>
    <row r="2085" spans="17:17" x14ac:dyDescent="0.2">
      <c r="Q2085"/>
    </row>
    <row r="2086" spans="17:17" x14ac:dyDescent="0.2">
      <c r="Q2086"/>
    </row>
    <row r="2087" spans="17:17" x14ac:dyDescent="0.2">
      <c r="Q2087"/>
    </row>
    <row r="2088" spans="17:17" x14ac:dyDescent="0.2">
      <c r="Q2088"/>
    </row>
    <row r="2089" spans="17:17" x14ac:dyDescent="0.2">
      <c r="Q2089"/>
    </row>
    <row r="2090" spans="17:17" x14ac:dyDescent="0.2">
      <c r="Q2090"/>
    </row>
    <row r="2091" spans="17:17" x14ac:dyDescent="0.2">
      <c r="Q2091"/>
    </row>
    <row r="2092" spans="17:17" x14ac:dyDescent="0.2">
      <c r="Q2092"/>
    </row>
    <row r="2093" spans="17:17" x14ac:dyDescent="0.2">
      <c r="Q2093"/>
    </row>
    <row r="2094" spans="17:17" x14ac:dyDescent="0.2">
      <c r="Q2094"/>
    </row>
    <row r="2095" spans="17:17" x14ac:dyDescent="0.2">
      <c r="Q2095"/>
    </row>
    <row r="2096" spans="17:17" x14ac:dyDescent="0.2">
      <c r="Q2096"/>
    </row>
    <row r="2097" spans="17:17" x14ac:dyDescent="0.2">
      <c r="Q2097"/>
    </row>
    <row r="2098" spans="17:17" x14ac:dyDescent="0.2">
      <c r="Q2098"/>
    </row>
    <row r="2099" spans="17:17" x14ac:dyDescent="0.2">
      <c r="Q2099"/>
    </row>
    <row r="2100" spans="17:17" x14ac:dyDescent="0.2">
      <c r="Q2100"/>
    </row>
    <row r="2101" spans="17:17" x14ac:dyDescent="0.2">
      <c r="Q2101"/>
    </row>
    <row r="2102" spans="17:17" x14ac:dyDescent="0.2">
      <c r="Q2102"/>
    </row>
    <row r="2103" spans="17:17" x14ac:dyDescent="0.2">
      <c r="Q2103"/>
    </row>
    <row r="2104" spans="17:17" x14ac:dyDescent="0.2">
      <c r="Q2104"/>
    </row>
    <row r="2105" spans="17:17" x14ac:dyDescent="0.2">
      <c r="Q2105"/>
    </row>
    <row r="2106" spans="17:17" x14ac:dyDescent="0.2">
      <c r="Q2106"/>
    </row>
    <row r="2107" spans="17:17" x14ac:dyDescent="0.2">
      <c r="Q2107"/>
    </row>
    <row r="2108" spans="17:17" x14ac:dyDescent="0.2">
      <c r="Q2108"/>
    </row>
    <row r="2109" spans="17:17" x14ac:dyDescent="0.2">
      <c r="Q2109"/>
    </row>
    <row r="2110" spans="17:17" x14ac:dyDescent="0.2">
      <c r="Q2110"/>
    </row>
    <row r="2111" spans="17:17" x14ac:dyDescent="0.2">
      <c r="Q2111"/>
    </row>
    <row r="2112" spans="17:17" x14ac:dyDescent="0.2">
      <c r="Q2112"/>
    </row>
    <row r="2113" spans="17:17" x14ac:dyDescent="0.2">
      <c r="Q2113"/>
    </row>
    <row r="2114" spans="17:17" x14ac:dyDescent="0.2">
      <c r="Q2114"/>
    </row>
    <row r="2115" spans="17:17" x14ac:dyDescent="0.2">
      <c r="Q2115"/>
    </row>
    <row r="2116" spans="17:17" x14ac:dyDescent="0.2">
      <c r="Q2116"/>
    </row>
    <row r="2117" spans="17:17" x14ac:dyDescent="0.2">
      <c r="Q2117"/>
    </row>
    <row r="2118" spans="17:17" x14ac:dyDescent="0.2">
      <c r="Q2118"/>
    </row>
    <row r="2119" spans="17:17" x14ac:dyDescent="0.2">
      <c r="Q2119"/>
    </row>
    <row r="2120" spans="17:17" x14ac:dyDescent="0.2">
      <c r="Q2120"/>
    </row>
    <row r="2121" spans="17:17" x14ac:dyDescent="0.2">
      <c r="Q2121"/>
    </row>
    <row r="2122" spans="17:17" x14ac:dyDescent="0.2">
      <c r="Q2122"/>
    </row>
    <row r="2123" spans="17:17" x14ac:dyDescent="0.2">
      <c r="Q2123"/>
    </row>
    <row r="2124" spans="17:17" x14ac:dyDescent="0.2">
      <c r="Q2124"/>
    </row>
    <row r="2125" spans="17:17" x14ac:dyDescent="0.2">
      <c r="Q2125"/>
    </row>
    <row r="2126" spans="17:17" x14ac:dyDescent="0.2">
      <c r="Q2126"/>
    </row>
    <row r="2127" spans="17:17" x14ac:dyDescent="0.2">
      <c r="Q2127"/>
    </row>
    <row r="2128" spans="17:17" x14ac:dyDescent="0.2">
      <c r="Q2128"/>
    </row>
    <row r="2129" spans="17:17" x14ac:dyDescent="0.2">
      <c r="Q2129"/>
    </row>
    <row r="2130" spans="17:17" x14ac:dyDescent="0.2">
      <c r="Q2130"/>
    </row>
    <row r="2131" spans="17:17" x14ac:dyDescent="0.2">
      <c r="Q2131"/>
    </row>
    <row r="2132" spans="17:17" x14ac:dyDescent="0.2">
      <c r="Q2132"/>
    </row>
    <row r="2133" spans="17:17" x14ac:dyDescent="0.2">
      <c r="Q2133"/>
    </row>
    <row r="2134" spans="17:17" x14ac:dyDescent="0.2">
      <c r="Q2134"/>
    </row>
    <row r="2135" spans="17:17" x14ac:dyDescent="0.2">
      <c r="Q2135"/>
    </row>
    <row r="2136" spans="17:17" x14ac:dyDescent="0.2">
      <c r="Q2136"/>
    </row>
    <row r="2137" spans="17:17" x14ac:dyDescent="0.2">
      <c r="Q2137"/>
    </row>
    <row r="2138" spans="17:17" x14ac:dyDescent="0.2">
      <c r="Q2138"/>
    </row>
    <row r="2139" spans="17:17" x14ac:dyDescent="0.2">
      <c r="Q2139"/>
    </row>
    <row r="2140" spans="17:17" x14ac:dyDescent="0.2">
      <c r="Q2140"/>
    </row>
    <row r="2141" spans="17:17" x14ac:dyDescent="0.2">
      <c r="Q2141"/>
    </row>
    <row r="2142" spans="17:17" x14ac:dyDescent="0.2">
      <c r="Q2142"/>
    </row>
    <row r="2143" spans="17:17" x14ac:dyDescent="0.2">
      <c r="Q2143"/>
    </row>
    <row r="2144" spans="17:17" x14ac:dyDescent="0.2">
      <c r="Q2144"/>
    </row>
    <row r="2145" spans="17:17" x14ac:dyDescent="0.2">
      <c r="Q2145"/>
    </row>
    <row r="2146" spans="17:17" x14ac:dyDescent="0.2">
      <c r="Q2146"/>
    </row>
    <row r="2147" spans="17:17" x14ac:dyDescent="0.2">
      <c r="Q2147"/>
    </row>
    <row r="2148" spans="17:17" x14ac:dyDescent="0.2">
      <c r="Q2148"/>
    </row>
    <row r="2149" spans="17:17" x14ac:dyDescent="0.2">
      <c r="Q2149"/>
    </row>
    <row r="2150" spans="17:17" x14ac:dyDescent="0.2">
      <c r="Q2150"/>
    </row>
    <row r="2151" spans="17:17" x14ac:dyDescent="0.2">
      <c r="Q2151"/>
    </row>
    <row r="2152" spans="17:17" x14ac:dyDescent="0.2">
      <c r="Q2152"/>
    </row>
    <row r="2153" spans="17:17" x14ac:dyDescent="0.2">
      <c r="Q2153"/>
    </row>
    <row r="2154" spans="17:17" x14ac:dyDescent="0.2">
      <c r="Q2154"/>
    </row>
    <row r="2155" spans="17:17" x14ac:dyDescent="0.2">
      <c r="Q2155"/>
    </row>
    <row r="2156" spans="17:17" x14ac:dyDescent="0.2">
      <c r="Q2156"/>
    </row>
    <row r="2157" spans="17:17" x14ac:dyDescent="0.2">
      <c r="Q2157"/>
    </row>
    <row r="2158" spans="17:17" x14ac:dyDescent="0.2">
      <c r="Q2158"/>
    </row>
    <row r="2159" spans="17:17" x14ac:dyDescent="0.2">
      <c r="Q2159"/>
    </row>
    <row r="2160" spans="17:17" x14ac:dyDescent="0.2">
      <c r="Q2160"/>
    </row>
    <row r="2161" spans="17:17" x14ac:dyDescent="0.2">
      <c r="Q2161"/>
    </row>
    <row r="2162" spans="17:17" x14ac:dyDescent="0.2">
      <c r="Q2162"/>
    </row>
    <row r="2163" spans="17:17" x14ac:dyDescent="0.2">
      <c r="Q2163"/>
    </row>
    <row r="2164" spans="17:17" x14ac:dyDescent="0.2">
      <c r="Q2164"/>
    </row>
    <row r="2165" spans="17:17" x14ac:dyDescent="0.2">
      <c r="Q2165"/>
    </row>
    <row r="2166" spans="17:17" x14ac:dyDescent="0.2">
      <c r="Q2166"/>
    </row>
    <row r="2167" spans="17:17" x14ac:dyDescent="0.2">
      <c r="Q2167"/>
    </row>
    <row r="2168" spans="17:17" x14ac:dyDescent="0.2">
      <c r="Q2168"/>
    </row>
    <row r="2169" spans="17:17" x14ac:dyDescent="0.2">
      <c r="Q2169"/>
    </row>
    <row r="2170" spans="17:17" x14ac:dyDescent="0.2">
      <c r="Q2170"/>
    </row>
    <row r="2171" spans="17:17" x14ac:dyDescent="0.2">
      <c r="Q2171"/>
    </row>
    <row r="2172" spans="17:17" x14ac:dyDescent="0.2">
      <c r="Q2172"/>
    </row>
    <row r="2173" spans="17:17" x14ac:dyDescent="0.2">
      <c r="Q2173"/>
    </row>
    <row r="2174" spans="17:17" x14ac:dyDescent="0.2">
      <c r="Q2174"/>
    </row>
    <row r="2175" spans="17:17" x14ac:dyDescent="0.2">
      <c r="Q2175"/>
    </row>
    <row r="2176" spans="17:17" x14ac:dyDescent="0.2">
      <c r="Q2176"/>
    </row>
    <row r="2177" spans="17:17" x14ac:dyDescent="0.2">
      <c r="Q2177"/>
    </row>
    <row r="2178" spans="17:17" x14ac:dyDescent="0.2">
      <c r="Q2178"/>
    </row>
    <row r="2179" spans="17:17" x14ac:dyDescent="0.2">
      <c r="Q2179"/>
    </row>
    <row r="2180" spans="17:17" x14ac:dyDescent="0.2">
      <c r="Q2180"/>
    </row>
    <row r="2181" spans="17:17" x14ac:dyDescent="0.2">
      <c r="Q2181"/>
    </row>
    <row r="2182" spans="17:17" x14ac:dyDescent="0.2">
      <c r="Q2182"/>
    </row>
    <row r="2183" spans="17:17" x14ac:dyDescent="0.2">
      <c r="Q2183"/>
    </row>
    <row r="2184" spans="17:17" x14ac:dyDescent="0.2">
      <c r="Q2184"/>
    </row>
    <row r="2185" spans="17:17" x14ac:dyDescent="0.2">
      <c r="Q2185"/>
    </row>
    <row r="2186" spans="17:17" x14ac:dyDescent="0.2">
      <c r="Q2186"/>
    </row>
    <row r="2187" spans="17:17" x14ac:dyDescent="0.2">
      <c r="Q2187"/>
    </row>
    <row r="2188" spans="17:17" x14ac:dyDescent="0.2">
      <c r="Q2188"/>
    </row>
    <row r="2189" spans="17:17" x14ac:dyDescent="0.2">
      <c r="Q2189"/>
    </row>
    <row r="2190" spans="17:17" x14ac:dyDescent="0.2">
      <c r="Q2190"/>
    </row>
    <row r="2191" spans="17:17" x14ac:dyDescent="0.2">
      <c r="Q2191"/>
    </row>
    <row r="2192" spans="17:17" x14ac:dyDescent="0.2">
      <c r="Q2192"/>
    </row>
    <row r="2193" spans="17:17" x14ac:dyDescent="0.2">
      <c r="Q2193"/>
    </row>
    <row r="2194" spans="17:17" x14ac:dyDescent="0.2">
      <c r="Q2194"/>
    </row>
    <row r="2195" spans="17:17" x14ac:dyDescent="0.2">
      <c r="Q2195"/>
    </row>
    <row r="2196" spans="17:17" x14ac:dyDescent="0.2">
      <c r="Q2196"/>
    </row>
    <row r="2197" spans="17:17" x14ac:dyDescent="0.2">
      <c r="Q2197"/>
    </row>
    <row r="2198" spans="17:17" x14ac:dyDescent="0.2">
      <c r="Q2198"/>
    </row>
    <row r="2199" spans="17:17" x14ac:dyDescent="0.2">
      <c r="Q2199"/>
    </row>
    <row r="2200" spans="17:17" x14ac:dyDescent="0.2">
      <c r="Q2200"/>
    </row>
    <row r="2201" spans="17:17" x14ac:dyDescent="0.2">
      <c r="Q2201"/>
    </row>
    <row r="2202" spans="17:17" x14ac:dyDescent="0.2">
      <c r="Q2202"/>
    </row>
    <row r="2203" spans="17:17" x14ac:dyDescent="0.2">
      <c r="Q2203"/>
    </row>
    <row r="2204" spans="17:17" x14ac:dyDescent="0.2">
      <c r="Q2204"/>
    </row>
    <row r="2205" spans="17:17" x14ac:dyDescent="0.2">
      <c r="Q2205"/>
    </row>
    <row r="2206" spans="17:17" x14ac:dyDescent="0.2">
      <c r="Q2206"/>
    </row>
    <row r="2207" spans="17:17" x14ac:dyDescent="0.2">
      <c r="Q2207"/>
    </row>
    <row r="2208" spans="17:17" x14ac:dyDescent="0.2">
      <c r="Q2208"/>
    </row>
    <row r="2209" spans="17:17" x14ac:dyDescent="0.2">
      <c r="Q2209"/>
    </row>
    <row r="2210" spans="17:17" x14ac:dyDescent="0.2">
      <c r="Q2210"/>
    </row>
    <row r="2211" spans="17:17" x14ac:dyDescent="0.2">
      <c r="Q2211"/>
    </row>
    <row r="2212" spans="17:17" x14ac:dyDescent="0.2">
      <c r="Q2212"/>
    </row>
    <row r="2213" spans="17:17" x14ac:dyDescent="0.2">
      <c r="Q2213"/>
    </row>
    <row r="2214" spans="17:17" x14ac:dyDescent="0.2">
      <c r="Q2214"/>
    </row>
    <row r="2215" spans="17:17" x14ac:dyDescent="0.2">
      <c r="Q2215"/>
    </row>
    <row r="2216" spans="17:17" x14ac:dyDescent="0.2">
      <c r="Q2216"/>
    </row>
    <row r="2217" spans="17:17" x14ac:dyDescent="0.2">
      <c r="Q2217"/>
    </row>
    <row r="2218" spans="17:17" x14ac:dyDescent="0.2">
      <c r="Q2218"/>
    </row>
    <row r="2219" spans="17:17" x14ac:dyDescent="0.2">
      <c r="Q2219"/>
    </row>
    <row r="2220" spans="17:17" x14ac:dyDescent="0.2">
      <c r="Q2220"/>
    </row>
    <row r="2221" spans="17:17" x14ac:dyDescent="0.2">
      <c r="Q2221"/>
    </row>
    <row r="2222" spans="17:17" x14ac:dyDescent="0.2">
      <c r="Q2222"/>
    </row>
    <row r="2223" spans="17:17" x14ac:dyDescent="0.2">
      <c r="Q2223"/>
    </row>
    <row r="2224" spans="17:17" x14ac:dyDescent="0.2">
      <c r="Q2224"/>
    </row>
    <row r="2225" spans="17:17" x14ac:dyDescent="0.2">
      <c r="Q2225"/>
    </row>
    <row r="2226" spans="17:17" x14ac:dyDescent="0.2">
      <c r="Q2226"/>
    </row>
    <row r="2227" spans="17:17" x14ac:dyDescent="0.2">
      <c r="Q2227"/>
    </row>
    <row r="2228" spans="17:17" x14ac:dyDescent="0.2">
      <c r="Q2228"/>
    </row>
    <row r="2229" spans="17:17" x14ac:dyDescent="0.2">
      <c r="Q2229"/>
    </row>
    <row r="2230" spans="17:17" x14ac:dyDescent="0.2">
      <c r="Q2230"/>
    </row>
    <row r="2231" spans="17:17" x14ac:dyDescent="0.2">
      <c r="Q2231"/>
    </row>
    <row r="2232" spans="17:17" x14ac:dyDescent="0.2">
      <c r="Q2232"/>
    </row>
    <row r="2233" spans="17:17" x14ac:dyDescent="0.2">
      <c r="Q2233"/>
    </row>
    <row r="2234" spans="17:17" x14ac:dyDescent="0.2">
      <c r="Q2234"/>
    </row>
    <row r="2235" spans="17:17" x14ac:dyDescent="0.2">
      <c r="Q2235"/>
    </row>
    <row r="2236" spans="17:17" x14ac:dyDescent="0.2">
      <c r="Q2236"/>
    </row>
    <row r="2237" spans="17:17" x14ac:dyDescent="0.2">
      <c r="Q2237"/>
    </row>
    <row r="2238" spans="17:17" x14ac:dyDescent="0.2">
      <c r="Q2238"/>
    </row>
    <row r="2239" spans="17:17" x14ac:dyDescent="0.2">
      <c r="Q2239"/>
    </row>
    <row r="2240" spans="17:17" x14ac:dyDescent="0.2">
      <c r="Q2240"/>
    </row>
    <row r="2241" spans="17:17" x14ac:dyDescent="0.2">
      <c r="Q2241"/>
    </row>
    <row r="2242" spans="17:17" x14ac:dyDescent="0.2">
      <c r="Q2242"/>
    </row>
    <row r="2243" spans="17:17" x14ac:dyDescent="0.2">
      <c r="Q2243"/>
    </row>
    <row r="2244" spans="17:17" x14ac:dyDescent="0.2">
      <c r="Q2244"/>
    </row>
    <row r="2245" spans="17:17" x14ac:dyDescent="0.2">
      <c r="Q2245"/>
    </row>
    <row r="2246" spans="17:17" x14ac:dyDescent="0.2">
      <c r="Q2246"/>
    </row>
    <row r="2247" spans="17:17" x14ac:dyDescent="0.2">
      <c r="Q2247"/>
    </row>
    <row r="2248" spans="17:17" x14ac:dyDescent="0.2">
      <c r="Q2248"/>
    </row>
    <row r="2249" spans="17:17" x14ac:dyDescent="0.2">
      <c r="Q2249"/>
    </row>
    <row r="2250" spans="17:17" x14ac:dyDescent="0.2">
      <c r="Q2250"/>
    </row>
    <row r="2251" spans="17:17" x14ac:dyDescent="0.2">
      <c r="Q2251"/>
    </row>
    <row r="2252" spans="17:17" x14ac:dyDescent="0.2">
      <c r="Q2252"/>
    </row>
    <row r="2253" spans="17:17" x14ac:dyDescent="0.2">
      <c r="Q2253"/>
    </row>
    <row r="2254" spans="17:17" x14ac:dyDescent="0.2">
      <c r="Q2254"/>
    </row>
    <row r="2255" spans="17:17" x14ac:dyDescent="0.2">
      <c r="Q2255"/>
    </row>
    <row r="2256" spans="17:17" x14ac:dyDescent="0.2">
      <c r="Q2256"/>
    </row>
    <row r="2257" spans="17:17" x14ac:dyDescent="0.2">
      <c r="Q2257"/>
    </row>
    <row r="2258" spans="17:17" x14ac:dyDescent="0.2">
      <c r="Q2258"/>
    </row>
    <row r="2259" spans="17:17" x14ac:dyDescent="0.2">
      <c r="Q2259"/>
    </row>
    <row r="2260" spans="17:17" x14ac:dyDescent="0.2">
      <c r="Q2260"/>
    </row>
    <row r="2261" spans="17:17" x14ac:dyDescent="0.2">
      <c r="Q2261"/>
    </row>
    <row r="2262" spans="17:17" x14ac:dyDescent="0.2">
      <c r="Q2262"/>
    </row>
    <row r="2263" spans="17:17" x14ac:dyDescent="0.2">
      <c r="Q2263"/>
    </row>
    <row r="2264" spans="17:17" x14ac:dyDescent="0.2">
      <c r="Q2264"/>
    </row>
    <row r="2265" spans="17:17" x14ac:dyDescent="0.2">
      <c r="Q2265"/>
    </row>
    <row r="2266" spans="17:17" x14ac:dyDescent="0.2">
      <c r="Q2266"/>
    </row>
    <row r="2267" spans="17:17" x14ac:dyDescent="0.2">
      <c r="Q2267"/>
    </row>
    <row r="2268" spans="17:17" x14ac:dyDescent="0.2">
      <c r="Q2268"/>
    </row>
    <row r="2269" spans="17:17" x14ac:dyDescent="0.2">
      <c r="Q2269"/>
    </row>
    <row r="2270" spans="17:17" x14ac:dyDescent="0.2">
      <c r="Q2270"/>
    </row>
    <row r="2271" spans="17:17" x14ac:dyDescent="0.2">
      <c r="Q2271"/>
    </row>
    <row r="2272" spans="17:17" x14ac:dyDescent="0.2">
      <c r="Q2272"/>
    </row>
    <row r="2273" spans="17:17" x14ac:dyDescent="0.2">
      <c r="Q2273"/>
    </row>
    <row r="2274" spans="17:17" x14ac:dyDescent="0.2">
      <c r="Q2274"/>
    </row>
    <row r="2275" spans="17:17" x14ac:dyDescent="0.2">
      <c r="Q2275"/>
    </row>
    <row r="2276" spans="17:17" x14ac:dyDescent="0.2">
      <c r="Q2276"/>
    </row>
    <row r="2277" spans="17:17" x14ac:dyDescent="0.2">
      <c r="Q2277"/>
    </row>
    <row r="2278" spans="17:17" x14ac:dyDescent="0.2">
      <c r="Q2278"/>
    </row>
    <row r="2279" spans="17:17" x14ac:dyDescent="0.2">
      <c r="Q2279"/>
    </row>
    <row r="2280" spans="17:17" x14ac:dyDescent="0.2">
      <c r="Q2280"/>
    </row>
    <row r="2281" spans="17:17" x14ac:dyDescent="0.2">
      <c r="Q2281"/>
    </row>
    <row r="2282" spans="17:17" x14ac:dyDescent="0.2">
      <c r="Q2282"/>
    </row>
    <row r="2283" spans="17:17" x14ac:dyDescent="0.2">
      <c r="Q2283"/>
    </row>
    <row r="2284" spans="17:17" x14ac:dyDescent="0.2">
      <c r="Q2284"/>
    </row>
    <row r="2285" spans="17:17" x14ac:dyDescent="0.2">
      <c r="Q2285"/>
    </row>
    <row r="2286" spans="17:17" x14ac:dyDescent="0.2">
      <c r="Q2286"/>
    </row>
    <row r="2287" spans="17:17" x14ac:dyDescent="0.2">
      <c r="Q2287"/>
    </row>
    <row r="2288" spans="17:17" x14ac:dyDescent="0.2">
      <c r="Q2288"/>
    </row>
    <row r="2289" spans="17:17" x14ac:dyDescent="0.2">
      <c r="Q2289"/>
    </row>
    <row r="2290" spans="17:17" x14ac:dyDescent="0.2">
      <c r="Q2290"/>
    </row>
    <row r="2291" spans="17:17" x14ac:dyDescent="0.2">
      <c r="Q2291"/>
    </row>
    <row r="2292" spans="17:17" x14ac:dyDescent="0.2">
      <c r="Q2292"/>
    </row>
    <row r="2293" spans="17:17" x14ac:dyDescent="0.2">
      <c r="Q2293"/>
    </row>
    <row r="2294" spans="17:17" x14ac:dyDescent="0.2">
      <c r="Q2294"/>
    </row>
    <row r="2295" spans="17:17" x14ac:dyDescent="0.2">
      <c r="Q2295"/>
    </row>
    <row r="2296" spans="17:17" x14ac:dyDescent="0.2">
      <c r="Q2296"/>
    </row>
    <row r="2297" spans="17:17" x14ac:dyDescent="0.2">
      <c r="Q2297"/>
    </row>
    <row r="2298" spans="17:17" x14ac:dyDescent="0.2">
      <c r="Q2298"/>
    </row>
    <row r="2299" spans="17:17" x14ac:dyDescent="0.2">
      <c r="Q2299"/>
    </row>
    <row r="2300" spans="17:17" x14ac:dyDescent="0.2">
      <c r="Q2300"/>
    </row>
    <row r="2301" spans="17:17" x14ac:dyDescent="0.2">
      <c r="Q2301"/>
    </row>
    <row r="2302" spans="17:17" x14ac:dyDescent="0.2">
      <c r="Q2302"/>
    </row>
    <row r="2303" spans="17:17" x14ac:dyDescent="0.2">
      <c r="Q2303"/>
    </row>
    <row r="2304" spans="17:17" x14ac:dyDescent="0.2">
      <c r="Q2304"/>
    </row>
    <row r="2305" spans="17:17" x14ac:dyDescent="0.2">
      <c r="Q2305"/>
    </row>
    <row r="2306" spans="17:17" x14ac:dyDescent="0.2">
      <c r="Q2306"/>
    </row>
    <row r="2307" spans="17:17" x14ac:dyDescent="0.2">
      <c r="Q2307"/>
    </row>
    <row r="2308" spans="17:17" x14ac:dyDescent="0.2">
      <c r="Q2308"/>
    </row>
    <row r="2309" spans="17:17" x14ac:dyDescent="0.2">
      <c r="Q2309"/>
    </row>
    <row r="2310" spans="17:17" x14ac:dyDescent="0.2">
      <c r="Q2310"/>
    </row>
    <row r="2311" spans="17:17" x14ac:dyDescent="0.2">
      <c r="Q2311"/>
    </row>
    <row r="2312" spans="17:17" x14ac:dyDescent="0.2">
      <c r="Q2312"/>
    </row>
    <row r="2313" spans="17:17" x14ac:dyDescent="0.2">
      <c r="Q2313"/>
    </row>
    <row r="2314" spans="17:17" x14ac:dyDescent="0.2">
      <c r="Q2314"/>
    </row>
    <row r="2315" spans="17:17" x14ac:dyDescent="0.2">
      <c r="Q2315"/>
    </row>
    <row r="2316" spans="17:17" x14ac:dyDescent="0.2">
      <c r="Q2316"/>
    </row>
    <row r="2317" spans="17:17" x14ac:dyDescent="0.2">
      <c r="Q2317"/>
    </row>
    <row r="2318" spans="17:17" x14ac:dyDescent="0.2">
      <c r="Q2318"/>
    </row>
    <row r="2319" spans="17:17" x14ac:dyDescent="0.2">
      <c r="Q2319"/>
    </row>
    <row r="2320" spans="17:17" x14ac:dyDescent="0.2">
      <c r="Q2320"/>
    </row>
    <row r="2321" spans="17:17" x14ac:dyDescent="0.2">
      <c r="Q2321"/>
    </row>
    <row r="2322" spans="17:17" x14ac:dyDescent="0.2">
      <c r="Q2322"/>
    </row>
    <row r="2323" spans="17:17" x14ac:dyDescent="0.2">
      <c r="Q2323"/>
    </row>
    <row r="2324" spans="17:17" x14ac:dyDescent="0.2">
      <c r="Q2324"/>
    </row>
    <row r="2325" spans="17:17" x14ac:dyDescent="0.2">
      <c r="Q2325"/>
    </row>
    <row r="2326" spans="17:17" x14ac:dyDescent="0.2">
      <c r="Q2326"/>
    </row>
    <row r="2327" spans="17:17" x14ac:dyDescent="0.2">
      <c r="Q2327"/>
    </row>
    <row r="2328" spans="17:17" x14ac:dyDescent="0.2">
      <c r="Q2328"/>
    </row>
    <row r="2329" spans="17:17" x14ac:dyDescent="0.2">
      <c r="Q2329"/>
    </row>
    <row r="2330" spans="17:17" x14ac:dyDescent="0.2">
      <c r="Q2330"/>
    </row>
    <row r="2331" spans="17:17" x14ac:dyDescent="0.2">
      <c r="Q2331"/>
    </row>
    <row r="2332" spans="17:17" x14ac:dyDescent="0.2">
      <c r="Q2332"/>
    </row>
    <row r="2333" spans="17:17" x14ac:dyDescent="0.2">
      <c r="Q2333"/>
    </row>
    <row r="2334" spans="17:17" x14ac:dyDescent="0.2">
      <c r="Q2334"/>
    </row>
    <row r="2335" spans="17:17" x14ac:dyDescent="0.2">
      <c r="Q2335"/>
    </row>
    <row r="2336" spans="17:17" x14ac:dyDescent="0.2">
      <c r="Q2336"/>
    </row>
    <row r="2337" spans="17:17" x14ac:dyDescent="0.2">
      <c r="Q2337"/>
    </row>
    <row r="2338" spans="17:17" x14ac:dyDescent="0.2">
      <c r="Q2338"/>
    </row>
    <row r="2339" spans="17:17" x14ac:dyDescent="0.2">
      <c r="Q2339"/>
    </row>
    <row r="2340" spans="17:17" x14ac:dyDescent="0.2">
      <c r="Q2340"/>
    </row>
    <row r="2341" spans="17:17" x14ac:dyDescent="0.2">
      <c r="Q2341"/>
    </row>
    <row r="2342" spans="17:17" x14ac:dyDescent="0.2">
      <c r="Q2342"/>
    </row>
    <row r="2343" spans="17:17" x14ac:dyDescent="0.2">
      <c r="Q2343"/>
    </row>
    <row r="2344" spans="17:17" x14ac:dyDescent="0.2">
      <c r="Q2344"/>
    </row>
    <row r="2345" spans="17:17" x14ac:dyDescent="0.2">
      <c r="Q2345"/>
    </row>
    <row r="2346" spans="17:17" x14ac:dyDescent="0.2">
      <c r="Q2346"/>
    </row>
    <row r="2347" spans="17:17" x14ac:dyDescent="0.2">
      <c r="Q2347"/>
    </row>
    <row r="2348" spans="17:17" x14ac:dyDescent="0.2">
      <c r="Q2348"/>
    </row>
    <row r="2349" spans="17:17" x14ac:dyDescent="0.2">
      <c r="Q2349"/>
    </row>
    <row r="2350" spans="17:17" x14ac:dyDescent="0.2">
      <c r="Q2350"/>
    </row>
    <row r="2351" spans="17:17" x14ac:dyDescent="0.2">
      <c r="Q2351"/>
    </row>
    <row r="2352" spans="17:17" x14ac:dyDescent="0.2">
      <c r="Q2352"/>
    </row>
    <row r="2353" spans="17:17" x14ac:dyDescent="0.2">
      <c r="Q2353"/>
    </row>
    <row r="2354" spans="17:17" x14ac:dyDescent="0.2">
      <c r="Q2354"/>
    </row>
    <row r="2355" spans="17:17" x14ac:dyDescent="0.2">
      <c r="Q2355"/>
    </row>
    <row r="2356" spans="17:17" x14ac:dyDescent="0.2">
      <c r="Q2356"/>
    </row>
    <row r="2357" spans="17:17" x14ac:dyDescent="0.2">
      <c r="Q2357"/>
    </row>
    <row r="2358" spans="17:17" x14ac:dyDescent="0.2">
      <c r="Q2358"/>
    </row>
    <row r="2359" spans="17:17" x14ac:dyDescent="0.2">
      <c r="Q2359"/>
    </row>
    <row r="2360" spans="17:17" x14ac:dyDescent="0.2">
      <c r="Q2360"/>
    </row>
    <row r="2361" spans="17:17" x14ac:dyDescent="0.2">
      <c r="Q2361"/>
    </row>
    <row r="2362" spans="17:17" x14ac:dyDescent="0.2">
      <c r="Q2362"/>
    </row>
    <row r="2363" spans="17:17" x14ac:dyDescent="0.2">
      <c r="Q2363"/>
    </row>
    <row r="2364" spans="17:17" x14ac:dyDescent="0.2">
      <c r="Q2364"/>
    </row>
    <row r="2365" spans="17:17" x14ac:dyDescent="0.2">
      <c r="Q2365"/>
    </row>
    <row r="2366" spans="17:17" x14ac:dyDescent="0.2">
      <c r="Q2366"/>
    </row>
    <row r="2367" spans="17:17" x14ac:dyDescent="0.2">
      <c r="Q2367"/>
    </row>
    <row r="2368" spans="17:17" x14ac:dyDescent="0.2">
      <c r="Q2368"/>
    </row>
    <row r="2369" spans="17:17" x14ac:dyDescent="0.2">
      <c r="Q2369"/>
    </row>
    <row r="2370" spans="17:17" x14ac:dyDescent="0.2">
      <c r="Q2370"/>
    </row>
    <row r="2371" spans="17:17" x14ac:dyDescent="0.2">
      <c r="Q2371"/>
    </row>
    <row r="2372" spans="17:17" x14ac:dyDescent="0.2">
      <c r="Q2372"/>
    </row>
    <row r="2373" spans="17:17" x14ac:dyDescent="0.2">
      <c r="Q2373"/>
    </row>
    <row r="2374" spans="17:17" x14ac:dyDescent="0.2">
      <c r="Q2374"/>
    </row>
    <row r="2375" spans="17:17" x14ac:dyDescent="0.2">
      <c r="Q2375"/>
    </row>
    <row r="2376" spans="17:17" x14ac:dyDescent="0.2">
      <c r="Q2376"/>
    </row>
    <row r="2377" spans="17:17" x14ac:dyDescent="0.2">
      <c r="Q2377"/>
    </row>
    <row r="2378" spans="17:17" x14ac:dyDescent="0.2">
      <c r="Q2378"/>
    </row>
    <row r="2379" spans="17:17" x14ac:dyDescent="0.2">
      <c r="Q2379"/>
    </row>
    <row r="2380" spans="17:17" x14ac:dyDescent="0.2">
      <c r="Q2380"/>
    </row>
    <row r="2381" spans="17:17" x14ac:dyDescent="0.2">
      <c r="Q2381"/>
    </row>
    <row r="2382" spans="17:17" x14ac:dyDescent="0.2">
      <c r="Q2382"/>
    </row>
    <row r="2383" spans="17:17" x14ac:dyDescent="0.2">
      <c r="Q2383"/>
    </row>
    <row r="2384" spans="17:17" x14ac:dyDescent="0.2">
      <c r="Q2384"/>
    </row>
    <row r="2385" spans="17:17" x14ac:dyDescent="0.2">
      <c r="Q2385"/>
    </row>
    <row r="2386" spans="17:17" x14ac:dyDescent="0.2">
      <c r="Q2386"/>
    </row>
    <row r="2387" spans="17:17" x14ac:dyDescent="0.2">
      <c r="Q2387"/>
    </row>
    <row r="2388" spans="17:17" x14ac:dyDescent="0.2">
      <c r="Q2388"/>
    </row>
    <row r="2389" spans="17:17" x14ac:dyDescent="0.2">
      <c r="Q2389"/>
    </row>
    <row r="2390" spans="17:17" x14ac:dyDescent="0.2">
      <c r="Q2390"/>
    </row>
    <row r="2391" spans="17:17" x14ac:dyDescent="0.2">
      <c r="Q2391"/>
    </row>
    <row r="2392" spans="17:17" x14ac:dyDescent="0.2">
      <c r="Q2392"/>
    </row>
    <row r="2393" spans="17:17" x14ac:dyDescent="0.2">
      <c r="Q2393"/>
    </row>
    <row r="2394" spans="17:17" x14ac:dyDescent="0.2">
      <c r="Q2394"/>
    </row>
    <row r="2395" spans="17:17" x14ac:dyDescent="0.2">
      <c r="Q2395"/>
    </row>
    <row r="2396" spans="17:17" x14ac:dyDescent="0.2">
      <c r="Q2396"/>
    </row>
    <row r="2397" spans="17:17" x14ac:dyDescent="0.2">
      <c r="Q2397"/>
    </row>
    <row r="2398" spans="17:17" x14ac:dyDescent="0.2">
      <c r="Q2398"/>
    </row>
    <row r="2399" spans="17:17" x14ac:dyDescent="0.2">
      <c r="Q2399"/>
    </row>
    <row r="2400" spans="17:17" x14ac:dyDescent="0.2">
      <c r="Q2400"/>
    </row>
    <row r="2401" spans="17:17" x14ac:dyDescent="0.2">
      <c r="Q2401"/>
    </row>
    <row r="2402" spans="17:17" x14ac:dyDescent="0.2">
      <c r="Q2402"/>
    </row>
    <row r="2403" spans="17:17" x14ac:dyDescent="0.2">
      <c r="Q2403"/>
    </row>
    <row r="2404" spans="17:17" x14ac:dyDescent="0.2">
      <c r="Q2404"/>
    </row>
    <row r="2405" spans="17:17" x14ac:dyDescent="0.2">
      <c r="Q2405"/>
    </row>
    <row r="2406" spans="17:17" x14ac:dyDescent="0.2">
      <c r="Q2406"/>
    </row>
    <row r="2407" spans="17:17" x14ac:dyDescent="0.2">
      <c r="Q2407"/>
    </row>
    <row r="2408" spans="17:17" x14ac:dyDescent="0.2">
      <c r="Q2408"/>
    </row>
    <row r="2409" spans="17:17" x14ac:dyDescent="0.2">
      <c r="Q2409"/>
    </row>
    <row r="2410" spans="17:17" x14ac:dyDescent="0.2">
      <c r="Q2410"/>
    </row>
    <row r="2411" spans="17:17" x14ac:dyDescent="0.2">
      <c r="Q2411"/>
    </row>
    <row r="2412" spans="17:17" x14ac:dyDescent="0.2">
      <c r="Q2412"/>
    </row>
    <row r="2413" spans="17:17" x14ac:dyDescent="0.2">
      <c r="Q2413"/>
    </row>
    <row r="2414" spans="17:17" x14ac:dyDescent="0.2">
      <c r="Q2414"/>
    </row>
    <row r="2415" spans="17:17" x14ac:dyDescent="0.2">
      <c r="Q2415"/>
    </row>
    <row r="2416" spans="17:17" x14ac:dyDescent="0.2">
      <c r="Q2416"/>
    </row>
    <row r="2417" spans="17:17" x14ac:dyDescent="0.2">
      <c r="Q2417"/>
    </row>
    <row r="2418" spans="17:17" x14ac:dyDescent="0.2">
      <c r="Q2418"/>
    </row>
    <row r="2419" spans="17:17" x14ac:dyDescent="0.2">
      <c r="Q2419"/>
    </row>
    <row r="2420" spans="17:17" x14ac:dyDescent="0.2">
      <c r="Q2420"/>
    </row>
    <row r="2421" spans="17:17" x14ac:dyDescent="0.2">
      <c r="Q2421"/>
    </row>
    <row r="2422" spans="17:17" x14ac:dyDescent="0.2">
      <c r="Q2422"/>
    </row>
    <row r="2423" spans="17:17" x14ac:dyDescent="0.2">
      <c r="Q2423"/>
    </row>
    <row r="2424" spans="17:17" x14ac:dyDescent="0.2">
      <c r="Q2424"/>
    </row>
    <row r="2425" spans="17:17" x14ac:dyDescent="0.2">
      <c r="Q2425"/>
    </row>
    <row r="2426" spans="17:17" x14ac:dyDescent="0.2">
      <c r="Q2426"/>
    </row>
    <row r="2427" spans="17:17" x14ac:dyDescent="0.2">
      <c r="Q2427"/>
    </row>
    <row r="2428" spans="17:17" x14ac:dyDescent="0.2">
      <c r="Q2428"/>
    </row>
    <row r="2429" spans="17:17" x14ac:dyDescent="0.2">
      <c r="Q2429"/>
    </row>
    <row r="2430" spans="17:17" x14ac:dyDescent="0.2">
      <c r="Q2430"/>
    </row>
    <row r="2431" spans="17:17" x14ac:dyDescent="0.2">
      <c r="Q2431"/>
    </row>
    <row r="2432" spans="17:17" x14ac:dyDescent="0.2">
      <c r="Q2432"/>
    </row>
    <row r="2433" spans="17:17" x14ac:dyDescent="0.2">
      <c r="Q2433"/>
    </row>
    <row r="2434" spans="17:17" x14ac:dyDescent="0.2">
      <c r="Q2434"/>
    </row>
    <row r="2435" spans="17:17" x14ac:dyDescent="0.2">
      <c r="Q2435"/>
    </row>
    <row r="2436" spans="17:17" x14ac:dyDescent="0.2">
      <c r="Q2436"/>
    </row>
    <row r="2437" spans="17:17" x14ac:dyDescent="0.2">
      <c r="Q2437"/>
    </row>
    <row r="2438" spans="17:17" x14ac:dyDescent="0.2">
      <c r="Q2438"/>
    </row>
    <row r="2439" spans="17:17" x14ac:dyDescent="0.2">
      <c r="Q2439"/>
    </row>
    <row r="2440" spans="17:17" x14ac:dyDescent="0.2">
      <c r="Q2440"/>
    </row>
    <row r="2441" spans="17:17" x14ac:dyDescent="0.2">
      <c r="Q2441"/>
    </row>
    <row r="2442" spans="17:17" x14ac:dyDescent="0.2">
      <c r="Q2442"/>
    </row>
    <row r="2443" spans="17:17" x14ac:dyDescent="0.2">
      <c r="Q2443"/>
    </row>
    <row r="2444" spans="17:17" x14ac:dyDescent="0.2">
      <c r="Q2444"/>
    </row>
    <row r="2445" spans="17:17" x14ac:dyDescent="0.2">
      <c r="Q2445"/>
    </row>
    <row r="2446" spans="17:17" x14ac:dyDescent="0.2">
      <c r="Q2446"/>
    </row>
    <row r="2447" spans="17:17" x14ac:dyDescent="0.2">
      <c r="Q2447"/>
    </row>
    <row r="2448" spans="17:17" x14ac:dyDescent="0.2">
      <c r="Q2448"/>
    </row>
    <row r="2449" spans="17:17" x14ac:dyDescent="0.2">
      <c r="Q2449"/>
    </row>
    <row r="2450" spans="17:17" x14ac:dyDescent="0.2">
      <c r="Q2450"/>
    </row>
    <row r="2451" spans="17:17" x14ac:dyDescent="0.2">
      <c r="Q2451"/>
    </row>
    <row r="2452" spans="17:17" x14ac:dyDescent="0.2">
      <c r="Q2452"/>
    </row>
    <row r="2453" spans="17:17" x14ac:dyDescent="0.2">
      <c r="Q2453"/>
    </row>
    <row r="2454" spans="17:17" x14ac:dyDescent="0.2">
      <c r="Q2454"/>
    </row>
    <row r="2455" spans="17:17" x14ac:dyDescent="0.2">
      <c r="Q2455"/>
    </row>
    <row r="2456" spans="17:17" x14ac:dyDescent="0.2">
      <c r="Q2456"/>
    </row>
    <row r="2457" spans="17:17" x14ac:dyDescent="0.2">
      <c r="Q2457"/>
    </row>
    <row r="2458" spans="17:17" x14ac:dyDescent="0.2">
      <c r="Q2458"/>
    </row>
    <row r="2459" spans="17:17" x14ac:dyDescent="0.2">
      <c r="Q2459"/>
    </row>
    <row r="2460" spans="17:17" x14ac:dyDescent="0.2">
      <c r="Q2460"/>
    </row>
    <row r="2461" spans="17:17" x14ac:dyDescent="0.2">
      <c r="Q2461"/>
    </row>
    <row r="2462" spans="17:17" x14ac:dyDescent="0.2">
      <c r="Q2462"/>
    </row>
    <row r="2463" spans="17:17" x14ac:dyDescent="0.2">
      <c r="Q2463"/>
    </row>
    <row r="2464" spans="17:17" x14ac:dyDescent="0.2">
      <c r="Q2464"/>
    </row>
    <row r="2465" spans="17:17" x14ac:dyDescent="0.2">
      <c r="Q2465"/>
    </row>
    <row r="2466" spans="17:17" x14ac:dyDescent="0.2">
      <c r="Q2466"/>
    </row>
    <row r="2467" spans="17:17" x14ac:dyDescent="0.2">
      <c r="Q2467"/>
    </row>
    <row r="2468" spans="17:17" x14ac:dyDescent="0.2">
      <c r="Q2468"/>
    </row>
    <row r="2469" spans="17:17" x14ac:dyDescent="0.2">
      <c r="Q2469"/>
    </row>
    <row r="2470" spans="17:17" x14ac:dyDescent="0.2">
      <c r="Q2470"/>
    </row>
    <row r="2471" spans="17:17" x14ac:dyDescent="0.2">
      <c r="Q2471"/>
    </row>
    <row r="2472" spans="17:17" x14ac:dyDescent="0.2">
      <c r="Q2472"/>
    </row>
    <row r="2473" spans="17:17" x14ac:dyDescent="0.2">
      <c r="Q2473"/>
    </row>
    <row r="2474" spans="17:17" x14ac:dyDescent="0.2">
      <c r="Q2474"/>
    </row>
    <row r="2475" spans="17:17" x14ac:dyDescent="0.2">
      <c r="Q2475"/>
    </row>
    <row r="2476" spans="17:17" x14ac:dyDescent="0.2">
      <c r="Q2476"/>
    </row>
    <row r="2477" spans="17:17" x14ac:dyDescent="0.2">
      <c r="Q2477"/>
    </row>
    <row r="2478" spans="17:17" x14ac:dyDescent="0.2">
      <c r="Q2478"/>
    </row>
    <row r="2479" spans="17:17" x14ac:dyDescent="0.2">
      <c r="Q2479"/>
    </row>
    <row r="2480" spans="17:17" x14ac:dyDescent="0.2">
      <c r="Q2480"/>
    </row>
    <row r="2481" spans="17:17" x14ac:dyDescent="0.2">
      <c r="Q2481"/>
    </row>
    <row r="2482" spans="17:17" x14ac:dyDescent="0.2">
      <c r="Q2482"/>
    </row>
    <row r="2483" spans="17:17" x14ac:dyDescent="0.2">
      <c r="Q2483"/>
    </row>
    <row r="2484" spans="17:17" x14ac:dyDescent="0.2">
      <c r="Q2484"/>
    </row>
    <row r="2485" spans="17:17" x14ac:dyDescent="0.2">
      <c r="Q2485"/>
    </row>
    <row r="2486" spans="17:17" x14ac:dyDescent="0.2">
      <c r="Q2486"/>
    </row>
    <row r="2487" spans="17:17" x14ac:dyDescent="0.2">
      <c r="Q2487"/>
    </row>
    <row r="2488" spans="17:17" x14ac:dyDescent="0.2">
      <c r="Q2488"/>
    </row>
    <row r="2489" spans="17:17" x14ac:dyDescent="0.2">
      <c r="Q2489"/>
    </row>
    <row r="2490" spans="17:17" x14ac:dyDescent="0.2">
      <c r="Q2490"/>
    </row>
    <row r="2491" spans="17:17" x14ac:dyDescent="0.2">
      <c r="Q2491"/>
    </row>
    <row r="2492" spans="17:17" x14ac:dyDescent="0.2">
      <c r="Q2492"/>
    </row>
    <row r="2493" spans="17:17" x14ac:dyDescent="0.2">
      <c r="Q2493"/>
    </row>
    <row r="2494" spans="17:17" x14ac:dyDescent="0.2">
      <c r="Q2494"/>
    </row>
    <row r="2495" spans="17:17" x14ac:dyDescent="0.2">
      <c r="Q2495"/>
    </row>
    <row r="2496" spans="17:17" x14ac:dyDescent="0.2">
      <c r="Q2496"/>
    </row>
    <row r="2497" spans="17:17" x14ac:dyDescent="0.2">
      <c r="Q2497"/>
    </row>
    <row r="2498" spans="17:17" x14ac:dyDescent="0.2">
      <c r="Q2498"/>
    </row>
    <row r="2499" spans="17:17" x14ac:dyDescent="0.2">
      <c r="Q2499"/>
    </row>
    <row r="2500" spans="17:17" x14ac:dyDescent="0.2">
      <c r="Q2500"/>
    </row>
    <row r="2501" spans="17:17" x14ac:dyDescent="0.2">
      <c r="Q2501"/>
    </row>
    <row r="2502" spans="17:17" x14ac:dyDescent="0.2">
      <c r="Q2502"/>
    </row>
    <row r="2503" spans="17:17" x14ac:dyDescent="0.2">
      <c r="Q2503"/>
    </row>
    <row r="2504" spans="17:17" x14ac:dyDescent="0.2">
      <c r="Q2504"/>
    </row>
    <row r="2505" spans="17:17" x14ac:dyDescent="0.2">
      <c r="Q2505"/>
    </row>
    <row r="2506" spans="17:17" x14ac:dyDescent="0.2">
      <c r="Q2506"/>
    </row>
    <row r="2507" spans="17:17" x14ac:dyDescent="0.2">
      <c r="Q2507"/>
    </row>
    <row r="2508" spans="17:17" x14ac:dyDescent="0.2">
      <c r="Q2508"/>
    </row>
    <row r="2509" spans="17:17" x14ac:dyDescent="0.2">
      <c r="Q2509"/>
    </row>
    <row r="2510" spans="17:17" x14ac:dyDescent="0.2">
      <c r="Q2510"/>
    </row>
    <row r="2511" spans="17:17" x14ac:dyDescent="0.2">
      <c r="Q2511"/>
    </row>
    <row r="2512" spans="17:17" x14ac:dyDescent="0.2">
      <c r="Q2512"/>
    </row>
    <row r="2513" spans="17:17" x14ac:dyDescent="0.2">
      <c r="Q2513"/>
    </row>
    <row r="2514" spans="17:17" x14ac:dyDescent="0.2">
      <c r="Q2514"/>
    </row>
    <row r="2515" spans="17:17" x14ac:dyDescent="0.2">
      <c r="Q2515"/>
    </row>
    <row r="2516" spans="17:17" x14ac:dyDescent="0.2">
      <c r="Q2516"/>
    </row>
    <row r="2517" spans="17:17" x14ac:dyDescent="0.2">
      <c r="Q2517"/>
    </row>
    <row r="2518" spans="17:17" x14ac:dyDescent="0.2">
      <c r="Q2518"/>
    </row>
    <row r="2519" spans="17:17" x14ac:dyDescent="0.2">
      <c r="Q2519"/>
    </row>
    <row r="2520" spans="17:17" x14ac:dyDescent="0.2">
      <c r="Q2520"/>
    </row>
    <row r="2521" spans="17:17" x14ac:dyDescent="0.2">
      <c r="Q2521"/>
    </row>
    <row r="2522" spans="17:17" x14ac:dyDescent="0.2">
      <c r="Q2522"/>
    </row>
    <row r="2523" spans="17:17" x14ac:dyDescent="0.2">
      <c r="Q2523"/>
    </row>
    <row r="2524" spans="17:17" x14ac:dyDescent="0.2">
      <c r="Q2524"/>
    </row>
    <row r="2525" spans="17:17" x14ac:dyDescent="0.2">
      <c r="Q2525"/>
    </row>
    <row r="2526" spans="17:17" x14ac:dyDescent="0.2">
      <c r="Q2526"/>
    </row>
    <row r="2527" spans="17:17" x14ac:dyDescent="0.2">
      <c r="Q2527"/>
    </row>
    <row r="2528" spans="17:17" x14ac:dyDescent="0.2">
      <c r="Q2528"/>
    </row>
    <row r="2529" spans="17:17" x14ac:dyDescent="0.2">
      <c r="Q2529"/>
    </row>
    <row r="2530" spans="17:17" x14ac:dyDescent="0.2">
      <c r="Q2530"/>
    </row>
    <row r="2531" spans="17:17" x14ac:dyDescent="0.2">
      <c r="Q2531"/>
    </row>
    <row r="2532" spans="17:17" x14ac:dyDescent="0.2">
      <c r="Q2532"/>
    </row>
    <row r="2533" spans="17:17" x14ac:dyDescent="0.2">
      <c r="Q2533"/>
    </row>
    <row r="2534" spans="17:17" x14ac:dyDescent="0.2">
      <c r="Q2534"/>
    </row>
    <row r="2535" spans="17:17" x14ac:dyDescent="0.2">
      <c r="Q2535"/>
    </row>
    <row r="2536" spans="17:17" x14ac:dyDescent="0.2">
      <c r="Q2536"/>
    </row>
    <row r="2537" spans="17:17" x14ac:dyDescent="0.2">
      <c r="Q2537"/>
    </row>
    <row r="2538" spans="17:17" x14ac:dyDescent="0.2">
      <c r="Q2538"/>
    </row>
    <row r="2539" spans="17:17" x14ac:dyDescent="0.2">
      <c r="Q2539"/>
    </row>
    <row r="2540" spans="17:17" x14ac:dyDescent="0.2">
      <c r="Q2540"/>
    </row>
    <row r="2541" spans="17:17" x14ac:dyDescent="0.2">
      <c r="Q2541"/>
    </row>
    <row r="2542" spans="17:17" x14ac:dyDescent="0.2">
      <c r="Q2542"/>
    </row>
    <row r="2543" spans="17:17" x14ac:dyDescent="0.2">
      <c r="Q2543"/>
    </row>
    <row r="2544" spans="17:17" x14ac:dyDescent="0.2">
      <c r="Q2544"/>
    </row>
    <row r="2545" spans="17:17" x14ac:dyDescent="0.2">
      <c r="Q2545"/>
    </row>
    <row r="2546" spans="17:17" x14ac:dyDescent="0.2">
      <c r="Q2546"/>
    </row>
    <row r="2547" spans="17:17" x14ac:dyDescent="0.2">
      <c r="Q2547"/>
    </row>
    <row r="2548" spans="17:17" x14ac:dyDescent="0.2">
      <c r="Q2548"/>
    </row>
    <row r="2549" spans="17:17" x14ac:dyDescent="0.2">
      <c r="Q2549"/>
    </row>
    <row r="2550" spans="17:17" x14ac:dyDescent="0.2">
      <c r="Q2550"/>
    </row>
    <row r="2551" spans="17:17" x14ac:dyDescent="0.2">
      <c r="Q2551"/>
    </row>
    <row r="2552" spans="17:17" x14ac:dyDescent="0.2">
      <c r="Q2552"/>
    </row>
    <row r="2553" spans="17:17" x14ac:dyDescent="0.2">
      <c r="Q2553"/>
    </row>
    <row r="2554" spans="17:17" x14ac:dyDescent="0.2">
      <c r="Q2554"/>
    </row>
    <row r="2555" spans="17:17" x14ac:dyDescent="0.2">
      <c r="Q2555"/>
    </row>
    <row r="2556" spans="17:17" x14ac:dyDescent="0.2">
      <c r="Q2556"/>
    </row>
    <row r="2557" spans="17:17" x14ac:dyDescent="0.2">
      <c r="Q2557"/>
    </row>
    <row r="2558" spans="17:17" x14ac:dyDescent="0.2">
      <c r="Q2558"/>
    </row>
    <row r="2559" spans="17:17" x14ac:dyDescent="0.2">
      <c r="Q2559"/>
    </row>
    <row r="2560" spans="17:17" x14ac:dyDescent="0.2">
      <c r="Q2560"/>
    </row>
    <row r="2561" spans="17:17" x14ac:dyDescent="0.2">
      <c r="Q2561"/>
    </row>
    <row r="2562" spans="17:17" x14ac:dyDescent="0.2">
      <c r="Q2562"/>
    </row>
    <row r="2563" spans="17:17" x14ac:dyDescent="0.2">
      <c r="Q2563"/>
    </row>
    <row r="2564" spans="17:17" x14ac:dyDescent="0.2">
      <c r="Q2564"/>
    </row>
    <row r="2565" spans="17:17" x14ac:dyDescent="0.2">
      <c r="Q2565"/>
    </row>
    <row r="2566" spans="17:17" x14ac:dyDescent="0.2">
      <c r="Q2566"/>
    </row>
    <row r="2567" spans="17:17" x14ac:dyDescent="0.2">
      <c r="Q2567"/>
    </row>
    <row r="2568" spans="17:17" x14ac:dyDescent="0.2">
      <c r="Q2568"/>
    </row>
    <row r="2569" spans="17:17" x14ac:dyDescent="0.2">
      <c r="Q2569"/>
    </row>
    <row r="2570" spans="17:17" x14ac:dyDescent="0.2">
      <c r="Q2570"/>
    </row>
    <row r="2571" spans="17:17" x14ac:dyDescent="0.2">
      <c r="Q2571"/>
    </row>
    <row r="2572" spans="17:17" x14ac:dyDescent="0.2">
      <c r="Q2572"/>
    </row>
    <row r="2573" spans="17:17" x14ac:dyDescent="0.2">
      <c r="Q2573"/>
    </row>
    <row r="2574" spans="17:17" x14ac:dyDescent="0.2">
      <c r="Q2574"/>
    </row>
    <row r="2575" spans="17:17" x14ac:dyDescent="0.2">
      <c r="Q2575"/>
    </row>
    <row r="2576" spans="17:17" x14ac:dyDescent="0.2">
      <c r="Q2576"/>
    </row>
    <row r="2577" spans="17:17" x14ac:dyDescent="0.2">
      <c r="Q2577"/>
    </row>
    <row r="2578" spans="17:17" x14ac:dyDescent="0.2">
      <c r="Q2578"/>
    </row>
    <row r="2579" spans="17:17" x14ac:dyDescent="0.2">
      <c r="Q2579"/>
    </row>
    <row r="2580" spans="17:17" x14ac:dyDescent="0.2">
      <c r="Q2580"/>
    </row>
    <row r="2581" spans="17:17" x14ac:dyDescent="0.2">
      <c r="Q2581"/>
    </row>
    <row r="2582" spans="17:17" x14ac:dyDescent="0.2">
      <c r="Q2582"/>
    </row>
    <row r="2583" spans="17:17" x14ac:dyDescent="0.2">
      <c r="Q2583"/>
    </row>
    <row r="2584" spans="17:17" x14ac:dyDescent="0.2">
      <c r="Q2584"/>
    </row>
    <row r="2585" spans="17:17" x14ac:dyDescent="0.2">
      <c r="Q2585"/>
    </row>
    <row r="2586" spans="17:17" x14ac:dyDescent="0.2">
      <c r="Q2586"/>
    </row>
    <row r="2587" spans="17:17" x14ac:dyDescent="0.2">
      <c r="Q2587"/>
    </row>
    <row r="2588" spans="17:17" x14ac:dyDescent="0.2">
      <c r="Q2588"/>
    </row>
    <row r="2589" spans="17:17" x14ac:dyDescent="0.2">
      <c r="Q2589"/>
    </row>
    <row r="2590" spans="17:17" x14ac:dyDescent="0.2">
      <c r="Q2590"/>
    </row>
    <row r="2591" spans="17:17" x14ac:dyDescent="0.2">
      <c r="Q2591"/>
    </row>
    <row r="2592" spans="17:17" x14ac:dyDescent="0.2">
      <c r="Q2592"/>
    </row>
    <row r="2593" spans="17:17" x14ac:dyDescent="0.2">
      <c r="Q2593"/>
    </row>
    <row r="2594" spans="17:17" x14ac:dyDescent="0.2">
      <c r="Q2594"/>
    </row>
    <row r="2595" spans="17:17" x14ac:dyDescent="0.2">
      <c r="Q2595"/>
    </row>
    <row r="2596" spans="17:17" x14ac:dyDescent="0.2">
      <c r="Q2596"/>
    </row>
    <row r="2597" spans="17:17" x14ac:dyDescent="0.2">
      <c r="Q2597"/>
    </row>
    <row r="2598" spans="17:17" x14ac:dyDescent="0.2">
      <c r="Q2598"/>
    </row>
    <row r="2599" spans="17:17" x14ac:dyDescent="0.2">
      <c r="Q2599"/>
    </row>
    <row r="2600" spans="17:17" x14ac:dyDescent="0.2">
      <c r="Q2600"/>
    </row>
    <row r="2601" spans="17:17" x14ac:dyDescent="0.2">
      <c r="Q2601"/>
    </row>
    <row r="2602" spans="17:17" x14ac:dyDescent="0.2">
      <c r="Q2602"/>
    </row>
    <row r="2603" spans="17:17" x14ac:dyDescent="0.2">
      <c r="Q2603"/>
    </row>
    <row r="2604" spans="17:17" x14ac:dyDescent="0.2">
      <c r="Q2604"/>
    </row>
    <row r="2605" spans="17:17" x14ac:dyDescent="0.2">
      <c r="Q2605"/>
    </row>
    <row r="2606" spans="17:17" x14ac:dyDescent="0.2">
      <c r="Q2606"/>
    </row>
    <row r="2607" spans="17:17" x14ac:dyDescent="0.2">
      <c r="Q2607"/>
    </row>
    <row r="2608" spans="17:17" x14ac:dyDescent="0.2">
      <c r="Q2608"/>
    </row>
    <row r="2609" spans="17:17" x14ac:dyDescent="0.2">
      <c r="Q2609"/>
    </row>
    <row r="2610" spans="17:17" x14ac:dyDescent="0.2">
      <c r="Q2610"/>
    </row>
    <row r="2611" spans="17:17" x14ac:dyDescent="0.2">
      <c r="Q2611"/>
    </row>
    <row r="2612" spans="17:17" x14ac:dyDescent="0.2">
      <c r="Q2612"/>
    </row>
    <row r="2613" spans="17:17" x14ac:dyDescent="0.2">
      <c r="Q2613"/>
    </row>
    <row r="2614" spans="17:17" x14ac:dyDescent="0.2">
      <c r="Q2614"/>
    </row>
    <row r="2615" spans="17:17" x14ac:dyDescent="0.2">
      <c r="Q2615"/>
    </row>
    <row r="2616" spans="17:17" x14ac:dyDescent="0.2">
      <c r="Q2616"/>
    </row>
    <row r="2617" spans="17:17" x14ac:dyDescent="0.2">
      <c r="Q2617"/>
    </row>
    <row r="2618" spans="17:17" x14ac:dyDescent="0.2">
      <c r="Q2618"/>
    </row>
    <row r="2619" spans="17:17" x14ac:dyDescent="0.2">
      <c r="Q2619"/>
    </row>
    <row r="2620" spans="17:17" x14ac:dyDescent="0.2">
      <c r="Q2620"/>
    </row>
    <row r="2621" spans="17:17" x14ac:dyDescent="0.2">
      <c r="Q2621"/>
    </row>
    <row r="2622" spans="17:17" x14ac:dyDescent="0.2">
      <c r="Q2622"/>
    </row>
    <row r="2623" spans="17:17" x14ac:dyDescent="0.2">
      <c r="Q2623"/>
    </row>
    <row r="2624" spans="17:17" x14ac:dyDescent="0.2">
      <c r="Q2624"/>
    </row>
    <row r="2625" spans="17:17" x14ac:dyDescent="0.2">
      <c r="Q2625"/>
    </row>
    <row r="2626" spans="17:17" x14ac:dyDescent="0.2">
      <c r="Q2626"/>
    </row>
    <row r="2627" spans="17:17" x14ac:dyDescent="0.2">
      <c r="Q2627"/>
    </row>
    <row r="2628" spans="17:17" x14ac:dyDescent="0.2">
      <c r="Q2628"/>
    </row>
    <row r="2629" spans="17:17" x14ac:dyDescent="0.2">
      <c r="Q2629"/>
    </row>
    <row r="2630" spans="17:17" x14ac:dyDescent="0.2">
      <c r="Q2630"/>
    </row>
    <row r="2631" spans="17:17" x14ac:dyDescent="0.2">
      <c r="Q2631"/>
    </row>
    <row r="2632" spans="17:17" x14ac:dyDescent="0.2">
      <c r="Q2632"/>
    </row>
    <row r="2633" spans="17:17" x14ac:dyDescent="0.2">
      <c r="Q2633"/>
    </row>
    <row r="2634" spans="17:17" x14ac:dyDescent="0.2">
      <c r="Q2634"/>
    </row>
    <row r="2635" spans="17:17" x14ac:dyDescent="0.2">
      <c r="Q2635"/>
    </row>
    <row r="2636" spans="17:17" x14ac:dyDescent="0.2">
      <c r="Q2636"/>
    </row>
    <row r="2637" spans="17:17" x14ac:dyDescent="0.2">
      <c r="Q2637"/>
    </row>
    <row r="2638" spans="17:17" x14ac:dyDescent="0.2">
      <c r="Q2638"/>
    </row>
    <row r="2639" spans="17:17" x14ac:dyDescent="0.2">
      <c r="Q2639"/>
    </row>
    <row r="2640" spans="17:17" x14ac:dyDescent="0.2">
      <c r="Q2640"/>
    </row>
    <row r="2641" spans="17:17" x14ac:dyDescent="0.2">
      <c r="Q2641"/>
    </row>
    <row r="2642" spans="17:17" x14ac:dyDescent="0.2">
      <c r="Q2642"/>
    </row>
    <row r="2643" spans="17:17" x14ac:dyDescent="0.2">
      <c r="Q2643"/>
    </row>
    <row r="2644" spans="17:17" x14ac:dyDescent="0.2">
      <c r="Q2644"/>
    </row>
    <row r="2645" spans="17:17" x14ac:dyDescent="0.2">
      <c r="Q2645"/>
    </row>
    <row r="2646" spans="17:17" x14ac:dyDescent="0.2">
      <c r="Q2646"/>
    </row>
    <row r="2647" spans="17:17" x14ac:dyDescent="0.2">
      <c r="Q2647"/>
    </row>
    <row r="2648" spans="17:17" x14ac:dyDescent="0.2">
      <c r="Q2648"/>
    </row>
    <row r="2649" spans="17:17" x14ac:dyDescent="0.2">
      <c r="Q2649"/>
    </row>
    <row r="2650" spans="17:17" x14ac:dyDescent="0.2">
      <c r="Q2650"/>
    </row>
    <row r="2651" spans="17:17" x14ac:dyDescent="0.2">
      <c r="Q2651"/>
    </row>
    <row r="2652" spans="17:17" x14ac:dyDescent="0.2">
      <c r="Q2652"/>
    </row>
    <row r="2653" spans="17:17" x14ac:dyDescent="0.2">
      <c r="Q2653"/>
    </row>
    <row r="2654" spans="17:17" x14ac:dyDescent="0.2">
      <c r="Q2654"/>
    </row>
    <row r="2655" spans="17:17" x14ac:dyDescent="0.2">
      <c r="Q2655"/>
    </row>
    <row r="2656" spans="17:17" x14ac:dyDescent="0.2">
      <c r="Q2656"/>
    </row>
    <row r="2657" spans="17:17" x14ac:dyDescent="0.2">
      <c r="Q2657"/>
    </row>
    <row r="2658" spans="17:17" x14ac:dyDescent="0.2">
      <c r="Q2658"/>
    </row>
    <row r="2659" spans="17:17" x14ac:dyDescent="0.2">
      <c r="Q2659"/>
    </row>
    <row r="2660" spans="17:17" x14ac:dyDescent="0.2">
      <c r="Q2660"/>
    </row>
    <row r="2661" spans="17:17" x14ac:dyDescent="0.2">
      <c r="Q2661"/>
    </row>
    <row r="2662" spans="17:17" x14ac:dyDescent="0.2">
      <c r="Q2662"/>
    </row>
    <row r="2663" spans="17:17" x14ac:dyDescent="0.2">
      <c r="Q2663"/>
    </row>
    <row r="2664" spans="17:17" x14ac:dyDescent="0.2">
      <c r="Q2664"/>
    </row>
    <row r="2665" spans="17:17" x14ac:dyDescent="0.2">
      <c r="Q2665"/>
    </row>
    <row r="2666" spans="17:17" x14ac:dyDescent="0.2">
      <c r="Q2666"/>
    </row>
    <row r="2667" spans="17:17" x14ac:dyDescent="0.2">
      <c r="Q2667"/>
    </row>
    <row r="2668" spans="17:17" x14ac:dyDescent="0.2">
      <c r="Q2668"/>
    </row>
    <row r="2669" spans="17:17" x14ac:dyDescent="0.2">
      <c r="Q2669"/>
    </row>
    <row r="2670" spans="17:17" x14ac:dyDescent="0.2">
      <c r="Q2670"/>
    </row>
    <row r="2671" spans="17:17" x14ac:dyDescent="0.2">
      <c r="Q2671"/>
    </row>
    <row r="2672" spans="17:17" x14ac:dyDescent="0.2">
      <c r="Q2672"/>
    </row>
    <row r="2673" spans="17:17" x14ac:dyDescent="0.2">
      <c r="Q2673"/>
    </row>
    <row r="2674" spans="17:17" x14ac:dyDescent="0.2">
      <c r="Q2674"/>
    </row>
    <row r="2675" spans="17:17" x14ac:dyDescent="0.2">
      <c r="Q2675"/>
    </row>
    <row r="2676" spans="17:17" x14ac:dyDescent="0.2">
      <c r="Q2676"/>
    </row>
    <row r="2677" spans="17:17" x14ac:dyDescent="0.2">
      <c r="Q2677"/>
    </row>
    <row r="2678" spans="17:17" x14ac:dyDescent="0.2">
      <c r="Q2678"/>
    </row>
    <row r="2679" spans="17:17" x14ac:dyDescent="0.2">
      <c r="Q2679"/>
    </row>
    <row r="2680" spans="17:17" x14ac:dyDescent="0.2">
      <c r="Q2680"/>
    </row>
    <row r="2681" spans="17:17" x14ac:dyDescent="0.2">
      <c r="Q2681"/>
    </row>
    <row r="2682" spans="17:17" x14ac:dyDescent="0.2">
      <c r="Q2682"/>
    </row>
    <row r="2683" spans="17:17" x14ac:dyDescent="0.2">
      <c r="Q2683"/>
    </row>
    <row r="2684" spans="17:17" x14ac:dyDescent="0.2">
      <c r="Q2684"/>
    </row>
    <row r="2685" spans="17:17" x14ac:dyDescent="0.2">
      <c r="Q2685"/>
    </row>
    <row r="2686" spans="17:17" x14ac:dyDescent="0.2">
      <c r="Q2686"/>
    </row>
    <row r="2687" spans="17:17" x14ac:dyDescent="0.2">
      <c r="Q2687"/>
    </row>
    <row r="2688" spans="17:17" x14ac:dyDescent="0.2">
      <c r="Q2688"/>
    </row>
    <row r="2689" spans="17:17" x14ac:dyDescent="0.2">
      <c r="Q2689"/>
    </row>
    <row r="2690" spans="17:17" x14ac:dyDescent="0.2">
      <c r="Q2690"/>
    </row>
    <row r="2691" spans="17:17" x14ac:dyDescent="0.2">
      <c r="Q2691"/>
    </row>
    <row r="2692" spans="17:17" x14ac:dyDescent="0.2">
      <c r="Q2692"/>
    </row>
    <row r="2693" spans="17:17" x14ac:dyDescent="0.2">
      <c r="Q2693"/>
    </row>
    <row r="2694" spans="17:17" x14ac:dyDescent="0.2">
      <c r="Q2694"/>
    </row>
    <row r="2695" spans="17:17" x14ac:dyDescent="0.2">
      <c r="Q2695"/>
    </row>
    <row r="2696" spans="17:17" x14ac:dyDescent="0.2">
      <c r="Q2696"/>
    </row>
    <row r="2697" spans="17:17" x14ac:dyDescent="0.2">
      <c r="Q2697"/>
    </row>
    <row r="2698" spans="17:17" x14ac:dyDescent="0.2">
      <c r="Q2698"/>
    </row>
    <row r="2699" spans="17:17" x14ac:dyDescent="0.2">
      <c r="Q2699"/>
    </row>
    <row r="2700" spans="17:17" x14ac:dyDescent="0.2">
      <c r="Q2700"/>
    </row>
    <row r="2701" spans="17:17" x14ac:dyDescent="0.2">
      <c r="Q2701"/>
    </row>
    <row r="2702" spans="17:17" x14ac:dyDescent="0.2">
      <c r="Q2702"/>
    </row>
    <row r="2703" spans="17:17" x14ac:dyDescent="0.2">
      <c r="Q2703"/>
    </row>
    <row r="2704" spans="17:17" x14ac:dyDescent="0.2">
      <c r="Q2704"/>
    </row>
    <row r="2705" spans="17:17" x14ac:dyDescent="0.2">
      <c r="Q2705"/>
    </row>
    <row r="2706" spans="17:17" x14ac:dyDescent="0.2">
      <c r="Q2706"/>
    </row>
    <row r="2707" spans="17:17" x14ac:dyDescent="0.2">
      <c r="Q2707"/>
    </row>
    <row r="2708" spans="17:17" x14ac:dyDescent="0.2">
      <c r="Q2708"/>
    </row>
    <row r="2709" spans="17:17" x14ac:dyDescent="0.2">
      <c r="Q2709"/>
    </row>
    <row r="2710" spans="17:17" x14ac:dyDescent="0.2">
      <c r="Q2710"/>
    </row>
    <row r="2711" spans="17:17" x14ac:dyDescent="0.2">
      <c r="Q2711"/>
    </row>
    <row r="2712" spans="17:17" x14ac:dyDescent="0.2">
      <c r="Q2712"/>
    </row>
    <row r="2713" spans="17:17" x14ac:dyDescent="0.2">
      <c r="Q2713"/>
    </row>
    <row r="2714" spans="17:17" x14ac:dyDescent="0.2">
      <c r="Q2714"/>
    </row>
    <row r="2715" spans="17:17" x14ac:dyDescent="0.2">
      <c r="Q2715"/>
    </row>
    <row r="2716" spans="17:17" x14ac:dyDescent="0.2">
      <c r="Q2716"/>
    </row>
    <row r="2717" spans="17:17" x14ac:dyDescent="0.2">
      <c r="Q2717"/>
    </row>
    <row r="2718" spans="17:17" x14ac:dyDescent="0.2">
      <c r="Q2718"/>
    </row>
    <row r="2719" spans="17:17" x14ac:dyDescent="0.2">
      <c r="Q2719"/>
    </row>
    <row r="2720" spans="17:17" x14ac:dyDescent="0.2">
      <c r="Q2720"/>
    </row>
    <row r="2721" spans="17:17" x14ac:dyDescent="0.2">
      <c r="Q2721"/>
    </row>
    <row r="2722" spans="17:17" x14ac:dyDescent="0.2">
      <c r="Q2722"/>
    </row>
    <row r="2723" spans="17:17" x14ac:dyDescent="0.2">
      <c r="Q2723"/>
    </row>
    <row r="2724" spans="17:17" x14ac:dyDescent="0.2">
      <c r="Q2724"/>
    </row>
    <row r="2725" spans="17:17" x14ac:dyDescent="0.2">
      <c r="Q2725"/>
    </row>
    <row r="2726" spans="17:17" x14ac:dyDescent="0.2">
      <c r="Q2726"/>
    </row>
    <row r="2727" spans="17:17" x14ac:dyDescent="0.2">
      <c r="Q2727"/>
    </row>
    <row r="2728" spans="17:17" x14ac:dyDescent="0.2">
      <c r="Q2728"/>
    </row>
    <row r="2729" spans="17:17" x14ac:dyDescent="0.2">
      <c r="Q2729"/>
    </row>
    <row r="2730" spans="17:17" x14ac:dyDescent="0.2">
      <c r="Q2730"/>
    </row>
    <row r="2731" spans="17:17" x14ac:dyDescent="0.2">
      <c r="Q2731"/>
    </row>
    <row r="2732" spans="17:17" x14ac:dyDescent="0.2">
      <c r="Q2732"/>
    </row>
    <row r="2733" spans="17:17" x14ac:dyDescent="0.2">
      <c r="Q2733"/>
    </row>
    <row r="2734" spans="17:17" x14ac:dyDescent="0.2">
      <c r="Q2734"/>
    </row>
    <row r="2735" spans="17:17" x14ac:dyDescent="0.2">
      <c r="Q2735"/>
    </row>
    <row r="2736" spans="17:17" x14ac:dyDescent="0.2">
      <c r="Q2736"/>
    </row>
    <row r="2737" spans="17:17" x14ac:dyDescent="0.2">
      <c r="Q2737"/>
    </row>
    <row r="2738" spans="17:17" x14ac:dyDescent="0.2">
      <c r="Q2738"/>
    </row>
    <row r="2739" spans="17:17" x14ac:dyDescent="0.2">
      <c r="Q2739"/>
    </row>
    <row r="2740" spans="17:17" x14ac:dyDescent="0.2">
      <c r="Q2740"/>
    </row>
    <row r="2741" spans="17:17" x14ac:dyDescent="0.2">
      <c r="Q2741"/>
    </row>
    <row r="2742" spans="17:17" x14ac:dyDescent="0.2">
      <c r="Q2742"/>
    </row>
    <row r="2743" spans="17:17" x14ac:dyDescent="0.2">
      <c r="Q2743"/>
    </row>
    <row r="2744" spans="17:17" x14ac:dyDescent="0.2">
      <c r="Q2744"/>
    </row>
    <row r="2745" spans="17:17" x14ac:dyDescent="0.2">
      <c r="Q2745"/>
    </row>
    <row r="2746" spans="17:17" x14ac:dyDescent="0.2">
      <c r="Q2746"/>
    </row>
    <row r="2747" spans="17:17" x14ac:dyDescent="0.2">
      <c r="Q2747"/>
    </row>
    <row r="2748" spans="17:17" x14ac:dyDescent="0.2">
      <c r="Q2748"/>
    </row>
    <row r="2749" spans="17:17" x14ac:dyDescent="0.2">
      <c r="Q2749"/>
    </row>
    <row r="2750" spans="17:17" x14ac:dyDescent="0.2">
      <c r="Q2750"/>
    </row>
    <row r="2751" spans="17:17" x14ac:dyDescent="0.2">
      <c r="Q2751"/>
    </row>
    <row r="2752" spans="17:17" x14ac:dyDescent="0.2">
      <c r="Q2752"/>
    </row>
    <row r="2753" spans="17:17" x14ac:dyDescent="0.2">
      <c r="Q2753"/>
    </row>
    <row r="2754" spans="17:17" x14ac:dyDescent="0.2">
      <c r="Q2754"/>
    </row>
    <row r="2755" spans="17:17" x14ac:dyDescent="0.2">
      <c r="Q2755"/>
    </row>
    <row r="2756" spans="17:17" x14ac:dyDescent="0.2">
      <c r="Q2756"/>
    </row>
    <row r="2757" spans="17:17" x14ac:dyDescent="0.2">
      <c r="Q2757"/>
    </row>
    <row r="2758" spans="17:17" x14ac:dyDescent="0.2">
      <c r="Q2758"/>
    </row>
    <row r="2759" spans="17:17" x14ac:dyDescent="0.2">
      <c r="Q2759"/>
    </row>
    <row r="2760" spans="17:17" x14ac:dyDescent="0.2">
      <c r="Q2760"/>
    </row>
    <row r="2761" spans="17:17" x14ac:dyDescent="0.2">
      <c r="Q2761"/>
    </row>
    <row r="2762" spans="17:17" x14ac:dyDescent="0.2">
      <c r="Q2762"/>
    </row>
    <row r="2763" spans="17:17" x14ac:dyDescent="0.2">
      <c r="Q2763"/>
    </row>
    <row r="2764" spans="17:17" x14ac:dyDescent="0.2">
      <c r="Q2764"/>
    </row>
    <row r="2765" spans="17:17" x14ac:dyDescent="0.2">
      <c r="Q2765"/>
    </row>
    <row r="2766" spans="17:17" x14ac:dyDescent="0.2">
      <c r="Q2766"/>
    </row>
    <row r="2767" spans="17:17" x14ac:dyDescent="0.2">
      <c r="Q2767"/>
    </row>
    <row r="2768" spans="17:17" x14ac:dyDescent="0.2">
      <c r="Q2768"/>
    </row>
    <row r="2769" spans="17:17" x14ac:dyDescent="0.2">
      <c r="Q2769"/>
    </row>
    <row r="2770" spans="17:17" x14ac:dyDescent="0.2">
      <c r="Q2770"/>
    </row>
    <row r="2771" spans="17:17" x14ac:dyDescent="0.2">
      <c r="Q2771"/>
    </row>
    <row r="2772" spans="17:17" x14ac:dyDescent="0.2">
      <c r="Q2772"/>
    </row>
    <row r="2773" spans="17:17" x14ac:dyDescent="0.2">
      <c r="Q2773"/>
    </row>
    <row r="2774" spans="17:17" x14ac:dyDescent="0.2">
      <c r="Q2774"/>
    </row>
    <row r="2775" spans="17:17" x14ac:dyDescent="0.2">
      <c r="Q2775"/>
    </row>
    <row r="2776" spans="17:17" x14ac:dyDescent="0.2">
      <c r="Q2776"/>
    </row>
    <row r="2777" spans="17:17" x14ac:dyDescent="0.2">
      <c r="Q2777"/>
    </row>
    <row r="2778" spans="17:17" x14ac:dyDescent="0.2">
      <c r="Q2778"/>
    </row>
    <row r="2779" spans="17:17" x14ac:dyDescent="0.2">
      <c r="Q2779"/>
    </row>
    <row r="2780" spans="17:17" x14ac:dyDescent="0.2">
      <c r="Q2780"/>
    </row>
    <row r="2781" spans="17:17" x14ac:dyDescent="0.2">
      <c r="Q2781"/>
    </row>
    <row r="2782" spans="17:17" x14ac:dyDescent="0.2">
      <c r="Q2782"/>
    </row>
    <row r="2783" spans="17:17" x14ac:dyDescent="0.2">
      <c r="Q2783"/>
    </row>
    <row r="2784" spans="17:17" x14ac:dyDescent="0.2">
      <c r="Q2784"/>
    </row>
    <row r="2785" spans="17:17" x14ac:dyDescent="0.2">
      <c r="Q2785"/>
    </row>
    <row r="2786" spans="17:17" x14ac:dyDescent="0.2">
      <c r="Q2786"/>
    </row>
    <row r="2787" spans="17:17" x14ac:dyDescent="0.2">
      <c r="Q2787"/>
    </row>
    <row r="2788" spans="17:17" x14ac:dyDescent="0.2">
      <c r="Q2788"/>
    </row>
    <row r="2789" spans="17:17" x14ac:dyDescent="0.2">
      <c r="Q2789"/>
    </row>
    <row r="2790" spans="17:17" x14ac:dyDescent="0.2">
      <c r="Q2790"/>
    </row>
    <row r="2791" spans="17:17" x14ac:dyDescent="0.2">
      <c r="Q2791"/>
    </row>
    <row r="2792" spans="17:17" x14ac:dyDescent="0.2">
      <c r="Q2792"/>
    </row>
    <row r="2793" spans="17:17" x14ac:dyDescent="0.2">
      <c r="Q2793"/>
    </row>
    <row r="2794" spans="17:17" x14ac:dyDescent="0.2">
      <c r="Q2794"/>
    </row>
    <row r="2795" spans="17:17" x14ac:dyDescent="0.2">
      <c r="Q2795"/>
    </row>
    <row r="2796" spans="17:17" x14ac:dyDescent="0.2">
      <c r="Q2796"/>
    </row>
    <row r="2797" spans="17:17" x14ac:dyDescent="0.2">
      <c r="Q2797"/>
    </row>
    <row r="2798" spans="17:17" x14ac:dyDescent="0.2">
      <c r="Q2798"/>
    </row>
    <row r="2799" spans="17:17" x14ac:dyDescent="0.2">
      <c r="Q2799"/>
    </row>
    <row r="2800" spans="17:17" x14ac:dyDescent="0.2">
      <c r="Q2800"/>
    </row>
    <row r="2801" spans="17:17" x14ac:dyDescent="0.2">
      <c r="Q2801"/>
    </row>
    <row r="2802" spans="17:17" x14ac:dyDescent="0.2">
      <c r="Q2802"/>
    </row>
    <row r="2803" spans="17:17" x14ac:dyDescent="0.2">
      <c r="Q2803"/>
    </row>
    <row r="2804" spans="17:17" x14ac:dyDescent="0.2">
      <c r="Q2804"/>
    </row>
    <row r="2805" spans="17:17" x14ac:dyDescent="0.2">
      <c r="Q2805"/>
    </row>
    <row r="2806" spans="17:17" x14ac:dyDescent="0.2">
      <c r="Q2806"/>
    </row>
    <row r="2807" spans="17:17" x14ac:dyDescent="0.2">
      <c r="Q2807"/>
    </row>
    <row r="2808" spans="17:17" x14ac:dyDescent="0.2">
      <c r="Q2808"/>
    </row>
    <row r="2809" spans="17:17" x14ac:dyDescent="0.2">
      <c r="Q2809"/>
    </row>
    <row r="2810" spans="17:17" x14ac:dyDescent="0.2">
      <c r="Q2810"/>
    </row>
    <row r="2811" spans="17:17" x14ac:dyDescent="0.2">
      <c r="Q2811"/>
    </row>
    <row r="2812" spans="17:17" x14ac:dyDescent="0.2">
      <c r="Q2812"/>
    </row>
    <row r="2813" spans="17:17" x14ac:dyDescent="0.2">
      <c r="Q2813"/>
    </row>
    <row r="2814" spans="17:17" x14ac:dyDescent="0.2">
      <c r="Q2814"/>
    </row>
    <row r="2815" spans="17:17" x14ac:dyDescent="0.2">
      <c r="Q2815"/>
    </row>
    <row r="2816" spans="17:17" x14ac:dyDescent="0.2">
      <c r="Q2816"/>
    </row>
    <row r="2817" spans="17:17" x14ac:dyDescent="0.2">
      <c r="Q2817"/>
    </row>
    <row r="2818" spans="17:17" x14ac:dyDescent="0.2">
      <c r="Q2818"/>
    </row>
    <row r="2819" spans="17:17" x14ac:dyDescent="0.2">
      <c r="Q2819"/>
    </row>
    <row r="2820" spans="17:17" x14ac:dyDescent="0.2">
      <c r="Q2820"/>
    </row>
    <row r="2821" spans="17:17" x14ac:dyDescent="0.2">
      <c r="Q2821"/>
    </row>
    <row r="2822" spans="17:17" x14ac:dyDescent="0.2">
      <c r="Q2822"/>
    </row>
    <row r="2823" spans="17:17" x14ac:dyDescent="0.2">
      <c r="Q2823"/>
    </row>
    <row r="2824" spans="17:17" x14ac:dyDescent="0.2">
      <c r="Q2824"/>
    </row>
    <row r="2825" spans="17:17" x14ac:dyDescent="0.2">
      <c r="Q2825"/>
    </row>
    <row r="2826" spans="17:17" x14ac:dyDescent="0.2">
      <c r="Q2826"/>
    </row>
    <row r="2827" spans="17:17" x14ac:dyDescent="0.2">
      <c r="Q2827"/>
    </row>
    <row r="2828" spans="17:17" x14ac:dyDescent="0.2">
      <c r="Q2828"/>
    </row>
    <row r="2829" spans="17:17" x14ac:dyDescent="0.2">
      <c r="Q2829"/>
    </row>
    <row r="2830" spans="17:17" x14ac:dyDescent="0.2">
      <c r="Q2830"/>
    </row>
    <row r="2831" spans="17:17" x14ac:dyDescent="0.2">
      <c r="Q2831"/>
    </row>
    <row r="2832" spans="17:17" x14ac:dyDescent="0.2">
      <c r="Q2832"/>
    </row>
    <row r="2833" spans="17:17" x14ac:dyDescent="0.2">
      <c r="Q2833"/>
    </row>
    <row r="2834" spans="17:17" x14ac:dyDescent="0.2">
      <c r="Q2834"/>
    </row>
    <row r="2835" spans="17:17" x14ac:dyDescent="0.2">
      <c r="Q2835"/>
    </row>
    <row r="2836" spans="17:17" x14ac:dyDescent="0.2">
      <c r="Q2836"/>
    </row>
    <row r="2837" spans="17:17" x14ac:dyDescent="0.2">
      <c r="Q2837"/>
    </row>
    <row r="2838" spans="17:17" x14ac:dyDescent="0.2">
      <c r="Q2838"/>
    </row>
    <row r="2839" spans="17:17" x14ac:dyDescent="0.2">
      <c r="Q2839"/>
    </row>
    <row r="2840" spans="17:17" x14ac:dyDescent="0.2">
      <c r="Q2840"/>
    </row>
    <row r="2841" spans="17:17" x14ac:dyDescent="0.2">
      <c r="Q2841"/>
    </row>
    <row r="2842" spans="17:17" x14ac:dyDescent="0.2">
      <c r="Q2842"/>
    </row>
    <row r="2843" spans="17:17" x14ac:dyDescent="0.2">
      <c r="Q2843"/>
    </row>
    <row r="2844" spans="17:17" x14ac:dyDescent="0.2">
      <c r="Q2844"/>
    </row>
    <row r="2845" spans="17:17" x14ac:dyDescent="0.2">
      <c r="Q2845"/>
    </row>
    <row r="2846" spans="17:17" x14ac:dyDescent="0.2">
      <c r="Q2846"/>
    </row>
    <row r="2847" spans="17:17" x14ac:dyDescent="0.2">
      <c r="Q2847"/>
    </row>
    <row r="2848" spans="17:17" x14ac:dyDescent="0.2">
      <c r="Q2848"/>
    </row>
    <row r="2849" spans="17:17" x14ac:dyDescent="0.2">
      <c r="Q2849"/>
    </row>
    <row r="2850" spans="17:17" x14ac:dyDescent="0.2">
      <c r="Q2850"/>
    </row>
    <row r="2851" spans="17:17" x14ac:dyDescent="0.2">
      <c r="Q2851"/>
    </row>
    <row r="2852" spans="17:17" x14ac:dyDescent="0.2">
      <c r="Q2852"/>
    </row>
    <row r="2853" spans="17:17" x14ac:dyDescent="0.2">
      <c r="Q2853"/>
    </row>
    <row r="2854" spans="17:17" x14ac:dyDescent="0.2">
      <c r="Q2854"/>
    </row>
    <row r="2855" spans="17:17" x14ac:dyDescent="0.2">
      <c r="Q2855"/>
    </row>
    <row r="2856" spans="17:17" x14ac:dyDescent="0.2">
      <c r="Q2856"/>
    </row>
    <row r="2857" spans="17:17" x14ac:dyDescent="0.2">
      <c r="Q2857"/>
    </row>
    <row r="2858" spans="17:17" x14ac:dyDescent="0.2">
      <c r="Q2858"/>
    </row>
    <row r="2859" spans="17:17" x14ac:dyDescent="0.2">
      <c r="Q2859"/>
    </row>
    <row r="2860" spans="17:17" x14ac:dyDescent="0.2">
      <c r="Q2860"/>
    </row>
    <row r="2861" spans="17:17" x14ac:dyDescent="0.2">
      <c r="Q2861"/>
    </row>
    <row r="2862" spans="17:17" x14ac:dyDescent="0.2">
      <c r="Q2862"/>
    </row>
    <row r="2863" spans="17:17" x14ac:dyDescent="0.2">
      <c r="Q2863"/>
    </row>
    <row r="2864" spans="17:17" x14ac:dyDescent="0.2">
      <c r="Q2864"/>
    </row>
    <row r="2865" spans="17:17" x14ac:dyDescent="0.2">
      <c r="Q2865"/>
    </row>
    <row r="2866" spans="17:17" x14ac:dyDescent="0.2">
      <c r="Q2866"/>
    </row>
    <row r="2867" spans="17:17" x14ac:dyDescent="0.2">
      <c r="Q2867"/>
    </row>
    <row r="2868" spans="17:17" x14ac:dyDescent="0.2">
      <c r="Q2868"/>
    </row>
    <row r="2869" spans="17:17" x14ac:dyDescent="0.2">
      <c r="Q2869"/>
    </row>
    <row r="2870" spans="17:17" x14ac:dyDescent="0.2">
      <c r="Q2870"/>
    </row>
    <row r="2871" spans="17:17" x14ac:dyDescent="0.2">
      <c r="Q2871"/>
    </row>
    <row r="2872" spans="17:17" x14ac:dyDescent="0.2">
      <c r="Q2872"/>
    </row>
    <row r="2873" spans="17:17" x14ac:dyDescent="0.2">
      <c r="Q2873"/>
    </row>
    <row r="2874" spans="17:17" x14ac:dyDescent="0.2">
      <c r="Q2874"/>
    </row>
    <row r="2875" spans="17:17" x14ac:dyDescent="0.2">
      <c r="Q2875"/>
    </row>
    <row r="2876" spans="17:17" x14ac:dyDescent="0.2">
      <c r="Q2876"/>
    </row>
    <row r="2877" spans="17:17" x14ac:dyDescent="0.2">
      <c r="Q2877"/>
    </row>
    <row r="2878" spans="17:17" x14ac:dyDescent="0.2">
      <c r="Q2878"/>
    </row>
    <row r="2879" spans="17:17" x14ac:dyDescent="0.2">
      <c r="Q2879"/>
    </row>
    <row r="2880" spans="17:17" x14ac:dyDescent="0.2">
      <c r="Q2880"/>
    </row>
    <row r="2881" spans="17:17" x14ac:dyDescent="0.2">
      <c r="Q2881"/>
    </row>
    <row r="2882" spans="17:17" x14ac:dyDescent="0.2">
      <c r="Q2882"/>
    </row>
    <row r="2883" spans="17:17" x14ac:dyDescent="0.2">
      <c r="Q2883"/>
    </row>
    <row r="2884" spans="17:17" x14ac:dyDescent="0.2">
      <c r="Q2884"/>
    </row>
    <row r="2885" spans="17:17" x14ac:dyDescent="0.2">
      <c r="Q2885"/>
    </row>
    <row r="2886" spans="17:17" x14ac:dyDescent="0.2">
      <c r="Q2886"/>
    </row>
    <row r="2887" spans="17:17" x14ac:dyDescent="0.2">
      <c r="Q2887"/>
    </row>
    <row r="2888" spans="17:17" x14ac:dyDescent="0.2">
      <c r="Q2888"/>
    </row>
    <row r="2889" spans="17:17" x14ac:dyDescent="0.2">
      <c r="Q2889"/>
    </row>
    <row r="2890" spans="17:17" x14ac:dyDescent="0.2">
      <c r="Q2890"/>
    </row>
    <row r="2891" spans="17:17" x14ac:dyDescent="0.2">
      <c r="Q2891"/>
    </row>
    <row r="2892" spans="17:17" x14ac:dyDescent="0.2">
      <c r="Q2892"/>
    </row>
    <row r="2893" spans="17:17" x14ac:dyDescent="0.2">
      <c r="Q2893"/>
    </row>
    <row r="2894" spans="17:17" x14ac:dyDescent="0.2">
      <c r="Q2894"/>
    </row>
    <row r="2895" spans="17:17" x14ac:dyDescent="0.2">
      <c r="Q2895"/>
    </row>
    <row r="2896" spans="17:17" x14ac:dyDescent="0.2">
      <c r="Q2896"/>
    </row>
    <row r="2897" spans="17:17" x14ac:dyDescent="0.2">
      <c r="Q2897"/>
    </row>
    <row r="2898" spans="17:17" x14ac:dyDescent="0.2">
      <c r="Q2898"/>
    </row>
    <row r="2899" spans="17:17" x14ac:dyDescent="0.2">
      <c r="Q2899"/>
    </row>
    <row r="2900" spans="17:17" x14ac:dyDescent="0.2">
      <c r="Q2900"/>
    </row>
    <row r="2901" spans="17:17" x14ac:dyDescent="0.2">
      <c r="Q2901"/>
    </row>
    <row r="2902" spans="17:17" x14ac:dyDescent="0.2">
      <c r="Q2902"/>
    </row>
    <row r="2903" spans="17:17" x14ac:dyDescent="0.2">
      <c r="Q2903"/>
    </row>
    <row r="2904" spans="17:17" x14ac:dyDescent="0.2">
      <c r="Q2904"/>
    </row>
    <row r="2905" spans="17:17" x14ac:dyDescent="0.2">
      <c r="Q2905"/>
    </row>
    <row r="2906" spans="17:17" x14ac:dyDescent="0.2">
      <c r="Q2906"/>
    </row>
    <row r="2907" spans="17:17" x14ac:dyDescent="0.2">
      <c r="Q2907"/>
    </row>
    <row r="2908" spans="17:17" x14ac:dyDescent="0.2">
      <c r="Q2908"/>
    </row>
    <row r="2909" spans="17:17" x14ac:dyDescent="0.2">
      <c r="Q2909"/>
    </row>
    <row r="2910" spans="17:17" x14ac:dyDescent="0.2">
      <c r="Q2910"/>
    </row>
    <row r="2911" spans="17:17" x14ac:dyDescent="0.2">
      <c r="Q2911"/>
    </row>
    <row r="2912" spans="17:17" x14ac:dyDescent="0.2">
      <c r="Q2912"/>
    </row>
    <row r="2913" spans="17:17" x14ac:dyDescent="0.2">
      <c r="Q2913"/>
    </row>
    <row r="2914" spans="17:17" x14ac:dyDescent="0.2">
      <c r="Q2914"/>
    </row>
    <row r="2915" spans="17:17" x14ac:dyDescent="0.2">
      <c r="Q2915"/>
    </row>
    <row r="2916" spans="17:17" x14ac:dyDescent="0.2">
      <c r="Q2916"/>
    </row>
    <row r="2917" spans="17:17" x14ac:dyDescent="0.2">
      <c r="Q2917"/>
    </row>
    <row r="2918" spans="17:17" x14ac:dyDescent="0.2">
      <c r="Q2918"/>
    </row>
    <row r="2919" spans="17:17" x14ac:dyDescent="0.2">
      <c r="Q2919"/>
    </row>
    <row r="2920" spans="17:17" x14ac:dyDescent="0.2">
      <c r="Q2920"/>
    </row>
    <row r="2921" spans="17:17" x14ac:dyDescent="0.2">
      <c r="Q2921"/>
    </row>
    <row r="2922" spans="17:17" x14ac:dyDescent="0.2">
      <c r="Q2922"/>
    </row>
    <row r="2923" spans="17:17" x14ac:dyDescent="0.2">
      <c r="Q2923"/>
    </row>
    <row r="2924" spans="17:17" x14ac:dyDescent="0.2">
      <c r="Q2924"/>
    </row>
    <row r="2925" spans="17:17" x14ac:dyDescent="0.2">
      <c r="Q2925"/>
    </row>
    <row r="2926" spans="17:17" x14ac:dyDescent="0.2">
      <c r="Q2926"/>
    </row>
    <row r="2927" spans="17:17" x14ac:dyDescent="0.2">
      <c r="Q2927"/>
    </row>
    <row r="2928" spans="17:17" x14ac:dyDescent="0.2">
      <c r="Q2928"/>
    </row>
    <row r="2929" spans="17:17" x14ac:dyDescent="0.2">
      <c r="Q2929"/>
    </row>
    <row r="2930" spans="17:17" x14ac:dyDescent="0.2">
      <c r="Q2930"/>
    </row>
    <row r="2931" spans="17:17" x14ac:dyDescent="0.2">
      <c r="Q2931"/>
    </row>
    <row r="2932" spans="17:17" x14ac:dyDescent="0.2">
      <c r="Q2932"/>
    </row>
    <row r="2933" spans="17:17" x14ac:dyDescent="0.2">
      <c r="Q2933"/>
    </row>
    <row r="2934" spans="17:17" x14ac:dyDescent="0.2">
      <c r="Q2934"/>
    </row>
    <row r="2935" spans="17:17" x14ac:dyDescent="0.2">
      <c r="Q2935"/>
    </row>
    <row r="2936" spans="17:17" x14ac:dyDescent="0.2">
      <c r="Q2936"/>
    </row>
    <row r="2937" spans="17:17" x14ac:dyDescent="0.2">
      <c r="Q2937"/>
    </row>
    <row r="2938" spans="17:17" x14ac:dyDescent="0.2">
      <c r="Q2938"/>
    </row>
    <row r="2939" spans="17:17" x14ac:dyDescent="0.2">
      <c r="Q2939"/>
    </row>
    <row r="2940" spans="17:17" x14ac:dyDescent="0.2">
      <c r="Q2940"/>
    </row>
    <row r="2941" spans="17:17" x14ac:dyDescent="0.2">
      <c r="Q2941"/>
    </row>
    <row r="2942" spans="17:17" x14ac:dyDescent="0.2">
      <c r="Q2942"/>
    </row>
    <row r="2943" spans="17:17" x14ac:dyDescent="0.2">
      <c r="Q2943"/>
    </row>
    <row r="2944" spans="17:17" x14ac:dyDescent="0.2">
      <c r="Q2944"/>
    </row>
    <row r="2945" spans="17:17" x14ac:dyDescent="0.2">
      <c r="Q2945"/>
    </row>
    <row r="2946" spans="17:17" x14ac:dyDescent="0.2">
      <c r="Q2946"/>
    </row>
    <row r="2947" spans="17:17" x14ac:dyDescent="0.2">
      <c r="Q2947"/>
    </row>
    <row r="2948" spans="17:17" x14ac:dyDescent="0.2">
      <c r="Q2948"/>
    </row>
    <row r="2949" spans="17:17" x14ac:dyDescent="0.2">
      <c r="Q2949"/>
    </row>
    <row r="2950" spans="17:17" x14ac:dyDescent="0.2">
      <c r="Q2950"/>
    </row>
    <row r="2951" spans="17:17" x14ac:dyDescent="0.2">
      <c r="Q2951"/>
    </row>
    <row r="2952" spans="17:17" x14ac:dyDescent="0.2">
      <c r="Q2952"/>
    </row>
    <row r="2953" spans="17:17" x14ac:dyDescent="0.2">
      <c r="Q2953"/>
    </row>
    <row r="2954" spans="17:17" x14ac:dyDescent="0.2">
      <c r="Q2954"/>
    </row>
    <row r="2955" spans="17:17" x14ac:dyDescent="0.2">
      <c r="Q2955"/>
    </row>
    <row r="2956" spans="17:17" x14ac:dyDescent="0.2">
      <c r="Q2956"/>
    </row>
    <row r="2957" spans="17:17" x14ac:dyDescent="0.2">
      <c r="Q2957"/>
    </row>
    <row r="2958" spans="17:17" x14ac:dyDescent="0.2">
      <c r="Q2958"/>
    </row>
    <row r="2959" spans="17:17" x14ac:dyDescent="0.2">
      <c r="Q2959"/>
    </row>
    <row r="2960" spans="17:17" x14ac:dyDescent="0.2">
      <c r="Q2960"/>
    </row>
    <row r="2961" spans="17:17" x14ac:dyDescent="0.2">
      <c r="Q2961"/>
    </row>
    <row r="2962" spans="17:17" x14ac:dyDescent="0.2">
      <c r="Q2962"/>
    </row>
    <row r="2963" spans="17:17" x14ac:dyDescent="0.2">
      <c r="Q2963"/>
    </row>
    <row r="2964" spans="17:17" x14ac:dyDescent="0.2">
      <c r="Q2964"/>
    </row>
    <row r="2965" spans="17:17" x14ac:dyDescent="0.2">
      <c r="Q2965"/>
    </row>
    <row r="2966" spans="17:17" x14ac:dyDescent="0.2">
      <c r="Q2966"/>
    </row>
    <row r="2967" spans="17:17" x14ac:dyDescent="0.2">
      <c r="Q2967"/>
    </row>
    <row r="2968" spans="17:17" x14ac:dyDescent="0.2">
      <c r="Q2968"/>
    </row>
    <row r="2969" spans="17:17" x14ac:dyDescent="0.2">
      <c r="Q2969"/>
    </row>
    <row r="2970" spans="17:17" x14ac:dyDescent="0.2">
      <c r="Q2970"/>
    </row>
    <row r="2971" spans="17:17" x14ac:dyDescent="0.2">
      <c r="Q2971"/>
    </row>
    <row r="2972" spans="17:17" x14ac:dyDescent="0.2">
      <c r="Q2972"/>
    </row>
    <row r="2973" spans="17:17" x14ac:dyDescent="0.2">
      <c r="Q2973"/>
    </row>
    <row r="2974" spans="17:17" x14ac:dyDescent="0.2">
      <c r="Q2974"/>
    </row>
    <row r="2975" spans="17:17" x14ac:dyDescent="0.2">
      <c r="Q2975"/>
    </row>
    <row r="2976" spans="17:17" x14ac:dyDescent="0.2">
      <c r="Q2976"/>
    </row>
    <row r="2977" spans="17:17" x14ac:dyDescent="0.2">
      <c r="Q2977"/>
    </row>
    <row r="2978" spans="17:17" x14ac:dyDescent="0.2">
      <c r="Q2978"/>
    </row>
    <row r="2979" spans="17:17" x14ac:dyDescent="0.2">
      <c r="Q2979"/>
    </row>
    <row r="2980" spans="17:17" x14ac:dyDescent="0.2">
      <c r="Q2980"/>
    </row>
    <row r="2981" spans="17:17" x14ac:dyDescent="0.2">
      <c r="Q2981"/>
    </row>
    <row r="2982" spans="17:17" x14ac:dyDescent="0.2">
      <c r="Q2982"/>
    </row>
    <row r="2983" spans="17:17" x14ac:dyDescent="0.2">
      <c r="Q2983"/>
    </row>
    <row r="2984" spans="17:17" x14ac:dyDescent="0.2">
      <c r="Q2984"/>
    </row>
    <row r="2985" spans="17:17" x14ac:dyDescent="0.2">
      <c r="Q2985"/>
    </row>
    <row r="2986" spans="17:17" x14ac:dyDescent="0.2">
      <c r="Q2986"/>
    </row>
    <row r="2987" spans="17:17" x14ac:dyDescent="0.2">
      <c r="Q2987"/>
    </row>
    <row r="2988" spans="17:17" x14ac:dyDescent="0.2">
      <c r="Q2988"/>
    </row>
    <row r="2989" spans="17:17" x14ac:dyDescent="0.2">
      <c r="Q2989"/>
    </row>
    <row r="2990" spans="17:17" x14ac:dyDescent="0.2">
      <c r="Q2990"/>
    </row>
    <row r="2991" spans="17:17" x14ac:dyDescent="0.2">
      <c r="Q2991"/>
    </row>
    <row r="2992" spans="17:17" x14ac:dyDescent="0.2">
      <c r="Q2992"/>
    </row>
    <row r="2993" spans="17:17" x14ac:dyDescent="0.2">
      <c r="Q2993"/>
    </row>
    <row r="2994" spans="17:17" x14ac:dyDescent="0.2">
      <c r="Q2994"/>
    </row>
    <row r="2995" spans="17:17" x14ac:dyDescent="0.2">
      <c r="Q2995"/>
    </row>
    <row r="2996" spans="17:17" x14ac:dyDescent="0.2">
      <c r="Q2996"/>
    </row>
    <row r="2997" spans="17:17" x14ac:dyDescent="0.2">
      <c r="Q2997"/>
    </row>
    <row r="2998" spans="17:17" x14ac:dyDescent="0.2">
      <c r="Q2998"/>
    </row>
    <row r="2999" spans="17:17" x14ac:dyDescent="0.2">
      <c r="Q2999"/>
    </row>
    <row r="3000" spans="17:17" x14ac:dyDescent="0.2">
      <c r="Q3000"/>
    </row>
    <row r="3001" spans="17:17" x14ac:dyDescent="0.2">
      <c r="Q3001"/>
    </row>
    <row r="3002" spans="17:17" x14ac:dyDescent="0.2">
      <c r="Q3002"/>
    </row>
    <row r="3003" spans="17:17" x14ac:dyDescent="0.2">
      <c r="Q3003"/>
    </row>
    <row r="3004" spans="17:17" x14ac:dyDescent="0.2">
      <c r="Q3004"/>
    </row>
    <row r="3005" spans="17:17" x14ac:dyDescent="0.2">
      <c r="Q3005"/>
    </row>
    <row r="3006" spans="17:17" x14ac:dyDescent="0.2">
      <c r="Q3006"/>
    </row>
    <row r="3007" spans="17:17" x14ac:dyDescent="0.2">
      <c r="Q3007"/>
    </row>
    <row r="3008" spans="17:17" x14ac:dyDescent="0.2">
      <c r="Q3008"/>
    </row>
    <row r="3009" spans="17:17" x14ac:dyDescent="0.2">
      <c r="Q3009"/>
    </row>
    <row r="3010" spans="17:17" x14ac:dyDescent="0.2">
      <c r="Q3010"/>
    </row>
    <row r="3011" spans="17:17" x14ac:dyDescent="0.2">
      <c r="Q3011"/>
    </row>
    <row r="3012" spans="17:17" x14ac:dyDescent="0.2">
      <c r="Q3012"/>
    </row>
    <row r="3013" spans="17:17" x14ac:dyDescent="0.2">
      <c r="Q3013"/>
    </row>
    <row r="3014" spans="17:17" x14ac:dyDescent="0.2">
      <c r="Q3014"/>
    </row>
    <row r="3015" spans="17:17" x14ac:dyDescent="0.2">
      <c r="Q3015"/>
    </row>
    <row r="3016" spans="17:17" x14ac:dyDescent="0.2">
      <c r="Q3016"/>
    </row>
    <row r="3017" spans="17:17" x14ac:dyDescent="0.2">
      <c r="Q3017"/>
    </row>
    <row r="3018" spans="17:17" x14ac:dyDescent="0.2">
      <c r="Q3018"/>
    </row>
    <row r="3019" spans="17:17" x14ac:dyDescent="0.2">
      <c r="Q3019"/>
    </row>
    <row r="3020" spans="17:17" x14ac:dyDescent="0.2">
      <c r="Q3020"/>
    </row>
    <row r="3021" spans="17:17" x14ac:dyDescent="0.2">
      <c r="Q3021"/>
    </row>
    <row r="3022" spans="17:17" x14ac:dyDescent="0.2">
      <c r="Q3022"/>
    </row>
    <row r="3023" spans="17:17" x14ac:dyDescent="0.2">
      <c r="Q3023"/>
    </row>
    <row r="3024" spans="17:17" x14ac:dyDescent="0.2">
      <c r="Q3024"/>
    </row>
    <row r="3025" spans="17:17" x14ac:dyDescent="0.2">
      <c r="Q3025"/>
    </row>
    <row r="3026" spans="17:17" x14ac:dyDescent="0.2">
      <c r="Q3026"/>
    </row>
    <row r="3027" spans="17:17" x14ac:dyDescent="0.2">
      <c r="Q3027"/>
    </row>
    <row r="3028" spans="17:17" x14ac:dyDescent="0.2">
      <c r="Q3028"/>
    </row>
    <row r="3029" spans="17:17" x14ac:dyDescent="0.2">
      <c r="Q3029"/>
    </row>
    <row r="3030" spans="17:17" x14ac:dyDescent="0.2">
      <c r="Q3030"/>
    </row>
    <row r="3031" spans="17:17" x14ac:dyDescent="0.2">
      <c r="Q3031"/>
    </row>
    <row r="3032" spans="17:17" x14ac:dyDescent="0.2">
      <c r="Q3032"/>
    </row>
    <row r="3033" spans="17:17" x14ac:dyDescent="0.2">
      <c r="Q3033"/>
    </row>
    <row r="3034" spans="17:17" x14ac:dyDescent="0.2">
      <c r="Q3034"/>
    </row>
    <row r="3035" spans="17:17" x14ac:dyDescent="0.2">
      <c r="Q3035"/>
    </row>
    <row r="3036" spans="17:17" x14ac:dyDescent="0.2">
      <c r="Q3036"/>
    </row>
    <row r="3037" spans="17:17" x14ac:dyDescent="0.2">
      <c r="Q3037"/>
    </row>
    <row r="3038" spans="17:17" x14ac:dyDescent="0.2">
      <c r="Q3038"/>
    </row>
    <row r="3039" spans="17:17" x14ac:dyDescent="0.2">
      <c r="Q3039"/>
    </row>
    <row r="3040" spans="17:17" x14ac:dyDescent="0.2">
      <c r="Q3040"/>
    </row>
    <row r="3041" spans="17:17" x14ac:dyDescent="0.2">
      <c r="Q3041"/>
    </row>
    <row r="3042" spans="17:17" x14ac:dyDescent="0.2">
      <c r="Q3042"/>
    </row>
    <row r="3043" spans="17:17" x14ac:dyDescent="0.2">
      <c r="Q3043"/>
    </row>
    <row r="3044" spans="17:17" x14ac:dyDescent="0.2">
      <c r="Q3044"/>
    </row>
    <row r="3045" spans="17:17" x14ac:dyDescent="0.2">
      <c r="Q3045"/>
    </row>
    <row r="3046" spans="17:17" x14ac:dyDescent="0.2">
      <c r="Q3046"/>
    </row>
    <row r="3047" spans="17:17" x14ac:dyDescent="0.2">
      <c r="Q3047"/>
    </row>
    <row r="3048" spans="17:17" x14ac:dyDescent="0.2">
      <c r="Q3048"/>
    </row>
    <row r="3049" spans="17:17" x14ac:dyDescent="0.2">
      <c r="Q3049"/>
    </row>
    <row r="3050" spans="17:17" x14ac:dyDescent="0.2">
      <c r="Q3050"/>
    </row>
    <row r="3051" spans="17:17" x14ac:dyDescent="0.2">
      <c r="Q3051"/>
    </row>
    <row r="3052" spans="17:17" x14ac:dyDescent="0.2">
      <c r="Q3052"/>
    </row>
    <row r="3053" spans="17:17" x14ac:dyDescent="0.2">
      <c r="Q3053"/>
    </row>
    <row r="3054" spans="17:17" x14ac:dyDescent="0.2">
      <c r="Q3054"/>
    </row>
    <row r="3055" spans="17:17" x14ac:dyDescent="0.2">
      <c r="Q3055"/>
    </row>
    <row r="3056" spans="17:17" x14ac:dyDescent="0.2">
      <c r="Q3056"/>
    </row>
    <row r="3057" spans="17:17" x14ac:dyDescent="0.2">
      <c r="Q3057"/>
    </row>
    <row r="3058" spans="17:17" x14ac:dyDescent="0.2">
      <c r="Q3058"/>
    </row>
    <row r="3059" spans="17:17" x14ac:dyDescent="0.2">
      <c r="Q3059"/>
    </row>
    <row r="3060" spans="17:17" x14ac:dyDescent="0.2">
      <c r="Q3060"/>
    </row>
    <row r="3061" spans="17:17" x14ac:dyDescent="0.2">
      <c r="Q3061"/>
    </row>
    <row r="3062" spans="17:17" x14ac:dyDescent="0.2">
      <c r="Q3062"/>
    </row>
    <row r="3063" spans="17:17" x14ac:dyDescent="0.2">
      <c r="Q3063"/>
    </row>
    <row r="3064" spans="17:17" x14ac:dyDescent="0.2">
      <c r="Q3064"/>
    </row>
    <row r="3065" spans="17:17" x14ac:dyDescent="0.2">
      <c r="Q3065"/>
    </row>
    <row r="3066" spans="17:17" x14ac:dyDescent="0.2">
      <c r="Q3066"/>
    </row>
    <row r="3067" spans="17:17" x14ac:dyDescent="0.2">
      <c r="Q3067"/>
    </row>
    <row r="3068" spans="17:17" x14ac:dyDescent="0.2">
      <c r="Q3068"/>
    </row>
    <row r="3069" spans="17:17" x14ac:dyDescent="0.2">
      <c r="Q3069"/>
    </row>
    <row r="3070" spans="17:17" x14ac:dyDescent="0.2">
      <c r="Q3070"/>
    </row>
    <row r="3071" spans="17:17" x14ac:dyDescent="0.2">
      <c r="Q3071"/>
    </row>
    <row r="3072" spans="17:17" x14ac:dyDescent="0.2">
      <c r="Q3072"/>
    </row>
    <row r="3073" spans="17:17" x14ac:dyDescent="0.2">
      <c r="Q3073"/>
    </row>
    <row r="3074" spans="17:17" x14ac:dyDescent="0.2">
      <c r="Q3074"/>
    </row>
    <row r="3075" spans="17:17" x14ac:dyDescent="0.2">
      <c r="Q3075"/>
    </row>
    <row r="3076" spans="17:17" x14ac:dyDescent="0.2">
      <c r="Q3076"/>
    </row>
    <row r="3077" spans="17:17" x14ac:dyDescent="0.2">
      <c r="Q3077"/>
    </row>
    <row r="3078" spans="17:17" x14ac:dyDescent="0.2">
      <c r="Q3078"/>
    </row>
    <row r="3079" spans="17:17" x14ac:dyDescent="0.2">
      <c r="Q3079"/>
    </row>
    <row r="3080" spans="17:17" x14ac:dyDescent="0.2">
      <c r="Q3080"/>
    </row>
    <row r="3081" spans="17:17" x14ac:dyDescent="0.2">
      <c r="Q3081"/>
    </row>
    <row r="3082" spans="17:17" x14ac:dyDescent="0.2">
      <c r="Q3082"/>
    </row>
    <row r="3083" spans="17:17" x14ac:dyDescent="0.2">
      <c r="Q3083"/>
    </row>
    <row r="3084" spans="17:17" x14ac:dyDescent="0.2">
      <c r="Q3084"/>
    </row>
    <row r="3085" spans="17:17" x14ac:dyDescent="0.2">
      <c r="Q3085"/>
    </row>
    <row r="3086" spans="17:17" x14ac:dyDescent="0.2">
      <c r="Q3086"/>
    </row>
    <row r="3087" spans="17:17" x14ac:dyDescent="0.2">
      <c r="Q3087"/>
    </row>
    <row r="3088" spans="17:17" x14ac:dyDescent="0.2">
      <c r="Q3088"/>
    </row>
    <row r="3089" spans="17:17" x14ac:dyDescent="0.2">
      <c r="Q3089"/>
    </row>
    <row r="3090" spans="17:17" x14ac:dyDescent="0.2">
      <c r="Q3090"/>
    </row>
    <row r="3091" spans="17:17" x14ac:dyDescent="0.2">
      <c r="Q3091"/>
    </row>
    <row r="3092" spans="17:17" x14ac:dyDescent="0.2">
      <c r="Q3092"/>
    </row>
    <row r="3093" spans="17:17" x14ac:dyDescent="0.2">
      <c r="Q3093"/>
    </row>
    <row r="3094" spans="17:17" x14ac:dyDescent="0.2">
      <c r="Q3094"/>
    </row>
    <row r="3095" spans="17:17" x14ac:dyDescent="0.2">
      <c r="Q3095"/>
    </row>
    <row r="3096" spans="17:17" x14ac:dyDescent="0.2">
      <c r="Q3096"/>
    </row>
    <row r="3097" spans="17:17" x14ac:dyDescent="0.2">
      <c r="Q3097"/>
    </row>
    <row r="3098" spans="17:17" x14ac:dyDescent="0.2">
      <c r="Q3098"/>
    </row>
    <row r="3099" spans="17:17" x14ac:dyDescent="0.2">
      <c r="Q3099"/>
    </row>
    <row r="3100" spans="17:17" x14ac:dyDescent="0.2">
      <c r="Q3100"/>
    </row>
    <row r="3101" spans="17:17" x14ac:dyDescent="0.2">
      <c r="Q3101"/>
    </row>
    <row r="3102" spans="17:17" x14ac:dyDescent="0.2">
      <c r="Q3102"/>
    </row>
    <row r="3103" spans="17:17" x14ac:dyDescent="0.2">
      <c r="Q3103"/>
    </row>
    <row r="3104" spans="17:17" x14ac:dyDescent="0.2">
      <c r="Q3104"/>
    </row>
    <row r="3105" spans="17:17" x14ac:dyDescent="0.2">
      <c r="Q3105"/>
    </row>
    <row r="3106" spans="17:17" x14ac:dyDescent="0.2">
      <c r="Q3106"/>
    </row>
    <row r="3107" spans="17:17" x14ac:dyDescent="0.2">
      <c r="Q3107"/>
    </row>
    <row r="3108" spans="17:17" x14ac:dyDescent="0.2">
      <c r="Q3108"/>
    </row>
    <row r="3109" spans="17:17" x14ac:dyDescent="0.2">
      <c r="Q3109"/>
    </row>
    <row r="3110" spans="17:17" x14ac:dyDescent="0.2">
      <c r="Q3110"/>
    </row>
    <row r="3111" spans="17:17" x14ac:dyDescent="0.2">
      <c r="Q3111"/>
    </row>
    <row r="3112" spans="17:17" x14ac:dyDescent="0.2">
      <c r="Q3112"/>
    </row>
    <row r="3113" spans="17:17" x14ac:dyDescent="0.2">
      <c r="Q3113"/>
    </row>
    <row r="3114" spans="17:17" x14ac:dyDescent="0.2">
      <c r="Q3114"/>
    </row>
    <row r="3115" spans="17:17" x14ac:dyDescent="0.2">
      <c r="Q3115"/>
    </row>
    <row r="3116" spans="17:17" x14ac:dyDescent="0.2">
      <c r="Q3116"/>
    </row>
    <row r="3117" spans="17:17" x14ac:dyDescent="0.2">
      <c r="Q3117"/>
    </row>
    <row r="3118" spans="17:17" x14ac:dyDescent="0.2">
      <c r="Q3118"/>
    </row>
    <row r="3119" spans="17:17" x14ac:dyDescent="0.2">
      <c r="Q3119"/>
    </row>
    <row r="3120" spans="17:17" x14ac:dyDescent="0.2">
      <c r="Q3120"/>
    </row>
    <row r="3121" spans="17:17" x14ac:dyDescent="0.2">
      <c r="Q3121"/>
    </row>
    <row r="3122" spans="17:17" x14ac:dyDescent="0.2">
      <c r="Q3122"/>
    </row>
    <row r="3123" spans="17:17" x14ac:dyDescent="0.2">
      <c r="Q3123"/>
    </row>
    <row r="3124" spans="17:17" x14ac:dyDescent="0.2">
      <c r="Q3124"/>
    </row>
    <row r="3125" spans="17:17" x14ac:dyDescent="0.2">
      <c r="Q3125"/>
    </row>
    <row r="3126" spans="17:17" x14ac:dyDescent="0.2">
      <c r="Q3126"/>
    </row>
    <row r="3127" spans="17:17" x14ac:dyDescent="0.2">
      <c r="Q3127"/>
    </row>
    <row r="3128" spans="17:17" x14ac:dyDescent="0.2">
      <c r="Q3128"/>
    </row>
    <row r="3129" spans="17:17" x14ac:dyDescent="0.2">
      <c r="Q3129"/>
    </row>
    <row r="3130" spans="17:17" x14ac:dyDescent="0.2">
      <c r="Q3130"/>
    </row>
    <row r="3131" spans="17:17" x14ac:dyDescent="0.2">
      <c r="Q3131"/>
    </row>
    <row r="3132" spans="17:17" x14ac:dyDescent="0.2">
      <c r="Q3132"/>
    </row>
    <row r="3133" spans="17:17" x14ac:dyDescent="0.2">
      <c r="Q3133"/>
    </row>
    <row r="3134" spans="17:17" x14ac:dyDescent="0.2">
      <c r="Q3134"/>
    </row>
    <row r="3135" spans="17:17" x14ac:dyDescent="0.2">
      <c r="Q3135"/>
    </row>
    <row r="3136" spans="17:17" x14ac:dyDescent="0.2">
      <c r="Q3136"/>
    </row>
    <row r="3137" spans="17:17" x14ac:dyDescent="0.2">
      <c r="Q3137"/>
    </row>
    <row r="3138" spans="17:17" x14ac:dyDescent="0.2">
      <c r="Q3138"/>
    </row>
    <row r="3139" spans="17:17" x14ac:dyDescent="0.2">
      <c r="Q3139"/>
    </row>
    <row r="3140" spans="17:17" x14ac:dyDescent="0.2">
      <c r="Q3140"/>
    </row>
    <row r="3141" spans="17:17" x14ac:dyDescent="0.2">
      <c r="Q3141"/>
    </row>
    <row r="3142" spans="17:17" x14ac:dyDescent="0.2">
      <c r="Q3142"/>
    </row>
    <row r="3143" spans="17:17" x14ac:dyDescent="0.2">
      <c r="Q3143"/>
    </row>
    <row r="3144" spans="17:17" x14ac:dyDescent="0.2">
      <c r="Q3144"/>
    </row>
    <row r="3145" spans="17:17" x14ac:dyDescent="0.2">
      <c r="Q3145"/>
    </row>
    <row r="3146" spans="17:17" x14ac:dyDescent="0.2">
      <c r="Q3146"/>
    </row>
    <row r="3147" spans="17:17" x14ac:dyDescent="0.2">
      <c r="Q3147"/>
    </row>
    <row r="3148" spans="17:17" x14ac:dyDescent="0.2">
      <c r="Q3148"/>
    </row>
    <row r="3149" spans="17:17" x14ac:dyDescent="0.2">
      <c r="Q3149"/>
    </row>
    <row r="3150" spans="17:17" x14ac:dyDescent="0.2">
      <c r="Q3150"/>
    </row>
    <row r="3151" spans="17:17" x14ac:dyDescent="0.2">
      <c r="Q3151"/>
    </row>
    <row r="3152" spans="17:17" x14ac:dyDescent="0.2">
      <c r="Q3152"/>
    </row>
    <row r="3153" spans="17:17" x14ac:dyDescent="0.2">
      <c r="Q3153"/>
    </row>
    <row r="3154" spans="17:17" x14ac:dyDescent="0.2">
      <c r="Q3154"/>
    </row>
    <row r="3155" spans="17:17" x14ac:dyDescent="0.2">
      <c r="Q3155"/>
    </row>
    <row r="3156" spans="17:17" x14ac:dyDescent="0.2">
      <c r="Q3156"/>
    </row>
    <row r="3157" spans="17:17" x14ac:dyDescent="0.2">
      <c r="Q3157"/>
    </row>
    <row r="3158" spans="17:17" x14ac:dyDescent="0.2">
      <c r="Q3158"/>
    </row>
    <row r="3159" spans="17:17" x14ac:dyDescent="0.2">
      <c r="Q3159"/>
    </row>
    <row r="3160" spans="17:17" x14ac:dyDescent="0.2">
      <c r="Q3160"/>
    </row>
    <row r="3161" spans="17:17" x14ac:dyDescent="0.2">
      <c r="Q3161"/>
    </row>
    <row r="3162" spans="17:17" x14ac:dyDescent="0.2">
      <c r="Q3162"/>
    </row>
    <row r="3163" spans="17:17" x14ac:dyDescent="0.2">
      <c r="Q3163"/>
    </row>
    <row r="3164" spans="17:17" x14ac:dyDescent="0.2">
      <c r="Q3164"/>
    </row>
    <row r="3165" spans="17:17" x14ac:dyDescent="0.2">
      <c r="Q3165"/>
    </row>
    <row r="3166" spans="17:17" x14ac:dyDescent="0.2">
      <c r="Q3166"/>
    </row>
    <row r="3167" spans="17:17" x14ac:dyDescent="0.2">
      <c r="Q3167"/>
    </row>
    <row r="3168" spans="17:17" x14ac:dyDescent="0.2">
      <c r="Q3168"/>
    </row>
    <row r="3169" spans="17:17" x14ac:dyDescent="0.2">
      <c r="Q3169"/>
    </row>
    <row r="3170" spans="17:17" x14ac:dyDescent="0.2">
      <c r="Q3170"/>
    </row>
    <row r="3171" spans="17:17" x14ac:dyDescent="0.2">
      <c r="Q3171"/>
    </row>
    <row r="3172" spans="17:17" x14ac:dyDescent="0.2">
      <c r="Q3172"/>
    </row>
    <row r="3173" spans="17:17" x14ac:dyDescent="0.2">
      <c r="Q3173"/>
    </row>
    <row r="3174" spans="17:17" x14ac:dyDescent="0.2">
      <c r="Q3174"/>
    </row>
    <row r="3175" spans="17:17" x14ac:dyDescent="0.2">
      <c r="Q3175"/>
    </row>
    <row r="3176" spans="17:17" x14ac:dyDescent="0.2">
      <c r="Q3176"/>
    </row>
  </sheetData>
  <conditionalFormatting sqref="S5:S8000">
    <cfRule type="expression" dxfId="12" priority="9" stopIfTrue="1">
      <formula>AND($S5&lt;&gt;"",$S5&lt;TODAY(),$T5="(vide)")</formula>
    </cfRule>
  </conditionalFormatting>
  <conditionalFormatting sqref="A846:AE1306 A5:AA845">
    <cfRule type="cellIs" dxfId="11" priority="8" operator="equal">
      <formula>"(vide)"</formula>
    </cfRule>
  </conditionalFormatting>
  <conditionalFormatting sqref="P5:P8000">
    <cfRule type="expression" dxfId="10" priority="1">
      <formula>AND($R5&lt;&gt;"",$R5&gt;$P5)</formula>
    </cfRule>
    <cfRule type="expression" dxfId="9" priority="2">
      <formula>AND($R5&lt;&gt;"",$R5&lt;=$P5)</formula>
    </cfRule>
    <cfRule type="expression" dxfId="8" priority="3">
      <formula>AND($P5&lt;&gt;"",TODAY()&gt;$P5)</formula>
    </cfRule>
    <cfRule type="expression" dxfId="7" priority="6">
      <formula>TODAY()&gt;=WORKDAY($P5,-3)</formula>
    </cfRule>
    <cfRule type="expression" dxfId="6" priority="7">
      <formula>AND($R6&lt;&gt;"",$R6&lt;$P6)</formula>
    </cfRule>
  </conditionalFormatting>
  <pageMargins left="0.25" right="0.25" top="0.75" bottom="0.75" header="0.3" footer="0.3"/>
  <pageSetup paperSize="8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I37"/>
  <sheetViews>
    <sheetView topLeftCell="A2" workbookViewId="0">
      <selection activeCell="F30" sqref="F30"/>
    </sheetView>
  </sheetViews>
  <sheetFormatPr baseColWidth="10" defaultRowHeight="12.75" x14ac:dyDescent="0.2"/>
  <cols>
    <col min="1" max="1" width="12.85546875" bestFit="1" customWidth="1"/>
    <col min="2" max="2" width="15.28515625" customWidth="1"/>
    <col min="3" max="3" width="19.42578125" style="64" bestFit="1" customWidth="1"/>
    <col min="4" max="4" width="20.140625" bestFit="1" customWidth="1"/>
    <col min="5" max="6" width="20" customWidth="1"/>
  </cols>
  <sheetData>
    <row r="3" spans="1:9" x14ac:dyDescent="0.2">
      <c r="A3" s="173"/>
      <c r="B3" s="174"/>
      <c r="C3" s="186" t="s">
        <v>77</v>
      </c>
      <c r="D3" s="176"/>
    </row>
    <row r="4" spans="1:9" x14ac:dyDescent="0.2">
      <c r="A4" s="175" t="s">
        <v>10</v>
      </c>
      <c r="B4" s="175" t="s">
        <v>38</v>
      </c>
      <c r="C4" s="178" t="s">
        <v>72</v>
      </c>
      <c r="D4" s="177" t="s">
        <v>74</v>
      </c>
    </row>
    <row r="5" spans="1:9" x14ac:dyDescent="0.2">
      <c r="A5" s="173">
        <v>2016</v>
      </c>
      <c r="B5" s="173" t="s">
        <v>13</v>
      </c>
      <c r="C5" s="178">
        <v>498</v>
      </c>
      <c r="D5" s="60">
        <v>3</v>
      </c>
      <c r="F5">
        <f>GETPIVOTDATA("Somme de CA HT OS",$A$3,"ANNEE",2016,"Clients","ANTIN")/GETPIVOTDATA("Nombre de N° Chantier",$A$3,"ANNEE",2016,"Clients","ANTIN")</f>
        <v>166</v>
      </c>
    </row>
    <row r="6" spans="1:9" x14ac:dyDescent="0.2">
      <c r="A6" s="179"/>
      <c r="B6" s="180" t="s">
        <v>20</v>
      </c>
      <c r="C6" s="181">
        <v>2361.21</v>
      </c>
      <c r="D6" s="61">
        <v>1</v>
      </c>
      <c r="F6" s="65" t="e">
        <f>GETPIVOTDATA("Somme de CA HT OS",$A$3,"ANNEE",2016,"Clients","CARAC")/GETPIVOTDATA("Nombre de N° Chantier",$A$3,"ANNEE",2016,"Clients","CARAC")</f>
        <v>#REF!</v>
      </c>
    </row>
    <row r="7" spans="1:9" x14ac:dyDescent="0.2">
      <c r="A7" s="179"/>
      <c r="B7" s="180" t="s">
        <v>1</v>
      </c>
      <c r="C7" s="181">
        <v>12044</v>
      </c>
      <c r="D7" s="61">
        <v>2</v>
      </c>
      <c r="F7" s="65" t="e">
        <f>GETPIVOTDATA("Somme de CA HT OS",$A$3,"ANNEE",2016,"Clients","CENTURY 21")/GETPIVOTDATA("Nombre de N° Chantier",$A$3,"ANNEE",2016,"Clients","CENTURY 21")</f>
        <v>#REF!</v>
      </c>
    </row>
    <row r="8" spans="1:9" x14ac:dyDescent="0.2">
      <c r="A8" s="179"/>
      <c r="B8" s="180" t="s">
        <v>37</v>
      </c>
      <c r="C8" s="181">
        <v>1161</v>
      </c>
      <c r="D8" s="61">
        <v>2</v>
      </c>
      <c r="F8" s="65">
        <f>GETPIVOTDATA("Somme de CA HT OS",$A$3,"ANNEE",2016,"Clients","EFIDIS")/GETPIVOTDATA("Nombre de N° Chantier",$A$3,"ANNEE",2016,"Clients","EFIDIS")</f>
        <v>2361.21</v>
      </c>
      <c r="I8" s="60"/>
    </row>
    <row r="9" spans="1:9" x14ac:dyDescent="0.2">
      <c r="A9" s="173" t="s">
        <v>76</v>
      </c>
      <c r="B9" s="174"/>
      <c r="C9" s="178">
        <v>16064.21</v>
      </c>
      <c r="D9" s="60">
        <v>8</v>
      </c>
      <c r="F9" s="65" t="e">
        <f>GETPIVOTDATA("Somme de CA HT OS",$A$3,"ANNEE",2016,"Clients","FSM")/GETPIVOTDATA("Nombre de N° Chantier",$A$3,"ANNEE",2016,"Clients","FSM")</f>
        <v>#REF!</v>
      </c>
      <c r="I9" s="61"/>
    </row>
    <row r="10" spans="1:9" x14ac:dyDescent="0.2">
      <c r="A10" s="173" t="s">
        <v>75</v>
      </c>
      <c r="B10" s="173" t="s">
        <v>75</v>
      </c>
      <c r="C10" s="178"/>
      <c r="D10" s="60"/>
      <c r="F10" s="65" t="e">
        <f>GETPIVOTDATA("Somme de CA HT OS",$A$3,"ANNEE",2016,"Clients","HSF")/GETPIVOTDATA("Nombre de N° Chantier",$A$3,"ANNEE",2016,"Clients","HSF")</f>
        <v>#REF!</v>
      </c>
      <c r="I10" s="61"/>
    </row>
    <row r="11" spans="1:9" x14ac:dyDescent="0.2">
      <c r="A11" s="173" t="s">
        <v>86</v>
      </c>
      <c r="B11" s="174"/>
      <c r="C11" s="178"/>
      <c r="D11" s="60"/>
      <c r="F11" s="65" t="e">
        <f>GETPIVOTDATA("Somme de CA HT OS",$A$3,"ANNEE",2016,"Clients","KREMLIN")/GETPIVOTDATA("Nombre de N° Chantier",$A$3,"ANNEE",2016,"Clients","KREMLIN")</f>
        <v>#REF!</v>
      </c>
      <c r="I11" s="61"/>
    </row>
    <row r="12" spans="1:9" x14ac:dyDescent="0.2">
      <c r="A12" s="182" t="s">
        <v>73</v>
      </c>
      <c r="B12" s="183"/>
      <c r="C12" s="184">
        <v>16064.21</v>
      </c>
      <c r="D12" s="185">
        <v>8</v>
      </c>
      <c r="F12" s="65" t="e">
        <f>GETPIVOTDATA("Somme de CA HT OS",$A$3,"ANNEE",2016,"Clients","LE RICHEMONT")/GETPIVOTDATA("Nombre de N° Chantier",$A$3,"ANNEE",2016,"Clients","LE RICHEMONT")</f>
        <v>#REF!</v>
      </c>
      <c r="I12" s="61"/>
    </row>
    <row r="13" spans="1:9" x14ac:dyDescent="0.2">
      <c r="C13"/>
      <c r="F13" s="65">
        <f>GETPIVOTDATA("Somme de CA HT OS",$A$3,"ANNEE",2016,"Clients","RIVP CENTRE")/GETPIVOTDATA("Nombre de N° Chantier",$A$3,"ANNEE",2016,"Clients","RIVP CENTRE")</f>
        <v>6022</v>
      </c>
      <c r="I13" s="61"/>
    </row>
    <row r="14" spans="1:9" x14ac:dyDescent="0.2">
      <c r="C14"/>
      <c r="F14" s="65" t="e">
        <f>GETPIVOTDATA("Somme de CA HT OS",$A$3,"ANNEE",2016,"Clients","RIVP NORD")/GETPIVOTDATA("Nombre de N° Chantier",$A$3,"ANNEE",2016,"Clients","RIVP NORD")</f>
        <v>#REF!</v>
      </c>
      <c r="I14" s="61"/>
    </row>
    <row r="15" spans="1:9" x14ac:dyDescent="0.2">
      <c r="C15"/>
      <c r="F15" s="65" t="e">
        <f>GETPIVOTDATA("Somme de CA HT OS",$A$3,"ANNEE",2016,"Clients","RIVP SUD")/GETPIVOTDATA("Nombre de N° Chantier",$A$3,"ANNEE",2016,"Clients","RIVP SUD")</f>
        <v>#REF!</v>
      </c>
      <c r="I15" s="61"/>
    </row>
    <row r="16" spans="1:9" x14ac:dyDescent="0.2">
      <c r="C16"/>
      <c r="F16" s="65"/>
      <c r="I16" s="61"/>
    </row>
    <row r="17" spans="3:9" x14ac:dyDescent="0.2">
      <c r="C17"/>
      <c r="F17" s="65" t="e">
        <f>GETPIVOTDATA("Somme de CA HT OS",$A$3,"ANNEE",2016,"Clients","SNCF")/GETPIVOTDATA("Nombre de N° Chantier",$A$3,"ANNEE",2016,"Clients","SNCF")</f>
        <v>#REF!</v>
      </c>
      <c r="I17" s="61"/>
    </row>
    <row r="18" spans="3:9" x14ac:dyDescent="0.2">
      <c r="C18"/>
      <c r="F18" s="65">
        <f>GETPIVOTDATA("Somme de CA HT OS",$A$3,"ANNEE",2016,"Clients","TROIS MOULINS")/GETPIVOTDATA("Nombre de N° Chantier",$A$3,"ANNEE",2016,"Clients","TROIS MOULINS")</f>
        <v>580.5</v>
      </c>
      <c r="I18" s="61"/>
    </row>
    <row r="19" spans="3:9" x14ac:dyDescent="0.2">
      <c r="C19"/>
      <c r="F19" s="65"/>
      <c r="I19" s="61"/>
    </row>
    <row r="20" spans="3:9" ht="27.75" customHeight="1" x14ac:dyDescent="0.2">
      <c r="C20"/>
      <c r="F20" s="65"/>
      <c r="I20" s="61"/>
    </row>
    <row r="21" spans="3:9" ht="13.5" customHeight="1" x14ac:dyDescent="0.2">
      <c r="C21"/>
      <c r="F21" s="65"/>
      <c r="I21" s="61"/>
    </row>
    <row r="22" spans="3:9" ht="24" hidden="1" customHeight="1" x14ac:dyDescent="0.2">
      <c r="C22"/>
      <c r="F22" s="65"/>
      <c r="I22" s="61"/>
    </row>
    <row r="23" spans="3:9" ht="11.25" customHeight="1" x14ac:dyDescent="0.2">
      <c r="C23"/>
      <c r="F23" s="65"/>
      <c r="I23" s="61"/>
    </row>
    <row r="24" spans="3:9" ht="24" customHeight="1" x14ac:dyDescent="0.2">
      <c r="C24"/>
      <c r="F24" s="65" t="e">
        <f>GETPIVOTDATA("Somme de CA HT OS",$A$3,"ANNEE",2016,"Clients","SSDIS 77")/GETPIVOTDATA("Nombre de N° Chantier",$A$3,"ANNEE",2016,"Clients","SSDIS 77")</f>
        <v>#REF!</v>
      </c>
    </row>
    <row r="25" spans="3:9" ht="23.25" customHeight="1" x14ac:dyDescent="0.2">
      <c r="C25"/>
      <c r="F25" s="65"/>
    </row>
    <row r="26" spans="3:9" x14ac:dyDescent="0.2">
      <c r="C26"/>
      <c r="F26" s="65"/>
    </row>
    <row r="27" spans="3:9" x14ac:dyDescent="0.2">
      <c r="C27"/>
      <c r="F27" s="65" t="e">
        <f>GETPIVOTDATA("Somme de CA HT OS",$A$3,"ANNEE",2016,"Clients","PARIS HABITAT")/GETPIVOTDATA("Nombre de N° Chantier",$A$3,"ANNEE",2016,"Clients","PARIS HABITAT")</f>
        <v>#REF!</v>
      </c>
    </row>
    <row r="28" spans="3:9" x14ac:dyDescent="0.2">
      <c r="C28"/>
      <c r="F28" s="65" t="e">
        <f>GETPIVOTDATA("Somme de CA HT OS",$A$3,"ANNEE",2016,"Clients","BOSCH")/GETPIVOTDATA("Nombre de N° Chantier",$A$3,"ANNEE",2016,"Clients","BOSCH")</f>
        <v>#REF!</v>
      </c>
    </row>
    <row r="29" spans="3:9" x14ac:dyDescent="0.2">
      <c r="C29"/>
      <c r="F29" s="65" t="e">
        <f>GETPIVOTDATA("Somme de CA HT OS",$A$3,"ANNEE",2016,"Clients","SOCALOG")/GETPIVOTDATA("Nombre de N° Chantier",$A$3,"ANNEE",2016,"Clients","SOCALOG")</f>
        <v>#REF!</v>
      </c>
    </row>
    <row r="30" spans="3:9" x14ac:dyDescent="0.2">
      <c r="C30"/>
      <c r="F30" s="65"/>
    </row>
    <row r="31" spans="3:9" x14ac:dyDescent="0.2">
      <c r="C31"/>
      <c r="F31" s="65"/>
    </row>
    <row r="32" spans="3:9" x14ac:dyDescent="0.2">
      <c r="C32"/>
    </row>
    <row r="33" spans="3:3" x14ac:dyDescent="0.2">
      <c r="C33"/>
    </row>
    <row r="34" spans="3:3" x14ac:dyDescent="0.2">
      <c r="C34"/>
    </row>
    <row r="35" spans="3:3" x14ac:dyDescent="0.2">
      <c r="C35"/>
    </row>
    <row r="36" spans="3:3" x14ac:dyDescent="0.2">
      <c r="C36"/>
    </row>
    <row r="37" spans="3:3" x14ac:dyDescent="0.2">
      <c r="C37"/>
    </row>
  </sheetData>
  <pageMargins left="0.7" right="0.7" top="0.75" bottom="0.75" header="0.3" footer="0.3"/>
  <pageSetup paperSize="9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9"/>
  <sheetViews>
    <sheetView topLeftCell="A31" zoomScaleNormal="100" workbookViewId="0">
      <selection activeCell="E42" sqref="E42:E45"/>
    </sheetView>
  </sheetViews>
  <sheetFormatPr baseColWidth="10" defaultRowHeight="12.75" outlineLevelCol="1" x14ac:dyDescent="0.2"/>
  <cols>
    <col min="1" max="1" width="7.140625" customWidth="1"/>
    <col min="2" max="3" width="14.140625" style="2" bestFit="1" customWidth="1"/>
    <col min="4" max="4" width="4.5703125" customWidth="1"/>
    <col min="5" max="7" width="15.5703125" customWidth="1"/>
    <col min="8" max="8" width="16" customWidth="1" outlineLevel="1"/>
    <col min="9" max="9" width="5.5703125" customWidth="1"/>
    <col min="10" max="11" width="15.5703125" customWidth="1"/>
    <col min="12" max="12" width="6.140625" customWidth="1"/>
    <col min="13" max="14" width="15.5703125" customWidth="1"/>
  </cols>
  <sheetData>
    <row r="1" spans="1:16" ht="28.5" customHeight="1" thickBot="1" x14ac:dyDescent="0.25">
      <c r="A1" s="130" t="s">
        <v>33</v>
      </c>
      <c r="B1" s="131"/>
      <c r="C1" s="131"/>
      <c r="D1" s="132" t="s">
        <v>16</v>
      </c>
      <c r="E1" s="133"/>
      <c r="F1" s="133"/>
      <c r="G1" s="134"/>
      <c r="H1" s="26"/>
      <c r="I1" s="143" t="s">
        <v>3</v>
      </c>
      <c r="J1" s="144"/>
      <c r="K1" s="145"/>
      <c r="L1" s="142" t="s">
        <v>10</v>
      </c>
      <c r="M1" s="142"/>
      <c r="N1" s="142"/>
      <c r="O1" s="1"/>
      <c r="P1" s="1"/>
    </row>
    <row r="2" spans="1:16" ht="28.5" customHeight="1" thickBot="1" x14ac:dyDescent="0.25">
      <c r="A2" s="3" t="s">
        <v>35</v>
      </c>
      <c r="B2" s="4" t="s">
        <v>34</v>
      </c>
      <c r="C2" s="4" t="s">
        <v>18</v>
      </c>
      <c r="D2" s="5" t="s">
        <v>36</v>
      </c>
      <c r="E2" s="5" t="s">
        <v>34</v>
      </c>
      <c r="F2" s="5" t="s">
        <v>18</v>
      </c>
      <c r="G2" s="5" t="s">
        <v>19</v>
      </c>
      <c r="H2" s="27" t="s">
        <v>22</v>
      </c>
      <c r="I2" s="22" t="s">
        <v>35</v>
      </c>
      <c r="J2" s="22" t="s">
        <v>34</v>
      </c>
      <c r="K2" s="22" t="s">
        <v>18</v>
      </c>
      <c r="L2" s="6" t="s">
        <v>0</v>
      </c>
      <c r="M2" s="6" t="s">
        <v>34</v>
      </c>
      <c r="N2" s="6" t="s">
        <v>18</v>
      </c>
      <c r="O2" s="1"/>
      <c r="P2" s="1"/>
    </row>
    <row r="3" spans="1:16" ht="16.5" customHeight="1" x14ac:dyDescent="0.2">
      <c r="A3" s="17">
        <v>1</v>
      </c>
      <c r="B3" s="10">
        <f>SUMIF(CHANTIERS_2016!E:E,"=1",CHANTIERS_2016!L:L)</f>
        <v>0</v>
      </c>
      <c r="C3" s="7">
        <f>SUMIF(CHANTIERS_2016!E:E,"=1",CHANTIERS_2016!P:P)</f>
        <v>0</v>
      </c>
      <c r="D3" s="114" t="s">
        <v>6</v>
      </c>
      <c r="E3" s="98">
        <f>SUMIF(CHANTIERS_2016!C:C,"=1",CHANTIERS_2016!L:L)</f>
        <v>16064.21</v>
      </c>
      <c r="F3" s="98">
        <f>SUMIF(CHANTIERS_2016!C:C,"=1",CHANTIERS_2016!P:P)</f>
        <v>15961.21</v>
      </c>
      <c r="G3" s="135">
        <v>656691</v>
      </c>
      <c r="H3" s="166"/>
      <c r="I3" s="146" t="s">
        <v>4</v>
      </c>
      <c r="J3" s="98">
        <f>E3+E8+E12</f>
        <v>16064.21</v>
      </c>
      <c r="K3" s="98">
        <f>F3+F8+F12</f>
        <v>15961.21</v>
      </c>
      <c r="L3" s="149">
        <v>2016</v>
      </c>
      <c r="M3" s="158">
        <f>J3+J16+J29+J42</f>
        <v>16064.21</v>
      </c>
      <c r="N3" s="158">
        <f>K3+K16+K29+K42</f>
        <v>15961.21</v>
      </c>
      <c r="O3" s="1"/>
      <c r="P3" s="1"/>
    </row>
    <row r="4" spans="1:16" ht="16.5" x14ac:dyDescent="0.2">
      <c r="A4" s="18">
        <v>2</v>
      </c>
      <c r="B4" s="11">
        <f>SUMIF(CHANTIERS_2016!E:E,"=2",CHANTIERS_2016!L:L)</f>
        <v>16064.21</v>
      </c>
      <c r="C4" s="8">
        <f>SUMIF(CHANTIERS_2016!E:E,"=2",CHANTIERS_2016!P:P)</f>
        <v>15961.21</v>
      </c>
      <c r="D4" s="115"/>
      <c r="E4" s="123"/>
      <c r="F4" s="123"/>
      <c r="G4" s="136"/>
      <c r="H4" s="167"/>
      <c r="I4" s="147"/>
      <c r="J4" s="111"/>
      <c r="K4" s="111"/>
      <c r="L4" s="150"/>
      <c r="M4" s="159"/>
      <c r="N4" s="159"/>
      <c r="O4" s="1"/>
      <c r="P4" s="1"/>
    </row>
    <row r="5" spans="1:16" ht="16.5" x14ac:dyDescent="0.2">
      <c r="A5" s="18">
        <v>3</v>
      </c>
      <c r="B5" s="11">
        <f>SUMIF(CHANTIERS_2016!E:E,"=3",CHANTIERS_2016!L:L)</f>
        <v>0</v>
      </c>
      <c r="C5" s="8">
        <f>SUMIF(CHANTIERS_2016!E:E,"=3",CHANTIERS_2016!P:P)</f>
        <v>0</v>
      </c>
      <c r="D5" s="115"/>
      <c r="E5" s="123"/>
      <c r="F5" s="123"/>
      <c r="G5" s="136"/>
      <c r="H5" s="167"/>
      <c r="I5" s="147"/>
      <c r="J5" s="111"/>
      <c r="K5" s="111"/>
      <c r="L5" s="150"/>
      <c r="M5" s="159"/>
      <c r="N5" s="159"/>
      <c r="O5" s="1"/>
      <c r="P5" s="1"/>
    </row>
    <row r="6" spans="1:16" ht="16.5" x14ac:dyDescent="0.2">
      <c r="A6" s="19">
        <v>4</v>
      </c>
      <c r="B6" s="13">
        <f>SUMIF(CHANTIERS_2016!E:E,"=4",CHANTIERS_2016!L:L)</f>
        <v>0</v>
      </c>
      <c r="C6" s="14">
        <f>SUMIF(CHANTIERS_2016!E:E,"=4",CHANTIERS_2016!P:P)</f>
        <v>0</v>
      </c>
      <c r="D6" s="115"/>
      <c r="E6" s="123"/>
      <c r="F6" s="123"/>
      <c r="G6" s="136"/>
      <c r="H6" s="167"/>
      <c r="I6" s="147"/>
      <c r="J6" s="111"/>
      <c r="K6" s="111"/>
      <c r="L6" s="150"/>
      <c r="M6" s="159"/>
      <c r="N6" s="159"/>
      <c r="O6" s="1"/>
      <c r="P6" s="1"/>
    </row>
    <row r="7" spans="1:16" ht="17.25" customHeight="1" thickBot="1" x14ac:dyDescent="0.25">
      <c r="A7" s="20">
        <v>5</v>
      </c>
      <c r="B7" s="25">
        <f>SUMIF(CHANTIERS_2016!E:E,"=5",CHANTIERS_2016!L:L)</f>
        <v>0</v>
      </c>
      <c r="C7" s="9">
        <f>SUMIF(CHANTIERS_2016!E:E,"=5",CHANTIERS_2016!P:P)</f>
        <v>0</v>
      </c>
      <c r="D7" s="116"/>
      <c r="E7" s="124"/>
      <c r="F7" s="124"/>
      <c r="G7" s="137"/>
      <c r="H7" s="168"/>
      <c r="I7" s="147"/>
      <c r="J7" s="111"/>
      <c r="K7" s="111"/>
      <c r="L7" s="150"/>
      <c r="M7" s="160"/>
      <c r="N7" s="160"/>
      <c r="O7" s="1"/>
      <c r="P7" s="1"/>
    </row>
    <row r="8" spans="1:16" ht="16.5" customHeight="1" x14ac:dyDescent="0.2">
      <c r="A8" s="17">
        <v>6</v>
      </c>
      <c r="B8" s="10">
        <f>SUMIF(CHANTIERS_2016!E:E,"=6",CHANTIERS_2016!L:L)</f>
        <v>0</v>
      </c>
      <c r="C8" s="7">
        <f>SUMIF(CHANTIERS_2016!E:E,"=6",CHANTIERS_2016!P:P)</f>
        <v>0</v>
      </c>
      <c r="D8" s="114" t="s">
        <v>2</v>
      </c>
      <c r="E8" s="127">
        <f>SUMIF(CHANTIERS_2016!C:C,"=2",CHANTIERS_2016!L:L)</f>
        <v>0</v>
      </c>
      <c r="F8" s="127">
        <f>SUMIF(CHANTIERS_2016!C:C,"=2",CHANTIERS_2016!P:P)</f>
        <v>0</v>
      </c>
      <c r="G8" s="163">
        <v>695780</v>
      </c>
      <c r="H8" s="162"/>
      <c r="I8" s="147"/>
      <c r="J8" s="111"/>
      <c r="K8" s="111"/>
      <c r="L8" s="150"/>
      <c r="M8" s="161" t="s">
        <v>19</v>
      </c>
      <c r="N8" s="153"/>
      <c r="O8" s="1"/>
      <c r="P8" s="1"/>
    </row>
    <row r="9" spans="1:16" ht="17.25" thickBot="1" x14ac:dyDescent="0.25">
      <c r="A9" s="18">
        <v>7</v>
      </c>
      <c r="B9" s="11">
        <f>SUMIF(CHANTIERS_2016!E:E,"=7",CHANTIERS_2016!L:L)</f>
        <v>0</v>
      </c>
      <c r="C9" s="8">
        <f>SUMIF(CHANTIERS_2016!E:E,"=7",CHANTIERS_2016!P:P)</f>
        <v>0</v>
      </c>
      <c r="D9" s="115"/>
      <c r="E9" s="128"/>
      <c r="F9" s="128"/>
      <c r="G9" s="164"/>
      <c r="H9" s="111"/>
      <c r="I9" s="147"/>
      <c r="J9" s="111"/>
      <c r="K9" s="111"/>
      <c r="L9" s="150"/>
      <c r="M9" s="154"/>
      <c r="N9" s="155"/>
      <c r="O9" s="1"/>
      <c r="P9" s="1"/>
    </row>
    <row r="10" spans="1:16" ht="16.5" x14ac:dyDescent="0.2">
      <c r="A10" s="19">
        <v>8</v>
      </c>
      <c r="B10" s="13">
        <f>SUMIF(CHANTIERS_2016!E:E,"=8",CHANTIERS_2016!L:L)</f>
        <v>0</v>
      </c>
      <c r="C10" s="14">
        <f>SUMIF(CHANTIERS_2016!E:E,"=8",CHANTIERS_2016!P:P)</f>
        <v>0</v>
      </c>
      <c r="D10" s="115"/>
      <c r="E10" s="128"/>
      <c r="F10" s="128"/>
      <c r="G10" s="164"/>
      <c r="H10" s="111"/>
      <c r="I10" s="147"/>
      <c r="J10" s="111"/>
      <c r="K10" s="111"/>
      <c r="L10" s="150"/>
      <c r="M10" s="152">
        <f>SUM(G3:G55)</f>
        <v>8389614</v>
      </c>
      <c r="N10" s="153"/>
      <c r="O10" s="1"/>
      <c r="P10" s="1"/>
    </row>
    <row r="11" spans="1:16" ht="16.5" customHeight="1" thickBot="1" x14ac:dyDescent="0.25">
      <c r="A11" s="20">
        <v>9</v>
      </c>
      <c r="B11" s="12">
        <f>SUMIF(CHANTIERS_2016!E:E,"=9",CHANTIERS_2016!L:L)</f>
        <v>0</v>
      </c>
      <c r="C11" s="9">
        <f>SUMIF(CHANTIERS_2016!E:E,"=9",CHANTIERS_2016!P:P)</f>
        <v>0</v>
      </c>
      <c r="D11" s="116"/>
      <c r="E11" s="129"/>
      <c r="F11" s="129"/>
      <c r="G11" s="165"/>
      <c r="H11" s="112"/>
      <c r="I11" s="147"/>
      <c r="J11" s="111"/>
      <c r="K11" s="111"/>
      <c r="L11" s="150"/>
      <c r="M11" s="154"/>
      <c r="N11" s="155"/>
      <c r="O11" s="1"/>
      <c r="P11" s="1"/>
    </row>
    <row r="12" spans="1:16" ht="16.5" x14ac:dyDescent="0.2">
      <c r="A12" s="21">
        <v>10</v>
      </c>
      <c r="B12" s="33">
        <f>SUMIF(CHANTIERS_2016!E:E,"=10",CHANTIERS_2016!L:L)</f>
        <v>0</v>
      </c>
      <c r="C12" s="16">
        <f>SUMIF(CHANTIERS_2016!E:E,"=10",CHANTIERS_2016!P:P)</f>
        <v>0</v>
      </c>
      <c r="D12" s="115" t="s">
        <v>7</v>
      </c>
      <c r="E12" s="128">
        <f>SUMIF(CHANTIERS_2016!C:C,"=3",CHANTIERS_2016!L:L)</f>
        <v>0</v>
      </c>
      <c r="F12" s="128">
        <f>SUMIF(CHANTIERS_2016!C:C,"=3",CHANTIERS_2016!P:P)</f>
        <v>0</v>
      </c>
      <c r="G12" s="123">
        <v>740394</v>
      </c>
      <c r="H12" s="111"/>
      <c r="I12" s="147"/>
      <c r="J12" s="111"/>
      <c r="K12" s="111"/>
      <c r="L12" s="150"/>
      <c r="M12" s="154"/>
      <c r="N12" s="155"/>
      <c r="O12" s="1"/>
      <c r="P12" s="1"/>
    </row>
    <row r="13" spans="1:16" ht="16.5" x14ac:dyDescent="0.2">
      <c r="A13" s="18">
        <v>11</v>
      </c>
      <c r="B13" s="24">
        <f>SUMIF(CHANTIERS_2016!E:E,"=11",CHANTIERS_2016!L:L)</f>
        <v>0</v>
      </c>
      <c r="C13" s="8">
        <f>SUMIF(CHANTIERS_2016!E:E,"=11",CHANTIERS_2016!P:P)</f>
        <v>0</v>
      </c>
      <c r="D13" s="115"/>
      <c r="E13" s="128"/>
      <c r="F13" s="128"/>
      <c r="G13" s="123"/>
      <c r="H13" s="111"/>
      <c r="I13" s="147"/>
      <c r="J13" s="111"/>
      <c r="K13" s="111"/>
      <c r="L13" s="150"/>
      <c r="M13" s="154"/>
      <c r="N13" s="155"/>
      <c r="O13" s="1"/>
      <c r="P13" s="1"/>
    </row>
    <row r="14" spans="1:16" ht="16.5" x14ac:dyDescent="0.2">
      <c r="A14" s="18">
        <v>12</v>
      </c>
      <c r="B14" s="24">
        <f>SUMIF(CHANTIERS_2016!E:E,"=12",CHANTIERS_2016!L:L)</f>
        <v>0</v>
      </c>
      <c r="C14" s="8">
        <f>SUMIF(CHANTIERS_2016!E:E,"=12",CHANTIERS_2016!P:P)</f>
        <v>0</v>
      </c>
      <c r="D14" s="115"/>
      <c r="E14" s="128"/>
      <c r="F14" s="128"/>
      <c r="G14" s="123"/>
      <c r="H14" s="111"/>
      <c r="I14" s="147"/>
      <c r="J14" s="111"/>
      <c r="K14" s="111"/>
      <c r="L14" s="150"/>
      <c r="M14" s="154"/>
      <c r="N14" s="155"/>
      <c r="O14" s="1"/>
      <c r="P14" s="1"/>
    </row>
    <row r="15" spans="1:16" ht="17.25" thickBot="1" x14ac:dyDescent="0.25">
      <c r="A15" s="20">
        <v>13</v>
      </c>
      <c r="B15" s="25">
        <f>SUMIF(CHANTIERS_2016!E:E,"=13",CHANTIERS_2016!L:L)</f>
        <v>0</v>
      </c>
      <c r="C15" s="9">
        <f>SUMIF(CHANTIERS_2016!E:E,"=13",CHANTIERS_2016!P:P)</f>
        <v>0</v>
      </c>
      <c r="D15" s="116"/>
      <c r="E15" s="129"/>
      <c r="F15" s="129"/>
      <c r="G15" s="124"/>
      <c r="H15" s="112"/>
      <c r="I15" s="148"/>
      <c r="J15" s="112"/>
      <c r="K15" s="112"/>
      <c r="L15" s="151"/>
      <c r="M15" s="156"/>
      <c r="N15" s="157"/>
      <c r="O15" s="1"/>
      <c r="P15" s="1"/>
    </row>
    <row r="16" spans="1:16" ht="16.5" customHeight="1" x14ac:dyDescent="0.2">
      <c r="A16" s="17">
        <v>14</v>
      </c>
      <c r="B16" s="10">
        <f>SUMIF(CHANTIERS_2016!E:E,"=14",CHANTIERS_2016!L:L)</f>
        <v>0</v>
      </c>
      <c r="C16" s="7">
        <f>SUMIF(CHANTIERS_2016!E:E,"=14",CHANTIERS_2016!P:P)</f>
        <v>0</v>
      </c>
      <c r="D16" s="114" t="s">
        <v>8</v>
      </c>
      <c r="E16" s="98">
        <f>SUMIF(CHANTIERS_2016!C:C,"=4",CHANTIERS_2016!L:L)</f>
        <v>0</v>
      </c>
      <c r="F16" s="98">
        <f>SUMIF(CHANTIERS_2016!C:C,"=4",CHANTIERS_2016!P:P)</f>
        <v>0</v>
      </c>
      <c r="G16" s="139">
        <v>756402</v>
      </c>
      <c r="H16" s="139"/>
      <c r="I16" s="146" t="s">
        <v>31</v>
      </c>
      <c r="J16" s="98">
        <f>E16+E21+E25</f>
        <v>0</v>
      </c>
      <c r="K16" s="98">
        <f>F16+F21+F25</f>
        <v>0</v>
      </c>
      <c r="L16" s="1"/>
      <c r="M16" s="1"/>
      <c r="N16" s="1"/>
      <c r="O16" s="1"/>
      <c r="P16" s="1"/>
    </row>
    <row r="17" spans="1:16" ht="16.5" x14ac:dyDescent="0.2">
      <c r="A17" s="18">
        <v>15</v>
      </c>
      <c r="B17" s="11">
        <f>SUMIF(CHANTIERS_2016!E:E,"=15",CHANTIERS_2016!L:L)</f>
        <v>0</v>
      </c>
      <c r="C17" s="8">
        <f>SUMIF(CHANTIERS_2016!E:E,"=15",CHANTIERS_2016!P:P)</f>
        <v>0</v>
      </c>
      <c r="D17" s="115"/>
      <c r="E17" s="123"/>
      <c r="F17" s="123"/>
      <c r="G17" s="140"/>
      <c r="H17" s="140"/>
      <c r="I17" s="171"/>
      <c r="J17" s="169"/>
      <c r="K17" s="169"/>
      <c r="L17" s="1"/>
      <c r="M17" s="32"/>
      <c r="N17" s="1"/>
      <c r="O17" s="1"/>
      <c r="P17" s="1"/>
    </row>
    <row r="18" spans="1:16" ht="16.5" x14ac:dyDescent="0.2">
      <c r="A18" s="18">
        <v>16</v>
      </c>
      <c r="B18" s="11">
        <f>SUMIF(CHANTIERS_2016!E:E,"=16",CHANTIERS_2016!L:L)</f>
        <v>0</v>
      </c>
      <c r="C18" s="8">
        <f>SUMIF(CHANTIERS_2016!E:E,"=16",CHANTIERS_2016!P:P)</f>
        <v>0</v>
      </c>
      <c r="D18" s="115"/>
      <c r="E18" s="123"/>
      <c r="F18" s="123"/>
      <c r="G18" s="140"/>
      <c r="H18" s="140"/>
      <c r="I18" s="171"/>
      <c r="J18" s="169"/>
      <c r="K18" s="169"/>
      <c r="L18" s="1"/>
      <c r="M18" s="1"/>
      <c r="N18" s="1"/>
      <c r="O18" s="1"/>
      <c r="P18" s="1"/>
    </row>
    <row r="19" spans="1:16" ht="16.5" x14ac:dyDescent="0.2">
      <c r="A19" s="19">
        <v>17</v>
      </c>
      <c r="B19" s="47">
        <f>SUMIF(CHANTIERS_2016!E:E,"=17",CHANTIERS_2016!L:L)</f>
        <v>0</v>
      </c>
      <c r="C19" s="14">
        <f>SUMIF(CHANTIERS_2016!E:E,"=17",CHANTIERS_2016!P:P)</f>
        <v>0</v>
      </c>
      <c r="D19" s="115"/>
      <c r="E19" s="123"/>
      <c r="F19" s="123"/>
      <c r="G19" s="140"/>
      <c r="H19" s="140"/>
      <c r="I19" s="171"/>
      <c r="J19" s="169"/>
      <c r="K19" s="169"/>
      <c r="L19" s="1"/>
      <c r="M19" s="1"/>
      <c r="N19" s="1"/>
      <c r="O19" s="1"/>
      <c r="P19" s="1"/>
    </row>
    <row r="20" spans="1:16" ht="16.5" customHeight="1" thickBot="1" x14ac:dyDescent="0.25">
      <c r="A20" s="20">
        <v>18</v>
      </c>
      <c r="B20" s="12">
        <f>SUMIF(CHANTIERS_2016!E:E,"=18",CHANTIERS_2016!L:L)</f>
        <v>0</v>
      </c>
      <c r="C20" s="9">
        <f>SUMIF(CHANTIERS_2016!E:E,"=18",CHANTIERS_2016!P:P)</f>
        <v>0</v>
      </c>
      <c r="D20" s="116"/>
      <c r="E20" s="124"/>
      <c r="F20" s="124"/>
      <c r="G20" s="141"/>
      <c r="H20" s="141"/>
      <c r="I20" s="171"/>
      <c r="J20" s="169"/>
      <c r="K20" s="169"/>
    </row>
    <row r="21" spans="1:16" ht="16.5" customHeight="1" x14ac:dyDescent="0.2">
      <c r="A21" s="21">
        <v>19</v>
      </c>
      <c r="B21" s="15">
        <f>SUMIF(CHANTIERS_2016!E:E,"=19",CHANTIERS_2016!L:L)</f>
        <v>0</v>
      </c>
      <c r="C21" s="16">
        <f>SUMIF(CHANTIERS_2016!E:E,"=19",CHANTIERS_2016!P:P)</f>
        <v>0</v>
      </c>
      <c r="D21" s="114" t="s">
        <v>27</v>
      </c>
      <c r="E21" s="127">
        <f>SUMIF(CHANTIERS_2016!C:C,"=5",CHANTIERS_2016!L:L)</f>
        <v>0</v>
      </c>
      <c r="F21" s="127">
        <f>SUMIF(CHANTIERS_2016!C:C,"=5",CHANTIERS_2016!P:P)</f>
        <v>0</v>
      </c>
      <c r="G21" s="138">
        <v>710288</v>
      </c>
      <c r="H21" s="162"/>
      <c r="I21" s="171"/>
      <c r="J21" s="169"/>
      <c r="K21" s="169"/>
      <c r="M21" s="2"/>
    </row>
    <row r="22" spans="1:16" ht="16.5" x14ac:dyDescent="0.2">
      <c r="A22" s="18">
        <v>20</v>
      </c>
      <c r="B22" s="11">
        <f>SUMIF(CHANTIERS_2016!E:E,"=20",CHANTIERS_2016!L:L)</f>
        <v>0</v>
      </c>
      <c r="C22" s="8">
        <f>SUMIF(CHANTIERS_2016!E:E,"=20",CHANTIERS_2016!P:P)</f>
        <v>0</v>
      </c>
      <c r="D22" s="115"/>
      <c r="E22" s="128"/>
      <c r="F22" s="128"/>
      <c r="G22" s="105"/>
      <c r="H22" s="111"/>
      <c r="I22" s="171"/>
      <c r="J22" s="169"/>
      <c r="K22" s="169"/>
    </row>
    <row r="23" spans="1:16" ht="16.5" x14ac:dyDescent="0.2">
      <c r="A23" s="19">
        <v>21</v>
      </c>
      <c r="B23" s="13">
        <f>SUMIF(CHANTIERS_2016!E:E,"=21",CHANTIERS_2016!L:L)</f>
        <v>0</v>
      </c>
      <c r="C23" s="14">
        <f>SUMIF(CHANTIERS_2016!E:E,"=21",CHANTIERS_2016!P:P)</f>
        <v>0</v>
      </c>
      <c r="D23" s="115"/>
      <c r="E23" s="128"/>
      <c r="F23" s="128"/>
      <c r="G23" s="105"/>
      <c r="H23" s="111"/>
      <c r="I23" s="171"/>
      <c r="J23" s="169"/>
      <c r="K23" s="169"/>
    </row>
    <row r="24" spans="1:16" ht="16.5" customHeight="1" thickBot="1" x14ac:dyDescent="0.25">
      <c r="A24" s="20">
        <v>22</v>
      </c>
      <c r="B24" s="12">
        <f>SUMIF(CHANTIERS_2016!E:E,"=22",CHANTIERS_2016!L:L)</f>
        <v>0</v>
      </c>
      <c r="C24" s="9">
        <f>SUMIF(CHANTIERS_2016!E:E,"=22",CHANTIERS_2016!P:P)</f>
        <v>0</v>
      </c>
      <c r="D24" s="116"/>
      <c r="E24" s="129"/>
      <c r="F24" s="129"/>
      <c r="G24" s="106"/>
      <c r="H24" s="112"/>
      <c r="I24" s="171"/>
      <c r="J24" s="169"/>
      <c r="K24" s="169"/>
    </row>
    <row r="25" spans="1:16" ht="16.5" customHeight="1" x14ac:dyDescent="0.2">
      <c r="A25" s="21">
        <v>23</v>
      </c>
      <c r="B25" s="15">
        <f>SUMIF(CHANTIERS_2016!E:E,"=23",CHANTIERS_2016!L:L)</f>
        <v>0</v>
      </c>
      <c r="C25" s="16">
        <f>SUMIF(CHANTIERS_2016!E:E,"=23",CHANTIERS_2016!P:P)</f>
        <v>0</v>
      </c>
      <c r="D25" s="114" t="s">
        <v>5</v>
      </c>
      <c r="E25" s="127">
        <f>SUMIF(CHANTIERS_2016!C:C,"=6",CHANTIERS_2016!L:L)</f>
        <v>0</v>
      </c>
      <c r="F25" s="127">
        <f>SUMIF(CHANTIERS_2016!C:C,"=6",CHANTIERS_2016!P:P)</f>
        <v>0</v>
      </c>
      <c r="G25" s="138">
        <v>907919</v>
      </c>
      <c r="H25" s="162"/>
      <c r="I25" s="171"/>
      <c r="J25" s="169"/>
      <c r="K25" s="169"/>
    </row>
    <row r="26" spans="1:16" ht="16.5" x14ac:dyDescent="0.2">
      <c r="A26" s="18">
        <v>24</v>
      </c>
      <c r="B26" s="11">
        <f>SUMIF(CHANTIERS_2016!E:E,"=24",CHANTIERS_2016!L:L)</f>
        <v>0</v>
      </c>
      <c r="C26" s="8">
        <f>SUMIF(CHANTIERS_2016!E:E,"=24",CHANTIERS_2016!P:P)</f>
        <v>0</v>
      </c>
      <c r="D26" s="115"/>
      <c r="E26" s="128"/>
      <c r="F26" s="128"/>
      <c r="G26" s="105"/>
      <c r="H26" s="111"/>
      <c r="I26" s="171"/>
      <c r="J26" s="169"/>
      <c r="K26" s="169"/>
    </row>
    <row r="27" spans="1:16" ht="16.5" x14ac:dyDescent="0.2">
      <c r="A27" s="18">
        <v>25</v>
      </c>
      <c r="B27" s="11">
        <f>SUMIF(CHANTIERS_2016!E:E,"=25",CHANTIERS_2016!L:L)</f>
        <v>0</v>
      </c>
      <c r="C27" s="8">
        <f>SUMIF(CHANTIERS_2016!E:E,"=25",CHANTIERS_2016!P:P)</f>
        <v>0</v>
      </c>
      <c r="D27" s="115"/>
      <c r="E27" s="128"/>
      <c r="F27" s="128"/>
      <c r="G27" s="105"/>
      <c r="H27" s="111"/>
      <c r="I27" s="171"/>
      <c r="J27" s="169"/>
      <c r="K27" s="169"/>
    </row>
    <row r="28" spans="1:16" ht="17.25" thickBot="1" x14ac:dyDescent="0.25">
      <c r="A28" s="20">
        <v>26</v>
      </c>
      <c r="B28" s="12">
        <f>SUMIF(CHANTIERS_2016!E:E,"=26",CHANTIERS_2016!L:L)</f>
        <v>0</v>
      </c>
      <c r="C28" s="9">
        <f>SUMIF(CHANTIERS_2016!E:E,"=26",CHANTIERS_2016!P:P)</f>
        <v>0</v>
      </c>
      <c r="D28" s="116"/>
      <c r="E28" s="129"/>
      <c r="F28" s="129"/>
      <c r="G28" s="106"/>
      <c r="H28" s="112"/>
      <c r="I28" s="172"/>
      <c r="J28" s="170"/>
      <c r="K28" s="170"/>
    </row>
    <row r="29" spans="1:16" ht="16.5" x14ac:dyDescent="0.2">
      <c r="A29" s="17">
        <v>27</v>
      </c>
      <c r="B29" s="10">
        <f>SUMIF(CHANTIERS_2016!E:E,"=27",CHANTIERS_2016!L:L)</f>
        <v>0</v>
      </c>
      <c r="C29" s="7">
        <f>SUMIF(CHANTIERS_2016!E:E,"=27",CHANTIERS_2016!P:P)</f>
        <v>0</v>
      </c>
      <c r="D29" s="120" t="s">
        <v>28</v>
      </c>
      <c r="E29" s="98">
        <f>SUMIF(CHANTIERS_2016!C:C,"=7",CHANTIERS_2016!L:L)</f>
        <v>0</v>
      </c>
      <c r="F29" s="98">
        <f>SUMIF(CHANTIERS_2016!C:C,"=7",CHANTIERS_2016!P:P)</f>
        <v>0</v>
      </c>
      <c r="G29" s="104">
        <v>668452</v>
      </c>
      <c r="H29" s="110"/>
      <c r="I29" s="107" t="s">
        <v>32</v>
      </c>
      <c r="J29" s="98">
        <f>E29+E33+E38</f>
        <v>0</v>
      </c>
      <c r="K29" s="98">
        <f>F29+F33+F38</f>
        <v>0</v>
      </c>
    </row>
    <row r="30" spans="1:16" ht="16.5" x14ac:dyDescent="0.2">
      <c r="A30" s="18">
        <v>28</v>
      </c>
      <c r="B30" s="11">
        <f>SUMIF(CHANTIERS_2016!E:E,"=28",CHANTIERS_2016!L:L)</f>
        <v>0</v>
      </c>
      <c r="C30" s="8">
        <f>SUMIF(CHANTIERS_2016!E:E,"=28",CHANTIERS_2016!P:P)</f>
        <v>0</v>
      </c>
      <c r="D30" s="121"/>
      <c r="E30" s="99"/>
      <c r="F30" s="99"/>
      <c r="G30" s="105"/>
      <c r="H30" s="111"/>
      <c r="I30" s="108"/>
      <c r="J30" s="99"/>
      <c r="K30" s="99"/>
    </row>
    <row r="31" spans="1:16" ht="16.5" x14ac:dyDescent="0.2">
      <c r="A31" s="18">
        <v>29</v>
      </c>
      <c r="B31" s="11">
        <f>SUMIF(CHANTIERS_2016!E:E,"=29",CHANTIERS_2016!L:L)</f>
        <v>0</v>
      </c>
      <c r="C31" s="8">
        <f>SUMIF(CHANTIERS_2016!E:E,"=29",CHANTIERS_2016!P:P)</f>
        <v>0</v>
      </c>
      <c r="D31" s="121"/>
      <c r="E31" s="99"/>
      <c r="F31" s="99"/>
      <c r="G31" s="105"/>
      <c r="H31" s="111"/>
      <c r="I31" s="108"/>
      <c r="J31" s="99"/>
      <c r="K31" s="99"/>
    </row>
    <row r="32" spans="1:16" ht="17.25" thickBot="1" x14ac:dyDescent="0.25">
      <c r="A32" s="20">
        <v>30</v>
      </c>
      <c r="B32" s="25">
        <f>SUMIF(CHANTIERS_2016!E:E,"=30",CHANTIERS_2016!L:L)</f>
        <v>0</v>
      </c>
      <c r="C32" s="9">
        <f>SUMIF(CHANTIERS_2016!E:E,"=30",CHANTIERS_2016!P:P)</f>
        <v>0</v>
      </c>
      <c r="D32" s="122"/>
      <c r="E32" s="100"/>
      <c r="F32" s="100"/>
      <c r="G32" s="106"/>
      <c r="H32" s="112"/>
      <c r="I32" s="108"/>
      <c r="J32" s="99"/>
      <c r="K32" s="99"/>
    </row>
    <row r="33" spans="1:11" ht="16.5" x14ac:dyDescent="0.2">
      <c r="A33" s="17">
        <v>31</v>
      </c>
      <c r="B33" s="10">
        <f>SUMIF(CHANTIERS_2016!E:E,"=31",CHANTIERS_2016!L:L)</f>
        <v>0</v>
      </c>
      <c r="C33" s="7">
        <f>SUMIF(CHANTIERS_2016!E:E,"=31",CHANTIERS_2016!P:P)</f>
        <v>0</v>
      </c>
      <c r="D33" s="117" t="s">
        <v>29</v>
      </c>
      <c r="E33" s="98">
        <f>SUMIF(CHANTIERS_2016!C:C,"=8",CHANTIERS_2016!L:L)</f>
        <v>0</v>
      </c>
      <c r="F33" s="98">
        <f>SUMIF(CHANTIERS_2016!C:C,"=8",CHANTIERS_2016!P:P)</f>
        <v>0</v>
      </c>
      <c r="G33" s="104">
        <v>603688</v>
      </c>
      <c r="H33" s="113"/>
      <c r="I33" s="108"/>
      <c r="J33" s="99"/>
      <c r="K33" s="99"/>
    </row>
    <row r="34" spans="1:11" ht="16.5" x14ac:dyDescent="0.2">
      <c r="A34" s="21">
        <v>32</v>
      </c>
      <c r="B34" s="15">
        <f>SUMIF(CHANTIERS_2016!E:E,"=32",CHANTIERS_2016!L:L)</f>
        <v>0</v>
      </c>
      <c r="C34" s="16">
        <f>SUMIF(CHANTIERS_2016!E:E,"=32",CHANTIERS_2016!P:P)</f>
        <v>0</v>
      </c>
      <c r="D34" s="125"/>
      <c r="E34" s="99"/>
      <c r="F34" s="99"/>
      <c r="G34" s="105"/>
      <c r="H34" s="111"/>
      <c r="I34" s="108"/>
      <c r="J34" s="99"/>
      <c r="K34" s="99"/>
    </row>
    <row r="35" spans="1:11" ht="16.5" x14ac:dyDescent="0.2">
      <c r="A35" s="18">
        <v>33</v>
      </c>
      <c r="B35" s="11">
        <f>SUMIF(CHANTIERS_2016!E:E,"=33",CHANTIERS_2016!L:L)</f>
        <v>0</v>
      </c>
      <c r="C35" s="8">
        <f>SUMIF(CHANTIERS_2016!E:E,"=33",CHANTIERS_2016!P:P)</f>
        <v>0</v>
      </c>
      <c r="D35" s="125"/>
      <c r="E35" s="99"/>
      <c r="F35" s="99"/>
      <c r="G35" s="105"/>
      <c r="H35" s="111"/>
      <c r="I35" s="108"/>
      <c r="J35" s="99"/>
      <c r="K35" s="99"/>
    </row>
    <row r="36" spans="1:11" ht="16.5" x14ac:dyDescent="0.2">
      <c r="A36" s="18">
        <v>34</v>
      </c>
      <c r="B36" s="11">
        <f>SUMIF(CHANTIERS_2016!E:E,"=34",CHANTIERS_2016!L:L)</f>
        <v>0</v>
      </c>
      <c r="C36" s="8">
        <f>SUMIF(CHANTIERS_2016!E:E,"=34",CHANTIERS_2016!P:P)</f>
        <v>0</v>
      </c>
      <c r="D36" s="125"/>
      <c r="E36" s="99"/>
      <c r="F36" s="99"/>
      <c r="G36" s="105"/>
      <c r="H36" s="111"/>
      <c r="I36" s="108"/>
      <c r="J36" s="99"/>
      <c r="K36" s="99"/>
    </row>
    <row r="37" spans="1:11" ht="17.25" thickBot="1" x14ac:dyDescent="0.25">
      <c r="A37" s="19">
        <v>35</v>
      </c>
      <c r="B37" s="13">
        <f>SUMIF(CHANTIERS_2016!E:E,"=35",CHANTIERS_2016!L:L)</f>
        <v>0</v>
      </c>
      <c r="C37" s="14">
        <f>SUMIF(CHANTIERS_2016!E:E,"=35",CHANTIERS_2016!P:P)</f>
        <v>0</v>
      </c>
      <c r="D37" s="126"/>
      <c r="E37" s="100"/>
      <c r="F37" s="100"/>
      <c r="G37" s="106"/>
      <c r="H37" s="112"/>
      <c r="I37" s="108"/>
      <c r="J37" s="99"/>
      <c r="K37" s="99"/>
    </row>
    <row r="38" spans="1:11" ht="16.5" x14ac:dyDescent="0.2">
      <c r="A38" s="17">
        <v>36</v>
      </c>
      <c r="B38" s="10">
        <f>SUMIF(CHANTIERS_2016!E:E,"=36",CHANTIERS_2016!L:L)</f>
        <v>0</v>
      </c>
      <c r="C38" s="7">
        <f>SUMIF(CHANTIERS_2016!E:E,"=36",CHANTIERS_2016!P:P)</f>
        <v>0</v>
      </c>
      <c r="D38" s="117" t="s">
        <v>9</v>
      </c>
      <c r="E38" s="98">
        <f>SUMIF(CHANTIERS_2016!C:C,"=9",CHANTIERS_2016!L:L)</f>
        <v>0</v>
      </c>
      <c r="F38" s="98">
        <f>SUMIF(CHANTIERS_2016!C:C,"=9",CHANTIERS_2016!P:P)</f>
        <v>0</v>
      </c>
      <c r="G38" s="102">
        <v>650000</v>
      </c>
      <c r="H38" s="28"/>
      <c r="I38" s="108"/>
      <c r="J38" s="99"/>
      <c r="K38" s="99"/>
    </row>
    <row r="39" spans="1:11" ht="16.5" x14ac:dyDescent="0.2">
      <c r="A39" s="18">
        <v>37</v>
      </c>
      <c r="B39" s="11">
        <f>SUMIF(CHANTIERS_2016!E:E,"=37",CHANTIERS_2016!L:L)</f>
        <v>0</v>
      </c>
      <c r="C39" s="8">
        <f>SUMIF(CHANTIERS_2016!E:E,"=37",CHANTIERS_2016!P:P)</f>
        <v>0</v>
      </c>
      <c r="D39" s="118"/>
      <c r="E39" s="123"/>
      <c r="F39" s="123"/>
      <c r="G39" s="102"/>
      <c r="H39" s="28"/>
      <c r="I39" s="108"/>
      <c r="J39" s="99"/>
      <c r="K39" s="99"/>
    </row>
    <row r="40" spans="1:11" ht="16.5" x14ac:dyDescent="0.2">
      <c r="A40" s="18">
        <v>38</v>
      </c>
      <c r="B40" s="11">
        <f>SUMIF(CHANTIERS_2016!E:E,"=38",CHANTIERS_2016!L:L)</f>
        <v>0</v>
      </c>
      <c r="C40" s="8">
        <f>SUMIF(CHANTIERS_2016!E:E,"=38",CHANTIERS_2016!P:P)</f>
        <v>0</v>
      </c>
      <c r="D40" s="118"/>
      <c r="E40" s="123"/>
      <c r="F40" s="123"/>
      <c r="G40" s="102"/>
      <c r="H40" s="28"/>
      <c r="I40" s="108"/>
      <c r="J40" s="99"/>
      <c r="K40" s="99"/>
    </row>
    <row r="41" spans="1:11" ht="17.25" thickBot="1" x14ac:dyDescent="0.25">
      <c r="A41" s="20">
        <v>39</v>
      </c>
      <c r="B41" s="12">
        <f>SUMIF(CHANTIERS_2016!E:E,"=39",CHANTIERS_2016!L:L)</f>
        <v>0</v>
      </c>
      <c r="C41" s="9">
        <f>SUMIF(CHANTIERS_2016!E:E,"=39",CHANTIERS_2016!P:P)</f>
        <v>0</v>
      </c>
      <c r="D41" s="119"/>
      <c r="E41" s="124"/>
      <c r="F41" s="124"/>
      <c r="G41" s="103"/>
      <c r="H41" s="29"/>
      <c r="I41" s="109"/>
      <c r="J41" s="100"/>
      <c r="K41" s="100"/>
    </row>
    <row r="42" spans="1:11" ht="16.5" x14ac:dyDescent="0.2">
      <c r="A42" s="17">
        <v>40</v>
      </c>
      <c r="B42" s="10">
        <f>SUMIF(CHANTIERS_2016!E:E,"=40",CHANTIERS_2016!L:L)</f>
        <v>0</v>
      </c>
      <c r="C42" s="7">
        <f>SUMIF(CHANTIERS_2016!E:E,"=40",CHANTIERS_2016!P:P)</f>
        <v>0</v>
      </c>
      <c r="D42" s="120" t="s">
        <v>30</v>
      </c>
      <c r="E42" s="98">
        <f>SUMIF(CHANTIERS_2016!C:C,"=10",CHANTIERS_2016!L:L)</f>
        <v>0</v>
      </c>
      <c r="F42" s="98">
        <f>SUMIF(CHANTIERS_2016!C:C,"=10",CHANTIERS_2016!P:P)</f>
        <v>0</v>
      </c>
      <c r="G42" s="101">
        <v>650000</v>
      </c>
      <c r="H42" s="110"/>
      <c r="I42" s="107" t="s">
        <v>17</v>
      </c>
      <c r="J42" s="98">
        <f>E42+E46+E51</f>
        <v>0</v>
      </c>
      <c r="K42" s="98">
        <f>F42+F46+F51</f>
        <v>0</v>
      </c>
    </row>
    <row r="43" spans="1:11" ht="16.5" x14ac:dyDescent="0.2">
      <c r="A43" s="18">
        <v>41</v>
      </c>
      <c r="B43" s="11">
        <f>SUMIF(CHANTIERS_2016!E:E,"=41",CHANTIERS_2016!L:L)</f>
        <v>0</v>
      </c>
      <c r="C43" s="8">
        <f>SUMIF(CHANTIERS_2016!E:E,"=41",CHANTIERS_2016!P:P)</f>
        <v>0</v>
      </c>
      <c r="D43" s="121"/>
      <c r="E43" s="99"/>
      <c r="F43" s="99"/>
      <c r="G43" s="102"/>
      <c r="H43" s="111"/>
      <c r="I43" s="108"/>
      <c r="J43" s="99"/>
      <c r="K43" s="99"/>
    </row>
    <row r="44" spans="1:11" ht="16.5" x14ac:dyDescent="0.2">
      <c r="A44" s="18">
        <v>42</v>
      </c>
      <c r="B44" s="11">
        <f>SUMIF(CHANTIERS_2016!E:E,"=42",CHANTIERS_2016!L:L)</f>
        <v>0</v>
      </c>
      <c r="C44" s="8">
        <f>SUMIF(CHANTIERS_2016!E:E,"=42",CHANTIERS_2016!P:P)</f>
        <v>0</v>
      </c>
      <c r="D44" s="121"/>
      <c r="E44" s="99"/>
      <c r="F44" s="99"/>
      <c r="G44" s="102"/>
      <c r="H44" s="111"/>
      <c r="I44" s="108"/>
      <c r="J44" s="99"/>
      <c r="K44" s="99"/>
    </row>
    <row r="45" spans="1:11" ht="17.25" thickBot="1" x14ac:dyDescent="0.25">
      <c r="A45" s="20">
        <v>43</v>
      </c>
      <c r="B45" s="25">
        <f>SUMIF(CHANTIERS_2016!E:E,"=43",CHANTIERS_2016!L:L)</f>
        <v>0</v>
      </c>
      <c r="C45" s="9">
        <f>SUMIF(CHANTIERS_2016!E:E,"=43",CHANTIERS_2016!P:P)</f>
        <v>0</v>
      </c>
      <c r="D45" s="122"/>
      <c r="E45" s="100"/>
      <c r="F45" s="100"/>
      <c r="G45" s="103"/>
      <c r="H45" s="112"/>
      <c r="I45" s="108"/>
      <c r="J45" s="99"/>
      <c r="K45" s="99"/>
    </row>
    <row r="46" spans="1:11" ht="16.5" x14ac:dyDescent="0.2">
      <c r="A46" s="17">
        <v>44</v>
      </c>
      <c r="B46" s="10">
        <f>SUMIF(CHANTIERS_2016!E:E,"=44",CHANTIERS_2016!L:L)</f>
        <v>0</v>
      </c>
      <c r="C46" s="7">
        <f>SUMIF(CHANTIERS_2016!E:E,"=44",CHANTIERS_2016!P:P)</f>
        <v>0</v>
      </c>
      <c r="D46" s="117" t="s">
        <v>24</v>
      </c>
      <c r="E46" s="98">
        <f>SUMIF(CHANTIERS_2016!C:C,"=11",CHANTIERS_2016!L:L)</f>
        <v>0</v>
      </c>
      <c r="F46" s="98">
        <f>SUMIF(CHANTIERS_2016!C:C,"=11",CHANTIERS_2016!P:P)</f>
        <v>0</v>
      </c>
      <c r="G46" s="101">
        <v>650000</v>
      </c>
      <c r="H46" s="110"/>
      <c r="I46" s="108"/>
      <c r="J46" s="99"/>
      <c r="K46" s="99"/>
    </row>
    <row r="47" spans="1:11" ht="16.5" x14ac:dyDescent="0.2">
      <c r="A47" s="21">
        <v>45</v>
      </c>
      <c r="B47" s="15">
        <f>SUMIF(CHANTIERS_2016!E:E,"=45",CHANTIERS_2016!L:L)</f>
        <v>0</v>
      </c>
      <c r="C47" s="16">
        <f>SUMIF(CHANTIERS_2016!E:E,"=45",CHANTIERS_2016!P:P)</f>
        <v>0</v>
      </c>
      <c r="D47" s="125"/>
      <c r="E47" s="99"/>
      <c r="F47" s="99"/>
      <c r="G47" s="102"/>
      <c r="H47" s="111"/>
      <c r="I47" s="108"/>
      <c r="J47" s="99"/>
      <c r="K47" s="99"/>
    </row>
    <row r="48" spans="1:11" ht="16.5" x14ac:dyDescent="0.2">
      <c r="A48" s="18">
        <v>46</v>
      </c>
      <c r="B48" s="11">
        <f>SUMIF(CHANTIERS_2016!E:E,"=46",CHANTIERS_2016!L:L)</f>
        <v>0</v>
      </c>
      <c r="C48" s="8">
        <f>SUMIF(CHANTIERS_2016!E:E,"=46",CHANTIERS_2016!P:P)</f>
        <v>0</v>
      </c>
      <c r="D48" s="125"/>
      <c r="E48" s="99"/>
      <c r="F48" s="99"/>
      <c r="G48" s="102"/>
      <c r="H48" s="111"/>
      <c r="I48" s="108"/>
      <c r="J48" s="99"/>
      <c r="K48" s="99"/>
    </row>
    <row r="49" spans="1:11" ht="16.5" x14ac:dyDescent="0.2">
      <c r="A49" s="18">
        <v>47</v>
      </c>
      <c r="B49" s="11">
        <f>SUMIF(CHANTIERS_2016!E:E,"=47",CHANTIERS_2016!L:L)</f>
        <v>0</v>
      </c>
      <c r="C49" s="8">
        <f>SUMIF(CHANTIERS_2016!E:E,"=47",CHANTIERS_2016!P:P)</f>
        <v>0</v>
      </c>
      <c r="D49" s="125"/>
      <c r="E49" s="99"/>
      <c r="F49" s="99"/>
      <c r="G49" s="102"/>
      <c r="H49" s="111"/>
      <c r="I49" s="108"/>
      <c r="J49" s="99"/>
      <c r="K49" s="99"/>
    </row>
    <row r="50" spans="1:11" ht="17.25" thickBot="1" x14ac:dyDescent="0.25">
      <c r="A50" s="19">
        <v>48</v>
      </c>
      <c r="B50" s="13">
        <f>SUMIF(CHANTIERS_2016!E:E,"=48",CHANTIERS_2016!L:L)</f>
        <v>0</v>
      </c>
      <c r="C50" s="14">
        <f>SUMIF(CHANTIERS_2016!E:E,"=48",CHANTIERS_2016!P:P)</f>
        <v>0</v>
      </c>
      <c r="D50" s="126"/>
      <c r="E50" s="100"/>
      <c r="F50" s="100"/>
      <c r="G50" s="103"/>
      <c r="H50" s="112"/>
      <c r="I50" s="108"/>
      <c r="J50" s="99"/>
      <c r="K50" s="99"/>
    </row>
    <row r="51" spans="1:11" ht="16.5" x14ac:dyDescent="0.2">
      <c r="A51" s="17">
        <v>49</v>
      </c>
      <c r="B51" s="10">
        <f>SUMIF(CHANTIERS_2016!E:E,"=49",CHANTIERS_2016!L:L)</f>
        <v>0</v>
      </c>
      <c r="C51" s="7">
        <f>SUMIF(CHANTIERS_2016!E:E,"=49",CHANTIERS_2016!P:P)</f>
        <v>0</v>
      </c>
      <c r="D51" s="117" t="s">
        <v>25</v>
      </c>
      <c r="E51" s="98">
        <f>SUMIF(CHANTIERS_2016!C:C,"=12",CHANTIERS_2016!L:L)</f>
        <v>0</v>
      </c>
      <c r="F51" s="98">
        <f>SUMIF(CHANTIERS_2016!C:C,"=12",CHANTIERS_2016!P:P)</f>
        <v>0</v>
      </c>
      <c r="G51" s="102">
        <v>700000</v>
      </c>
      <c r="H51" s="28"/>
      <c r="I51" s="108"/>
      <c r="J51" s="99"/>
      <c r="K51" s="99"/>
    </row>
    <row r="52" spans="1:11" ht="18" customHeight="1" x14ac:dyDescent="0.2">
      <c r="A52" s="18">
        <v>50</v>
      </c>
      <c r="B52" s="11">
        <f>SUMIF(CHANTIERS_2016!E:E,"=50",CHANTIERS_2016!L:L)</f>
        <v>0</v>
      </c>
      <c r="C52" s="8">
        <f>SUMIF(CHANTIERS_2016!E:E,"=50",CHANTIERS_2016!P:P)</f>
        <v>0</v>
      </c>
      <c r="D52" s="118"/>
      <c r="E52" s="123"/>
      <c r="F52" s="123"/>
      <c r="G52" s="102"/>
      <c r="H52" s="30"/>
      <c r="I52" s="108"/>
      <c r="J52" s="99"/>
      <c r="K52" s="99"/>
    </row>
    <row r="53" spans="1:11" ht="16.5" x14ac:dyDescent="0.2">
      <c r="A53" s="18">
        <v>51</v>
      </c>
      <c r="B53" s="11">
        <f>SUMIF(CHANTIERS_2016!E:E,"=51",CHANTIERS_2016!L:L)</f>
        <v>0</v>
      </c>
      <c r="C53" s="8">
        <f>SUMIF(CHANTIERS_2016!E:E,"=51",CHANTIERS_2016!P:P)</f>
        <v>0</v>
      </c>
      <c r="D53" s="118"/>
      <c r="E53" s="123"/>
      <c r="F53" s="123"/>
      <c r="G53" s="102"/>
      <c r="H53" s="28"/>
      <c r="I53" s="108"/>
      <c r="J53" s="99"/>
      <c r="K53" s="99"/>
    </row>
    <row r="54" spans="1:11" ht="16.5" x14ac:dyDescent="0.2">
      <c r="A54" s="18">
        <v>52</v>
      </c>
      <c r="B54" s="11">
        <f>SUMIF(CHANTIERS_2016!E:E,"=52",CHANTIERS_2016!L:L)</f>
        <v>0</v>
      </c>
      <c r="C54" s="8">
        <f>SUMIF(CHANTIERS_2016!E:E,"=52",CHANTIERS_2016!P:P)</f>
        <v>0</v>
      </c>
      <c r="D54" s="118"/>
      <c r="E54" s="123"/>
      <c r="F54" s="123"/>
      <c r="G54" s="102"/>
      <c r="H54" s="28"/>
      <c r="I54" s="108"/>
      <c r="J54" s="99"/>
      <c r="K54" s="99"/>
    </row>
    <row r="55" spans="1:11" ht="17.25" thickBot="1" x14ac:dyDescent="0.25">
      <c r="A55" s="20">
        <v>53</v>
      </c>
      <c r="B55" s="12">
        <f>SUMIF(CHANTIERS_2016!E:E,"=53",CHANTIERS_2016!L:L)</f>
        <v>0</v>
      </c>
      <c r="C55" s="9">
        <f>SUMIF(CHANTIERS_2016!E:E,"=53",CHANTIERS_2016!P:P)</f>
        <v>0</v>
      </c>
      <c r="D55" s="119"/>
      <c r="E55" s="124"/>
      <c r="F55" s="124"/>
      <c r="G55" s="103"/>
      <c r="H55" s="29"/>
      <c r="I55" s="109"/>
      <c r="J55" s="100"/>
      <c r="K55" s="100"/>
    </row>
    <row r="56" spans="1:11" x14ac:dyDescent="0.2">
      <c r="E56" s="40"/>
    </row>
    <row r="59" spans="1:11" x14ac:dyDescent="0.2">
      <c r="E59" s="23"/>
      <c r="F59" s="23"/>
      <c r="G59" s="23"/>
      <c r="H59" s="23"/>
      <c r="J59" s="23"/>
      <c r="K59" s="23"/>
    </row>
  </sheetData>
  <mergeCells count="79">
    <mergeCell ref="H3:H7"/>
    <mergeCell ref="H12:H15"/>
    <mergeCell ref="H8:H11"/>
    <mergeCell ref="H16:H20"/>
    <mergeCell ref="K16:K28"/>
    <mergeCell ref="J16:J28"/>
    <mergeCell ref="I16:I28"/>
    <mergeCell ref="H25:H28"/>
    <mergeCell ref="E8:E11"/>
    <mergeCell ref="D8:D11"/>
    <mergeCell ref="G21:G24"/>
    <mergeCell ref="H21:H24"/>
    <mergeCell ref="E12:E15"/>
    <mergeCell ref="E21:E24"/>
    <mergeCell ref="F8:F11"/>
    <mergeCell ref="G8:G11"/>
    <mergeCell ref="G12:G15"/>
    <mergeCell ref="E16:E20"/>
    <mergeCell ref="F12:F15"/>
    <mergeCell ref="D12:D15"/>
    <mergeCell ref="D16:D20"/>
    <mergeCell ref="L1:N1"/>
    <mergeCell ref="I1:K1"/>
    <mergeCell ref="I3:I15"/>
    <mergeCell ref="L3:L15"/>
    <mergeCell ref="J3:J15"/>
    <mergeCell ref="M10:N15"/>
    <mergeCell ref="M3:M7"/>
    <mergeCell ref="N3:N7"/>
    <mergeCell ref="M8:N9"/>
    <mergeCell ref="K3:K15"/>
    <mergeCell ref="G25:G28"/>
    <mergeCell ref="F16:F20"/>
    <mergeCell ref="F21:F24"/>
    <mergeCell ref="F25:F28"/>
    <mergeCell ref="G16:G20"/>
    <mergeCell ref="E38:E41"/>
    <mergeCell ref="D33:D37"/>
    <mergeCell ref="D25:D28"/>
    <mergeCell ref="E33:E37"/>
    <mergeCell ref="D38:D41"/>
    <mergeCell ref="D29:D32"/>
    <mergeCell ref="E29:E32"/>
    <mergeCell ref="A1:C1"/>
    <mergeCell ref="D1:G1"/>
    <mergeCell ref="E3:E7"/>
    <mergeCell ref="F3:F7"/>
    <mergeCell ref="D3:D7"/>
    <mergeCell ref="G3:G7"/>
    <mergeCell ref="F29:F32"/>
    <mergeCell ref="D21:D24"/>
    <mergeCell ref="I42:I55"/>
    <mergeCell ref="D51:D55"/>
    <mergeCell ref="D42:D45"/>
    <mergeCell ref="E46:E50"/>
    <mergeCell ref="E51:E55"/>
    <mergeCell ref="D46:D50"/>
    <mergeCell ref="E42:E45"/>
    <mergeCell ref="G51:G55"/>
    <mergeCell ref="F51:F55"/>
    <mergeCell ref="F46:F50"/>
    <mergeCell ref="F38:F41"/>
    <mergeCell ref="F42:F45"/>
    <mergeCell ref="F33:F37"/>
    <mergeCell ref="E25:E28"/>
    <mergeCell ref="K29:K41"/>
    <mergeCell ref="G46:G50"/>
    <mergeCell ref="G29:G32"/>
    <mergeCell ref="J29:J41"/>
    <mergeCell ref="I29:I41"/>
    <mergeCell ref="J42:J55"/>
    <mergeCell ref="K42:K55"/>
    <mergeCell ref="G38:G41"/>
    <mergeCell ref="H29:H32"/>
    <mergeCell ref="G33:G37"/>
    <mergeCell ref="H33:H37"/>
    <mergeCell ref="G42:G45"/>
    <mergeCell ref="H42:H45"/>
    <mergeCell ref="H46:H50"/>
  </mergeCells>
  <phoneticPr fontId="2" type="noConversion"/>
  <pageMargins left="0.39370078740157483" right="0.39370078740157483" top="0.86614173228346458" bottom="0.39370078740157483" header="0.35433070866141736" footer="0.51181102362204722"/>
  <pageSetup paperSize="9" scale="75" orientation="landscape" r:id="rId1"/>
  <headerFooter alignWithMargins="0">
    <oddHeader>&amp;CACEE CHANTIERS 2012</oddHeader>
    <oddFooter>&amp;C&amp;P</oddFooter>
  </headerFooter>
  <rowBreaks count="3" manualBreakCount="3">
    <brk id="15" max="16383" man="1"/>
    <brk id="28" max="16383" man="1"/>
    <brk id="4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CHANTIERS_2016</vt:lpstr>
      <vt:lpstr>Feuil1</vt:lpstr>
      <vt:lpstr>TCD général</vt:lpstr>
      <vt:lpstr>Données groupées générales </vt:lpstr>
      <vt:lpstr>RECAP_2016</vt:lpstr>
      <vt:lpstr>Graphique1</vt:lpstr>
      <vt:lpstr>facture</vt:lpstr>
      <vt:lpstr>CHANTIERS_2016!Impression_des_titres</vt:lpstr>
      <vt:lpstr>RECAP_2016!Impression_des_titres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Virginie Saussier</cp:lastModifiedBy>
  <cp:lastPrinted>2016-10-13T09:11:07Z</cp:lastPrinted>
  <dcterms:created xsi:type="dcterms:W3CDTF">2009-05-06T22:03:47Z</dcterms:created>
  <dcterms:modified xsi:type="dcterms:W3CDTF">2016-10-14T12:50:32Z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