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/>
  <mc:AlternateContent xmlns:mc="http://schemas.openxmlformats.org/markup-compatibility/2006">
    <mc:Choice Requires="x15">
      <x15ac:absPath xmlns:x15ac="http://schemas.microsoft.com/office/spreadsheetml/2010/11/ac" url="C:\Users\ccouchouron\Desktop\Formations\Training\"/>
    </mc:Choice>
  </mc:AlternateContent>
  <xr:revisionPtr revIDLastSave="0" documentId="13_ncr:1_{F3DB04F3-D3CC-42FB-A9C8-5DB677A8ECA8}" xr6:coauthVersionLast="47" xr6:coauthVersionMax="47" xr10:uidLastSave="{00000000-0000-0000-0000-000000000000}"/>
  <bookViews>
    <workbookView xWindow="28680" yWindow="-120" windowWidth="29040" windowHeight="15720" tabRatio="739" xr2:uid="{00000000-000D-0000-FFFF-FFFF00000000}"/>
  </bookViews>
  <sheets>
    <sheet name="F1" sheetId="2" r:id="rId1"/>
    <sheet name="2024" sheetId="3" state="hidden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3" i="3" l="1"/>
  <c r="M4" i="3"/>
  <c r="M5" i="3"/>
  <c r="M6" i="3"/>
  <c r="M7" i="3"/>
  <c r="M8" i="3"/>
  <c r="M9" i="3"/>
  <c r="M10" i="3"/>
  <c r="M11" i="3"/>
  <c r="M12" i="3"/>
  <c r="M13" i="3"/>
  <c r="M14" i="3"/>
  <c r="M15" i="3"/>
  <c r="M16" i="3"/>
  <c r="M17" i="3"/>
  <c r="M18" i="3"/>
  <c r="M19" i="3"/>
  <c r="M20" i="3"/>
  <c r="M21" i="3"/>
  <c r="M22" i="3"/>
  <c r="M23" i="3"/>
  <c r="M24" i="3"/>
  <c r="M25" i="3"/>
  <c r="M26" i="3"/>
  <c r="M27" i="3"/>
  <c r="M28" i="3"/>
  <c r="M29" i="3"/>
  <c r="M30" i="3"/>
  <c r="M31" i="3"/>
  <c r="M32" i="3"/>
  <c r="M33" i="3"/>
  <c r="M34" i="3"/>
  <c r="M35" i="3"/>
  <c r="M36" i="3"/>
  <c r="M37" i="3"/>
  <c r="M38" i="3"/>
  <c r="M39" i="3"/>
  <c r="M40" i="3"/>
  <c r="M41" i="3"/>
  <c r="M42" i="3"/>
  <c r="M43" i="3"/>
  <c r="M44" i="3"/>
  <c r="M45" i="3"/>
  <c r="M46" i="3"/>
  <c r="M47" i="3"/>
  <c r="M48" i="3"/>
  <c r="M49" i="3"/>
  <c r="M50" i="3"/>
  <c r="M51" i="3"/>
  <c r="M52" i="3"/>
  <c r="M53" i="3"/>
  <c r="M54" i="3"/>
  <c r="M55" i="3"/>
  <c r="M56" i="3"/>
  <c r="M57" i="3"/>
  <c r="M58" i="3"/>
  <c r="M59" i="3"/>
  <c r="M60" i="3"/>
  <c r="M61" i="3"/>
  <c r="M62" i="3"/>
  <c r="M63" i="3"/>
  <c r="M64" i="3"/>
  <c r="M65" i="3"/>
  <c r="M66" i="3"/>
  <c r="M67" i="3"/>
  <c r="M68" i="3"/>
  <c r="M69" i="3"/>
  <c r="M70" i="3"/>
  <c r="M71" i="3"/>
  <c r="M72" i="3"/>
  <c r="M73" i="3"/>
  <c r="M74" i="3"/>
  <c r="M75" i="3"/>
  <c r="M76" i="3"/>
  <c r="M77" i="3"/>
  <c r="M78" i="3"/>
  <c r="M79" i="3"/>
  <c r="M80" i="3"/>
  <c r="M81" i="3"/>
  <c r="M82" i="3"/>
  <c r="M83" i="3"/>
  <c r="M84" i="3"/>
  <c r="M85" i="3"/>
  <c r="M86" i="3"/>
  <c r="M87" i="3"/>
  <c r="M88" i="3"/>
  <c r="M89" i="3"/>
  <c r="M90" i="3"/>
  <c r="M91" i="3"/>
  <c r="M92" i="3"/>
  <c r="M93" i="3"/>
  <c r="M94" i="3"/>
  <c r="M95" i="3"/>
  <c r="M96" i="3"/>
  <c r="M97" i="3"/>
  <c r="M98" i="3"/>
  <c r="M99" i="3"/>
  <c r="M100" i="3"/>
  <c r="M101" i="3"/>
  <c r="M102" i="3"/>
  <c r="M103" i="3"/>
  <c r="M104" i="3"/>
  <c r="M105" i="3"/>
  <c r="M106" i="3"/>
  <c r="M107" i="3"/>
  <c r="M108" i="3"/>
  <c r="M109" i="3"/>
  <c r="M110" i="3"/>
  <c r="M111" i="3"/>
  <c r="M112" i="3"/>
  <c r="M113" i="3"/>
  <c r="M114" i="3"/>
  <c r="M115" i="3"/>
  <c r="M116" i="3"/>
  <c r="M117" i="3"/>
  <c r="M118" i="3"/>
  <c r="M119" i="3"/>
  <c r="M120" i="3"/>
  <c r="M121" i="3"/>
  <c r="M122" i="3"/>
  <c r="M123" i="3"/>
  <c r="M124" i="3"/>
  <c r="M125" i="3"/>
  <c r="M126" i="3"/>
  <c r="M127" i="3"/>
  <c r="M128" i="3"/>
  <c r="M129" i="3"/>
  <c r="M130" i="3"/>
  <c r="M131" i="3"/>
  <c r="M132" i="3"/>
  <c r="M133" i="3"/>
  <c r="M134" i="3"/>
  <c r="M135" i="3"/>
  <c r="M136" i="3"/>
  <c r="M137" i="3"/>
  <c r="M138" i="3"/>
  <c r="M139" i="3"/>
  <c r="M140" i="3"/>
  <c r="M141" i="3"/>
  <c r="M142" i="3"/>
  <c r="M143" i="3"/>
  <c r="M144" i="3"/>
  <c r="M145" i="3"/>
  <c r="M146" i="3"/>
  <c r="M147" i="3"/>
  <c r="M148" i="3"/>
  <c r="M149" i="3"/>
  <c r="M150" i="3"/>
  <c r="M151" i="3"/>
  <c r="M152" i="3"/>
  <c r="M153" i="3"/>
  <c r="M154" i="3"/>
  <c r="M155" i="3"/>
  <c r="M156" i="3"/>
  <c r="M157" i="3"/>
  <c r="M158" i="3"/>
  <c r="M159" i="3"/>
  <c r="M160" i="3"/>
  <c r="M161" i="3"/>
  <c r="M162" i="3"/>
  <c r="M163" i="3"/>
  <c r="M164" i="3"/>
  <c r="M165" i="3"/>
  <c r="M166" i="3"/>
  <c r="M167" i="3"/>
  <c r="M168" i="3"/>
  <c r="M169" i="3"/>
  <c r="M170" i="3"/>
  <c r="M171" i="3"/>
  <c r="M172" i="3"/>
  <c r="M173" i="3"/>
  <c r="M174" i="3"/>
  <c r="M175" i="3"/>
  <c r="M176" i="3"/>
  <c r="M177" i="3"/>
  <c r="M178" i="3"/>
  <c r="M179" i="3"/>
  <c r="M180" i="3"/>
  <c r="M181" i="3"/>
  <c r="M182" i="3"/>
  <c r="M183" i="3"/>
  <c r="M184" i="3"/>
  <c r="M185" i="3"/>
  <c r="M186" i="3"/>
  <c r="M187" i="3"/>
  <c r="M188" i="3"/>
  <c r="M189" i="3"/>
  <c r="M190" i="3"/>
  <c r="M191" i="3"/>
  <c r="M192" i="3"/>
  <c r="M193" i="3"/>
  <c r="M194" i="3"/>
  <c r="M195" i="3"/>
  <c r="M196" i="3"/>
  <c r="M197" i="3"/>
  <c r="M198" i="3"/>
  <c r="M199" i="3"/>
  <c r="M200" i="3"/>
  <c r="M201" i="3"/>
  <c r="M202" i="3"/>
  <c r="M203" i="3"/>
  <c r="M204" i="3"/>
  <c r="M205" i="3"/>
  <c r="M206" i="3"/>
  <c r="M207" i="3"/>
  <c r="M208" i="3"/>
  <c r="M209" i="3"/>
  <c r="M210" i="3"/>
  <c r="M211" i="3"/>
  <c r="M212" i="3"/>
  <c r="M213" i="3"/>
  <c r="M214" i="3"/>
  <c r="M215" i="3"/>
  <c r="M216" i="3"/>
  <c r="M217" i="3"/>
  <c r="M218" i="3"/>
  <c r="M219" i="3"/>
  <c r="M220" i="3"/>
  <c r="M221" i="3"/>
  <c r="M222" i="3"/>
  <c r="M223" i="3"/>
  <c r="M224" i="3"/>
  <c r="M225" i="3"/>
  <c r="M226" i="3"/>
  <c r="M227" i="3"/>
  <c r="M228" i="3"/>
  <c r="M229" i="3"/>
  <c r="M230" i="3"/>
  <c r="M231" i="3"/>
  <c r="M232" i="3"/>
  <c r="M233" i="3"/>
  <c r="M234" i="3"/>
  <c r="M235" i="3"/>
  <c r="M236" i="3"/>
  <c r="M237" i="3"/>
  <c r="M238" i="3"/>
  <c r="M239" i="3"/>
  <c r="M240" i="3"/>
  <c r="M241" i="3"/>
  <c r="M242" i="3"/>
  <c r="M243" i="3"/>
  <c r="M244" i="3"/>
  <c r="M245" i="3"/>
  <c r="M246" i="3"/>
  <c r="M247" i="3"/>
  <c r="M248" i="3"/>
  <c r="M249" i="3"/>
  <c r="M250" i="3"/>
  <c r="M251" i="3"/>
  <c r="M252" i="3"/>
  <c r="M253" i="3"/>
  <c r="M254" i="3"/>
  <c r="M255" i="3"/>
  <c r="M256" i="3"/>
  <c r="M257" i="3"/>
  <c r="M258" i="3"/>
  <c r="M259" i="3"/>
  <c r="M260" i="3"/>
  <c r="M261" i="3"/>
  <c r="M262" i="3"/>
  <c r="M263" i="3"/>
  <c r="M264" i="3"/>
  <c r="M265" i="3"/>
  <c r="M266" i="3"/>
  <c r="M267" i="3"/>
  <c r="M268" i="3"/>
  <c r="M269" i="3"/>
  <c r="M270" i="3"/>
  <c r="M271" i="3"/>
  <c r="M272" i="3"/>
  <c r="M273" i="3"/>
  <c r="M274" i="3"/>
  <c r="M275" i="3"/>
  <c r="M276" i="3"/>
  <c r="M277" i="3"/>
  <c r="M278" i="3"/>
  <c r="M279" i="3"/>
  <c r="M280" i="3"/>
  <c r="M281" i="3"/>
  <c r="M282" i="3"/>
  <c r="M283" i="3"/>
  <c r="M284" i="3"/>
  <c r="M285" i="3"/>
  <c r="M286" i="3"/>
  <c r="M287" i="3"/>
  <c r="M288" i="3"/>
  <c r="M289" i="3"/>
  <c r="M290" i="3"/>
  <c r="M291" i="3"/>
  <c r="M292" i="3"/>
  <c r="M293" i="3"/>
  <c r="M294" i="3"/>
  <c r="M295" i="3"/>
  <c r="M296" i="3"/>
  <c r="M297" i="3"/>
  <c r="M298" i="3"/>
  <c r="M299" i="3"/>
  <c r="M300" i="3"/>
  <c r="M301" i="3"/>
  <c r="M2" i="3"/>
  <c r="T36" i="3"/>
  <c r="R36" i="3"/>
  <c r="T37" i="3"/>
  <c r="R37" i="3"/>
  <c r="U26" i="2"/>
  <c r="T26" i="2" s="1"/>
  <c r="U25" i="2"/>
  <c r="T25" i="2" s="1"/>
  <c r="U24" i="2"/>
  <c r="T24" i="2" s="1"/>
  <c r="U23" i="2"/>
  <c r="T23" i="2" s="1"/>
  <c r="U22" i="2"/>
  <c r="T22" i="2" s="1"/>
  <c r="U21" i="2"/>
  <c r="T21" i="2" s="1"/>
  <c r="U20" i="2"/>
  <c r="T20" i="2" s="1"/>
  <c r="U19" i="2"/>
  <c r="T19" i="2" s="1"/>
  <c r="V28" i="2" l="1" a="1"/>
  <c r="V28" i="2" s="1"/>
  <c r="V7" i="2" a="1"/>
  <c r="X19" i="2"/>
  <c r="Y19" i="2"/>
  <c r="X20" i="2"/>
  <c r="Y20" i="2"/>
  <c r="X21" i="2"/>
  <c r="Y21" i="2"/>
  <c r="X22" i="2"/>
  <c r="Y22" i="2"/>
  <c r="X23" i="2"/>
  <c r="Y23" i="2"/>
  <c r="AB24" i="2"/>
  <c r="Y24" i="2"/>
  <c r="X25" i="2"/>
  <c r="Y25" i="2"/>
  <c r="V7" i="2" l="1"/>
  <c r="U7" i="2" s="1"/>
  <c r="T7" i="2" s="1"/>
  <c r="U10" i="2"/>
  <c r="T10" i="2" s="1"/>
  <c r="U17" i="2"/>
  <c r="T17" i="2" s="1"/>
  <c r="U15" i="2"/>
  <c r="T15" i="2" s="1"/>
  <c r="U13" i="2"/>
  <c r="T13" i="2" s="1"/>
  <c r="U11" i="2"/>
  <c r="T11" i="2" s="1"/>
  <c r="U9" i="2"/>
  <c r="T9" i="2" s="1"/>
  <c r="U16" i="2"/>
  <c r="T16" i="2" s="1"/>
  <c r="U14" i="2"/>
  <c r="T14" i="2" s="1"/>
  <c r="U12" i="2"/>
  <c r="T12" i="2" s="1"/>
  <c r="U8" i="2"/>
  <c r="T8" i="2" s="1"/>
  <c r="U18" i="2"/>
  <c r="T18" i="2" s="1"/>
  <c r="Y32" i="2"/>
  <c r="X36" i="2"/>
  <c r="Y36" i="2"/>
  <c r="X37" i="2"/>
  <c r="Y37" i="2"/>
  <c r="X38" i="2"/>
  <c r="Y38" i="2"/>
  <c r="X39" i="2"/>
  <c r="Y39" i="2"/>
  <c r="X40" i="2"/>
  <c r="Y40" i="2"/>
  <c r="X18" i="2" l="1"/>
  <c r="Y18" i="2"/>
  <c r="Y34" i="2"/>
  <c r="X34" i="2"/>
  <c r="Y35" i="2"/>
  <c r="X35" i="2"/>
  <c r="Y33" i="2"/>
  <c r="X33" i="2"/>
  <c r="X17" i="2"/>
  <c r="Y17" i="2"/>
  <c r="X7" i="2"/>
  <c r="Y30" i="2"/>
  <c r="X30" i="2"/>
  <c r="Y31" i="2"/>
  <c r="X31" i="2"/>
  <c r="X32" i="2"/>
  <c r="X29" i="2"/>
  <c r="Y29" i="2"/>
  <c r="X16" i="2"/>
  <c r="Y14" i="2"/>
  <c r="X14" i="2"/>
  <c r="X15" i="2"/>
  <c r="Y16" i="2"/>
  <c r="Y15" i="2"/>
  <c r="X10" i="2"/>
  <c r="X12" i="2"/>
  <c r="Y9" i="2"/>
  <c r="Y13" i="2"/>
  <c r="X13" i="2"/>
  <c r="Y10" i="2"/>
  <c r="X9" i="2"/>
  <c r="Y11" i="2"/>
  <c r="Y8" i="2"/>
  <c r="X11" i="2"/>
  <c r="X8" i="2"/>
  <c r="Y12" i="2"/>
  <c r="X5" i="2" l="1"/>
  <c r="X6" i="2"/>
  <c r="Y6" i="2"/>
  <c r="Y7" i="2"/>
  <c r="Y28" i="2"/>
  <c r="X28" i="2"/>
  <c r="X4" i="2"/>
  <c r="Y4" i="2" l="1"/>
  <c r="Y5" i="2"/>
  <c r="X27" i="2"/>
  <c r="Y27" i="2"/>
  <c r="Y3" i="2" l="1"/>
  <c r="X3" i="2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<sst xmlns="http://schemas.openxmlformats.org/spreadsheetml/2006/main" count="1203" uniqueCount="425">
  <si>
    <t>Type d'article</t>
  </si>
  <si>
    <t>Article</t>
  </si>
  <si>
    <t>Désignation article</t>
  </si>
  <si>
    <t>Division</t>
  </si>
  <si>
    <t>Magasin</t>
  </si>
  <si>
    <t>Lot</t>
  </si>
  <si>
    <t>Unité de qté base</t>
  </si>
  <si>
    <t>Devise</t>
  </si>
  <si>
    <t>Val. utilis. libre</t>
  </si>
  <si>
    <t>Val. ds ctrl.qual.</t>
  </si>
  <si>
    <t>C_ACCE</t>
  </si>
  <si>
    <t>FERT</t>
  </si>
  <si>
    <t>MS1005.A</t>
  </si>
  <si>
    <t>CQ02</t>
  </si>
  <si>
    <t>N505</t>
  </si>
  <si>
    <t>PCE</t>
  </si>
  <si>
    <t>CHF</t>
  </si>
  <si>
    <t>MS1030TA</t>
  </si>
  <si>
    <t>RMA1</t>
  </si>
  <si>
    <t>O002</t>
  </si>
  <si>
    <t>ROH</t>
  </si>
  <si>
    <t>Plaq.Si DSP 6" 380µm WWX</t>
  </si>
  <si>
    <t>Package 20LCC (serie 1000)</t>
  </si>
  <si>
    <t>Pas à risque</t>
  </si>
  <si>
    <t>HALB</t>
  </si>
  <si>
    <t>SPAC INFP MAPPING 100</t>
  </si>
  <si>
    <t>PLQ</t>
  </si>
  <si>
    <t>sub assy VS1</t>
  </si>
  <si>
    <t>Oasys 6 INCH / DR3</t>
  </si>
  <si>
    <t>OF</t>
  </si>
  <si>
    <t>Valeur globale OF</t>
  </si>
  <si>
    <t>% risque</t>
  </si>
  <si>
    <t>WIP à risque</t>
  </si>
  <si>
    <t>Commentaire</t>
  </si>
  <si>
    <t>Quantité</t>
  </si>
  <si>
    <t>Expérience 8D butées</t>
  </si>
  <si>
    <t>Avril</t>
  </si>
  <si>
    <t>Mai</t>
  </si>
  <si>
    <t>Stock</t>
  </si>
  <si>
    <t>WIP</t>
  </si>
  <si>
    <t>PY</t>
  </si>
  <si>
    <t>B - SPAC INTER 6-in</t>
  </si>
  <si>
    <t>Grpe marchand.</t>
  </si>
  <si>
    <t>À utilisation libre</t>
  </si>
  <si>
    <t>Contrôle qualité</t>
  </si>
  <si>
    <t>Die ASIC HMT862.3 (on wafer form tested)</t>
  </si>
  <si>
    <t>AV2N, die, 2g, 250Hz, Vibra</t>
  </si>
  <si>
    <t>P902AV10U</t>
  </si>
  <si>
    <t xml:space="preserve">                                -   CHF </t>
  </si>
  <si>
    <t>P001AIDAINF2</t>
  </si>
  <si>
    <t xml:space="preserve">                          10'058 CHF </t>
  </si>
  <si>
    <t>Lot industrialisation</t>
  </si>
  <si>
    <t>P001AIDASUP2</t>
  </si>
  <si>
    <t xml:space="preserve">                          15'053 CHF </t>
  </si>
  <si>
    <t>P001AIDAINT</t>
  </si>
  <si>
    <t>Total</t>
  </si>
  <si>
    <t>Die ASIC HMT862.3 (in wafflepack)</t>
  </si>
  <si>
    <t>CHIM</t>
  </si>
  <si>
    <t>Pad Etch Attaque N-4F AEW 33-33-33</t>
  </si>
  <si>
    <t>P001AIDAINF3</t>
  </si>
  <si>
    <t>P001AIDASUP3</t>
  </si>
  <si>
    <t>SANS</t>
  </si>
  <si>
    <t>L</t>
  </si>
  <si>
    <t>Fini</t>
  </si>
  <si>
    <t>Semi-fini</t>
  </si>
  <si>
    <t>Cpte gén.</t>
  </si>
  <si>
    <t>Stock total</t>
  </si>
  <si>
    <t>UQ</t>
  </si>
  <si>
    <t>Valeur globale</t>
  </si>
  <si>
    <t>Dev.</t>
  </si>
  <si>
    <t>Histo conso 2 ans</t>
  </si>
  <si>
    <t>couvertures (mois)</t>
  </si>
  <si>
    <t>Age stock</t>
  </si>
  <si>
    <t>Age stock (mois)</t>
  </si>
  <si>
    <t>provision</t>
  </si>
  <si>
    <t>montant provision</t>
  </si>
  <si>
    <t>commentaires</t>
  </si>
  <si>
    <t>Prov 2024?</t>
  </si>
  <si>
    <t>EOL</t>
  </si>
  <si>
    <t>TS1002TB</t>
  </si>
  <si>
    <t>TS1005TB</t>
  </si>
  <si>
    <t>TS1010TB</t>
  </si>
  <si>
    <t>VS1002.A</t>
  </si>
  <si>
    <t>VS1005.A</t>
  </si>
  <si>
    <t>VS1010.A</t>
  </si>
  <si>
    <t>VS1030.A</t>
  </si>
  <si>
    <t>VS1100.A</t>
  </si>
  <si>
    <t>VS1200.A</t>
  </si>
  <si>
    <t>X9100MAD</t>
  </si>
  <si>
    <t>MS1002.A</t>
  </si>
  <si>
    <t>MS1010.A</t>
  </si>
  <si>
    <t>SI1003.A</t>
  </si>
  <si>
    <t>SI1005.A</t>
  </si>
  <si>
    <t>MS1030.A</t>
  </si>
  <si>
    <t>MS1100.A</t>
  </si>
  <si>
    <t>ZT1100.A</t>
  </si>
  <si>
    <t>Spécifique Zitn</t>
  </si>
  <si>
    <t>MS8100.D</t>
  </si>
  <si>
    <t>EOL MS9</t>
  </si>
  <si>
    <t>MS8100.D Qual A</t>
  </si>
  <si>
    <t>M8100MAD</t>
  </si>
  <si>
    <t>MS9010SD</t>
  </si>
  <si>
    <t>MS9030SD</t>
  </si>
  <si>
    <t>GV1010.A non calibré</t>
  </si>
  <si>
    <t>MS1016.A</t>
  </si>
  <si>
    <t>MS1010LA</t>
  </si>
  <si>
    <t>MS1030LA</t>
  </si>
  <si>
    <t>MS1005LA</t>
  </si>
  <si>
    <t>MS1100LA</t>
  </si>
  <si>
    <t>MS1050LA</t>
  </si>
  <si>
    <t>TI10.9.A</t>
  </si>
  <si>
    <t>MS1002TA</t>
  </si>
  <si>
    <t>MS9001.D</t>
  </si>
  <si>
    <t>MS9002.D</t>
  </si>
  <si>
    <t>MS9005.D</t>
  </si>
  <si>
    <t>MS9010.D</t>
  </si>
  <si>
    <t>MS9010.D STS</t>
  </si>
  <si>
    <t>MS8010.D</t>
  </si>
  <si>
    <t>HS8030.D 6inch (full Yvd.)</t>
  </si>
  <si>
    <t>MS8030.D</t>
  </si>
  <si>
    <t>HS8030.D</t>
  </si>
  <si>
    <t>MS9030.D</t>
  </si>
  <si>
    <t xml:space="preserve">            3,619</t>
  </si>
  <si>
    <t>MS9030.D STS</t>
  </si>
  <si>
    <t>MS9050.D</t>
  </si>
  <si>
    <t>MS9100.D</t>
  </si>
  <si>
    <t>MS9100.D STS</t>
  </si>
  <si>
    <t>MS9200.D</t>
  </si>
  <si>
    <t>C1111</t>
  </si>
  <si>
    <t>ST</t>
  </si>
  <si>
    <t>EVBA_2.0_VS1005.a</t>
  </si>
  <si>
    <t>EVBA_2.0_VS1010.a</t>
  </si>
  <si>
    <t>Obso EVBA with RS9010.B</t>
  </si>
  <si>
    <t>EVBA_2.0_VS1030.a</t>
  </si>
  <si>
    <t>EVBA_2.0_VS1050.a</t>
  </si>
  <si>
    <t>EVBA_2.0_VS1200.a</t>
  </si>
  <si>
    <t>Obso - ASP10M triés</t>
  </si>
  <si>
    <t>Die ASIC HMT902B (in wafflepack)</t>
  </si>
  <si>
    <t>SI1000 low runner actif</t>
  </si>
  <si>
    <t>Die AVI5M</t>
  </si>
  <si>
    <t>B - ACC KOH SPAC, 1g 6-in</t>
  </si>
  <si>
    <t>ASP1M, die, 1g, 200Hz, Qual B 6-in</t>
  </si>
  <si>
    <t>ASP2MB, die, 2g, 200Hz, Qual B, MS9</t>
  </si>
  <si>
    <t>2g MS9</t>
  </si>
  <si>
    <t>B - ACC KOH SPAC, 16g 6-in</t>
  </si>
  <si>
    <t>Low runner MS1000</t>
  </si>
  <si>
    <t>AV10M, die, 10g, 200HZ VIBRA QUAL B 6-in</t>
  </si>
  <si>
    <t>ASP2M, die, 2g, 200Hz, Qual B 6-in</t>
  </si>
  <si>
    <t>AV5R, die, 5g, 700Hz, Vibra</t>
  </si>
  <si>
    <t>tbc</t>
  </si>
  <si>
    <t>B - ACC KOH CPAC, 3g 6-in</t>
  </si>
  <si>
    <t>Die AVI16M</t>
  </si>
  <si>
    <t>Die AVE3SA</t>
  </si>
  <si>
    <t>Die AVI100M</t>
  </si>
  <si>
    <t>Die IC SICS V2b in wafflepack</t>
  </si>
  <si>
    <t>AV30V, die, 30g, 1'500Hz, Vibra, QUAL B</t>
  </si>
  <si>
    <t>AV200V, die, 200g, 1'500Hz,Vibra, QUAL B</t>
  </si>
  <si>
    <t>Die ASP5MA</t>
  </si>
  <si>
    <t>Die ASP10MA</t>
  </si>
  <si>
    <t>Die AVE5UA</t>
  </si>
  <si>
    <t>ASP5M, die, 5g, 200Hz, Qual B 6-in</t>
  </si>
  <si>
    <t>B - ACC KOH SPAC, 200g 6-in</t>
  </si>
  <si>
    <t>B - ACC KOH SPAC, 5g 6-in</t>
  </si>
  <si>
    <t>ASP200M, die, 200g, 200Hz, QUAL B 6-in</t>
  </si>
  <si>
    <t>B - ACC KOH SPAC, 100g 6-in</t>
  </si>
  <si>
    <t>ASP30L, die, 30g, 100Hz, 6-in</t>
  </si>
  <si>
    <t>ASP50M, die, 50g, 200Hz, QUALB 6-in</t>
  </si>
  <si>
    <t>AC1110, die, 2.5g, 2.3-5.4Hz, 6-in</t>
  </si>
  <si>
    <t>ASP5MB, die, 5g, 200Hz, Qual B, MS9</t>
  </si>
  <si>
    <t>B - SIPA SUP 6-in</t>
  </si>
  <si>
    <t>B - SPAC SUP 6-in</t>
  </si>
  <si>
    <t>B - VIBRA INF 6-in</t>
  </si>
  <si>
    <t>B - VIBRA SUP 6-in</t>
  </si>
  <si>
    <t>B - CPAC INTER 6-in</t>
  </si>
  <si>
    <t>Die AVI10M</t>
  </si>
  <si>
    <t>AV50V, die, 50g, 1'500Hz, Vibra, QUAL B</t>
  </si>
  <si>
    <t>B - ACC KOH SPAC, 50g 6-in</t>
  </si>
  <si>
    <t>Die AVI2M</t>
  </si>
  <si>
    <t>Die AVI30M</t>
  </si>
  <si>
    <t>AV100V, die, 100g, 1'500Hz, Vibra</t>
  </si>
  <si>
    <t>ASP10M, die, 10g, 200Hz, Qual B 6-in</t>
  </si>
  <si>
    <t>ASP100M, die, 100g, 200Hz, Qual B 6-in</t>
  </si>
  <si>
    <t>B - SPAC INF 6-in</t>
  </si>
  <si>
    <t>AV10U, die, 10g, 1'000Hz, Vibra</t>
  </si>
  <si>
    <t>sub assy X9</t>
  </si>
  <si>
    <t>B - ACC KOH SPAC, 10g 6-in</t>
  </si>
  <si>
    <t>Die ASP100MA</t>
  </si>
  <si>
    <t>sub assy RS9</t>
  </si>
  <si>
    <t>B - SUP 6-in</t>
  </si>
  <si>
    <t>Die ASP30MA</t>
  </si>
  <si>
    <t>Die ASP2MA</t>
  </si>
  <si>
    <t>B - INF 6-in</t>
  </si>
  <si>
    <t>B - ACC KOH CPAC, 5g 6-in</t>
  </si>
  <si>
    <t>B - ACC KOH SPAC, 2g 6-in</t>
  </si>
  <si>
    <t>B - ACC KOH SPAC, 30g 6-in</t>
  </si>
  <si>
    <t>SPC2GB - ACC KOH SPAC, 2g, MS9</t>
  </si>
  <si>
    <t>SPC5GB - ACC KOH SPAC, 5g, MS9</t>
  </si>
  <si>
    <t>B - CPAC INF 6-in</t>
  </si>
  <si>
    <t>B - CPAC SUP 6-in</t>
  </si>
  <si>
    <t>B - SIPA INTER 6-in</t>
  </si>
  <si>
    <t>B - SIPA INF 6-in</t>
  </si>
  <si>
    <t>Die ASIC HMT902AB (in wafflepack)</t>
  </si>
  <si>
    <t>Die ASP50MA</t>
  </si>
  <si>
    <t>Aiguille droite orange Inf (50pces/bte)</t>
  </si>
  <si>
    <t>PAC</t>
  </si>
  <si>
    <t>Tray for (serie 8xxx) 119 cases</t>
  </si>
  <si>
    <t>EOL MS8</t>
  </si>
  <si>
    <t>SmoothFlow barrel piston 10 cc</t>
  </si>
  <si>
    <t>Seringue barrel transparent 10cc</t>
  </si>
  <si>
    <t>Gel-pack VR-33TT-02-X4 (AC1110) 20 cases</t>
  </si>
  <si>
    <t>Plaq.Si df,&lt;100&gt;, p, 0.07-0.13,6", 380µm</t>
  </si>
  <si>
    <t>Etiquettes autocollantes Brother DK-2221</t>
  </si>
  <si>
    <t>Insert Tyvek H44-001D</t>
  </si>
  <si>
    <t>Raccord coudé PP 1/4   Seringue</t>
  </si>
  <si>
    <t>plaq. Si sf, &lt;100&gt;, p, 5-7, 6"</t>
  </si>
  <si>
    <t>OASYS?</t>
  </si>
  <si>
    <t>Swabs petits TX709</t>
  </si>
  <si>
    <t>Manche de scalpel (PICKM-2)</t>
  </si>
  <si>
    <t>Lame de scalpel bte de 100pces (PICKM-2)</t>
  </si>
  <si>
    <t>Isopropanol VLSI</t>
  </si>
  <si>
    <t>Tray H20 28 cases (SIPA)</t>
  </si>
  <si>
    <t>Lid 48LCC (MS8 &amp; V8)</t>
  </si>
  <si>
    <t>Package 48LCC (MS8 &amp; HS8)</t>
  </si>
  <si>
    <t>Frit Lid 20LCC cavity (X9100MAD)</t>
  </si>
  <si>
    <t xml:space="preserve">            1,852</t>
  </si>
  <si>
    <t>Package 20LCC cavity (X9100MAD)</t>
  </si>
  <si>
    <t xml:space="preserve">            1,201</t>
  </si>
  <si>
    <t>Capillaire FP45A-W-2015-1-C CBR</t>
  </si>
  <si>
    <t>Boîte FLEXATHEN noire (C1111) 80 cases</t>
  </si>
  <si>
    <t>Pipette à vide</t>
  </si>
  <si>
    <t>Cover H20</t>
  </si>
  <si>
    <t xml:space="preserve">            1,209</t>
  </si>
  <si>
    <t>Combo Lid - Standard Plating (C1111)</t>
  </si>
  <si>
    <t xml:space="preserve">            1,408</t>
  </si>
  <si>
    <t>Outil de bonding SPAC iSPAC</t>
  </si>
  <si>
    <t>Gaz NH3 - Qual 5.0 - Din6 - B50</t>
  </si>
  <si>
    <t>BTL</t>
  </si>
  <si>
    <t>Gant jetable dermatril P nitrile T-10</t>
  </si>
  <si>
    <t>Tissus BLUESORB</t>
  </si>
  <si>
    <t>Blouse Tychem M</t>
  </si>
  <si>
    <t>Embout de rechange pour brucelle coudée</t>
  </si>
  <si>
    <t>Blouse Tychem L</t>
  </si>
  <si>
    <t>Blouse Tychem XL</t>
  </si>
  <si>
    <t xml:space="preserve">           55,128</t>
  </si>
  <si>
    <t>Colle JM7000 5gr. seringue 5cc</t>
  </si>
  <si>
    <t>Dispense foil Infotech</t>
  </si>
  <si>
    <t>Die Microcontroller PIC12F629/SC (MS8)</t>
  </si>
  <si>
    <t>Package FP 24 LD (C1111)</t>
  </si>
  <si>
    <t xml:space="preserve">            1,602</t>
  </si>
  <si>
    <t>Tergitol 15-S-9</t>
  </si>
  <si>
    <t>Gants nitrile CELOS Glove 1.10 Taille XL</t>
  </si>
  <si>
    <t>Tapis éffeuillable 117 x 66 cm BLEU</t>
  </si>
  <si>
    <t>CAR</t>
  </si>
  <si>
    <t>Rince-oeil Hexafluorine</t>
  </si>
  <si>
    <t>Photorésist OIR 908-35</t>
  </si>
  <si>
    <t>GAL</t>
  </si>
  <si>
    <t>Gel HF</t>
  </si>
  <si>
    <t>Lame de scie DISCO ZH05</t>
  </si>
  <si>
    <t>Protège-visage (rechange) TUFFMASTER</t>
  </si>
  <si>
    <t>Filtre combiné gaz / particule</t>
  </si>
  <si>
    <t>BHF 07/01VLSI ATTAQUE AF875-125/5 LITRES</t>
  </si>
  <si>
    <t>Tray H44 42 cases</t>
  </si>
  <si>
    <t xml:space="preserve">            1,248</t>
  </si>
  <si>
    <t>Surchaussures en PLP</t>
  </si>
  <si>
    <t>STAYCLEAN-A</t>
  </si>
  <si>
    <t>Ammoniaque 29 %  VLSI</t>
  </si>
  <si>
    <t>Etiquettes 29x90mm Brother DK11201</t>
  </si>
  <si>
    <t>SmoothFlow barrel piston 3 cc</t>
  </si>
  <si>
    <t>Barrel Tip Capot Orange EFD @ 50 Stk.</t>
  </si>
  <si>
    <t>Seringue barrel transparent 3cc</t>
  </si>
  <si>
    <t>Galden D02 5kg</t>
  </si>
  <si>
    <t>KG</t>
  </si>
  <si>
    <t>Colle Silicone ME-4139 (Dow Corning)</t>
  </si>
  <si>
    <t>G</t>
  </si>
  <si>
    <t>Wafer SSP WWX 525µ</t>
  </si>
  <si>
    <t>Tray H20 48 cases SPAC</t>
  </si>
  <si>
    <t xml:space="preserve">            1,163</t>
  </si>
  <si>
    <t>Clip H20 (5+1)</t>
  </si>
  <si>
    <t>Panier FAB A182-60MB-0215</t>
  </si>
  <si>
    <t>Brucelle "HLD" Ideal-Tek" avec embout</t>
  </si>
  <si>
    <t>Colle DE-9249 10cc syringue w. 25% 104um</t>
  </si>
  <si>
    <t>Fil Alu (Si 1%) 32 microns</t>
  </si>
  <si>
    <t xml:space="preserve">            1,200</t>
  </si>
  <si>
    <t>M</t>
  </si>
  <si>
    <t>Fil Alu (Si 1%) 25 microns</t>
  </si>
  <si>
    <t>VIDEOJET Make-Up 16-5605Q</t>
  </si>
  <si>
    <t>VIDEOJET 16-5600Q Ink</t>
  </si>
  <si>
    <t>Tissus essuyeurs (ex microseal)</t>
  </si>
  <si>
    <t>plaq. Si sf, &lt;100&gt;,P,0.35-40, 6", 525</t>
  </si>
  <si>
    <t>Acide Ortho-Phosphorique 85% VLSI</t>
  </si>
  <si>
    <t>Clean Room Notebook Spiral</t>
  </si>
  <si>
    <t>TRANS-LC tm EXTREMA 1.75 KG</t>
  </si>
  <si>
    <t xml:space="preserve">           53,546</t>
  </si>
  <si>
    <t>Photorésist Megaposit SPR 350-1.2 USGL</t>
  </si>
  <si>
    <t>Hydroxyde de potassium 40%</t>
  </si>
  <si>
    <t>Tray H20 80 cases (ASIC HMT)</t>
  </si>
  <si>
    <t xml:space="preserve">            1,088</t>
  </si>
  <si>
    <t>Papier salle blanche BCR Bond A4 BLANC</t>
  </si>
  <si>
    <t>Masque BCR I (paquet de 50 masques)</t>
  </si>
  <si>
    <t>Tablier Tychem L/XL</t>
  </si>
  <si>
    <t>Gants nitrile CELOS Glove 1.10 Taille M</t>
  </si>
  <si>
    <t>Post-it bleu (10x7.5cm) (salle blanche)</t>
  </si>
  <si>
    <t>HCL- 37 %    acide chlorhydrique</t>
  </si>
  <si>
    <t>Acide sulfurique 96%  VLSI</t>
  </si>
  <si>
    <t>TechniEtch Al80 (MOS)</t>
  </si>
  <si>
    <t>Post-it 3M bleu</t>
  </si>
  <si>
    <t>Post-it 3M vert</t>
  </si>
  <si>
    <t>Insert / Mousse pure noire (serie 9xxx)</t>
  </si>
  <si>
    <t xml:space="preserve">            2,939</t>
  </si>
  <si>
    <t>Gant jetable dermatril P nitrile T-8</t>
  </si>
  <si>
    <t>Gant jetable dermatril P nitrile T-9</t>
  </si>
  <si>
    <t>Package 20LCC (MS9, VS9 &amp; RS9)</t>
  </si>
  <si>
    <t xml:space="preserve">            3,748</t>
  </si>
  <si>
    <t>Lid 20LCC (9000/1000)</t>
  </si>
  <si>
    <t xml:space="preserve">           67,946</t>
  </si>
  <si>
    <t>Colle DOW CORNING 3-6265 Thixotropic</t>
  </si>
  <si>
    <t>RER</t>
  </si>
  <si>
    <t>Brucelle M100-150-PEEK pour wafer 6 inch</t>
  </si>
  <si>
    <t>Tablier Tychem S/M</t>
  </si>
  <si>
    <t>Acetone VLSI</t>
  </si>
  <si>
    <t>Peroxyde d'hydrogène 30%</t>
  </si>
  <si>
    <t>HF 1 % (Honeywell bte 5 litres)</t>
  </si>
  <si>
    <t>Acide fluorhydrique 50%  VLSI</t>
  </si>
  <si>
    <t>Minuteur numérique (timer)</t>
  </si>
  <si>
    <t>Cover H44 serie 9xxx</t>
  </si>
  <si>
    <t>Gants nitrile CELOS Glove 1.10 Taille S</t>
  </si>
  <si>
    <t>Gants nitrile CELOS Glove 1.10 Taille L</t>
  </si>
  <si>
    <t>Révélateur AZ 726 MIF</t>
  </si>
  <si>
    <t>Hexaméthyl-1,1,1,3,3,3-Disilazane VLSI</t>
  </si>
  <si>
    <t>Boîte isotherme transport</t>
  </si>
  <si>
    <t>Resistor S0303AS104KKA-W in wafflepack</t>
  </si>
  <si>
    <t xml:space="preserve">            6,401</t>
  </si>
  <si>
    <t>Insert Antistatique Tyvek H20-001D</t>
  </si>
  <si>
    <t>Aiguille Conique métal ID=0.30mm</t>
  </si>
  <si>
    <t>Indicateur "anti-choc" Model L-30 (vert)</t>
  </si>
  <si>
    <t>Potasse caustique 40% BidPla. rec . 50kg</t>
  </si>
  <si>
    <t>REOSAL sel régénérant Tab. 4470</t>
  </si>
  <si>
    <t>Outil de stamping ASIC, SICS</t>
  </si>
  <si>
    <t>Support d'embout MPAUT</t>
  </si>
  <si>
    <t>Outil de stamping PIC</t>
  </si>
  <si>
    <t>Outil de stamping LM20 + R</t>
  </si>
  <si>
    <t>Aiguille SI1000 Sys (boite 12p)</t>
  </si>
  <si>
    <t>Casque Céramique (AI203- KY Assy)</t>
  </si>
  <si>
    <t>Package 20LCC (SI1000)</t>
  </si>
  <si>
    <t xml:space="preserve">            3,912</t>
  </si>
  <si>
    <t>Package 20LCC (serie 1000, DASH+)</t>
  </si>
  <si>
    <t xml:space="preserve">           11,955</t>
  </si>
  <si>
    <t>Die LM20 BI MDC in wafflepack</t>
  </si>
  <si>
    <t>solde MS9</t>
  </si>
  <si>
    <t>Scotch Kapton largeur 4mm</t>
  </si>
  <si>
    <t>Crochet d'arrachage bonding DAGE 4000</t>
  </si>
  <si>
    <t>Buse RPCT-070 OD=2.50mm (10pces/sachet)</t>
  </si>
  <si>
    <t>Fitting-Barrel - Adapter</t>
  </si>
  <si>
    <t>Outil de piquage Alphasem (SICS/SPAC)</t>
  </si>
  <si>
    <t>Vis pour le capillaire UNC 2 x 3/32"</t>
  </si>
  <si>
    <t>Resistor Vishay tape &amp; reel (RS9 &amp; X9)</t>
  </si>
  <si>
    <t>Barrette à broches DIN 41651 6P (EVBA)</t>
  </si>
  <si>
    <t>Black anti-static Tape 45M</t>
  </si>
  <si>
    <t>Pochettes A/S rose  (paquet de 100 pces)</t>
  </si>
  <si>
    <t>Connecteur 14P Harting (EVBA VS1xxx)</t>
  </si>
  <si>
    <t>Câble plat connecteur femelle 14 pôles</t>
  </si>
  <si>
    <t>Embout de bonding ASIC SICS PIC</t>
  </si>
  <si>
    <t>Embout pour bonding LM20+R</t>
  </si>
  <si>
    <t>DELVOTEC - Torque bit 1/4x0.9x50</t>
  </si>
  <si>
    <t>Die ASIC HMT902B (on wafer form tested)</t>
  </si>
  <si>
    <t xml:space="preserve">           37,971</t>
  </si>
  <si>
    <t>Insert Tyvek single layer WAFER 6"</t>
  </si>
  <si>
    <t>Insert / Mousse pure noire (serie 8xxx)</t>
  </si>
  <si>
    <t>boîte bouchon seringue 3cc (50pces)</t>
  </si>
  <si>
    <t>Boîte carton noire (EVBA VS1000)</t>
  </si>
  <si>
    <t>Acide sulfurique 65% BidPla. rec . 50kg</t>
  </si>
  <si>
    <t>Gaz C4F8 - Qual 4.0 - Din6 - B10</t>
  </si>
  <si>
    <t>Inker Cartridge MARKEM 6993 S-Form</t>
  </si>
  <si>
    <t>SER</t>
  </si>
  <si>
    <t>Spray Diphotérine</t>
  </si>
  <si>
    <t>Rince-oeil Plum vert</t>
  </si>
  <si>
    <t>Rince-oeil Plum bleu</t>
  </si>
  <si>
    <t>Dose gluconate de calcium</t>
  </si>
  <si>
    <t>Masque protection 3M AURA 9332+/FFP3</t>
  </si>
  <si>
    <t>Gant de protection NEOTEX 340</t>
  </si>
  <si>
    <t>PAI</t>
  </si>
  <si>
    <t>Papier indicateur pH 1-14 universel ROLL</t>
  </si>
  <si>
    <t>Cordon pour lunettes UVEX</t>
  </si>
  <si>
    <t>Papier de nettoyage de lunettes</t>
  </si>
  <si>
    <t>Sacs de granulés</t>
  </si>
  <si>
    <t>3M 6099 Kit de 2 Cartouches filtre gaz</t>
  </si>
  <si>
    <t>Gaz DCS</t>
  </si>
  <si>
    <t>Gaz CF4</t>
  </si>
  <si>
    <t>Gaz SF6</t>
  </si>
  <si>
    <t>Gaz Ar</t>
  </si>
  <si>
    <t>Gaz Hélium (petite bouteille)</t>
  </si>
  <si>
    <t>Gaz Hélium (grande bouteille)</t>
  </si>
  <si>
    <t>Gaz CO2</t>
  </si>
  <si>
    <t>Gaz Ne</t>
  </si>
  <si>
    <t>Gaz Ar/He</t>
  </si>
  <si>
    <t>Pince fermeture 20LCC (sachet 100pces)</t>
  </si>
  <si>
    <t>Gant anti-acide 8</t>
  </si>
  <si>
    <t>Swabs grands TX712 A</t>
  </si>
  <si>
    <t>Post-it 3M rouge</t>
  </si>
  <si>
    <t>Post-it 3M jaune</t>
  </si>
  <si>
    <t>Gant anti-acide 10</t>
  </si>
  <si>
    <t>GANT PVV ANTI-ACIDE (SULFURIQUE) Gr. XL</t>
  </si>
  <si>
    <t>GANT PVV ANTI-ACIDE (SULFURIQUE) Gr. L</t>
  </si>
  <si>
    <t>Gant anti-acide extra long 58 cm</t>
  </si>
  <si>
    <t>Gants nitrile CELOS Glove 1.10 TailleXXL</t>
  </si>
  <si>
    <t>Arcticles</t>
  </si>
  <si>
    <t>5'964.40</t>
  </si>
  <si>
    <t>1'358.98</t>
  </si>
  <si>
    <t>1'239.82</t>
  </si>
  <si>
    <t>76'657.06</t>
  </si>
  <si>
    <t>10'302.35</t>
  </si>
  <si>
    <t>44'783.80</t>
  </si>
  <si>
    <t>45'797.60</t>
  </si>
  <si>
    <t>399.60</t>
  </si>
  <si>
    <t>2'948.91</t>
  </si>
  <si>
    <t>66'997.86</t>
  </si>
  <si>
    <t>0.00</t>
  </si>
  <si>
    <t>11753.11</t>
  </si>
  <si>
    <t>                          11'753 CHF</t>
  </si>
  <si>
    <t>16140.56</t>
  </si>
  <si>
    <t>                          16'141 CHF</t>
  </si>
  <si>
    <t>16932.15</t>
  </si>
  <si>
    <t>                          16'932 CHF</t>
  </si>
  <si>
    <t>28233.56</t>
  </si>
  <si>
    <t>                          28'234 CHF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</si>
</sst>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6" formatCode="_-* #,##0\ [$CHF-100C]_-;\-* #,##0\ [$CHF-100C]_-;_-* &quot;-&quot;??\ [$CHF-100C]_-;_-@_-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color theme="1"/>
      <name val="Times New Roman"/>
      <family val="1"/>
    </font>
    <font>
      <sz val="10"/>
      <color theme="1"/>
      <name val="Arial"/>
      <family val="2"/>
    </font>
    <font>
      <sz val="10"/>
      <color rgb="FF000000"/>
      <name val="Arial"/>
      <family val="2"/>
    </font>
    <font>
      <b/>
      <sz val="12"/>
      <color rgb="FF000000"/>
      <name val="Arial"/>
      <family val="2"/>
    </font>
    <font>
      <sz val="8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  <scheme val="minor"/>
    </font>
    <font>
      <b/>
      <sz val="10"/>
      <name val="Arial"/>
      <family val="2"/>
    </font>
    <font>
      <b/>
      <sz val="12"/>
      <color theme="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rgb="FFDDDDDD"/>
        <bgColor indexed="64"/>
      </patternFill>
    </fill>
  </fills>
  <borders count="4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dotted">
        <color indexed="64"/>
      </top>
      <bottom/>
      <diagonal/>
    </border>
    <border>
      <left/>
      <right/>
      <top style="dotted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thick">
        <color auto="1"/>
      </left>
      <right style="thin">
        <color auto="1"/>
      </right>
      <top style="medium">
        <color auto="1"/>
      </top>
      <bottom style="dotted">
        <color theme="0" tint="-0.2499465926084170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dotted">
        <color theme="0" tint="-0.2499465926084170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dotted">
        <color theme="0" tint="-0.24994659260841701"/>
      </bottom>
      <diagonal/>
    </border>
    <border>
      <left/>
      <right style="thin">
        <color auto="1"/>
      </right>
      <top style="medium">
        <color auto="1"/>
      </top>
      <bottom style="dotted">
        <color theme="0" tint="-0.24994659260841701"/>
      </bottom>
      <diagonal/>
    </border>
    <border>
      <left style="thin">
        <color auto="1"/>
      </left>
      <right style="thick">
        <color auto="1"/>
      </right>
      <top style="medium">
        <color auto="1"/>
      </top>
      <bottom style="dotted">
        <color theme="0" tint="-0.24994659260841701"/>
      </bottom>
      <diagonal/>
    </border>
    <border>
      <left style="thick">
        <color auto="1"/>
      </left>
      <right style="thin">
        <color auto="1"/>
      </right>
      <top style="dotted">
        <color theme="0" tint="-0.24994659260841701"/>
      </top>
      <bottom style="dotted">
        <color theme="0" tint="-0.24994659260841701"/>
      </bottom>
      <diagonal/>
    </border>
    <border>
      <left style="thin">
        <color auto="1"/>
      </left>
      <right style="thin">
        <color auto="1"/>
      </right>
      <top style="dotted">
        <color theme="0" tint="-0.24994659260841701"/>
      </top>
      <bottom style="dotted">
        <color theme="0" tint="-0.24994659260841701"/>
      </bottom>
      <diagonal/>
    </border>
    <border>
      <left style="thin">
        <color auto="1"/>
      </left>
      <right style="medium">
        <color auto="1"/>
      </right>
      <top style="dotted">
        <color theme="0" tint="-0.24994659260841701"/>
      </top>
      <bottom style="dotted">
        <color theme="0" tint="-0.24994659260841701"/>
      </bottom>
      <diagonal/>
    </border>
    <border>
      <left/>
      <right style="thin">
        <color auto="1"/>
      </right>
      <top style="dotted">
        <color theme="0" tint="-0.24994659260841701"/>
      </top>
      <bottom style="dotted">
        <color theme="0" tint="-0.24994659260841701"/>
      </bottom>
      <diagonal/>
    </border>
    <border>
      <left style="thin">
        <color auto="1"/>
      </left>
      <right style="thick">
        <color auto="1"/>
      </right>
      <top style="dotted">
        <color theme="0" tint="-0.24994659260841701"/>
      </top>
      <bottom style="dotted">
        <color theme="0" tint="-0.2499465926084170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dotted">
        <color theme="0" tint="-0.2499465926084170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dotted">
        <color theme="0" tint="-0.34998626667073579"/>
      </bottom>
      <diagonal/>
    </border>
    <border>
      <left style="medium">
        <color auto="1"/>
      </left>
      <right style="thin">
        <color auto="1"/>
      </right>
      <top style="dotted">
        <color theme="0" tint="-0.24994659260841701"/>
      </top>
      <bottom style="dotted">
        <color theme="0" tint="-0.24994659260841701"/>
      </bottom>
      <diagonal/>
    </border>
    <border>
      <left style="thin">
        <color auto="1"/>
      </left>
      <right style="thin">
        <color auto="1"/>
      </right>
      <top style="dotted">
        <color theme="0" tint="-0.34998626667073579"/>
      </top>
      <bottom style="dotted">
        <color theme="0" tint="-0.34998626667073579"/>
      </bottom>
      <diagonal/>
    </border>
    <border>
      <left style="medium">
        <color auto="1"/>
      </left>
      <right style="thin">
        <color theme="1"/>
      </right>
      <top/>
      <bottom style="dotted">
        <color theme="0" tint="-0.34998626667073579"/>
      </bottom>
      <diagonal/>
    </border>
    <border>
      <left style="thin">
        <color theme="1"/>
      </left>
      <right style="thin">
        <color theme="1"/>
      </right>
      <top/>
      <bottom style="dotted">
        <color theme="0" tint="-0.34998626667073579"/>
      </bottom>
      <diagonal/>
    </border>
    <border>
      <left style="thin">
        <color theme="1"/>
      </left>
      <right style="medium">
        <color auto="1"/>
      </right>
      <top/>
      <bottom style="dotted">
        <color theme="0" tint="-0.34998626667073579"/>
      </bottom>
      <diagonal/>
    </border>
    <border>
      <left style="medium">
        <color auto="1"/>
      </left>
      <right style="thin">
        <color theme="1"/>
      </right>
      <top style="dotted">
        <color theme="0" tint="-0.34998626667073579"/>
      </top>
      <bottom style="dotted">
        <color theme="0" tint="-0.34998626667073579"/>
      </bottom>
      <diagonal/>
    </border>
    <border>
      <left style="thin">
        <color theme="1"/>
      </left>
      <right style="thin">
        <color theme="1"/>
      </right>
      <top style="dotted">
        <color theme="0" tint="-0.34998626667073579"/>
      </top>
      <bottom style="dotted">
        <color theme="0" tint="-0.34998626667073579"/>
      </bottom>
      <diagonal/>
    </border>
    <border>
      <left style="thin">
        <color theme="1"/>
      </left>
      <right style="medium">
        <color auto="1"/>
      </right>
      <top style="dotted">
        <color theme="0" tint="-0.34998626667073579"/>
      </top>
      <bottom style="dotted">
        <color theme="0" tint="-0.34998626667073579"/>
      </bottom>
      <diagonal/>
    </border>
  </borders>
  <cellStyleXfs count="3">
    <xf numFmtId="0" fontId="0" fillId="0" borderId="0"/>
    <xf numFmtId="0" fontId="2" fillId="0" borderId="0"/>
    <xf numFmtId="43" fontId="3" fillId="0" borderId="0" applyFont="0" applyFill="0" applyBorder="0" applyAlignment="0" applyProtection="0"/>
  </cellStyleXfs>
  <cellXfs count="113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/>
    <xf numFmtId="0" fontId="0" fillId="2" borderId="0" xfId="0" applyFill="1"/>
    <xf numFmtId="0" fontId="4" fillId="0" borderId="0" xfId="0" applyFont="1" applyAlignment="1">
      <alignment vertical="top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right" vertical="center"/>
    </xf>
    <xf numFmtId="0" fontId="6" fillId="3" borderId="1" xfId="0" applyFont="1" applyFill="1" applyBorder="1" applyAlignment="1">
      <alignment vertical="center"/>
    </xf>
    <xf numFmtId="0" fontId="6" fillId="3" borderId="2" xfId="0" applyFont="1" applyFill="1" applyBorder="1" applyAlignment="1">
      <alignment vertical="center"/>
    </xf>
    <xf numFmtId="0" fontId="6" fillId="3" borderId="2" xfId="0" applyFont="1" applyFill="1" applyBorder="1" applyAlignment="1">
      <alignment horizontal="right" vertical="center"/>
    </xf>
    <xf numFmtId="0" fontId="7" fillId="6" borderId="2" xfId="0" applyFont="1" applyFill="1" applyBorder="1" applyAlignment="1">
      <alignment vertical="center"/>
    </xf>
    <xf numFmtId="0" fontId="6" fillId="7" borderId="2" xfId="0" applyFont="1" applyFill="1" applyBorder="1" applyAlignment="1">
      <alignment vertical="center"/>
    </xf>
    <xf numFmtId="0" fontId="6" fillId="5" borderId="8" xfId="0" applyFont="1" applyFill="1" applyBorder="1" applyAlignment="1">
      <alignment horizontal="center" vertical="center" wrapText="1"/>
    </xf>
    <xf numFmtId="0" fontId="6" fillId="5" borderId="9" xfId="0" applyFont="1" applyFill="1" applyBorder="1" applyAlignment="1">
      <alignment horizontal="center" vertical="center"/>
    </xf>
    <xf numFmtId="0" fontId="6" fillId="5" borderId="2" xfId="0" applyFont="1" applyFill="1" applyBorder="1" applyAlignment="1">
      <alignment horizontal="center" vertical="center"/>
    </xf>
    <xf numFmtId="9" fontId="5" fillId="0" borderId="0" xfId="0" applyNumberFormat="1" applyFont="1" applyAlignment="1">
      <alignment horizontal="right" vertical="center"/>
    </xf>
    <xf numFmtId="0" fontId="6" fillId="7" borderId="0" xfId="0" applyFont="1" applyFill="1" applyAlignment="1">
      <alignment vertical="center"/>
    </xf>
    <xf numFmtId="43" fontId="0" fillId="0" borderId="0" xfId="2" applyFont="1"/>
    <xf numFmtId="0" fontId="0" fillId="4" borderId="0" xfId="0" applyFill="1"/>
    <xf numFmtId="43" fontId="1" fillId="0" borderId="0" xfId="0" applyNumberFormat="1" applyFont="1"/>
    <xf numFmtId="0" fontId="0" fillId="0" borderId="11" xfId="0" applyBorder="1"/>
    <xf numFmtId="0" fontId="0" fillId="0" borderId="14" xfId="0" applyBorder="1"/>
    <xf numFmtId="43" fontId="1" fillId="0" borderId="11" xfId="0" applyNumberFormat="1" applyFont="1" applyBorder="1"/>
    <xf numFmtId="43" fontId="0" fillId="0" borderId="0" xfId="2" applyFont="1" applyBorder="1"/>
    <xf numFmtId="43" fontId="1" fillId="0" borderId="11" xfId="2" applyFont="1" applyBorder="1"/>
    <xf numFmtId="0" fontId="1" fillId="0" borderId="11" xfId="0" applyFont="1" applyBorder="1"/>
    <xf numFmtId="0" fontId="1" fillId="0" borderId="14" xfId="0" applyFont="1" applyBorder="1"/>
    <xf numFmtId="0" fontId="9" fillId="8" borderId="0" xfId="0" applyFont="1" applyFill="1" applyAlignment="1">
      <alignment vertical="center"/>
    </xf>
    <xf numFmtId="0" fontId="9" fillId="0" borderId="0" xfId="0" applyFont="1" applyAlignment="1">
      <alignment vertical="center"/>
    </xf>
    <xf numFmtId="0" fontId="9" fillId="0" borderId="0" xfId="0" applyFont="1" applyAlignment="1">
      <alignment horizontal="right" vertical="center"/>
    </xf>
    <xf numFmtId="0" fontId="1" fillId="0" borderId="10" xfId="0" applyFont="1" applyBorder="1"/>
    <xf numFmtId="0" fontId="1" fillId="0" borderId="12" xfId="0" applyFont="1" applyBorder="1"/>
    <xf numFmtId="0" fontId="1" fillId="0" borderId="13" xfId="0" applyFont="1" applyBorder="1"/>
    <xf numFmtId="0" fontId="0" fillId="0" borderId="0" xfId="0" applyAlignment="1">
      <alignment horizontal="centerContinuous"/>
    </xf>
    <xf numFmtId="0" fontId="1" fillId="0" borderId="15" xfId="0" applyFont="1" applyBorder="1"/>
    <xf numFmtId="0" fontId="0" fillId="0" borderId="16" xfId="0" applyBorder="1"/>
    <xf numFmtId="43" fontId="0" fillId="0" borderId="16" xfId="2" applyFont="1" applyBorder="1"/>
    <xf numFmtId="0" fontId="1" fillId="0" borderId="16" xfId="0" applyFont="1" applyBorder="1"/>
    <xf numFmtId="0" fontId="1" fillId="0" borderId="17" xfId="0" applyFont="1" applyBorder="1"/>
    <xf numFmtId="0" fontId="1" fillId="0" borderId="18" xfId="0" applyFont="1" applyBorder="1"/>
    <xf numFmtId="0" fontId="0" fillId="0" borderId="18" xfId="0" applyBorder="1"/>
    <xf numFmtId="43" fontId="1" fillId="0" borderId="18" xfId="0" applyNumberFormat="1" applyFont="1" applyBorder="1"/>
    <xf numFmtId="0" fontId="2" fillId="0" borderId="19" xfId="1" applyBorder="1" applyAlignment="1">
      <alignment horizontal="center"/>
    </xf>
    <xf numFmtId="0" fontId="2" fillId="0" borderId="20" xfId="1" applyBorder="1" applyAlignment="1">
      <alignment horizontal="center"/>
    </xf>
    <xf numFmtId="0" fontId="2" fillId="0" borderId="21" xfId="1" applyBorder="1" applyAlignment="1">
      <alignment horizontal="center"/>
    </xf>
    <xf numFmtId="0" fontId="0" fillId="0" borderId="19" xfId="0" applyBorder="1"/>
    <xf numFmtId="0" fontId="0" fillId="0" borderId="20" xfId="0" applyBorder="1"/>
    <xf numFmtId="166" fontId="0" fillId="0" borderId="20" xfId="2" applyNumberFormat="1" applyFont="1" applyBorder="1"/>
    <xf numFmtId="0" fontId="0" fillId="0" borderId="22" xfId="0" applyBorder="1"/>
    <xf numFmtId="0" fontId="0" fillId="0" borderId="0" xfId="0" applyAlignment="1">
      <alignment vertical="top"/>
    </xf>
    <xf numFmtId="0" fontId="2" fillId="0" borderId="0" xfId="0" applyFont="1" applyAlignment="1">
      <alignment vertical="top"/>
    </xf>
    <xf numFmtId="0" fontId="2" fillId="0" borderId="23" xfId="1" applyBorder="1" applyAlignment="1">
      <alignment horizontal="center"/>
    </xf>
    <xf numFmtId="0" fontId="10" fillId="0" borderId="24" xfId="1" applyFont="1" applyBorder="1" applyAlignment="1">
      <alignment horizontal="center"/>
    </xf>
    <xf numFmtId="0" fontId="2" fillId="0" borderId="24" xfId="1" applyBorder="1" applyAlignment="1">
      <alignment horizontal="center"/>
    </xf>
    <xf numFmtId="1" fontId="2" fillId="0" borderId="24" xfId="1" applyNumberFormat="1" applyBorder="1" applyAlignment="1">
      <alignment horizontal="center"/>
    </xf>
    <xf numFmtId="0" fontId="2" fillId="0" borderId="25" xfId="1" applyBorder="1" applyAlignment="1">
      <alignment horizontal="center"/>
    </xf>
    <xf numFmtId="0" fontId="0" fillId="0" borderId="26" xfId="0" applyBorder="1"/>
    <xf numFmtId="43" fontId="0" fillId="0" borderId="24" xfId="2" applyFont="1" applyBorder="1"/>
    <xf numFmtId="14" fontId="0" fillId="0" borderId="24" xfId="0" applyNumberFormat="1" applyBorder="1"/>
    <xf numFmtId="1" fontId="0" fillId="0" borderId="24" xfId="0" applyNumberFormat="1" applyBorder="1"/>
    <xf numFmtId="0" fontId="0" fillId="0" borderId="24" xfId="0" applyBorder="1"/>
    <xf numFmtId="166" fontId="0" fillId="0" borderId="24" xfId="2" applyNumberFormat="1" applyFont="1" applyBorder="1"/>
    <xf numFmtId="0" fontId="0" fillId="0" borderId="27" xfId="0" applyBorder="1" applyAlignment="1">
      <alignment vertical="top"/>
    </xf>
    <xf numFmtId="0" fontId="2" fillId="0" borderId="28" xfId="1" applyBorder="1" applyAlignment="1">
      <alignment horizontal="center"/>
    </xf>
    <xf numFmtId="0" fontId="10" fillId="0" borderId="29" xfId="1" applyFont="1" applyBorder="1" applyAlignment="1">
      <alignment horizontal="center"/>
    </xf>
    <xf numFmtId="0" fontId="2" fillId="0" borderId="29" xfId="1" applyBorder="1" applyAlignment="1">
      <alignment horizontal="center"/>
    </xf>
    <xf numFmtId="1" fontId="2" fillId="0" borderId="29" xfId="1" applyNumberFormat="1" applyBorder="1" applyAlignment="1">
      <alignment horizontal="center"/>
    </xf>
    <xf numFmtId="0" fontId="2" fillId="0" borderId="30" xfId="1" applyBorder="1" applyAlignment="1">
      <alignment horizontal="center"/>
    </xf>
    <xf numFmtId="0" fontId="0" fillId="0" borderId="31" xfId="0" applyBorder="1"/>
    <xf numFmtId="43" fontId="0" fillId="0" borderId="29" xfId="2" applyFont="1" applyBorder="1"/>
    <xf numFmtId="14" fontId="0" fillId="0" borderId="29" xfId="0" applyNumberFormat="1" applyBorder="1"/>
    <xf numFmtId="1" fontId="0" fillId="0" borderId="29" xfId="0" applyNumberFormat="1" applyBorder="1"/>
    <xf numFmtId="0" fontId="0" fillId="0" borderId="29" xfId="0" applyBorder="1"/>
    <xf numFmtId="166" fontId="0" fillId="0" borderId="29" xfId="2" applyNumberFormat="1" applyFont="1" applyBorder="1"/>
    <xf numFmtId="0" fontId="0" fillId="0" borderId="32" xfId="0" applyBorder="1" applyAlignment="1">
      <alignment vertical="top"/>
    </xf>
    <xf numFmtId="0" fontId="2" fillId="0" borderId="32" xfId="0" applyFont="1" applyBorder="1" applyAlignment="1">
      <alignment vertical="top"/>
    </xf>
    <xf numFmtId="0" fontId="3" fillId="0" borderId="29" xfId="1" applyFont="1" applyBorder="1" applyAlignment="1">
      <alignment horizontal="center"/>
    </xf>
    <xf numFmtId="166" fontId="11" fillId="0" borderId="29" xfId="2" applyNumberFormat="1" applyFont="1" applyBorder="1"/>
    <xf numFmtId="0" fontId="0" fillId="0" borderId="33" xfId="0" applyBorder="1"/>
    <xf numFmtId="0" fontId="0" fillId="0" borderId="34" xfId="0" applyBorder="1"/>
    <xf numFmtId="166" fontId="0" fillId="0" borderId="24" xfId="0" applyNumberFormat="1" applyBorder="1"/>
    <xf numFmtId="0" fontId="0" fillId="0" borderId="25" xfId="0" applyBorder="1" applyAlignment="1">
      <alignment vertical="top"/>
    </xf>
    <xf numFmtId="0" fontId="0" fillId="0" borderId="35" xfId="0" applyBorder="1"/>
    <xf numFmtId="0" fontId="0" fillId="0" borderId="36" xfId="0" applyBorder="1"/>
    <xf numFmtId="166" fontId="0" fillId="0" borderId="29" xfId="0" applyNumberFormat="1" applyBorder="1"/>
    <xf numFmtId="0" fontId="0" fillId="0" borderId="30" xfId="0" applyBorder="1" applyAlignment="1">
      <alignment vertical="top"/>
    </xf>
    <xf numFmtId="166" fontId="11" fillId="0" borderId="29" xfId="0" applyNumberFormat="1" applyFont="1" applyBorder="1"/>
    <xf numFmtId="0" fontId="2" fillId="0" borderId="37" xfId="1" applyBorder="1" applyAlignment="1">
      <alignment horizontal="center"/>
    </xf>
    <xf numFmtId="0" fontId="2" fillId="0" borderId="38" xfId="1" applyBorder="1" applyAlignment="1">
      <alignment horizontal="center"/>
    </xf>
    <xf numFmtId="3" fontId="2" fillId="0" borderId="38" xfId="1" applyNumberFormat="1" applyBorder="1" applyAlignment="1">
      <alignment horizontal="center"/>
    </xf>
    <xf numFmtId="0" fontId="2" fillId="0" borderId="39" xfId="1" applyBorder="1" applyAlignment="1">
      <alignment horizontal="center"/>
    </xf>
    <xf numFmtId="0" fontId="2" fillId="0" borderId="40" xfId="1" applyBorder="1" applyAlignment="1">
      <alignment horizontal="center"/>
    </xf>
    <xf numFmtId="0" fontId="2" fillId="0" borderId="41" xfId="1" applyBorder="1" applyAlignment="1">
      <alignment horizontal="center"/>
    </xf>
    <xf numFmtId="3" fontId="2" fillId="0" borderId="41" xfId="1" applyNumberFormat="1" applyBorder="1" applyAlignment="1">
      <alignment horizontal="center"/>
    </xf>
    <xf numFmtId="0" fontId="2" fillId="0" borderId="42" xfId="1" applyBorder="1" applyAlignment="1">
      <alignment horizontal="center"/>
    </xf>
    <xf numFmtId="43" fontId="1" fillId="0" borderId="16" xfId="2" applyFont="1" applyBorder="1"/>
    <xf numFmtId="43" fontId="1" fillId="0" borderId="0" xfId="2" applyFont="1" applyBorder="1"/>
    <xf numFmtId="43" fontId="1" fillId="0" borderId="14" xfId="2" applyFont="1" applyBorder="1"/>
    <xf numFmtId="43" fontId="2" fillId="0" borderId="20" xfId="2" applyFont="1" applyBorder="1" applyAlignment="1">
      <alignment horizontal="center"/>
    </xf>
    <xf numFmtId="43" fontId="2" fillId="0" borderId="29" xfId="2" applyFont="1" applyBorder="1"/>
    <xf numFmtId="43" fontId="2" fillId="0" borderId="38" xfId="2" applyFont="1" applyBorder="1" applyAlignment="1">
      <alignment horizontal="center"/>
    </xf>
    <xf numFmtId="43" fontId="2" fillId="0" borderId="41" xfId="2" applyFont="1" applyBorder="1" applyAlignment="1">
      <alignment horizontal="center"/>
    </xf>
    <xf numFmtId="43" fontId="0" fillId="0" borderId="0" xfId="2" applyFont="1" applyAlignment="1">
      <alignment vertical="top"/>
    </xf>
    <xf numFmtId="43" fontId="0" fillId="0" borderId="20" xfId="2" applyFont="1" applyBorder="1"/>
    <xf numFmtId="43" fontId="0" fillId="0" borderId="34" xfId="2" applyFont="1" applyBorder="1"/>
    <xf numFmtId="43" fontId="0" fillId="0" borderId="36" xfId="2" applyFont="1" applyBorder="1"/>
    <xf numFmtId="0" fontId="6" fillId="5" borderId="5" xfId="0" applyFont="1" applyFill="1" applyBorder="1" applyAlignment="1">
      <alignment horizontal="center" vertical="center" wrapText="1"/>
    </xf>
    <xf numFmtId="0" fontId="6" fillId="5" borderId="6" xfId="0" applyFont="1" applyFill="1" applyBorder="1" applyAlignment="1">
      <alignment horizontal="center" vertical="center" wrapText="1"/>
    </xf>
    <xf numFmtId="0" fontId="6" fillId="5" borderId="7" xfId="0" applyFont="1" applyFill="1" applyBorder="1" applyAlignment="1">
      <alignment horizontal="center" vertical="center" wrapText="1"/>
    </xf>
    <xf numFmtId="0" fontId="7" fillId="5" borderId="3" xfId="0" applyFont="1" applyFill="1" applyBorder="1" applyAlignment="1">
      <alignment horizontal="center" vertical="center" wrapText="1"/>
    </xf>
    <xf numFmtId="0" fontId="7" fillId="5" borderId="0" xfId="0" applyFont="1" applyFill="1" applyAlignment="1">
      <alignment horizontal="center" vertical="center" wrapText="1"/>
    </xf>
    <xf numFmtId="0" fontId="7" fillId="5" borderId="4" xfId="0" applyFont="1" applyFill="1" applyBorder="1" applyAlignment="1">
      <alignment horizontal="center" vertical="center" wrapText="1"/>
    </xf>
    <xf numFmtId="0" fontId="12" fillId="6" borderId="2" xfId="0" applyFont="1" applyFill="1" applyBorder="1" applyAlignment="1">
      <alignment horizontal="right" vertical="center" wrapText="1"/>
    </xf>
  </cellXfs>
  <cellStyles count="3">
    <cellStyle name="Milliers" xfId="2" builtinId="3"/>
    <cellStyle name="Normal" xfId="0" builtinId="0"/>
    <cellStyle name="Normal 2" xfId="1" xr:uid="{00000000-0005-0000-0000-000002000000}"/>
  </cellStyles>
  <dxfs count="1">
    <dxf>
      <fill>
        <patternFill>
          <bgColor theme="9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C56BD6-8E6C-4AB0-AC3E-1F088A0EC7C3}">
  <dimension ref="A1:AB130"/>
  <sheetViews>
    <sheetView tabSelected="1" workbookViewId="0">
      <selection activeCell="M1" sqref="M1"/>
    </sheetView>
  </sheetViews>
  <sheetFormatPr baseColWidth="10" defaultColWidth="9.140625" defaultRowHeight="15" outlineLevelRow="1" outlineLevelCol="1" x14ac:dyDescent="0.25"/>
  <cols>
    <col min="1" max="2" width="9.140625" customWidth="1" outlineLevel="1"/>
    <col min="3" max="3" width="20.140625" customWidth="1" outlineLevel="1"/>
    <col min="4" max="4" width="9.140625" customWidth="1" outlineLevel="1"/>
    <col min="5" max="5" width="11.42578125" customWidth="1" outlineLevel="1"/>
    <col min="6" max="17" width="9.140625" customWidth="1" outlineLevel="1"/>
    <col min="18" max="18" width="3.140625" style="18" customWidth="1" outlineLevel="1"/>
    <col min="19" max="19" width="7.5703125" style="2" customWidth="1"/>
    <col min="20" max="20" width="10.5703125" style="2" customWidth="1"/>
    <col min="21" max="21" width="9.5703125" style="2" customWidth="1"/>
    <col min="22" max="22" width="14.5703125" customWidth="1"/>
    <col min="23" max="23" width="29" customWidth="1"/>
    <col min="24" max="24" width="12.85546875" bestFit="1" customWidth="1"/>
    <col min="25" max="25" width="12.42578125" customWidth="1"/>
  </cols>
  <sheetData>
    <row r="1" spans="1:25" x14ac:dyDescent="0.25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X1" s="33"/>
      <c r="Y1" s="33"/>
    </row>
    <row r="2" spans="1:25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T2"/>
      <c r="U2"/>
      <c r="X2" s="2" t="s">
        <v>36</v>
      </c>
      <c r="Y2" s="2" t="s">
        <v>37</v>
      </c>
    </row>
    <row r="3" spans="1:25" ht="15.75" thickBot="1" x14ac:dyDescent="0.3">
      <c r="T3" s="2" t="s">
        <v>40</v>
      </c>
      <c r="V3" t="s">
        <v>405</v>
      </c>
      <c r="W3" s="30" t="s">
        <v>55</v>
      </c>
      <c r="X3" s="22">
        <f t="shared" ref="X3:Y3" si="0">+X4+X27</f>
        <v>1303706.2554000001</v>
      </c>
      <c r="Y3" s="22">
        <f t="shared" si="0"/>
        <v>0</v>
      </c>
    </row>
    <row r="4" spans="1:25" x14ac:dyDescent="0.25">
      <c r="C4" s="27" t="s">
        <v>42</v>
      </c>
      <c r="D4" s="27" t="s">
        <v>0</v>
      </c>
      <c r="E4" s="27" t="s">
        <v>1</v>
      </c>
      <c r="F4" s="27" t="s">
        <v>2</v>
      </c>
      <c r="G4" s="27" t="s">
        <v>3</v>
      </c>
      <c r="H4" s="27" t="s">
        <v>4</v>
      </c>
      <c r="I4" s="27" t="s">
        <v>5</v>
      </c>
      <c r="J4" s="27" t="s">
        <v>6</v>
      </c>
      <c r="K4" s="27" t="s">
        <v>43</v>
      </c>
      <c r="L4" s="27" t="s">
        <v>7</v>
      </c>
      <c r="M4" s="27" t="s">
        <v>8</v>
      </c>
      <c r="N4" s="27" t="s">
        <v>44</v>
      </c>
      <c r="O4" s="27" t="s">
        <v>9</v>
      </c>
      <c r="P4" s="4"/>
      <c r="S4" s="38" t="s">
        <v>38</v>
      </c>
      <c r="T4" s="39"/>
      <c r="U4" s="39"/>
      <c r="V4" s="40"/>
      <c r="W4" s="40"/>
      <c r="X4" s="41">
        <f t="shared" ref="X4:Y4" si="1">SUM(X7:X26)</f>
        <v>841603.07160000002</v>
      </c>
      <c r="Y4" s="41">
        <f t="shared" si="1"/>
        <v>0</v>
      </c>
    </row>
    <row r="5" spans="1:25" x14ac:dyDescent="0.25">
      <c r="A5" t="s">
        <v>38</v>
      </c>
      <c r="B5" t="s">
        <v>36</v>
      </c>
      <c r="C5" s="28" t="s">
        <v>10</v>
      </c>
      <c r="D5" s="28" t="s">
        <v>11</v>
      </c>
      <c r="E5" s="28">
        <v>10002201</v>
      </c>
      <c r="F5" s="28" t="s">
        <v>12</v>
      </c>
      <c r="G5" s="28">
        <v>9000</v>
      </c>
      <c r="H5" s="28" t="s">
        <v>13</v>
      </c>
      <c r="I5" s="28" t="s">
        <v>14</v>
      </c>
      <c r="J5" s="28" t="s">
        <v>15</v>
      </c>
      <c r="K5" s="4">
        <v>1708.2</v>
      </c>
      <c r="L5" s="28" t="s">
        <v>16</v>
      </c>
      <c r="M5" s="4">
        <v>78372.216</v>
      </c>
      <c r="N5" s="29">
        <v>0</v>
      </c>
      <c r="O5" s="29">
        <v>0</v>
      </c>
      <c r="P5" s="4"/>
      <c r="S5" s="31"/>
      <c r="U5" s="2" t="s">
        <v>63</v>
      </c>
      <c r="X5" s="19">
        <f>+SUMIFS(X$7:X$26,$U$7:$U$26,$U5)</f>
        <v>96229.213199999998</v>
      </c>
      <c r="Y5" s="19">
        <f>+SUMIFS(Y$7:Y$26,$U$7:$U$26,$U5)</f>
        <v>0</v>
      </c>
    </row>
    <row r="6" spans="1:25" x14ac:dyDescent="0.25">
      <c r="A6" t="s">
        <v>38</v>
      </c>
      <c r="B6" t="s">
        <v>36</v>
      </c>
      <c r="C6" s="28" t="s">
        <v>10</v>
      </c>
      <c r="D6" s="28" t="s">
        <v>11</v>
      </c>
      <c r="E6" s="28">
        <v>10004502</v>
      </c>
      <c r="F6" s="28" t="s">
        <v>17</v>
      </c>
      <c r="G6" s="28">
        <v>9000</v>
      </c>
      <c r="H6" s="28" t="s">
        <v>18</v>
      </c>
      <c r="I6" s="28" t="s">
        <v>19</v>
      </c>
      <c r="J6" s="28" t="s">
        <v>15</v>
      </c>
      <c r="K6" s="4">
        <v>183.96</v>
      </c>
      <c r="L6" s="28" t="s">
        <v>16</v>
      </c>
      <c r="M6" s="4">
        <v>17856.997200000002</v>
      </c>
      <c r="N6" s="29">
        <v>0</v>
      </c>
      <c r="O6" s="29">
        <v>0</v>
      </c>
      <c r="P6" s="4"/>
      <c r="S6" s="31"/>
      <c r="U6" s="2" t="s">
        <v>64</v>
      </c>
      <c r="X6" s="19">
        <f>+SUMIFS(X$7:X$26,$U$7:$U$26,$U6)</f>
        <v>745373.85840000003</v>
      </c>
      <c r="Y6" s="19">
        <f>+SUMIFS(Y$7:Y$26,$U$7:$U$26,$U6)</f>
        <v>0</v>
      </c>
    </row>
    <row r="7" spans="1:25" outlineLevel="1" x14ac:dyDescent="0.25">
      <c r="A7" t="s">
        <v>38</v>
      </c>
      <c r="B7" t="s">
        <v>36</v>
      </c>
      <c r="C7" s="28">
        <v>200</v>
      </c>
      <c r="D7" s="28" t="s">
        <v>20</v>
      </c>
      <c r="E7" s="28">
        <v>200000102</v>
      </c>
      <c r="F7" s="28" t="s">
        <v>21</v>
      </c>
      <c r="G7" s="28">
        <v>9000</v>
      </c>
      <c r="H7" s="28" t="s">
        <v>13</v>
      </c>
      <c r="I7" s="4"/>
      <c r="J7" s="28" t="s">
        <v>15</v>
      </c>
      <c r="K7" s="4">
        <v>328.5</v>
      </c>
      <c r="L7" s="28" t="s">
        <v>16</v>
      </c>
      <c r="M7" s="4">
        <v>16291.1034</v>
      </c>
      <c r="N7" s="29">
        <v>0</v>
      </c>
      <c r="O7" s="29">
        <v>0</v>
      </c>
      <c r="P7" s="4"/>
      <c r="S7" s="34"/>
      <c r="T7" s="95">
        <f>+IF(U7="","",VLOOKUP(V7,'2024'!$B:$Q,12,0))</f>
        <v>0</v>
      </c>
      <c r="U7" s="35" t="str">
        <f>+IF(V7="","",IF(OR(LEFT(V7)="2",LEFT(V7)="3"),"Semi-fini","Fini"))</f>
        <v>Fini</v>
      </c>
      <c r="V7" s="35" cm="1">
        <f t="array" ref="V7:W16">+_xlfn.UNIQUE(_xlfn._xlws.FILTER(E:F,A:A=S4))</f>
        <v>10002201</v>
      </c>
      <c r="W7" s="35" t="str">
        <v>MS1005.A</v>
      </c>
      <c r="X7" s="36">
        <f>+IF($V7="","",SUMIFS($M:$M,$E:$E,$V7,$P:$P,"&lt;&gt;"&amp;"Pas à risque",$B:$B,X$2))</f>
        <v>78372.216</v>
      </c>
      <c r="Y7" s="36">
        <f>+IF($V7="","",SUMIFS($M:$M,$E:$E,$V7,$P:$P,"&lt;&gt;"&amp;"Pas à risque",$B:$B,Y$2))</f>
        <v>0</v>
      </c>
    </row>
    <row r="8" spans="1:25" outlineLevel="1" x14ac:dyDescent="0.25">
      <c r="A8" t="s">
        <v>38</v>
      </c>
      <c r="B8" t="s">
        <v>36</v>
      </c>
      <c r="C8" s="28">
        <v>201</v>
      </c>
      <c r="D8" s="28" t="s">
        <v>20</v>
      </c>
      <c r="E8" s="28">
        <v>201000249</v>
      </c>
      <c r="F8" s="28" t="s">
        <v>22</v>
      </c>
      <c r="G8" s="28">
        <v>9000</v>
      </c>
      <c r="H8" s="28" t="s">
        <v>13</v>
      </c>
      <c r="I8" s="4"/>
      <c r="J8" s="28" t="s">
        <v>15</v>
      </c>
      <c r="K8" s="4">
        <v>851813.64</v>
      </c>
      <c r="L8" s="28" t="s">
        <v>16</v>
      </c>
      <c r="M8" s="4">
        <v>1126905.3216000001</v>
      </c>
      <c r="N8" s="29">
        <v>0</v>
      </c>
      <c r="O8" s="29">
        <v>0</v>
      </c>
      <c r="P8" s="5" t="s">
        <v>23</v>
      </c>
      <c r="S8" s="31"/>
      <c r="T8" s="96">
        <f>+IF(U8="","",VLOOKUP(V8,'2024'!$B:$Q,12,0))</f>
        <v>0</v>
      </c>
      <c r="U8" t="str">
        <f t="shared" ref="U8:U26" si="2">+IF(V8="","",IF(OR(LEFT(V8)="2",LEFT(V8)="3"),"Semi-fini","Fini"))</f>
        <v>Fini</v>
      </c>
      <c r="V8">
        <v>10004502</v>
      </c>
      <c r="W8" t="str">
        <v>MS1030TA</v>
      </c>
      <c r="X8" s="23">
        <f>+IF($V8="","",SUMIFS($M:$M,$E:$E,$V8,$P:$P,"&lt;&gt;"&amp;"Pas à risque",$B:$B,X$2))</f>
        <v>17856.997200000002</v>
      </c>
      <c r="Y8" s="23">
        <f>+IF($V8="","",SUMIFS($M:$M,$E:$E,$V8,$P:$P,"&lt;&gt;"&amp;"Pas à risque",$B:$B,Y$2))</f>
        <v>0</v>
      </c>
    </row>
    <row r="9" spans="1:25" outlineLevel="1" x14ac:dyDescent="0.25">
      <c r="A9" t="s">
        <v>38</v>
      </c>
      <c r="B9" t="s">
        <v>36</v>
      </c>
      <c r="C9" s="28">
        <v>201</v>
      </c>
      <c r="D9" s="28" t="s">
        <v>20</v>
      </c>
      <c r="E9" s="28">
        <v>201003012</v>
      </c>
      <c r="F9" s="28" t="s">
        <v>45</v>
      </c>
      <c r="G9" s="28">
        <v>9000</v>
      </c>
      <c r="H9" s="28" t="s">
        <v>13</v>
      </c>
      <c r="I9" s="4"/>
      <c r="J9" s="28" t="s">
        <v>15</v>
      </c>
      <c r="K9" s="4">
        <v>304664.04000000004</v>
      </c>
      <c r="L9" s="28" t="s">
        <v>16</v>
      </c>
      <c r="M9" s="4">
        <v>622412.36640000006</v>
      </c>
      <c r="N9" s="29">
        <v>0</v>
      </c>
      <c r="O9" s="29">
        <v>0</v>
      </c>
      <c r="P9" s="5" t="s">
        <v>23</v>
      </c>
      <c r="S9" s="31"/>
      <c r="T9" s="96">
        <f>+IF(U9="","",VLOOKUP(V9,'2024'!$B:$Q,12,0))</f>
        <v>0</v>
      </c>
      <c r="U9" t="str">
        <f t="shared" si="2"/>
        <v>Semi-fini</v>
      </c>
      <c r="V9">
        <v>200000102</v>
      </c>
      <c r="W9" t="str">
        <v>Plaq.Si DSP 6" 380µm WWX</v>
      </c>
      <c r="X9" s="23">
        <f>+IF($V9="","",SUMIFS($M:$M,$E:$E,$V9,$P:$P,"&lt;&gt;"&amp;"Pas à risque",$B:$B,X$2))</f>
        <v>16291.1034</v>
      </c>
      <c r="Y9" s="23">
        <f>+IF($V9="","",SUMIFS($M:$M,$E:$E,$V9,$P:$P,"&lt;&gt;"&amp;"Pas à risque",$B:$B,Y$2))</f>
        <v>0</v>
      </c>
    </row>
    <row r="10" spans="1:25" outlineLevel="1" x14ac:dyDescent="0.25">
      <c r="A10" t="s">
        <v>38</v>
      </c>
      <c r="B10" t="s">
        <v>36</v>
      </c>
      <c r="C10" s="28">
        <v>220</v>
      </c>
      <c r="D10" s="28" t="s">
        <v>24</v>
      </c>
      <c r="E10" s="28">
        <v>220060180</v>
      </c>
      <c r="F10" s="28" t="s">
        <v>41</v>
      </c>
      <c r="G10" s="28">
        <v>9000</v>
      </c>
      <c r="H10" s="28" t="s">
        <v>13</v>
      </c>
      <c r="I10" s="4"/>
      <c r="J10" s="28" t="s">
        <v>26</v>
      </c>
      <c r="K10" s="4">
        <v>65.7</v>
      </c>
      <c r="L10" s="28" t="s">
        <v>16</v>
      </c>
      <c r="M10" s="4">
        <v>135372.87900000002</v>
      </c>
      <c r="N10" s="29">
        <v>0</v>
      </c>
      <c r="O10" s="29">
        <v>0</v>
      </c>
      <c r="P10" s="4"/>
      <c r="S10" s="31"/>
      <c r="T10" s="96">
        <f>+IF(U10="","",VLOOKUP(V10,'2024'!$B:$Q,12,0))</f>
        <v>0</v>
      </c>
      <c r="U10" t="str">
        <f t="shared" si="2"/>
        <v>Semi-fini</v>
      </c>
      <c r="V10">
        <v>201000249</v>
      </c>
      <c r="W10" t="str">
        <v>Package 20LCC (serie 1000)</v>
      </c>
      <c r="X10" s="23">
        <f>+IF($V10="","",SUMIFS($M:$M,$E:$E,$V10,$P:$P,"&lt;&gt;"&amp;"Pas à risque",$B:$B,X$2))</f>
        <v>0</v>
      </c>
      <c r="Y10" s="23">
        <f>+IF($V10="","",SUMIFS($M:$M,$E:$E,$V10,$P:$P,"&lt;&gt;"&amp;"Pas à risque",$B:$B,Y$2))</f>
        <v>0</v>
      </c>
    </row>
    <row r="11" spans="1:25" outlineLevel="1" x14ac:dyDescent="0.25">
      <c r="A11" t="s">
        <v>38</v>
      </c>
      <c r="B11" t="s">
        <v>36</v>
      </c>
      <c r="C11" s="28">
        <v>220</v>
      </c>
      <c r="D11" s="28" t="s">
        <v>24</v>
      </c>
      <c r="E11" s="28">
        <v>220060182</v>
      </c>
      <c r="F11" s="28" t="s">
        <v>25</v>
      </c>
      <c r="G11" s="28">
        <v>9000</v>
      </c>
      <c r="H11" s="28" t="s">
        <v>13</v>
      </c>
      <c r="I11" s="4"/>
      <c r="J11" s="28" t="s">
        <v>26</v>
      </c>
      <c r="K11" s="4">
        <v>262.8</v>
      </c>
      <c r="L11" s="28" t="s">
        <v>16</v>
      </c>
      <c r="M11" s="4">
        <v>588459.1320000001</v>
      </c>
      <c r="N11" s="29">
        <v>0</v>
      </c>
      <c r="O11" s="29">
        <v>0</v>
      </c>
      <c r="P11" s="4"/>
      <c r="S11" s="31"/>
      <c r="T11" s="96">
        <f>+IF(U11="","",VLOOKUP(V11,'2024'!$B:$Q,12,0))</f>
        <v>0</v>
      </c>
      <c r="U11" t="str">
        <f t="shared" si="2"/>
        <v>Semi-fini</v>
      </c>
      <c r="V11">
        <v>201003012</v>
      </c>
      <c r="W11" t="str">
        <v>Die ASIC HMT862.3 (on wafer form tested)</v>
      </c>
      <c r="X11" s="23">
        <f>+IF($V11="","",SUMIFS($M:$M,$E:$E,$V11,$P:$P,"&lt;&gt;"&amp;"Pas à risque",$B:$B,X$2))</f>
        <v>0</v>
      </c>
      <c r="Y11" s="23">
        <f>+IF($V11="","",SUMIFS($M:$M,$E:$E,$V11,$P:$P,"&lt;&gt;"&amp;"Pas à risque",$B:$B,Y$2))</f>
        <v>0</v>
      </c>
    </row>
    <row r="12" spans="1:25" ht="15.75" outlineLevel="1" thickBot="1" x14ac:dyDescent="0.3">
      <c r="A12" t="s">
        <v>38</v>
      </c>
      <c r="B12" t="s">
        <v>36</v>
      </c>
      <c r="C12" s="28">
        <v>221</v>
      </c>
      <c r="D12" s="28" t="s">
        <v>24</v>
      </c>
      <c r="E12" s="28">
        <v>221060008</v>
      </c>
      <c r="F12" s="28" t="s">
        <v>46</v>
      </c>
      <c r="G12" s="28">
        <v>9000</v>
      </c>
      <c r="H12" s="28" t="s">
        <v>13</v>
      </c>
      <c r="I12" s="4"/>
      <c r="J12" s="28" t="s">
        <v>15</v>
      </c>
      <c r="K12" s="4">
        <v>236.52</v>
      </c>
      <c r="L12" s="28" t="s">
        <v>16</v>
      </c>
      <c r="M12" s="4">
        <v>5250.7440000000006</v>
      </c>
      <c r="N12" s="29">
        <v>0</v>
      </c>
      <c r="O12" s="29">
        <v>0</v>
      </c>
      <c r="P12" s="4"/>
      <c r="S12" s="31"/>
      <c r="T12" s="96">
        <f>+IF(U12="","",VLOOKUP(V12,'2024'!$B:$Q,12,0))</f>
        <v>0</v>
      </c>
      <c r="U12" t="str">
        <f t="shared" si="2"/>
        <v>Semi-fini</v>
      </c>
      <c r="V12">
        <v>220060180</v>
      </c>
      <c r="W12" t="str">
        <v>B - SPAC INTER 6-in</v>
      </c>
      <c r="X12" s="23">
        <f>+IF($V12="","",SUMIFS($M:$M,$E:$E,$V12,$P:$P,"&lt;&gt;"&amp;"Pas à risque",$B:$B,X$2))</f>
        <v>135372.87900000002</v>
      </c>
      <c r="Y12" s="23">
        <f>+IF($V12="","",SUMIFS($M:$M,$E:$E,$V12,$P:$P,"&lt;&gt;"&amp;"Pas à risque",$B:$B,Y$2))</f>
        <v>0</v>
      </c>
    </row>
    <row r="13" spans="1:25" ht="15.75" outlineLevel="1" thickBot="1" x14ac:dyDescent="0.3">
      <c r="C13" s="7"/>
      <c r="D13" s="8"/>
      <c r="E13" s="8"/>
      <c r="F13" s="8"/>
      <c r="G13" s="8"/>
      <c r="H13" s="8"/>
      <c r="I13" s="8"/>
      <c r="J13" s="8"/>
      <c r="K13" s="9"/>
      <c r="L13" s="8" t="s">
        <v>16</v>
      </c>
      <c r="M13" s="4">
        <v>841603.07160000002</v>
      </c>
      <c r="N13" s="9"/>
      <c r="O13" s="9">
        <v>0</v>
      </c>
      <c r="P13" s="4"/>
      <c r="S13" s="31"/>
      <c r="T13" s="96">
        <f>+IF(U13="","",VLOOKUP(V13,'2024'!$B:$Q,12,0))</f>
        <v>0</v>
      </c>
      <c r="U13" t="str">
        <f t="shared" si="2"/>
        <v>Semi-fini</v>
      </c>
      <c r="V13">
        <v>220060182</v>
      </c>
      <c r="W13" t="str">
        <v>SPAC INFP MAPPING 100</v>
      </c>
      <c r="X13" s="23">
        <f>+IF($V13="","",SUMIFS($M:$M,$E:$E,$V13,$P:$P,"&lt;&gt;"&amp;"Pas à risque",$B:$B,X$2))</f>
        <v>588459.1320000001</v>
      </c>
      <c r="Y13" s="23">
        <f>+IF($V13="","",SUMIFS($M:$M,$E:$E,$V13,$P:$P,"&lt;&gt;"&amp;"Pas à risque",$B:$B,Y$2))</f>
        <v>0</v>
      </c>
    </row>
    <row r="14" spans="1:25" outlineLevel="1" x14ac:dyDescent="0.25"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S14" s="31"/>
      <c r="T14" s="96">
        <f>+IF(U14="","",VLOOKUP(V14,'2024'!$B:$Q,12,0))</f>
        <v>0</v>
      </c>
      <c r="U14" t="str">
        <f t="shared" si="2"/>
        <v>Semi-fini</v>
      </c>
      <c r="V14">
        <v>221060008</v>
      </c>
      <c r="W14" t="str">
        <v>AV2N, die, 2g, 250Hz, Vibra</v>
      </c>
      <c r="X14" s="23">
        <f>+IF($V14="","",SUMIFS($M:$M,$E:$E,$V14,$P:$P,"&lt;&gt;"&amp;"Pas à risque",$B:$B,X$2))</f>
        <v>5250.7440000000006</v>
      </c>
      <c r="Y14" s="23">
        <f>+IF($V14="","",SUMIFS($M:$M,$E:$E,$V14,$P:$P,"&lt;&gt;"&amp;"Pas à risque",$B:$B,Y$2))</f>
        <v>0</v>
      </c>
    </row>
    <row r="15" spans="1:25" outlineLevel="1" x14ac:dyDescent="0.25"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S15" s="31"/>
      <c r="T15" s="96">
        <f>+IF(U15="","",VLOOKUP(V15,'2024'!$B:$Q,12,0))</f>
        <v>0</v>
      </c>
      <c r="U15" t="str">
        <f t="shared" si="2"/>
        <v>Semi-fini</v>
      </c>
      <c r="V15">
        <v>221003012</v>
      </c>
      <c r="W15" t="str">
        <v>Die ASIC HMT862.3 (in wafflepack)</v>
      </c>
      <c r="X15" s="23">
        <f>+IF($V15="","",SUMIFS($M:$M,$E:$E,$V15,$P:$P,"&lt;&gt;"&amp;"Pas à risque",$B:$B,X$2))</f>
        <v>0</v>
      </c>
      <c r="Y15" s="23">
        <f>+IF($V15="","",SUMIFS($M:$M,$E:$E,$V15,$P:$P,"&lt;&gt;"&amp;"Pas à risque",$B:$B,Y$2))</f>
        <v>0</v>
      </c>
    </row>
    <row r="16" spans="1:25" outlineLevel="1" x14ac:dyDescent="0.25"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S16" s="31"/>
      <c r="T16" s="96">
        <f>+IF(U16="","",VLOOKUP(V16,'2024'!$B:$Q,12,0))</f>
        <v>0</v>
      </c>
      <c r="U16" t="str">
        <f t="shared" si="2"/>
        <v>Fini</v>
      </c>
      <c r="V16">
        <v>1400175000</v>
      </c>
      <c r="W16" t="str">
        <v>Pad Etch Attaque N-4F AEW 33-33-33</v>
      </c>
      <c r="X16" s="23">
        <f>+IF($V16="","",SUMIFS($M:$M,$E:$E,$V16,$P:$P,"&lt;&gt;"&amp;"Pas à risque",$B:$B,X$2))</f>
        <v>0</v>
      </c>
      <c r="Y16" s="23">
        <f>+IF($V16="","",SUMIFS($M:$M,$E:$E,$V16,$P:$P,"&lt;&gt;"&amp;"Pas à risque",$B:$B,Y$2))</f>
        <v>0</v>
      </c>
    </row>
    <row r="17" spans="1:28" ht="15.75" outlineLevel="1" thickBot="1" x14ac:dyDescent="0.3"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S17" s="31"/>
      <c r="T17" s="96" t="str">
        <f>+IF(U17="","",VLOOKUP(V17,'2024'!$B:$Q,12,0))</f>
        <v/>
      </c>
      <c r="U17" t="str">
        <f t="shared" si="2"/>
        <v/>
      </c>
      <c r="X17" s="23" t="str">
        <f>+IF($V17="","",SUMIFS($M:$M,$E:$E,$V17,$P:$P,"&lt;&gt;"&amp;"Pas à risque",$B:$B,X$2))</f>
        <v/>
      </c>
      <c r="Y17" s="23" t="str">
        <f>+IF($V17="","",SUMIFS($M:$M,$E:$E,$V17,$P:$P,"&lt;&gt;"&amp;"Pas à risque",$B:$B,Y$2))</f>
        <v/>
      </c>
    </row>
    <row r="18" spans="1:28" ht="16.5" outlineLevel="1" thickBot="1" x14ac:dyDescent="0.3">
      <c r="C18" s="109"/>
      <c r="D18" s="110"/>
      <c r="E18" s="111"/>
      <c r="F18" s="10"/>
      <c r="G18" s="4"/>
      <c r="H18" s="4"/>
      <c r="I18" s="4"/>
      <c r="J18" s="4"/>
      <c r="K18" s="4"/>
      <c r="L18" s="4"/>
      <c r="M18" s="4"/>
      <c r="N18" s="4"/>
      <c r="O18" s="4"/>
      <c r="P18" s="4"/>
      <c r="S18" s="31"/>
      <c r="T18" s="96" t="str">
        <f>+IF(U18="","",VLOOKUP(V18,'2024'!$B:$Q,12,0))</f>
        <v/>
      </c>
      <c r="U18" t="str">
        <f t="shared" si="2"/>
        <v/>
      </c>
      <c r="X18" s="23" t="str">
        <f>+IF($V18="","",SUMIFS($M:$M,$E:$E,$V18,$P:$P,"&lt;&gt;"&amp;"Pas à risque",$B:$B,X$2))</f>
        <v/>
      </c>
      <c r="Y18" s="23" t="str">
        <f>+IF($V18="","",SUMIFS($M:$M,$E:$E,$V18,$P:$P,"&lt;&gt;"&amp;"Pas à risque",$B:$B,Y$2))</f>
        <v/>
      </c>
    </row>
    <row r="19" spans="1:28" outlineLevel="1" x14ac:dyDescent="0.25"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S19" s="31"/>
      <c r="T19" s="96" t="str">
        <f>+IF(U19="","",VLOOKUP(V19,'2024'!$B:$Q,12,0))</f>
        <v/>
      </c>
      <c r="U19" t="str">
        <f t="shared" si="2"/>
        <v/>
      </c>
      <c r="X19" s="23" t="str">
        <f>+IF($V19="","",SUMIFS($M:$M,$E:$E,$V19,$P:$P,"&lt;&gt;"&amp;"Pas à risque",$B:$B,X$2))</f>
        <v/>
      </c>
      <c r="Y19" s="23" t="str">
        <f>+IF($V19="","",SUMIFS($M:$M,$E:$E,$V19,$P:$P,"&lt;&gt;"&amp;"Pas à risque",$B:$B,Y$2))</f>
        <v/>
      </c>
    </row>
    <row r="20" spans="1:28" ht="15.75" outlineLevel="1" thickBot="1" x14ac:dyDescent="0.3"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S20" s="31"/>
      <c r="T20" s="96" t="str">
        <f>+IF(U20="","",VLOOKUP(V20,'2024'!$B:$Q,12,0))</f>
        <v/>
      </c>
      <c r="U20" t="str">
        <f t="shared" si="2"/>
        <v/>
      </c>
      <c r="X20" s="23" t="str">
        <f>+IF($V20="","",SUMIFS($M:$M,$E:$E,$V20,$P:$P,"&lt;&gt;"&amp;"Pas à risque",$B:$B,X$2))</f>
        <v/>
      </c>
      <c r="Y20" s="23" t="str">
        <f>+IF($V20="","",SUMIFS($M:$M,$E:$E,$V20,$P:$P,"&lt;&gt;"&amp;"Pas à risque",$B:$B,Y$2))</f>
        <v/>
      </c>
    </row>
    <row r="21" spans="1:28" ht="15.75" outlineLevel="1" thickBot="1" x14ac:dyDescent="0.3">
      <c r="C21" s="106"/>
      <c r="D21" s="107"/>
      <c r="E21" s="108"/>
      <c r="F21" s="11"/>
      <c r="G21" s="4"/>
      <c r="H21" s="4"/>
      <c r="I21" s="4"/>
      <c r="J21" s="4"/>
      <c r="K21" s="4"/>
      <c r="L21" s="4"/>
      <c r="M21" s="4"/>
      <c r="N21" s="4"/>
      <c r="O21" s="4"/>
      <c r="P21" s="4"/>
      <c r="S21" s="31"/>
      <c r="T21" s="96" t="str">
        <f>+IF(U21="","",VLOOKUP(V21,'2024'!$B:$Q,12,0))</f>
        <v/>
      </c>
      <c r="U21" t="str">
        <f t="shared" si="2"/>
        <v/>
      </c>
      <c r="X21" s="23" t="str">
        <f>+IF($V21="","",SUMIFS($M:$M,$E:$E,$V21,$P:$P,"&lt;&gt;"&amp;"Pas à risque",$B:$B,X$2))</f>
        <v/>
      </c>
      <c r="Y21" s="23" t="str">
        <f>+IF($V21="","",SUMIFS($M:$M,$E:$E,$V21,$P:$P,"&lt;&gt;"&amp;"Pas à risque",$B:$B,Y$2))</f>
        <v/>
      </c>
    </row>
    <row r="22" spans="1:28" ht="15.75" outlineLevel="1" thickBot="1" x14ac:dyDescent="0.3">
      <c r="C22" s="12" t="s">
        <v>29</v>
      </c>
      <c r="D22" s="13" t="s">
        <v>30</v>
      </c>
      <c r="E22" s="13" t="s">
        <v>31</v>
      </c>
      <c r="F22" s="13" t="s">
        <v>32</v>
      </c>
      <c r="G22" s="14" t="s">
        <v>33</v>
      </c>
      <c r="H22" s="14" t="s">
        <v>34</v>
      </c>
      <c r="I22" s="4"/>
      <c r="J22" s="4"/>
      <c r="K22" s="4"/>
      <c r="L22" s="4"/>
      <c r="M22" s="4"/>
      <c r="N22" s="4"/>
      <c r="O22" s="4"/>
      <c r="P22" s="4"/>
      <c r="S22" s="31"/>
      <c r="T22" s="96" t="str">
        <f>+IF(U22="","",VLOOKUP(V22,'2024'!$B:$Q,12,0))</f>
        <v/>
      </c>
      <c r="U22" t="str">
        <f t="shared" si="2"/>
        <v/>
      </c>
      <c r="X22" s="23" t="str">
        <f>+IF($V22="","",SUMIFS($M:$M,$E:$E,$V22,$P:$P,"&lt;&gt;"&amp;"Pas à risque",$B:$B,X$2))</f>
        <v/>
      </c>
      <c r="Y22" s="23" t="str">
        <f>+IF($V22="","",SUMIFS($M:$M,$E:$E,$V22,$P:$P,"&lt;&gt;"&amp;"Pas à risque",$B:$B,Y$2))</f>
        <v/>
      </c>
    </row>
    <row r="23" spans="1:28" outlineLevel="1" x14ac:dyDescent="0.25">
      <c r="A23" t="s">
        <v>39</v>
      </c>
      <c r="B23" t="s">
        <v>36</v>
      </c>
      <c r="C23" s="5" t="s">
        <v>47</v>
      </c>
      <c r="D23" s="4">
        <v>0</v>
      </c>
      <c r="E23" s="15">
        <v>1</v>
      </c>
      <c r="F23" s="16" t="s">
        <v>48</v>
      </c>
      <c r="G23" s="5" t="s">
        <v>35</v>
      </c>
      <c r="H23" s="6">
        <v>729</v>
      </c>
      <c r="I23" s="4"/>
      <c r="J23" s="4"/>
      <c r="K23" s="4"/>
      <c r="L23" s="4"/>
      <c r="M23" s="4"/>
      <c r="N23" s="4"/>
      <c r="O23" s="4"/>
      <c r="P23" s="4"/>
      <c r="S23" s="31"/>
      <c r="T23" s="96" t="str">
        <f>+IF(U23="","",VLOOKUP(V23,'2024'!$B:$Q,12,0))</f>
        <v/>
      </c>
      <c r="U23" t="str">
        <f t="shared" si="2"/>
        <v/>
      </c>
      <c r="X23" s="23" t="str">
        <f>+IF($V23="","",SUMIFS($M:$M,$E:$E,$V23,$P:$P,"&lt;&gt;"&amp;"Pas à risque",$B:$B,X$2))</f>
        <v/>
      </c>
      <c r="Y23" s="23" t="str">
        <f>+IF($V23="","",SUMIFS($M:$M,$E:$E,$V23,$P:$P,"&lt;&gt;"&amp;"Pas à risque",$B:$B,Y$2))</f>
        <v/>
      </c>
    </row>
    <row r="24" spans="1:28" outlineLevel="1" x14ac:dyDescent="0.25">
      <c r="A24" t="s">
        <v>39</v>
      </c>
      <c r="B24" t="s">
        <v>36</v>
      </c>
      <c r="C24" s="5" t="s">
        <v>49</v>
      </c>
      <c r="D24" s="4">
        <v>132155.81280000001</v>
      </c>
      <c r="E24" s="15">
        <v>1</v>
      </c>
      <c r="F24" s="16" t="s">
        <v>50</v>
      </c>
      <c r="G24" s="5" t="s">
        <v>51</v>
      </c>
      <c r="H24" s="6">
        <v>12</v>
      </c>
      <c r="I24" s="4"/>
      <c r="J24" s="4"/>
      <c r="K24" s="4"/>
      <c r="L24" s="4"/>
      <c r="M24" s="4"/>
      <c r="N24" s="4"/>
      <c r="O24" s="4"/>
      <c r="P24" s="4"/>
      <c r="S24" s="31"/>
      <c r="T24" s="96" t="str">
        <f>+IF(U24="","",VLOOKUP(V24,'2024'!$B:$Q,12,0))</f>
        <v/>
      </c>
      <c r="U24" t="str">
        <f t="shared" si="2"/>
        <v/>
      </c>
      <c r="Y24" s="23" t="str">
        <f>+IF($V24="","",SUMIFS($M:$M,$E:$E,$V24,$P:$P,"&lt;&gt;"&amp;"Pas à risque",$B:$B,Y$2))</f>
        <v/>
      </c>
      <c r="AB24" s="23" t="str">
        <f>+IF($V24="","",SUMIFS($M:$M,$E:$E,$V24,$P:$P,"&lt;&gt;"&amp;"Pas à risque",$B:$B,X$2))</f>
        <v/>
      </c>
    </row>
    <row r="25" spans="1:28" outlineLevel="1" x14ac:dyDescent="0.25">
      <c r="A25" t="s">
        <v>39</v>
      </c>
      <c r="B25" t="s">
        <v>36</v>
      </c>
      <c r="C25" s="5" t="s">
        <v>52</v>
      </c>
      <c r="D25" s="4">
        <v>197791.5582</v>
      </c>
      <c r="E25" s="15">
        <v>1</v>
      </c>
      <c r="F25" s="16" t="s">
        <v>53</v>
      </c>
      <c r="G25" s="5" t="s">
        <v>51</v>
      </c>
      <c r="H25" s="6">
        <v>12</v>
      </c>
      <c r="I25" s="4"/>
      <c r="J25" s="4"/>
      <c r="K25" s="4"/>
      <c r="L25" s="4"/>
      <c r="M25" s="4"/>
      <c r="N25" s="4"/>
      <c r="O25" s="4"/>
      <c r="P25" s="4"/>
      <c r="S25" s="31"/>
      <c r="T25" s="96" t="str">
        <f>+IF(U25="","",VLOOKUP(V25,'2024'!$B:$Q,12,0))</f>
        <v/>
      </c>
      <c r="U25" t="str">
        <f t="shared" si="2"/>
        <v/>
      </c>
      <c r="X25" s="23" t="str">
        <f>+IF($V25="","",SUMIFS($M:$M,$E:$E,$V25,$P:$P,"&lt;&gt;"&amp;"Pas à risque",$B:$B,X$2))</f>
        <v/>
      </c>
      <c r="Y25" s="23" t="str">
        <f>+IF($V25="","",SUMIFS($M:$M,$E:$E,$V25,$P:$P,"&lt;&gt;"&amp;"Pas à risque",$B:$B,Y$2))</f>
        <v/>
      </c>
    </row>
    <row r="26" spans="1:28" outlineLevel="1" x14ac:dyDescent="0.25">
      <c r="A26" t="s">
        <v>39</v>
      </c>
      <c r="B26" t="s">
        <v>36</v>
      </c>
      <c r="C26" s="5" t="s">
        <v>54</v>
      </c>
      <c r="D26" s="4">
        <v>132155.81280000001</v>
      </c>
      <c r="E26" s="15">
        <v>1</v>
      </c>
      <c r="F26" s="16" t="s">
        <v>50</v>
      </c>
      <c r="G26" s="5" t="s">
        <v>51</v>
      </c>
      <c r="H26" s="6">
        <v>8</v>
      </c>
      <c r="I26" s="4"/>
      <c r="J26" s="4"/>
      <c r="K26" s="4"/>
      <c r="L26" s="4"/>
      <c r="M26" s="4">
        <v>13.14</v>
      </c>
      <c r="N26" s="4"/>
      <c r="O26" s="4"/>
      <c r="P26" s="4"/>
      <c r="S26" s="32"/>
      <c r="T26" s="97" t="str">
        <f>+IF(U26="","",VLOOKUP(V26,'2024'!$B:$Q,12,0))</f>
        <v/>
      </c>
      <c r="U26" s="21" t="str">
        <f t="shared" si="2"/>
        <v/>
      </c>
      <c r="V26" s="21"/>
      <c r="W26" s="21"/>
      <c r="X26" s="21"/>
      <c r="Y26" s="21"/>
    </row>
    <row r="27" spans="1:28" x14ac:dyDescent="0.25">
      <c r="C27" s="1"/>
      <c r="S27" s="30" t="s">
        <v>39</v>
      </c>
      <c r="T27" s="25"/>
      <c r="U27" s="25"/>
      <c r="V27" s="20"/>
      <c r="W27" s="20"/>
      <c r="X27" s="24">
        <f t="shared" ref="X27:Y27" si="3">SUM(X28:X41)</f>
        <v>462103.18380000006</v>
      </c>
      <c r="Y27" s="24">
        <f t="shared" si="3"/>
        <v>0</v>
      </c>
    </row>
    <row r="28" spans="1:28" outlineLevel="1" x14ac:dyDescent="0.25">
      <c r="C28" s="1"/>
      <c r="S28" s="34"/>
      <c r="T28" s="37"/>
      <c r="U28" s="37"/>
      <c r="V28" s="35" t="str" cm="1">
        <f t="array" ref="V28:V33">+_xlfn.UNIQUE(_xlfn._xlws.FILTER(C:C,A:A=S27))</f>
        <v>P902AV10U</v>
      </c>
      <c r="W28" s="35"/>
      <c r="X28">
        <f>+IF($V28="","",SUMIFS($D:$D,$C:$C,$V28,$P:$P,"&lt;&gt;"&amp;"Pas à risque",$B:$B,X$2))</f>
        <v>0</v>
      </c>
      <c r="Y28">
        <f>+IF($V28="","",SUMIFS($D:$D,$C:$C,$V28,$P:$P,"&lt;&gt;"&amp;"Pas à risque",$B:$B,Y$2))</f>
        <v>0</v>
      </c>
    </row>
    <row r="29" spans="1:28" outlineLevel="1" x14ac:dyDescent="0.25">
      <c r="A29" s="18"/>
      <c r="B29" s="18"/>
      <c r="C29" s="18"/>
      <c r="D29" s="18"/>
      <c r="E29" s="18"/>
      <c r="F29" s="18"/>
      <c r="G29" s="18"/>
      <c r="H29" s="18"/>
      <c r="I29" s="18"/>
      <c r="J29" s="18"/>
      <c r="K29" s="18"/>
      <c r="L29" s="18"/>
      <c r="M29" s="18"/>
      <c r="N29" s="18"/>
      <c r="O29" s="18"/>
      <c r="P29" s="18"/>
      <c r="Q29" s="18"/>
      <c r="S29" s="31"/>
      <c r="V29" t="str">
        <v>P001AIDAINF2</v>
      </c>
      <c r="X29">
        <f>+IF($V29="","",SUMIFS($D:$D,$C:$C,$V29,$P:$P,"&lt;&gt;"&amp;"Pas à risque",$B:$B,X$2))</f>
        <v>132155.81280000001</v>
      </c>
      <c r="Y29">
        <f>+IF($V29="","",SUMIFS($D:$D,$C:$C,$V29,$P:$P,"&lt;&gt;"&amp;"Pas à risque",$B:$B,Y$2))</f>
        <v>0</v>
      </c>
    </row>
    <row r="30" spans="1:28" outlineLevel="1" x14ac:dyDescent="0.25">
      <c r="S30" s="31"/>
      <c r="V30" t="str">
        <v>P001AIDASUP2</v>
      </c>
      <c r="X30">
        <f>+IF($V30="","",SUMIFS($D:$D,$C:$C,$V30,$P:$P,"&lt;&gt;"&amp;"Pas à risque",$B:$B,X$2))</f>
        <v>197791.5582</v>
      </c>
      <c r="Y30">
        <f>+IF($V30="","",SUMIFS($D:$D,$C:$C,$V30,$P:$P,"&lt;&gt;"&amp;"Pas à risque",$B:$B,Y$2))</f>
        <v>0</v>
      </c>
    </row>
    <row r="31" spans="1:28" outlineLevel="1" x14ac:dyDescent="0.25">
      <c r="C31" s="27" t="s">
        <v>42</v>
      </c>
      <c r="D31" s="27" t="s">
        <v>0</v>
      </c>
      <c r="E31" s="27" t="s">
        <v>1</v>
      </c>
      <c r="F31" s="27" t="s">
        <v>2</v>
      </c>
      <c r="G31" s="27" t="s">
        <v>3</v>
      </c>
      <c r="H31" s="27" t="s">
        <v>4</v>
      </c>
      <c r="I31" s="27" t="s">
        <v>5</v>
      </c>
      <c r="J31" s="27" t="s">
        <v>6</v>
      </c>
      <c r="K31" s="27" t="s">
        <v>43</v>
      </c>
      <c r="L31" s="27" t="s">
        <v>7</v>
      </c>
      <c r="M31" s="27" t="s">
        <v>8</v>
      </c>
      <c r="N31" s="27" t="s">
        <v>44</v>
      </c>
      <c r="O31" s="27" t="s">
        <v>9</v>
      </c>
      <c r="P31" s="4"/>
      <c r="S31" s="31"/>
      <c r="V31" t="str">
        <v>P001AIDAINT</v>
      </c>
      <c r="X31" s="3">
        <f>+IF($V31="","",SUMIFS($D:$D,$C:$C,$V31,$P:$P,"&lt;&gt;"&amp;"Pas à risque",$B:$B,X$2))</f>
        <v>132155.81280000001</v>
      </c>
      <c r="Y31" s="3">
        <f>+IF($V31="","",SUMIFS($D:$D,$C:$C,$V31,$P:$P,"&lt;&gt;"&amp;"Pas à risque",$B:$B,Y$2))</f>
        <v>0</v>
      </c>
    </row>
    <row r="32" spans="1:28" outlineLevel="1" x14ac:dyDescent="0.25">
      <c r="A32" t="s">
        <v>38</v>
      </c>
      <c r="B32" t="s">
        <v>37</v>
      </c>
      <c r="C32" s="28" t="s">
        <v>10</v>
      </c>
      <c r="D32" s="28" t="s">
        <v>11</v>
      </c>
      <c r="E32" s="28">
        <v>10002201</v>
      </c>
      <c r="F32" s="28" t="s">
        <v>12</v>
      </c>
      <c r="G32" s="28">
        <v>9000</v>
      </c>
      <c r="H32" s="28" t="s">
        <v>13</v>
      </c>
      <c r="I32" s="28" t="s">
        <v>14</v>
      </c>
      <c r="J32" s="28" t="s">
        <v>15</v>
      </c>
      <c r="K32" s="4">
        <v>13.14</v>
      </c>
      <c r="L32" s="28" t="s">
        <v>16</v>
      </c>
      <c r="M32" s="4" t="s">
        <v>406</v>
      </c>
      <c r="N32" s="29">
        <v>0</v>
      </c>
      <c r="O32" s="29">
        <v>0</v>
      </c>
      <c r="P32" s="4"/>
      <c r="S32" s="31"/>
      <c r="V32" t="str">
        <v>P001AIDAINF3</v>
      </c>
      <c r="X32">
        <f>+IF($V32="","",SUMIFS($D:$D,$C:$C,$V32,$P:$P,"&lt;&gt;"&amp;"Pas à risque",$B:$B,X$2))</f>
        <v>0</v>
      </c>
      <c r="Y32">
        <f>+IF($V32="","",SUMIFS($D:$D,$C:$C,$V32,$P:$P,"&lt;&gt;"&amp;"Pas à risque",$B:$B,Y$2))</f>
        <v>0</v>
      </c>
    </row>
    <row r="33" spans="1:25" outlineLevel="1" x14ac:dyDescent="0.25">
      <c r="A33" t="s">
        <v>38</v>
      </c>
      <c r="B33" t="s">
        <v>37</v>
      </c>
      <c r="C33" s="28" t="s">
        <v>10</v>
      </c>
      <c r="D33" s="28" t="s">
        <v>11</v>
      </c>
      <c r="E33" s="28">
        <v>10004502</v>
      </c>
      <c r="F33" s="28" t="s">
        <v>17</v>
      </c>
      <c r="G33" s="28">
        <v>9000</v>
      </c>
      <c r="H33" s="28" t="s">
        <v>18</v>
      </c>
      <c r="I33" s="28" t="s">
        <v>19</v>
      </c>
      <c r="J33" s="28" t="s">
        <v>15</v>
      </c>
      <c r="K33" s="4">
        <v>13.14</v>
      </c>
      <c r="L33" s="28" t="s">
        <v>16</v>
      </c>
      <c r="M33" s="4" t="s">
        <v>407</v>
      </c>
      <c r="N33" s="29">
        <v>0</v>
      </c>
      <c r="O33" s="29">
        <v>0</v>
      </c>
      <c r="P33" s="4"/>
      <c r="S33" s="31"/>
      <c r="V33" t="str">
        <v>P001AIDASUP3</v>
      </c>
      <c r="X33">
        <f>+IF($V33="","",SUMIFS($D:$D,$C:$C,$V33,$P:$P,"&lt;&gt;"&amp;"Pas à risque",$B:$B,X$2))</f>
        <v>0</v>
      </c>
      <c r="Y33">
        <f>+IF($V33="","",SUMIFS($D:$D,$C:$C,$V33,$P:$P,"&lt;&gt;"&amp;"Pas à risque",$B:$B,Y$2))</f>
        <v>0</v>
      </c>
    </row>
    <row r="34" spans="1:25" outlineLevel="1" x14ac:dyDescent="0.25">
      <c r="A34" t="s">
        <v>38</v>
      </c>
      <c r="B34" t="s">
        <v>37</v>
      </c>
      <c r="C34" s="28">
        <v>200</v>
      </c>
      <c r="D34" s="28" t="s">
        <v>20</v>
      </c>
      <c r="E34" s="28">
        <v>200000102</v>
      </c>
      <c r="F34" s="28" t="s">
        <v>21</v>
      </c>
      <c r="G34" s="28">
        <v>9000</v>
      </c>
      <c r="H34" s="28" t="s">
        <v>13</v>
      </c>
      <c r="I34" s="4"/>
      <c r="J34" s="28" t="s">
        <v>15</v>
      </c>
      <c r="K34" s="4">
        <v>13.14</v>
      </c>
      <c r="L34" s="28" t="s">
        <v>16</v>
      </c>
      <c r="M34" s="4" t="s">
        <v>408</v>
      </c>
      <c r="N34" s="29">
        <v>0</v>
      </c>
      <c r="O34" s="29">
        <v>0</v>
      </c>
      <c r="P34" s="4"/>
      <c r="S34" s="31"/>
      <c r="X34" t="str">
        <f>+IF($V34="","",SUMIFS($D:$D,$C:$C,$V34,$P:$P,"&lt;&gt;"&amp;"Pas à risque",$B:$B,X$2))</f>
        <v/>
      </c>
      <c r="Y34" t="str">
        <f>+IF($V34="","",SUMIFS($D:$D,$C:$C,$V34,$P:$P,"&lt;&gt;"&amp;"Pas à risque",$B:$B,Y$2))</f>
        <v/>
      </c>
    </row>
    <row r="35" spans="1:25" outlineLevel="1" x14ac:dyDescent="0.25">
      <c r="A35" t="s">
        <v>38</v>
      </c>
      <c r="B35" t="s">
        <v>37</v>
      </c>
      <c r="C35" s="28">
        <v>201</v>
      </c>
      <c r="D35" s="28" t="s">
        <v>20</v>
      </c>
      <c r="E35" s="28">
        <v>201000249</v>
      </c>
      <c r="F35" s="28" t="s">
        <v>22</v>
      </c>
      <c r="G35" s="28">
        <v>9000</v>
      </c>
      <c r="H35" s="28" t="s">
        <v>13</v>
      </c>
      <c r="I35" s="4"/>
      <c r="J35" s="28" t="s">
        <v>15</v>
      </c>
      <c r="K35" s="4">
        <v>13.14</v>
      </c>
      <c r="L35" s="28" t="s">
        <v>16</v>
      </c>
      <c r="M35" s="4" t="s">
        <v>409</v>
      </c>
      <c r="N35" s="29">
        <v>0</v>
      </c>
      <c r="O35" s="29">
        <v>0</v>
      </c>
      <c r="P35" s="5" t="s">
        <v>23</v>
      </c>
      <c r="S35" s="31"/>
      <c r="X35" s="23" t="str">
        <f>+IF($V35="","",SUMIFS($D:$D,$C:$C,$V35,$P:$P,"&lt;&gt;"&amp;"Pas à risque",$B:$B,X$2))</f>
        <v/>
      </c>
      <c r="Y35" s="23" t="str">
        <f>+IF($V35="","",SUMIFS($D:$D,$C:$C,$V35,$P:$P,"&lt;&gt;"&amp;"Pas à risque",$B:$B,Y$2))</f>
        <v/>
      </c>
    </row>
    <row r="36" spans="1:25" outlineLevel="1" x14ac:dyDescent="0.25">
      <c r="A36" t="s">
        <v>38</v>
      </c>
      <c r="B36" t="s">
        <v>37</v>
      </c>
      <c r="C36" s="28">
        <v>220</v>
      </c>
      <c r="D36" s="28" t="s">
        <v>24</v>
      </c>
      <c r="E36" s="28">
        <v>220060180</v>
      </c>
      <c r="F36" s="28" t="s">
        <v>41</v>
      </c>
      <c r="G36" s="28">
        <v>9000</v>
      </c>
      <c r="H36" s="28" t="s">
        <v>13</v>
      </c>
      <c r="I36" s="4"/>
      <c r="J36" s="28" t="s">
        <v>26</v>
      </c>
      <c r="K36" s="4">
        <v>13.14</v>
      </c>
      <c r="L36" s="28" t="s">
        <v>16</v>
      </c>
      <c r="M36" s="4" t="s">
        <v>410</v>
      </c>
      <c r="N36" s="29">
        <v>0</v>
      </c>
      <c r="O36" s="29">
        <v>0</v>
      </c>
      <c r="P36" s="4"/>
      <c r="S36" s="31"/>
      <c r="X36" s="23" t="str">
        <f>+IF($V36="","",SUMIFS($D:$D,$C:$C,$V36,$P:$P,"&lt;&gt;"&amp;"Pas à risque",$B:$B,X$2))</f>
        <v/>
      </c>
      <c r="Y36" s="23" t="str">
        <f>+IF($V36="","",SUMIFS($D:$D,$C:$C,$V36,$P:$P,"&lt;&gt;"&amp;"Pas à risque",$B:$B,Y$2))</f>
        <v/>
      </c>
    </row>
    <row r="37" spans="1:25" outlineLevel="1" x14ac:dyDescent="0.25">
      <c r="A37" t="s">
        <v>38</v>
      </c>
      <c r="B37" t="s">
        <v>37</v>
      </c>
      <c r="C37" s="28">
        <v>220</v>
      </c>
      <c r="D37" s="28" t="s">
        <v>24</v>
      </c>
      <c r="E37" s="28">
        <v>220060182</v>
      </c>
      <c r="F37" s="28" t="s">
        <v>25</v>
      </c>
      <c r="G37" s="28">
        <v>9000</v>
      </c>
      <c r="H37" s="28" t="s">
        <v>13</v>
      </c>
      <c r="I37" s="4"/>
      <c r="J37" s="28" t="s">
        <v>26</v>
      </c>
      <c r="K37" s="4">
        <v>13.14</v>
      </c>
      <c r="L37" s="28" t="s">
        <v>16</v>
      </c>
      <c r="M37" s="4" t="s">
        <v>411</v>
      </c>
      <c r="N37" s="29">
        <v>0</v>
      </c>
      <c r="O37" s="29">
        <v>0</v>
      </c>
      <c r="P37" s="4"/>
      <c r="S37" s="31"/>
      <c r="X37" s="23" t="str">
        <f>+IF($V37="","",SUMIFS($D:$D,$C:$C,$V37,$P:$P,"&lt;&gt;"&amp;"Pas à risque",$B:$B,X$2))</f>
        <v/>
      </c>
      <c r="Y37" s="23" t="str">
        <f>+IF($V37="","",SUMIFS($D:$D,$C:$C,$V37,$P:$P,"&lt;&gt;"&amp;"Pas à risque",$B:$B,Y$2))</f>
        <v/>
      </c>
    </row>
    <row r="38" spans="1:25" outlineLevel="1" x14ac:dyDescent="0.25">
      <c r="A38" t="s">
        <v>38</v>
      </c>
      <c r="B38" t="s">
        <v>37</v>
      </c>
      <c r="C38" s="28">
        <v>221</v>
      </c>
      <c r="D38" s="28" t="s">
        <v>24</v>
      </c>
      <c r="E38" s="28">
        <v>221003012</v>
      </c>
      <c r="F38" s="28" t="s">
        <v>56</v>
      </c>
      <c r="G38" s="28">
        <v>9000</v>
      </c>
      <c r="H38" s="28" t="s">
        <v>13</v>
      </c>
      <c r="I38" s="4"/>
      <c r="J38" s="28" t="s">
        <v>15</v>
      </c>
      <c r="K38" s="4">
        <v>13.14</v>
      </c>
      <c r="L38" s="28" t="s">
        <v>16</v>
      </c>
      <c r="M38" s="4" t="s">
        <v>412</v>
      </c>
      <c r="N38" s="29">
        <v>0</v>
      </c>
      <c r="O38" s="29">
        <v>0</v>
      </c>
      <c r="P38" s="5" t="s">
        <v>23</v>
      </c>
      <c r="S38" s="31"/>
      <c r="X38" s="23" t="str">
        <f>+IF($V38="","",SUMIFS($D:$D,$C:$C,$V38,$P:$P,"&lt;&gt;"&amp;"Pas à risque",$B:$B,X$2))</f>
        <v/>
      </c>
      <c r="Y38" s="23" t="str">
        <f>+IF($V38="","",SUMIFS($D:$D,$C:$C,$V38,$P:$P,"&lt;&gt;"&amp;"Pas à risque",$B:$B,Y$2))</f>
        <v/>
      </c>
    </row>
    <row r="39" spans="1:25" outlineLevel="1" x14ac:dyDescent="0.25">
      <c r="A39" t="s">
        <v>38</v>
      </c>
      <c r="B39" t="s">
        <v>37</v>
      </c>
      <c r="C39" s="28">
        <v>221</v>
      </c>
      <c r="D39" s="28" t="s">
        <v>24</v>
      </c>
      <c r="E39" s="28">
        <v>221060008</v>
      </c>
      <c r="F39" s="28" t="s">
        <v>46</v>
      </c>
      <c r="G39" s="28">
        <v>9000</v>
      </c>
      <c r="H39" s="28" t="s">
        <v>13</v>
      </c>
      <c r="I39" s="4"/>
      <c r="J39" s="28" t="s">
        <v>15</v>
      </c>
      <c r="K39" s="4">
        <v>13.14</v>
      </c>
      <c r="L39" s="28" t="s">
        <v>16</v>
      </c>
      <c r="M39" s="4" t="s">
        <v>413</v>
      </c>
      <c r="N39" s="29">
        <v>0</v>
      </c>
      <c r="O39" s="29">
        <v>0</v>
      </c>
      <c r="P39" s="4"/>
      <c r="S39" s="31"/>
      <c r="X39" s="23" t="str">
        <f>+IF($V39="","",SUMIFS($D:$D,$C:$C,$V39,$P:$P,"&lt;&gt;"&amp;"Pas à risque",$B:$B,X$2))</f>
        <v/>
      </c>
      <c r="Y39" s="23" t="str">
        <f>+IF($V39="","",SUMIFS($D:$D,$C:$C,$V39,$P:$P,"&lt;&gt;"&amp;"Pas à risque",$B:$B,Y$2))</f>
        <v/>
      </c>
    </row>
    <row r="40" spans="1:25" ht="15.75" outlineLevel="1" thickBot="1" x14ac:dyDescent="0.3">
      <c r="A40" t="s">
        <v>38</v>
      </c>
      <c r="B40" t="s">
        <v>37</v>
      </c>
      <c r="C40" s="28" t="s">
        <v>57</v>
      </c>
      <c r="D40" s="28" t="s">
        <v>20</v>
      </c>
      <c r="E40" s="28">
        <v>1400175000</v>
      </c>
      <c r="F40" s="28" t="s">
        <v>58</v>
      </c>
      <c r="G40" s="28">
        <v>9000</v>
      </c>
      <c r="H40" s="28" t="s">
        <v>13</v>
      </c>
      <c r="I40" s="28" t="s">
        <v>61</v>
      </c>
      <c r="J40" s="28" t="s">
        <v>62</v>
      </c>
      <c r="K40" s="4">
        <v>13.14</v>
      </c>
      <c r="L40" s="28" t="s">
        <v>16</v>
      </c>
      <c r="M40" s="4" t="s">
        <v>414</v>
      </c>
      <c r="N40" s="29">
        <v>0</v>
      </c>
      <c r="O40" s="29">
        <v>0</v>
      </c>
      <c r="P40" s="4"/>
      <c r="S40" s="31"/>
      <c r="X40" s="23" t="str">
        <f>+IF($V40="","",SUMIFS($D:$D,$C:$C,$V40,$P:$P,"&lt;&gt;"&amp;"Pas à risque",$B:$B,X$2))</f>
        <v/>
      </c>
      <c r="Y40" s="23" t="str">
        <f>+IF($V40="","",SUMIFS($D:$D,$C:$C,$V40,$P:$P,"&lt;&gt;"&amp;"Pas à risque",$B:$B,Y$2))</f>
        <v/>
      </c>
    </row>
    <row r="41" spans="1:25" ht="15.75" outlineLevel="1" thickBot="1" x14ac:dyDescent="0.3">
      <c r="C41" s="7"/>
      <c r="D41" s="8"/>
      <c r="E41" s="8"/>
      <c r="F41" s="8"/>
      <c r="G41" s="8"/>
      <c r="H41" s="8"/>
      <c r="I41" s="8"/>
      <c r="J41" s="8"/>
      <c r="K41" s="9"/>
      <c r="L41" s="8" t="s">
        <v>16</v>
      </c>
      <c r="M41" s="4" t="s">
        <v>415</v>
      </c>
      <c r="N41" s="9"/>
      <c r="O41" s="9" t="s">
        <v>416</v>
      </c>
      <c r="P41" s="4"/>
      <c r="S41" s="32"/>
      <c r="T41" s="26"/>
      <c r="U41" s="26"/>
      <c r="V41" s="21"/>
      <c r="W41" s="21"/>
      <c r="X41" s="21"/>
      <c r="Y41" s="21"/>
    </row>
    <row r="42" spans="1:25" x14ac:dyDescent="0.25"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</row>
    <row r="43" spans="1:25" x14ac:dyDescent="0.25"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</row>
    <row r="44" spans="1:25" x14ac:dyDescent="0.25"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</row>
    <row r="45" spans="1:25" ht="15.75" thickBot="1" x14ac:dyDescent="0.3"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</row>
    <row r="46" spans="1:25" ht="16.5" thickBot="1" x14ac:dyDescent="0.3">
      <c r="C46" s="109"/>
      <c r="D46" s="110"/>
      <c r="E46" s="111"/>
      <c r="F46" s="112"/>
      <c r="G46" s="4"/>
      <c r="H46" s="4"/>
      <c r="I46" s="4"/>
      <c r="J46" s="4"/>
      <c r="K46" s="4"/>
      <c r="L46" s="4"/>
      <c r="M46" s="4"/>
      <c r="N46" s="4"/>
      <c r="O46" s="4"/>
      <c r="P46" s="4"/>
    </row>
    <row r="47" spans="1:25" x14ac:dyDescent="0.25"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</row>
    <row r="48" spans="1:25" ht="15.75" thickBot="1" x14ac:dyDescent="0.3"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</row>
    <row r="49" spans="1:17" ht="15.75" thickBot="1" x14ac:dyDescent="0.3">
      <c r="C49" s="106"/>
      <c r="D49" s="107"/>
      <c r="E49" s="108"/>
      <c r="F49" s="11"/>
      <c r="G49" s="4"/>
      <c r="H49" s="4"/>
      <c r="I49" s="4"/>
      <c r="J49" s="4"/>
      <c r="K49" s="4"/>
      <c r="L49" s="4"/>
      <c r="M49" s="4"/>
      <c r="N49" s="4"/>
      <c r="O49" s="4"/>
      <c r="P49" s="4"/>
    </row>
    <row r="50" spans="1:17" ht="15.75" thickBot="1" x14ac:dyDescent="0.3">
      <c r="C50" s="12" t="s">
        <v>29</v>
      </c>
      <c r="D50" s="13" t="s">
        <v>30</v>
      </c>
      <c r="E50" s="13" t="s">
        <v>31</v>
      </c>
      <c r="F50" s="13" t="s">
        <v>32</v>
      </c>
      <c r="G50" s="14" t="s">
        <v>33</v>
      </c>
      <c r="H50" s="14" t="s">
        <v>34</v>
      </c>
      <c r="I50" s="4"/>
      <c r="J50" s="4"/>
      <c r="K50" s="4"/>
      <c r="L50" s="4"/>
      <c r="M50" s="4"/>
      <c r="N50" s="4"/>
      <c r="O50" s="4"/>
      <c r="P50" s="4"/>
    </row>
    <row r="51" spans="1:17" x14ac:dyDescent="0.25">
      <c r="A51" t="s">
        <v>39</v>
      </c>
      <c r="B51" t="s">
        <v>37</v>
      </c>
      <c r="C51" s="5" t="s">
        <v>47</v>
      </c>
      <c r="D51" s="4" t="s">
        <v>417</v>
      </c>
      <c r="E51" s="15">
        <v>1</v>
      </c>
      <c r="F51" s="16" t="s">
        <v>418</v>
      </c>
      <c r="G51" s="5" t="s">
        <v>35</v>
      </c>
      <c r="H51" s="6">
        <v>729</v>
      </c>
      <c r="I51" s="4"/>
      <c r="J51" s="4"/>
      <c r="K51" s="4"/>
      <c r="L51" s="4"/>
      <c r="M51" s="4"/>
      <c r="N51" s="4"/>
      <c r="O51" s="4"/>
      <c r="P51" s="4"/>
    </row>
    <row r="52" spans="1:17" x14ac:dyDescent="0.25">
      <c r="A52" t="s">
        <v>39</v>
      </c>
      <c r="B52" t="s">
        <v>37</v>
      </c>
      <c r="C52" s="5" t="s">
        <v>59</v>
      </c>
      <c r="D52" s="4" t="s">
        <v>419</v>
      </c>
      <c r="E52" s="15">
        <v>1</v>
      </c>
      <c r="F52" s="16" t="s">
        <v>420</v>
      </c>
      <c r="G52" s="5" t="s">
        <v>51</v>
      </c>
      <c r="H52" s="6">
        <v>12</v>
      </c>
      <c r="I52" s="4"/>
      <c r="J52" s="4"/>
      <c r="K52" s="4"/>
      <c r="L52" s="4"/>
      <c r="M52" s="4"/>
      <c r="N52" s="4"/>
      <c r="O52" s="4"/>
      <c r="P52" s="4"/>
    </row>
    <row r="53" spans="1:17" x14ac:dyDescent="0.25">
      <c r="A53" t="s">
        <v>39</v>
      </c>
      <c r="B53" t="s">
        <v>37</v>
      </c>
      <c r="C53" s="5" t="s">
        <v>60</v>
      </c>
      <c r="D53" s="4" t="s">
        <v>421</v>
      </c>
      <c r="E53" s="15">
        <v>1</v>
      </c>
      <c r="F53" s="16" t="s">
        <v>422</v>
      </c>
      <c r="G53" s="5" t="s">
        <v>51</v>
      </c>
      <c r="H53" s="6">
        <v>12</v>
      </c>
      <c r="I53" s="4"/>
      <c r="J53" s="4"/>
      <c r="K53" s="4"/>
      <c r="L53" s="4"/>
      <c r="M53" s="4"/>
      <c r="N53" s="4"/>
      <c r="O53" s="4"/>
      <c r="P53" s="4"/>
    </row>
    <row r="54" spans="1:17" x14ac:dyDescent="0.25">
      <c r="A54" t="s">
        <v>39</v>
      </c>
      <c r="B54" t="s">
        <v>37</v>
      </c>
      <c r="C54" s="5" t="s">
        <v>54</v>
      </c>
      <c r="D54" s="4" t="s">
        <v>423</v>
      </c>
      <c r="E54" s="15">
        <v>1</v>
      </c>
      <c r="F54" s="16" t="s">
        <v>424</v>
      </c>
      <c r="G54" s="5" t="s">
        <v>51</v>
      </c>
      <c r="H54" s="6">
        <v>8</v>
      </c>
      <c r="I54" s="4"/>
      <c r="J54" s="4"/>
      <c r="K54" s="4"/>
      <c r="L54" s="4"/>
      <c r="M54" s="4"/>
      <c r="N54" s="4"/>
      <c r="O54" s="4"/>
      <c r="P54" s="4"/>
    </row>
    <row r="55" spans="1:17" x14ac:dyDescent="0.25">
      <c r="C55" s="1"/>
    </row>
    <row r="56" spans="1:17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</row>
    <row r="57" spans="1:17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</row>
    <row r="58" spans="1:17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</row>
    <row r="59" spans="1:17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</row>
    <row r="60" spans="1:17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</row>
    <row r="61" spans="1:17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</row>
    <row r="62" spans="1:17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</row>
    <row r="63" spans="1:17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</row>
    <row r="64" spans="1:17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</row>
    <row r="65" spans="1:17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</row>
    <row r="66" spans="1:17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</row>
    <row r="67" spans="1:17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</row>
    <row r="68" spans="1:17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</row>
    <row r="69" spans="1:17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</row>
    <row r="70" spans="1:17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</row>
    <row r="71" spans="1:17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</row>
    <row r="72" spans="1:17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</row>
    <row r="73" spans="1:17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</row>
    <row r="74" spans="1:17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</row>
    <row r="75" spans="1:17" x14ac:dyDescent="0.2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</row>
    <row r="76" spans="1:17" x14ac:dyDescent="0.2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</row>
    <row r="77" spans="1:17" ht="15" customHeight="1" x14ac:dyDescent="0.2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</row>
    <row r="78" spans="1:17" x14ac:dyDescent="0.2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</row>
    <row r="79" spans="1:17" x14ac:dyDescent="0.2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</row>
    <row r="80" spans="1:17" x14ac:dyDescent="0.2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</row>
    <row r="81" spans="1:17" x14ac:dyDescent="0.2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</row>
    <row r="82" spans="1:17" x14ac:dyDescent="0.2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</row>
    <row r="83" spans="1:17" x14ac:dyDescent="0.2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</row>
    <row r="84" spans="1:17" x14ac:dyDescent="0.2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</row>
    <row r="85" spans="1:17" x14ac:dyDescent="0.2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</row>
    <row r="86" spans="1:17" x14ac:dyDescent="0.2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</row>
    <row r="87" spans="1:17" x14ac:dyDescent="0.2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</row>
    <row r="88" spans="1:17" x14ac:dyDescent="0.2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</row>
    <row r="89" spans="1:17" x14ac:dyDescent="0.2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</row>
    <row r="90" spans="1:17" x14ac:dyDescent="0.2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</row>
    <row r="91" spans="1:17" x14ac:dyDescent="0.2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</row>
    <row r="92" spans="1:17" x14ac:dyDescent="0.2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</row>
    <row r="93" spans="1:17" x14ac:dyDescent="0.2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</row>
    <row r="94" spans="1:17" x14ac:dyDescent="0.2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</row>
    <row r="95" spans="1:17" x14ac:dyDescent="0.2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</row>
    <row r="96" spans="1:17" x14ac:dyDescent="0.2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</row>
    <row r="97" spans="1:17" x14ac:dyDescent="0.2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</row>
    <row r="98" spans="1:17" x14ac:dyDescent="0.2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</row>
    <row r="99" spans="1:17" ht="16.5" customHeight="1" x14ac:dyDescent="0.2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</row>
    <row r="100" spans="1:17" x14ac:dyDescent="0.2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</row>
    <row r="101" spans="1:17" x14ac:dyDescent="0.2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</row>
    <row r="102" spans="1:17" x14ac:dyDescent="0.2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</row>
    <row r="103" spans="1:17" x14ac:dyDescent="0.2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</row>
    <row r="104" spans="1:17" ht="31.5" customHeight="1" x14ac:dyDescent="0.2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</row>
    <row r="105" spans="1:17" x14ac:dyDescent="0.2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</row>
    <row r="106" spans="1:17" x14ac:dyDescent="0.2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</row>
    <row r="107" spans="1:17" ht="15.75" customHeight="1" x14ac:dyDescent="0.2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</row>
    <row r="108" spans="1:17" x14ac:dyDescent="0.2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</row>
    <row r="109" spans="1:17" x14ac:dyDescent="0.2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</row>
    <row r="110" spans="1:17" x14ac:dyDescent="0.2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</row>
    <row r="111" spans="1:17" x14ac:dyDescent="0.2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</row>
    <row r="112" spans="1:17" x14ac:dyDescent="0.2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</row>
    <row r="113" spans="1:17" x14ac:dyDescent="0.2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</row>
    <row r="114" spans="1:17" x14ac:dyDescent="0.2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</row>
    <row r="115" spans="1:17" x14ac:dyDescent="0.2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</row>
    <row r="116" spans="1:17" x14ac:dyDescent="0.2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</row>
    <row r="117" spans="1:17" x14ac:dyDescent="0.2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</row>
    <row r="118" spans="1:17" x14ac:dyDescent="0.2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</row>
    <row r="119" spans="1:17" x14ac:dyDescent="0.2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</row>
    <row r="120" spans="1:17" x14ac:dyDescent="0.2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</row>
    <row r="121" spans="1:17" x14ac:dyDescent="0.2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</row>
    <row r="122" spans="1:17" ht="31.5" customHeight="1" x14ac:dyDescent="0.2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</row>
    <row r="123" spans="1:17" x14ac:dyDescent="0.2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</row>
    <row r="124" spans="1:17" x14ac:dyDescent="0.2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</row>
    <row r="125" spans="1:17" x14ac:dyDescent="0.2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</row>
    <row r="126" spans="1:17" x14ac:dyDescent="0.2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</row>
    <row r="127" spans="1:17" x14ac:dyDescent="0.2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</row>
    <row r="128" spans="1:17" x14ac:dyDescent="0.2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</row>
    <row r="129" spans="1:17" x14ac:dyDescent="0.2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</row>
    <row r="130" spans="1:17" x14ac:dyDescent="0.2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</row>
  </sheetData>
  <mergeCells count="4">
    <mergeCell ref="C18:E18"/>
    <mergeCell ref="C21:E21"/>
    <mergeCell ref="C46:E46"/>
    <mergeCell ref="C49:E49"/>
  </mergeCells>
  <phoneticPr fontId="8" type="noConversion"/>
  <conditionalFormatting sqref="V7:V26">
    <cfRule type="expression" dxfId="0" priority="1">
      <formula>AND($T7&lt;&gt;0,NOT($T7=""))</formula>
    </cfRule>
  </conditionalFormatting>
  <dataValidations count="2">
    <dataValidation type="list" allowBlank="1" showInputMessage="1" showErrorMessage="1" sqref="A1:A1048576" xr:uid="{86EF9125-135B-4306-A51B-9929EFE69688}">
      <formula1>"Stock, TOTAL, WIP"</formula1>
    </dataValidation>
    <dataValidation type="list" allowBlank="1" showInputMessage="1" showErrorMessage="1" sqref="B1:B1048576" xr:uid="{0C49B5EB-C47D-472B-B93F-C1654E23ACF2}">
      <formula1>$X$2:$Y$2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815090-5F20-4F40-9EB6-19FEDEBF0D34}">
  <dimension ref="A1:T301"/>
  <sheetViews>
    <sheetView workbookViewId="0">
      <pane ySplit="1" topLeftCell="A239" activePane="bottomLeft" state="frozen"/>
      <selection pane="bottomLeft" activeCell="I264" sqref="I264"/>
    </sheetView>
  </sheetViews>
  <sheetFormatPr baseColWidth="10" defaultColWidth="9.140625" defaultRowHeight="15" x14ac:dyDescent="0.25"/>
  <cols>
    <col min="1" max="1" width="9.140625" style="49"/>
    <col min="2" max="2" width="11.85546875" style="49" bestFit="1" customWidth="1"/>
    <col min="3" max="3" width="22.42578125" style="49" bestFit="1" customWidth="1"/>
    <col min="4" max="4" width="12.5703125" style="49" bestFit="1" customWidth="1"/>
    <col min="5" max="5" width="9.140625" style="49"/>
    <col min="6" max="6" width="14.5703125" style="102" bestFit="1" customWidth="1"/>
    <col min="7" max="7" width="9.140625" style="49"/>
    <col min="8" max="8" width="15.140625" style="49" bestFit="1" customWidth="1"/>
    <col min="9" max="9" width="15.7109375" style="102" bestFit="1" customWidth="1"/>
    <col min="10" max="10" width="12" style="49" bestFit="1" customWidth="1"/>
    <col min="11" max="11" width="14.42578125" style="49" bestFit="1" customWidth="1"/>
    <col min="12" max="12" width="7.85546875" style="49" bestFit="1" customWidth="1"/>
    <col min="13" max="13" width="10.42578125" style="102" bestFit="1" customWidth="1"/>
    <col min="14" max="14" width="14.85546875" style="49" bestFit="1" customWidth="1"/>
    <col min="15" max="15" width="13.5703125" style="49" bestFit="1" customWidth="1"/>
    <col min="16" max="17" width="9.140625" style="49"/>
    <col min="18" max="18" width="10.7109375" bestFit="1" customWidth="1"/>
  </cols>
  <sheetData>
    <row r="1" spans="1:17" ht="15.75" thickBot="1" x14ac:dyDescent="0.3">
      <c r="A1" s="42" t="s">
        <v>65</v>
      </c>
      <c r="B1" s="43" t="s">
        <v>1</v>
      </c>
      <c r="C1" s="43" t="s">
        <v>2</v>
      </c>
      <c r="D1" s="43" t="s">
        <v>66</v>
      </c>
      <c r="E1" s="43" t="s">
        <v>67</v>
      </c>
      <c r="F1" s="98" t="s">
        <v>68</v>
      </c>
      <c r="G1" s="44" t="s">
        <v>69</v>
      </c>
      <c r="H1" s="45" t="s">
        <v>70</v>
      </c>
      <c r="I1" s="103" t="s">
        <v>71</v>
      </c>
      <c r="J1" s="46" t="s">
        <v>72</v>
      </c>
      <c r="K1" s="46" t="s">
        <v>73</v>
      </c>
      <c r="L1" s="46" t="s">
        <v>74</v>
      </c>
      <c r="M1" s="103"/>
      <c r="N1" s="47" t="s">
        <v>75</v>
      </c>
      <c r="O1" s="48" t="s">
        <v>76</v>
      </c>
      <c r="P1" s="49" t="s">
        <v>77</v>
      </c>
      <c r="Q1" s="50" t="s">
        <v>78</v>
      </c>
    </row>
    <row r="2" spans="1:17" x14ac:dyDescent="0.25">
      <c r="A2" s="51">
        <v>12600</v>
      </c>
      <c r="B2" s="52">
        <v>10000002</v>
      </c>
      <c r="C2" s="53" t="s">
        <v>79</v>
      </c>
      <c r="D2" s="54">
        <v>122</v>
      </c>
      <c r="E2" s="53" t="s">
        <v>15</v>
      </c>
      <c r="F2" s="57">
        <v>10141.86</v>
      </c>
      <c r="G2" s="55" t="s">
        <v>16</v>
      </c>
      <c r="H2" s="56">
        <v>-2347</v>
      </c>
      <c r="I2" s="57">
        <v>1.2475500639113761</v>
      </c>
      <c r="J2" s="58">
        <v>45455</v>
      </c>
      <c r="K2" s="59">
        <v>11.833333333333334</v>
      </c>
      <c r="L2" s="60">
        <v>0</v>
      </c>
      <c r="M2" s="57">
        <f>+F2*L2</f>
        <v>0</v>
      </c>
      <c r="N2" s="61">
        <v>0</v>
      </c>
      <c r="O2" s="62"/>
      <c r="P2" s="49">
        <v>0</v>
      </c>
      <c r="Q2" s="49">
        <v>0</v>
      </c>
    </row>
    <row r="3" spans="1:17" x14ac:dyDescent="0.25">
      <c r="A3" s="63">
        <v>12600</v>
      </c>
      <c r="B3" s="64">
        <v>10000102</v>
      </c>
      <c r="C3" s="65" t="s">
        <v>80</v>
      </c>
      <c r="D3" s="66">
        <v>106</v>
      </c>
      <c r="E3" s="65" t="s">
        <v>15</v>
      </c>
      <c r="F3" s="99">
        <v>8811.7800000000007</v>
      </c>
      <c r="G3" s="67" t="s">
        <v>16</v>
      </c>
      <c r="H3" s="68">
        <v>-1837</v>
      </c>
      <c r="I3" s="69">
        <v>1.3848666303756125</v>
      </c>
      <c r="J3" s="70">
        <v>45587</v>
      </c>
      <c r="K3" s="71">
        <v>7.4333333333333336</v>
      </c>
      <c r="L3" s="72">
        <v>0</v>
      </c>
      <c r="M3" s="69">
        <f t="shared" ref="M3:M66" si="0">+F3*L3</f>
        <v>0</v>
      </c>
      <c r="N3" s="73">
        <v>0</v>
      </c>
      <c r="O3" s="74"/>
      <c r="P3" s="49">
        <v>0</v>
      </c>
      <c r="Q3" s="49">
        <v>0</v>
      </c>
    </row>
    <row r="4" spans="1:17" x14ac:dyDescent="0.25">
      <c r="A4" s="63">
        <v>12600</v>
      </c>
      <c r="B4" s="64">
        <v>10000202</v>
      </c>
      <c r="C4" s="65" t="s">
        <v>81</v>
      </c>
      <c r="D4" s="66">
        <v>78</v>
      </c>
      <c r="E4" s="65" t="s">
        <v>15</v>
      </c>
      <c r="F4" s="99">
        <v>6453.72</v>
      </c>
      <c r="G4" s="67" t="s">
        <v>16</v>
      </c>
      <c r="H4" s="68">
        <v>-1301</v>
      </c>
      <c r="I4" s="69">
        <v>1.4388931591083782</v>
      </c>
      <c r="J4" s="70">
        <v>45447</v>
      </c>
      <c r="K4" s="71">
        <v>12.1</v>
      </c>
      <c r="L4" s="72">
        <v>0</v>
      </c>
      <c r="M4" s="69">
        <f t="shared" si="0"/>
        <v>0</v>
      </c>
      <c r="N4" s="73">
        <v>0</v>
      </c>
      <c r="O4" s="74"/>
      <c r="P4" s="49">
        <v>0</v>
      </c>
      <c r="Q4" s="49">
        <v>0</v>
      </c>
    </row>
    <row r="5" spans="1:17" x14ac:dyDescent="0.25">
      <c r="A5" s="63">
        <v>12600</v>
      </c>
      <c r="B5" s="64">
        <v>10000302</v>
      </c>
      <c r="C5" s="65" t="s">
        <v>82</v>
      </c>
      <c r="D5" s="66">
        <v>125</v>
      </c>
      <c r="E5" s="65" t="s">
        <v>15</v>
      </c>
      <c r="F5" s="99">
        <v>4980</v>
      </c>
      <c r="G5" s="67" t="s">
        <v>16</v>
      </c>
      <c r="H5" s="68">
        <v>-9258</v>
      </c>
      <c r="I5" s="69">
        <v>0.32404406999351915</v>
      </c>
      <c r="J5" s="70">
        <v>45593</v>
      </c>
      <c r="K5" s="71">
        <v>7.2333333333333334</v>
      </c>
      <c r="L5" s="72">
        <v>0</v>
      </c>
      <c r="M5" s="69">
        <f t="shared" si="0"/>
        <v>0</v>
      </c>
      <c r="N5" s="73">
        <v>0</v>
      </c>
      <c r="O5" s="74"/>
      <c r="P5" s="49">
        <v>0</v>
      </c>
      <c r="Q5" s="49">
        <v>0</v>
      </c>
    </row>
    <row r="6" spans="1:17" x14ac:dyDescent="0.25">
      <c r="A6" s="63">
        <v>12600</v>
      </c>
      <c r="B6" s="64">
        <v>10000402</v>
      </c>
      <c r="C6" s="65" t="s">
        <v>83</v>
      </c>
      <c r="D6" s="66">
        <v>5</v>
      </c>
      <c r="E6" s="65" t="s">
        <v>15</v>
      </c>
      <c r="F6" s="99">
        <v>199.2</v>
      </c>
      <c r="G6" s="67" t="s">
        <v>16</v>
      </c>
      <c r="H6" s="68">
        <v>-1832</v>
      </c>
      <c r="I6" s="69">
        <v>6.5502183406113537E-2</v>
      </c>
      <c r="J6" s="70">
        <v>45450</v>
      </c>
      <c r="K6" s="71">
        <v>12</v>
      </c>
      <c r="L6" s="72">
        <v>0</v>
      </c>
      <c r="M6" s="69">
        <f t="shared" si="0"/>
        <v>0</v>
      </c>
      <c r="N6" s="73">
        <v>0</v>
      </c>
      <c r="O6" s="74"/>
      <c r="P6" s="49">
        <v>0</v>
      </c>
      <c r="Q6" s="49">
        <v>0</v>
      </c>
    </row>
    <row r="7" spans="1:17" x14ac:dyDescent="0.25">
      <c r="A7" s="63">
        <v>12600</v>
      </c>
      <c r="B7" s="64">
        <v>10000502</v>
      </c>
      <c r="C7" s="65" t="s">
        <v>84</v>
      </c>
      <c r="D7" s="66">
        <v>3</v>
      </c>
      <c r="E7" s="65" t="s">
        <v>15</v>
      </c>
      <c r="F7" s="99">
        <v>118.44</v>
      </c>
      <c r="G7" s="67" t="s">
        <v>16</v>
      </c>
      <c r="H7" s="68">
        <v>-9686</v>
      </c>
      <c r="I7" s="69">
        <v>7.4334090439810031E-3</v>
      </c>
      <c r="J7" s="70">
        <v>45586</v>
      </c>
      <c r="K7" s="71">
        <v>7.4666666666666668</v>
      </c>
      <c r="L7" s="72">
        <v>0</v>
      </c>
      <c r="M7" s="69">
        <f t="shared" si="0"/>
        <v>0</v>
      </c>
      <c r="N7" s="73">
        <v>0</v>
      </c>
      <c r="O7" s="74"/>
      <c r="P7" s="49">
        <v>0</v>
      </c>
      <c r="Q7" s="49">
        <v>0</v>
      </c>
    </row>
    <row r="8" spans="1:17" x14ac:dyDescent="0.25">
      <c r="A8" s="63">
        <v>12600</v>
      </c>
      <c r="B8" s="64">
        <v>10000602</v>
      </c>
      <c r="C8" s="65" t="s">
        <v>85</v>
      </c>
      <c r="D8" s="66">
        <v>73</v>
      </c>
      <c r="E8" s="65" t="s">
        <v>15</v>
      </c>
      <c r="F8" s="99">
        <v>2882.77</v>
      </c>
      <c r="G8" s="67" t="s">
        <v>16</v>
      </c>
      <c r="H8" s="68">
        <v>-6500</v>
      </c>
      <c r="I8" s="69">
        <v>0.2695384615384615</v>
      </c>
      <c r="J8" s="70">
        <v>45554</v>
      </c>
      <c r="K8" s="71">
        <v>8.5333333333333332</v>
      </c>
      <c r="L8" s="72">
        <v>0</v>
      </c>
      <c r="M8" s="69">
        <f t="shared" si="0"/>
        <v>0</v>
      </c>
      <c r="N8" s="73">
        <v>0</v>
      </c>
      <c r="O8" s="74"/>
      <c r="P8" s="49">
        <v>0</v>
      </c>
      <c r="Q8" s="49">
        <v>0</v>
      </c>
    </row>
    <row r="9" spans="1:17" x14ac:dyDescent="0.25">
      <c r="A9" s="63">
        <v>12600</v>
      </c>
      <c r="B9" s="64">
        <v>10000802</v>
      </c>
      <c r="C9" s="65" t="s">
        <v>86</v>
      </c>
      <c r="D9" s="66">
        <v>8</v>
      </c>
      <c r="E9" s="65" t="s">
        <v>15</v>
      </c>
      <c r="F9" s="99">
        <v>315.92</v>
      </c>
      <c r="G9" s="67" t="s">
        <v>16</v>
      </c>
      <c r="H9" s="68">
        <v>-7262</v>
      </c>
      <c r="I9" s="69">
        <v>2.6438997521343984E-2</v>
      </c>
      <c r="J9" s="70">
        <v>45554</v>
      </c>
      <c r="K9" s="71">
        <v>8.5333333333333332</v>
      </c>
      <c r="L9" s="72">
        <v>0</v>
      </c>
      <c r="M9" s="69">
        <f t="shared" si="0"/>
        <v>0</v>
      </c>
      <c r="N9" s="73">
        <v>0</v>
      </c>
      <c r="O9" s="74"/>
      <c r="P9" s="49">
        <v>0</v>
      </c>
      <c r="Q9" s="49">
        <v>0</v>
      </c>
    </row>
    <row r="10" spans="1:17" x14ac:dyDescent="0.25">
      <c r="A10" s="63">
        <v>12600</v>
      </c>
      <c r="B10" s="64">
        <v>10000902</v>
      </c>
      <c r="C10" s="65" t="s">
        <v>87</v>
      </c>
      <c r="D10" s="66">
        <v>59</v>
      </c>
      <c r="E10" s="65" t="s">
        <v>15</v>
      </c>
      <c r="F10" s="99">
        <v>2320.4699999999998</v>
      </c>
      <c r="G10" s="67" t="s">
        <v>16</v>
      </c>
      <c r="H10" s="68">
        <v>-4449</v>
      </c>
      <c r="I10" s="69">
        <v>0.31827376938637897</v>
      </c>
      <c r="J10" s="70">
        <v>45565</v>
      </c>
      <c r="K10" s="71">
        <v>8.1666666666666661</v>
      </c>
      <c r="L10" s="72">
        <v>0</v>
      </c>
      <c r="M10" s="69">
        <f t="shared" si="0"/>
        <v>0</v>
      </c>
      <c r="N10" s="73">
        <v>0</v>
      </c>
      <c r="O10" s="74"/>
      <c r="P10" s="49">
        <v>0</v>
      </c>
      <c r="Q10" s="49">
        <v>0</v>
      </c>
    </row>
    <row r="11" spans="1:17" x14ac:dyDescent="0.25">
      <c r="A11" s="63">
        <v>12600</v>
      </c>
      <c r="B11" s="64">
        <v>10001602</v>
      </c>
      <c r="C11" s="65" t="s">
        <v>88</v>
      </c>
      <c r="D11" s="66">
        <v>105</v>
      </c>
      <c r="E11" s="65" t="s">
        <v>15</v>
      </c>
      <c r="F11" s="99">
        <v>13433.7</v>
      </c>
      <c r="G11" s="67" t="s">
        <v>16</v>
      </c>
      <c r="H11" s="68">
        <v>-1512</v>
      </c>
      <c r="I11" s="69">
        <v>1.6666666666666667</v>
      </c>
      <c r="J11" s="70">
        <v>45608</v>
      </c>
      <c r="K11" s="71">
        <v>6.7333333333333334</v>
      </c>
      <c r="L11" s="72">
        <v>0</v>
      </c>
      <c r="M11" s="69">
        <f t="shared" si="0"/>
        <v>0</v>
      </c>
      <c r="N11" s="73">
        <v>0</v>
      </c>
      <c r="O11" s="74"/>
      <c r="P11" s="49">
        <v>0</v>
      </c>
      <c r="Q11" s="49">
        <v>0</v>
      </c>
    </row>
    <row r="12" spans="1:17" x14ac:dyDescent="0.25">
      <c r="A12" s="63">
        <v>12600</v>
      </c>
      <c r="B12" s="64">
        <v>10001801</v>
      </c>
      <c r="C12" s="65" t="s">
        <v>89</v>
      </c>
      <c r="D12" s="66">
        <v>88</v>
      </c>
      <c r="E12" s="65" t="s">
        <v>15</v>
      </c>
      <c r="F12" s="99">
        <v>4037.44</v>
      </c>
      <c r="G12" s="67" t="s">
        <v>16</v>
      </c>
      <c r="H12" s="68">
        <v>-8317</v>
      </c>
      <c r="I12" s="69">
        <v>0.25393771792713715</v>
      </c>
      <c r="J12" s="70">
        <v>45587</v>
      </c>
      <c r="K12" s="71">
        <v>7.4333333333333336</v>
      </c>
      <c r="L12" s="72">
        <v>0</v>
      </c>
      <c r="M12" s="69">
        <f t="shared" si="0"/>
        <v>0</v>
      </c>
      <c r="N12" s="73">
        <v>0</v>
      </c>
      <c r="O12" s="74"/>
      <c r="P12" s="49">
        <v>0</v>
      </c>
      <c r="Q12" s="49">
        <v>0</v>
      </c>
    </row>
    <row r="13" spans="1:17" x14ac:dyDescent="0.25">
      <c r="A13" s="63">
        <v>12600</v>
      </c>
      <c r="B13" s="64">
        <v>10001901</v>
      </c>
      <c r="C13" s="65" t="s">
        <v>90</v>
      </c>
      <c r="D13" s="66">
        <v>93</v>
      </c>
      <c r="E13" s="65" t="s">
        <v>15</v>
      </c>
      <c r="F13" s="99">
        <v>4229.6400000000003</v>
      </c>
      <c r="G13" s="67" t="s">
        <v>16</v>
      </c>
      <c r="H13" s="68">
        <v>-10916</v>
      </c>
      <c r="I13" s="69">
        <v>0.20447050201539027</v>
      </c>
      <c r="J13" s="70">
        <v>45602</v>
      </c>
      <c r="K13" s="71">
        <v>6.9333333333333336</v>
      </c>
      <c r="L13" s="72">
        <v>0</v>
      </c>
      <c r="M13" s="69">
        <f t="shared" si="0"/>
        <v>0</v>
      </c>
      <c r="N13" s="73">
        <v>0</v>
      </c>
      <c r="O13" s="74"/>
      <c r="P13" s="49">
        <v>0</v>
      </c>
      <c r="Q13" s="49">
        <v>0</v>
      </c>
    </row>
    <row r="14" spans="1:17" x14ac:dyDescent="0.25">
      <c r="A14" s="63">
        <v>12600</v>
      </c>
      <c r="B14" s="64">
        <v>10002001</v>
      </c>
      <c r="C14" s="65" t="s">
        <v>91</v>
      </c>
      <c r="D14" s="66">
        <v>4</v>
      </c>
      <c r="E14" s="65" t="s">
        <v>15</v>
      </c>
      <c r="F14" s="99">
        <v>928</v>
      </c>
      <c r="G14" s="67" t="s">
        <v>16</v>
      </c>
      <c r="H14" s="68">
        <v>-810</v>
      </c>
      <c r="I14" s="69">
        <v>0.11851851851851852</v>
      </c>
      <c r="J14" s="70">
        <v>45546</v>
      </c>
      <c r="K14" s="71">
        <v>8.8000000000000007</v>
      </c>
      <c r="L14" s="72">
        <v>0</v>
      </c>
      <c r="M14" s="69">
        <f t="shared" si="0"/>
        <v>0</v>
      </c>
      <c r="N14" s="73">
        <v>0</v>
      </c>
      <c r="O14" s="74"/>
      <c r="P14" s="49">
        <v>0</v>
      </c>
      <c r="Q14" s="49">
        <v>0</v>
      </c>
    </row>
    <row r="15" spans="1:17" x14ac:dyDescent="0.25">
      <c r="A15" s="63">
        <v>12600</v>
      </c>
      <c r="B15" s="65">
        <v>10002101</v>
      </c>
      <c r="C15" s="65" t="s">
        <v>92</v>
      </c>
      <c r="D15" s="66">
        <v>78</v>
      </c>
      <c r="E15" s="65" t="s">
        <v>15</v>
      </c>
      <c r="F15" s="99">
        <v>18096</v>
      </c>
      <c r="G15" s="67" t="s">
        <v>16</v>
      </c>
      <c r="H15" s="68">
        <v>-1399</v>
      </c>
      <c r="I15" s="69">
        <v>1.3380986418870622</v>
      </c>
      <c r="J15" s="70">
        <v>45589</v>
      </c>
      <c r="K15" s="71">
        <v>7.3666666666666663</v>
      </c>
      <c r="L15" s="72">
        <v>0</v>
      </c>
      <c r="M15" s="69">
        <f t="shared" si="0"/>
        <v>0</v>
      </c>
      <c r="N15" s="73">
        <v>0</v>
      </c>
      <c r="O15" s="74"/>
      <c r="P15" s="49">
        <v>0</v>
      </c>
      <c r="Q15" s="49">
        <v>0</v>
      </c>
    </row>
    <row r="16" spans="1:17" x14ac:dyDescent="0.25">
      <c r="A16" s="63">
        <v>12600</v>
      </c>
      <c r="B16" s="65">
        <v>10002201</v>
      </c>
      <c r="C16" s="65" t="s">
        <v>12</v>
      </c>
      <c r="D16" s="66">
        <v>210</v>
      </c>
      <c r="E16" s="65" t="s">
        <v>15</v>
      </c>
      <c r="F16" s="69">
        <v>9634.7999999999993</v>
      </c>
      <c r="G16" s="67" t="s">
        <v>16</v>
      </c>
      <c r="H16" s="68">
        <v>-696</v>
      </c>
      <c r="I16" s="69">
        <v>7.2413793103448274</v>
      </c>
      <c r="J16" s="70">
        <v>45278</v>
      </c>
      <c r="K16" s="71">
        <v>17.733333333333334</v>
      </c>
      <c r="L16" s="72">
        <v>0</v>
      </c>
      <c r="M16" s="69">
        <f t="shared" si="0"/>
        <v>0</v>
      </c>
      <c r="N16" s="73">
        <v>0</v>
      </c>
      <c r="O16" s="74"/>
      <c r="P16" s="49">
        <v>0</v>
      </c>
      <c r="Q16" s="49">
        <v>0</v>
      </c>
    </row>
    <row r="17" spans="1:17" x14ac:dyDescent="0.25">
      <c r="A17" s="63">
        <v>12600</v>
      </c>
      <c r="B17" s="65">
        <v>10002301</v>
      </c>
      <c r="C17" s="65" t="s">
        <v>93</v>
      </c>
      <c r="D17" s="66">
        <v>18</v>
      </c>
      <c r="E17" s="65" t="s">
        <v>15</v>
      </c>
      <c r="F17" s="69">
        <v>818.64</v>
      </c>
      <c r="G17" s="67" t="s">
        <v>16</v>
      </c>
      <c r="H17" s="68">
        <v>-6212</v>
      </c>
      <c r="I17" s="69">
        <v>6.9542820347714099E-2</v>
      </c>
      <c r="J17" s="70">
        <v>45420</v>
      </c>
      <c r="K17" s="71">
        <v>13</v>
      </c>
      <c r="L17" s="72">
        <v>0</v>
      </c>
      <c r="M17" s="69">
        <f t="shared" si="0"/>
        <v>0</v>
      </c>
      <c r="N17" s="73">
        <v>0</v>
      </c>
      <c r="O17" s="74"/>
      <c r="P17" s="49">
        <v>0</v>
      </c>
      <c r="Q17" s="49">
        <v>0</v>
      </c>
    </row>
    <row r="18" spans="1:17" x14ac:dyDescent="0.25">
      <c r="A18" s="63">
        <v>12600</v>
      </c>
      <c r="B18" s="65">
        <v>10002401</v>
      </c>
      <c r="C18" s="65" t="s">
        <v>94</v>
      </c>
      <c r="D18" s="66">
        <v>65</v>
      </c>
      <c r="E18" s="65" t="s">
        <v>15</v>
      </c>
      <c r="F18" s="69">
        <v>2956.2</v>
      </c>
      <c r="G18" s="67" t="s">
        <v>16</v>
      </c>
      <c r="H18" s="68">
        <v>-1820</v>
      </c>
      <c r="I18" s="69">
        <v>0.8571428571428571</v>
      </c>
      <c r="J18" s="70">
        <v>45532</v>
      </c>
      <c r="K18" s="71">
        <v>9.2666666666666675</v>
      </c>
      <c r="L18" s="72">
        <v>0</v>
      </c>
      <c r="M18" s="69">
        <f t="shared" si="0"/>
        <v>0</v>
      </c>
      <c r="N18" s="73">
        <v>0</v>
      </c>
      <c r="O18" s="74"/>
      <c r="P18" s="49">
        <v>0</v>
      </c>
      <c r="Q18" s="49">
        <v>0</v>
      </c>
    </row>
    <row r="19" spans="1:17" x14ac:dyDescent="0.25">
      <c r="A19" s="63">
        <v>12600</v>
      </c>
      <c r="B19" s="65">
        <v>10002801</v>
      </c>
      <c r="C19" s="65" t="s">
        <v>95</v>
      </c>
      <c r="D19" s="66">
        <v>65</v>
      </c>
      <c r="E19" s="65" t="s">
        <v>15</v>
      </c>
      <c r="F19" s="69">
        <v>2959.45</v>
      </c>
      <c r="G19" s="67" t="s">
        <v>16</v>
      </c>
      <c r="H19" s="68">
        <v>0</v>
      </c>
      <c r="I19" s="69" t="e">
        <v>#DIV/0!</v>
      </c>
      <c r="J19" s="70" t="e">
        <v>#N/A</v>
      </c>
      <c r="K19" s="71" t="e">
        <v>#N/A</v>
      </c>
      <c r="L19" s="72">
        <v>1</v>
      </c>
      <c r="M19" s="69">
        <f t="shared" si="0"/>
        <v>2959.45</v>
      </c>
      <c r="N19" s="73">
        <v>2959.45</v>
      </c>
      <c r="O19" s="75" t="s">
        <v>96</v>
      </c>
      <c r="P19" s="49">
        <v>1</v>
      </c>
      <c r="Q19" s="49">
        <v>0</v>
      </c>
    </row>
    <row r="20" spans="1:17" x14ac:dyDescent="0.25">
      <c r="A20" s="63">
        <v>12600</v>
      </c>
      <c r="B20" s="65">
        <v>10003002</v>
      </c>
      <c r="C20" s="65" t="s">
        <v>97</v>
      </c>
      <c r="D20" s="66">
        <v>143</v>
      </c>
      <c r="E20" s="65" t="s">
        <v>15</v>
      </c>
      <c r="F20" s="99">
        <v>5366.79</v>
      </c>
      <c r="G20" s="67" t="s">
        <v>16</v>
      </c>
      <c r="H20" s="68">
        <v>-9700</v>
      </c>
      <c r="I20" s="69">
        <v>0.35381443298969073</v>
      </c>
      <c r="J20" s="70">
        <v>45405</v>
      </c>
      <c r="K20" s="71">
        <v>13.5</v>
      </c>
      <c r="L20" s="72">
        <v>1</v>
      </c>
      <c r="M20" s="69">
        <f t="shared" si="0"/>
        <v>5366.79</v>
      </c>
      <c r="N20" s="73">
        <v>8326.24</v>
      </c>
      <c r="O20" s="75" t="s">
        <v>98</v>
      </c>
      <c r="P20" s="49">
        <v>0</v>
      </c>
      <c r="Q20" s="49">
        <v>1</v>
      </c>
    </row>
    <row r="21" spans="1:17" x14ac:dyDescent="0.25">
      <c r="A21" s="63">
        <v>12600</v>
      </c>
      <c r="B21" s="65">
        <v>10003102</v>
      </c>
      <c r="C21" s="65" t="s">
        <v>99</v>
      </c>
      <c r="D21" s="66">
        <v>63</v>
      </c>
      <c r="E21" s="65" t="s">
        <v>15</v>
      </c>
      <c r="F21" s="99">
        <v>2577.33</v>
      </c>
      <c r="G21" s="67" t="s">
        <v>16</v>
      </c>
      <c r="H21" s="68">
        <v>-2862</v>
      </c>
      <c r="I21" s="69">
        <v>0.52830188679245282</v>
      </c>
      <c r="J21" s="70">
        <v>45183</v>
      </c>
      <c r="K21" s="71">
        <v>20.9</v>
      </c>
      <c r="L21" s="72">
        <v>1</v>
      </c>
      <c r="M21" s="69">
        <f t="shared" si="0"/>
        <v>2577.33</v>
      </c>
      <c r="N21" s="73">
        <v>10903.57</v>
      </c>
      <c r="O21" s="75" t="s">
        <v>98</v>
      </c>
      <c r="P21" s="49">
        <v>1</v>
      </c>
      <c r="Q21" s="49">
        <v>1</v>
      </c>
    </row>
    <row r="22" spans="1:17" x14ac:dyDescent="0.25">
      <c r="A22" s="63">
        <v>12600</v>
      </c>
      <c r="B22" s="65">
        <v>10003202</v>
      </c>
      <c r="C22" s="65" t="s">
        <v>100</v>
      </c>
      <c r="D22" s="66">
        <v>114</v>
      </c>
      <c r="E22" s="65" t="s">
        <v>15</v>
      </c>
      <c r="F22" s="99">
        <v>3796.2</v>
      </c>
      <c r="G22" s="67" t="s">
        <v>16</v>
      </c>
      <c r="H22" s="68">
        <v>-6247</v>
      </c>
      <c r="I22" s="69">
        <v>0.43797022570834004</v>
      </c>
      <c r="J22" s="70">
        <v>45183</v>
      </c>
      <c r="K22" s="71">
        <v>20.9</v>
      </c>
      <c r="L22" s="72">
        <v>1</v>
      </c>
      <c r="M22" s="69">
        <f t="shared" si="0"/>
        <v>3796.2</v>
      </c>
      <c r="N22" s="73">
        <v>14699.77</v>
      </c>
      <c r="O22" s="75" t="s">
        <v>98</v>
      </c>
      <c r="P22" s="49">
        <v>1</v>
      </c>
      <c r="Q22" s="49">
        <v>1</v>
      </c>
    </row>
    <row r="23" spans="1:17" x14ac:dyDescent="0.25">
      <c r="A23" s="63">
        <v>12600</v>
      </c>
      <c r="B23" s="65">
        <v>10003302</v>
      </c>
      <c r="C23" s="65" t="s">
        <v>101</v>
      </c>
      <c r="D23" s="66">
        <v>230</v>
      </c>
      <c r="E23" s="65" t="s">
        <v>15</v>
      </c>
      <c r="F23" s="99">
        <v>8372</v>
      </c>
      <c r="G23" s="67" t="s">
        <v>16</v>
      </c>
      <c r="H23" s="68">
        <v>-19752</v>
      </c>
      <c r="I23" s="69">
        <v>0.27946537059538279</v>
      </c>
      <c r="J23" s="70">
        <v>45593</v>
      </c>
      <c r="K23" s="71">
        <v>7.2333333333333334</v>
      </c>
      <c r="L23" s="72">
        <v>0</v>
      </c>
      <c r="M23" s="69">
        <f t="shared" si="0"/>
        <v>0</v>
      </c>
      <c r="N23" s="73">
        <v>14699.77</v>
      </c>
      <c r="O23" s="74"/>
      <c r="P23" s="49">
        <v>0</v>
      </c>
      <c r="Q23" s="49">
        <v>0</v>
      </c>
    </row>
    <row r="24" spans="1:17" x14ac:dyDescent="0.25">
      <c r="A24" s="63">
        <v>12600</v>
      </c>
      <c r="B24" s="65">
        <v>10003402</v>
      </c>
      <c r="C24" s="65" t="s">
        <v>102</v>
      </c>
      <c r="D24" s="66">
        <v>137</v>
      </c>
      <c r="E24" s="65" t="s">
        <v>15</v>
      </c>
      <c r="F24" s="99">
        <v>5085.4399999999996</v>
      </c>
      <c r="G24" s="67" t="s">
        <v>16</v>
      </c>
      <c r="H24" s="68">
        <v>-3836</v>
      </c>
      <c r="I24" s="69">
        <v>0.8571428571428571</v>
      </c>
      <c r="J24" s="70">
        <v>45623</v>
      </c>
      <c r="K24" s="71">
        <v>6.2333333333333334</v>
      </c>
      <c r="L24" s="72">
        <v>0</v>
      </c>
      <c r="M24" s="69">
        <f t="shared" si="0"/>
        <v>0</v>
      </c>
      <c r="N24" s="73">
        <v>14699.77</v>
      </c>
      <c r="O24" s="74"/>
      <c r="P24" s="49">
        <v>0</v>
      </c>
      <c r="Q24" s="49">
        <v>0</v>
      </c>
    </row>
    <row r="25" spans="1:17" x14ac:dyDescent="0.25">
      <c r="A25" s="63">
        <v>12600</v>
      </c>
      <c r="B25" s="65">
        <v>10003702</v>
      </c>
      <c r="C25" s="65" t="s">
        <v>103</v>
      </c>
      <c r="D25" s="66">
        <v>36</v>
      </c>
      <c r="E25" s="65" t="s">
        <v>15</v>
      </c>
      <c r="F25" s="99">
        <v>1882.08</v>
      </c>
      <c r="G25" s="67" t="s">
        <v>16</v>
      </c>
      <c r="H25" s="68">
        <v>0</v>
      </c>
      <c r="I25" s="69" t="e">
        <v>#DIV/0!</v>
      </c>
      <c r="J25" s="70" t="e">
        <v>#N/A</v>
      </c>
      <c r="K25" s="71" t="e">
        <v>#N/A</v>
      </c>
      <c r="L25" s="72">
        <v>1</v>
      </c>
      <c r="M25" s="69">
        <f t="shared" si="0"/>
        <v>1882.08</v>
      </c>
      <c r="N25" s="73">
        <v>16581.849999999999</v>
      </c>
      <c r="O25" s="74"/>
      <c r="P25" s="49">
        <v>1</v>
      </c>
      <c r="Q25" s="49">
        <v>0</v>
      </c>
    </row>
    <row r="26" spans="1:17" x14ac:dyDescent="0.25">
      <c r="A26" s="63">
        <v>12600</v>
      </c>
      <c r="B26" s="65">
        <v>10004502</v>
      </c>
      <c r="C26" s="65" t="s">
        <v>17</v>
      </c>
      <c r="D26" s="66">
        <v>75</v>
      </c>
      <c r="E26" s="65" t="s">
        <v>15</v>
      </c>
      <c r="F26" s="99">
        <v>7280.25</v>
      </c>
      <c r="G26" s="67" t="s">
        <v>16</v>
      </c>
      <c r="H26" s="68">
        <v>-5954</v>
      </c>
      <c r="I26" s="69">
        <v>0.30231776956667789</v>
      </c>
      <c r="J26" s="70">
        <v>45611</v>
      </c>
      <c r="K26" s="71">
        <v>6.6333333333333337</v>
      </c>
      <c r="L26" s="72">
        <v>0</v>
      </c>
      <c r="M26" s="69">
        <f t="shared" si="0"/>
        <v>0</v>
      </c>
      <c r="N26" s="73">
        <v>16581.849999999999</v>
      </c>
      <c r="O26" s="74"/>
      <c r="P26" s="49">
        <v>0</v>
      </c>
      <c r="Q26" s="49">
        <v>0</v>
      </c>
    </row>
    <row r="27" spans="1:17" x14ac:dyDescent="0.25">
      <c r="A27" s="63">
        <v>12600</v>
      </c>
      <c r="B27" s="65">
        <v>10004601</v>
      </c>
      <c r="C27" s="65" t="s">
        <v>104</v>
      </c>
      <c r="D27" s="66">
        <v>62</v>
      </c>
      <c r="E27" s="65" t="s">
        <v>15</v>
      </c>
      <c r="F27" s="99">
        <v>2819.76</v>
      </c>
      <c r="G27" s="67" t="s">
        <v>16</v>
      </c>
      <c r="H27" s="68">
        <v>-6931</v>
      </c>
      <c r="I27" s="69">
        <v>0.21468763526186696</v>
      </c>
      <c r="J27" s="70">
        <v>45572</v>
      </c>
      <c r="K27" s="71">
        <v>7.9333333333333336</v>
      </c>
      <c r="L27" s="72">
        <v>0</v>
      </c>
      <c r="M27" s="69">
        <f t="shared" si="0"/>
        <v>0</v>
      </c>
      <c r="N27" s="73">
        <v>16581.849999999999</v>
      </c>
      <c r="O27" s="74"/>
      <c r="P27" s="49">
        <v>0</v>
      </c>
      <c r="Q27" s="49">
        <v>0</v>
      </c>
    </row>
    <row r="28" spans="1:17" x14ac:dyDescent="0.25">
      <c r="A28" s="63">
        <v>12600</v>
      </c>
      <c r="B28" s="65">
        <v>10004701</v>
      </c>
      <c r="C28" s="65" t="s">
        <v>105</v>
      </c>
      <c r="D28" s="66">
        <v>64</v>
      </c>
      <c r="E28" s="65" t="s">
        <v>15</v>
      </c>
      <c r="F28" s="99">
        <v>2142.7199999999998</v>
      </c>
      <c r="G28" s="67" t="s">
        <v>16</v>
      </c>
      <c r="H28" s="68">
        <v>-11521</v>
      </c>
      <c r="I28" s="69">
        <v>0.133321760263866</v>
      </c>
      <c r="J28" s="70">
        <v>45559</v>
      </c>
      <c r="K28" s="71">
        <v>8.3666666666666671</v>
      </c>
      <c r="L28" s="72">
        <v>0</v>
      </c>
      <c r="M28" s="69">
        <f t="shared" si="0"/>
        <v>0</v>
      </c>
      <c r="N28" s="73">
        <v>16581.849999999999</v>
      </c>
      <c r="O28" s="74"/>
      <c r="P28" s="49">
        <v>0</v>
      </c>
      <c r="Q28" s="49">
        <v>0</v>
      </c>
    </row>
    <row r="29" spans="1:17" x14ac:dyDescent="0.25">
      <c r="A29" s="63">
        <v>12600</v>
      </c>
      <c r="B29" s="65">
        <v>10004801</v>
      </c>
      <c r="C29" s="65" t="s">
        <v>106</v>
      </c>
      <c r="D29" s="66">
        <v>70</v>
      </c>
      <c r="E29" s="65" t="s">
        <v>15</v>
      </c>
      <c r="F29" s="99">
        <v>2343.6</v>
      </c>
      <c r="G29" s="67" t="s">
        <v>16</v>
      </c>
      <c r="H29" s="68">
        <v>-14449</v>
      </c>
      <c r="I29" s="69">
        <v>0.11627102221607032</v>
      </c>
      <c r="J29" s="70">
        <v>45579</v>
      </c>
      <c r="K29" s="71">
        <v>7.7</v>
      </c>
      <c r="L29" s="72">
        <v>0</v>
      </c>
      <c r="M29" s="69">
        <f t="shared" si="0"/>
        <v>0</v>
      </c>
      <c r="N29" s="73">
        <v>16581.849999999999</v>
      </c>
      <c r="O29" s="74"/>
      <c r="P29" s="49">
        <v>0</v>
      </c>
      <c r="Q29" s="49">
        <v>0</v>
      </c>
    </row>
    <row r="30" spans="1:17" x14ac:dyDescent="0.25">
      <c r="A30" s="63">
        <v>12600</v>
      </c>
      <c r="B30" s="65">
        <v>10004901</v>
      </c>
      <c r="C30" s="65" t="s">
        <v>107</v>
      </c>
      <c r="D30" s="66">
        <v>302</v>
      </c>
      <c r="E30" s="65" t="s">
        <v>15</v>
      </c>
      <c r="F30" s="99">
        <v>10213.64</v>
      </c>
      <c r="G30" s="67" t="s">
        <v>16</v>
      </c>
      <c r="H30" s="68">
        <v>-4513</v>
      </c>
      <c r="I30" s="69">
        <v>1.6060270330157322</v>
      </c>
      <c r="J30" s="70">
        <v>45608</v>
      </c>
      <c r="K30" s="71">
        <v>6.7333333333333334</v>
      </c>
      <c r="L30" s="72">
        <v>0</v>
      </c>
      <c r="M30" s="69">
        <f t="shared" si="0"/>
        <v>0</v>
      </c>
      <c r="N30" s="73">
        <v>16581.849999999999</v>
      </c>
      <c r="O30" s="74"/>
      <c r="P30" s="49">
        <v>0</v>
      </c>
      <c r="Q30" s="49">
        <v>0</v>
      </c>
    </row>
    <row r="31" spans="1:17" x14ac:dyDescent="0.25">
      <c r="A31" s="63">
        <v>12600</v>
      </c>
      <c r="B31" s="65">
        <v>10005101</v>
      </c>
      <c r="C31" s="65" t="s">
        <v>108</v>
      </c>
      <c r="D31" s="66">
        <v>135</v>
      </c>
      <c r="E31" s="65" t="s">
        <v>15</v>
      </c>
      <c r="F31" s="99">
        <v>4666.95</v>
      </c>
      <c r="G31" s="67" t="s">
        <v>16</v>
      </c>
      <c r="H31" s="68">
        <v>-4992</v>
      </c>
      <c r="I31" s="69">
        <v>0.64903846153846156</v>
      </c>
      <c r="J31" s="70">
        <v>45586</v>
      </c>
      <c r="K31" s="71">
        <v>7.4666666666666668</v>
      </c>
      <c r="L31" s="72">
        <v>0</v>
      </c>
      <c r="M31" s="69">
        <f t="shared" si="0"/>
        <v>0</v>
      </c>
      <c r="N31" s="73">
        <v>16581.849999999999</v>
      </c>
      <c r="O31" s="74"/>
      <c r="P31" s="49">
        <v>0</v>
      </c>
      <c r="Q31" s="49">
        <v>0</v>
      </c>
    </row>
    <row r="32" spans="1:17" x14ac:dyDescent="0.25">
      <c r="A32" s="63">
        <v>12600</v>
      </c>
      <c r="B32" s="65">
        <v>10005201</v>
      </c>
      <c r="C32" s="65" t="s">
        <v>109</v>
      </c>
      <c r="D32" s="66">
        <v>68</v>
      </c>
      <c r="E32" s="65" t="s">
        <v>15</v>
      </c>
      <c r="F32" s="99">
        <v>2376.6</v>
      </c>
      <c r="G32" s="67" t="s">
        <v>16</v>
      </c>
      <c r="H32" s="68">
        <v>-301</v>
      </c>
      <c r="I32" s="69">
        <v>5.4219269102990033</v>
      </c>
      <c r="J32" s="70">
        <v>45265</v>
      </c>
      <c r="K32" s="71">
        <v>18.166666666666668</v>
      </c>
      <c r="L32" s="72">
        <v>0</v>
      </c>
      <c r="M32" s="69">
        <f t="shared" si="0"/>
        <v>0</v>
      </c>
      <c r="N32" s="73">
        <v>16581.849999999999</v>
      </c>
      <c r="O32" s="74"/>
      <c r="P32" s="49">
        <v>0</v>
      </c>
      <c r="Q32" s="49">
        <v>0</v>
      </c>
    </row>
    <row r="33" spans="1:20" x14ac:dyDescent="0.25">
      <c r="A33" s="63">
        <v>12600</v>
      </c>
      <c r="B33" s="65">
        <v>10005301</v>
      </c>
      <c r="C33" s="65" t="s">
        <v>110</v>
      </c>
      <c r="D33" s="66">
        <v>17</v>
      </c>
      <c r="E33" s="65" t="s">
        <v>15</v>
      </c>
      <c r="F33" s="99">
        <v>842.01</v>
      </c>
      <c r="G33" s="67" t="s">
        <v>16</v>
      </c>
      <c r="H33" s="68">
        <v>-1810</v>
      </c>
      <c r="I33" s="69">
        <v>0.22541436464088399</v>
      </c>
      <c r="J33" s="70">
        <v>45587</v>
      </c>
      <c r="K33" s="71">
        <v>7.4333333333333336</v>
      </c>
      <c r="L33" s="72">
        <v>0</v>
      </c>
      <c r="M33" s="69">
        <f t="shared" si="0"/>
        <v>0</v>
      </c>
      <c r="N33" s="73">
        <v>16581.849999999999</v>
      </c>
      <c r="O33" s="74"/>
      <c r="P33" s="49">
        <v>0</v>
      </c>
      <c r="Q33" s="49">
        <v>0</v>
      </c>
    </row>
    <row r="34" spans="1:20" x14ac:dyDescent="0.25">
      <c r="A34" s="63">
        <v>12600</v>
      </c>
      <c r="B34" s="65">
        <v>10005401</v>
      </c>
      <c r="C34" s="65" t="s">
        <v>111</v>
      </c>
      <c r="D34" s="66">
        <v>132</v>
      </c>
      <c r="E34" s="65" t="s">
        <v>15</v>
      </c>
      <c r="F34" s="99">
        <v>12111</v>
      </c>
      <c r="G34" s="67" t="s">
        <v>16</v>
      </c>
      <c r="H34" s="68">
        <v>-1510</v>
      </c>
      <c r="I34" s="69">
        <v>2.0980132450331128</v>
      </c>
      <c r="J34" s="70">
        <v>45621</v>
      </c>
      <c r="K34" s="71">
        <v>6.3</v>
      </c>
      <c r="L34" s="72">
        <v>0</v>
      </c>
      <c r="M34" s="69">
        <f t="shared" si="0"/>
        <v>0</v>
      </c>
      <c r="N34" s="73">
        <v>16581.849999999999</v>
      </c>
      <c r="O34" s="74"/>
      <c r="P34" s="49">
        <v>0</v>
      </c>
      <c r="Q34" s="49">
        <v>0</v>
      </c>
    </row>
    <row r="35" spans="1:20" x14ac:dyDescent="0.25">
      <c r="A35" s="63">
        <v>12600</v>
      </c>
      <c r="B35" s="65">
        <v>37608161</v>
      </c>
      <c r="C35" s="65" t="s">
        <v>28</v>
      </c>
      <c r="D35" s="66">
        <v>67</v>
      </c>
      <c r="E35" s="65" t="s">
        <v>15</v>
      </c>
      <c r="F35" s="99">
        <v>1262.95</v>
      </c>
      <c r="G35" s="67" t="s">
        <v>16</v>
      </c>
      <c r="H35" s="68">
        <v>-30109</v>
      </c>
      <c r="I35" s="69">
        <v>5.3405958351323529E-2</v>
      </c>
      <c r="J35" s="70">
        <v>45307</v>
      </c>
      <c r="K35" s="71">
        <v>16.766666666666666</v>
      </c>
      <c r="L35" s="72">
        <v>1</v>
      </c>
      <c r="M35" s="69">
        <f t="shared" si="0"/>
        <v>1262.95</v>
      </c>
      <c r="N35" s="73">
        <v>17844.8</v>
      </c>
      <c r="O35" s="74"/>
      <c r="P35" s="49">
        <v>0</v>
      </c>
      <c r="Q35" s="49">
        <v>0</v>
      </c>
    </row>
    <row r="36" spans="1:20" x14ac:dyDescent="0.25">
      <c r="A36" s="63">
        <v>12600</v>
      </c>
      <c r="B36" s="65">
        <v>37612064</v>
      </c>
      <c r="C36" s="65" t="s">
        <v>112</v>
      </c>
      <c r="D36" s="66">
        <v>71</v>
      </c>
      <c r="E36" s="65" t="s">
        <v>15</v>
      </c>
      <c r="F36" s="99">
        <v>3452.02</v>
      </c>
      <c r="G36" s="67" t="s">
        <v>16</v>
      </c>
      <c r="H36" s="68">
        <v>-3390</v>
      </c>
      <c r="I36" s="69">
        <v>0.50265486725663711</v>
      </c>
      <c r="J36" s="70">
        <v>45341</v>
      </c>
      <c r="K36" s="71">
        <v>15.633333333333333</v>
      </c>
      <c r="L36" s="72">
        <v>1</v>
      </c>
      <c r="M36" s="69">
        <f t="shared" si="0"/>
        <v>3452.02</v>
      </c>
      <c r="N36" s="73">
        <v>21296.82</v>
      </c>
      <c r="O36" s="75" t="s">
        <v>98</v>
      </c>
      <c r="P36" s="49">
        <v>0</v>
      </c>
      <c r="Q36" s="49">
        <v>1</v>
      </c>
      <c r="R36" s="17">
        <f>+N35-N36</f>
        <v>-3452.0200000000004</v>
      </c>
      <c r="T36">
        <f>+F36*L36</f>
        <v>3452.02</v>
      </c>
    </row>
    <row r="37" spans="1:20" x14ac:dyDescent="0.25">
      <c r="A37" s="63">
        <v>12600</v>
      </c>
      <c r="B37" s="65">
        <v>37612068</v>
      </c>
      <c r="C37" s="65" t="s">
        <v>113</v>
      </c>
      <c r="D37" s="66">
        <v>114</v>
      </c>
      <c r="E37" s="65" t="s">
        <v>15</v>
      </c>
      <c r="F37" s="99">
        <v>4016.22</v>
      </c>
      <c r="G37" s="67" t="s">
        <v>16</v>
      </c>
      <c r="H37" s="68">
        <v>-4822</v>
      </c>
      <c r="I37" s="69">
        <v>0.56739941932807969</v>
      </c>
      <c r="J37" s="70">
        <v>45349</v>
      </c>
      <c r="K37" s="71">
        <v>15.366666666666667</v>
      </c>
      <c r="L37" s="72">
        <v>0.60526315789473684</v>
      </c>
      <c r="M37" s="69">
        <f t="shared" si="0"/>
        <v>2430.87</v>
      </c>
      <c r="N37" s="73">
        <v>23727.69</v>
      </c>
      <c r="O37" s="75" t="s">
        <v>98</v>
      </c>
      <c r="P37" s="49">
        <v>0</v>
      </c>
      <c r="Q37" s="49">
        <v>69</v>
      </c>
      <c r="R37" s="17">
        <f>+N36-N37</f>
        <v>-2430.869999999999</v>
      </c>
      <c r="T37">
        <f>+F37*L37</f>
        <v>2430.87</v>
      </c>
    </row>
    <row r="38" spans="1:20" x14ac:dyDescent="0.25">
      <c r="A38" s="63">
        <v>12600</v>
      </c>
      <c r="B38" s="65">
        <v>37613085</v>
      </c>
      <c r="C38" s="65" t="s">
        <v>114</v>
      </c>
      <c r="D38" s="66">
        <v>781</v>
      </c>
      <c r="E38" s="65" t="s">
        <v>15</v>
      </c>
      <c r="F38" s="99">
        <v>27514.63</v>
      </c>
      <c r="G38" s="67" t="s">
        <v>16</v>
      </c>
      <c r="H38" s="68">
        <v>-2760</v>
      </c>
      <c r="I38" s="69">
        <v>6.7913043478260873</v>
      </c>
      <c r="J38" s="70">
        <v>45623</v>
      </c>
      <c r="K38" s="71">
        <v>6.2333333333333334</v>
      </c>
      <c r="L38" s="72">
        <v>3.9692701664532648E-2</v>
      </c>
      <c r="M38" s="69">
        <f t="shared" si="0"/>
        <v>1092.1299999999999</v>
      </c>
      <c r="N38" s="73">
        <v>24819.82</v>
      </c>
      <c r="O38" s="75" t="s">
        <v>98</v>
      </c>
      <c r="P38" s="49">
        <v>0</v>
      </c>
      <c r="Q38" s="49">
        <v>31</v>
      </c>
    </row>
    <row r="39" spans="1:20" x14ac:dyDescent="0.25">
      <c r="A39" s="63">
        <v>12600</v>
      </c>
      <c r="B39" s="65">
        <v>37614085</v>
      </c>
      <c r="C39" s="65" t="s">
        <v>115</v>
      </c>
      <c r="D39" s="66">
        <v>539</v>
      </c>
      <c r="E39" s="65" t="s">
        <v>15</v>
      </c>
      <c r="F39" s="99">
        <v>19021.310000000001</v>
      </c>
      <c r="G39" s="67" t="s">
        <v>16</v>
      </c>
      <c r="H39" s="68">
        <v>-3210</v>
      </c>
      <c r="I39" s="69">
        <v>4.0299065420560751</v>
      </c>
      <c r="J39" s="70">
        <v>45623</v>
      </c>
      <c r="K39" s="71">
        <v>6.2333333333333334</v>
      </c>
      <c r="L39" s="72">
        <v>7.2356215213358069E-2</v>
      </c>
      <c r="M39" s="69">
        <f t="shared" si="0"/>
        <v>1376.3100000000002</v>
      </c>
      <c r="N39" s="73">
        <v>26196.13</v>
      </c>
      <c r="O39" s="75" t="s">
        <v>98</v>
      </c>
      <c r="P39" s="49">
        <v>0</v>
      </c>
      <c r="Q39" s="49">
        <v>39</v>
      </c>
    </row>
    <row r="40" spans="1:20" x14ac:dyDescent="0.25">
      <c r="A40" s="63">
        <v>12600</v>
      </c>
      <c r="B40" s="65">
        <v>37614086</v>
      </c>
      <c r="C40" s="65" t="s">
        <v>116</v>
      </c>
      <c r="D40" s="66">
        <v>59</v>
      </c>
      <c r="E40" s="65" t="s">
        <v>15</v>
      </c>
      <c r="F40" s="99">
        <v>2147.6</v>
      </c>
      <c r="G40" s="67" t="s">
        <v>16</v>
      </c>
      <c r="H40" s="68">
        <v>-1958</v>
      </c>
      <c r="I40" s="69">
        <v>0.72318692543411645</v>
      </c>
      <c r="J40" s="70">
        <v>45259</v>
      </c>
      <c r="K40" s="71">
        <v>18.366666666666667</v>
      </c>
      <c r="L40" s="72">
        <v>1</v>
      </c>
      <c r="M40" s="69">
        <f t="shared" si="0"/>
        <v>2147.6</v>
      </c>
      <c r="N40" s="73">
        <v>28343.73</v>
      </c>
      <c r="O40" s="75" t="s">
        <v>98</v>
      </c>
      <c r="P40" s="49">
        <v>0</v>
      </c>
      <c r="Q40" s="49">
        <v>1</v>
      </c>
    </row>
    <row r="41" spans="1:20" x14ac:dyDescent="0.25">
      <c r="A41" s="63">
        <v>12600</v>
      </c>
      <c r="B41" s="65">
        <v>37615032</v>
      </c>
      <c r="C41" s="65" t="s">
        <v>117</v>
      </c>
      <c r="D41" s="66">
        <v>114</v>
      </c>
      <c r="E41" s="65" t="s">
        <v>15</v>
      </c>
      <c r="F41" s="99">
        <v>4069.8</v>
      </c>
      <c r="G41" s="67" t="s">
        <v>16</v>
      </c>
      <c r="H41" s="68">
        <v>-499</v>
      </c>
      <c r="I41" s="69">
        <v>5.4829659318637276</v>
      </c>
      <c r="J41" s="70">
        <v>44930</v>
      </c>
      <c r="K41" s="71">
        <v>29.333333333333332</v>
      </c>
      <c r="L41" s="72">
        <v>1</v>
      </c>
      <c r="M41" s="69">
        <f t="shared" si="0"/>
        <v>4069.8</v>
      </c>
      <c r="N41" s="73">
        <v>32413.53</v>
      </c>
      <c r="O41" s="75" t="s">
        <v>98</v>
      </c>
      <c r="P41" s="49">
        <v>0</v>
      </c>
      <c r="Q41" s="49">
        <v>1</v>
      </c>
    </row>
    <row r="42" spans="1:20" x14ac:dyDescent="0.25">
      <c r="A42" s="63">
        <v>12600</v>
      </c>
      <c r="B42" s="65">
        <v>37616038</v>
      </c>
      <c r="C42" s="65" t="s">
        <v>118</v>
      </c>
      <c r="D42" s="66">
        <v>51</v>
      </c>
      <c r="E42" s="65" t="s">
        <v>15</v>
      </c>
      <c r="F42" s="99">
        <v>2281.7399999999998</v>
      </c>
      <c r="G42" s="67" t="s">
        <v>16</v>
      </c>
      <c r="H42" s="68">
        <v>0</v>
      </c>
      <c r="I42" s="69" t="e">
        <v>#DIV/0!</v>
      </c>
      <c r="J42" s="70" t="e">
        <v>#N/A</v>
      </c>
      <c r="K42" s="71" t="e">
        <v>#N/A</v>
      </c>
      <c r="L42" s="72">
        <v>1</v>
      </c>
      <c r="M42" s="69">
        <f t="shared" si="0"/>
        <v>2281.7399999999998</v>
      </c>
      <c r="N42" s="73">
        <v>34695.269999999997</v>
      </c>
      <c r="O42" s="74"/>
      <c r="P42" s="49">
        <v>1</v>
      </c>
      <c r="Q42" s="49">
        <v>0</v>
      </c>
    </row>
    <row r="43" spans="1:20" x14ac:dyDescent="0.25">
      <c r="A43" s="63">
        <v>12600</v>
      </c>
      <c r="B43" s="65">
        <v>37618032</v>
      </c>
      <c r="C43" s="65" t="s">
        <v>119</v>
      </c>
      <c r="D43" s="66">
        <v>4</v>
      </c>
      <c r="E43" s="65" t="s">
        <v>15</v>
      </c>
      <c r="F43" s="99">
        <v>145.56</v>
      </c>
      <c r="G43" s="67" t="s">
        <v>16</v>
      </c>
      <c r="H43" s="68">
        <v>-162</v>
      </c>
      <c r="I43" s="69">
        <v>0.59259259259259256</v>
      </c>
      <c r="J43" s="70">
        <v>45315</v>
      </c>
      <c r="K43" s="71">
        <v>16.5</v>
      </c>
      <c r="L43" s="72">
        <v>1</v>
      </c>
      <c r="M43" s="69">
        <f t="shared" si="0"/>
        <v>145.56</v>
      </c>
      <c r="N43" s="73">
        <v>34840.829999999994</v>
      </c>
      <c r="O43" s="75" t="s">
        <v>98</v>
      </c>
      <c r="P43" s="49">
        <v>0</v>
      </c>
      <c r="Q43" s="49">
        <v>1</v>
      </c>
    </row>
    <row r="44" spans="1:20" x14ac:dyDescent="0.25">
      <c r="A44" s="63">
        <v>12600</v>
      </c>
      <c r="B44" s="65">
        <v>37618038</v>
      </c>
      <c r="C44" s="65" t="s">
        <v>120</v>
      </c>
      <c r="D44" s="66">
        <v>58</v>
      </c>
      <c r="E44" s="65" t="s">
        <v>15</v>
      </c>
      <c r="F44" s="99">
        <v>1865.86</v>
      </c>
      <c r="G44" s="67" t="s">
        <v>16</v>
      </c>
      <c r="H44" s="68">
        <v>0</v>
      </c>
      <c r="I44" s="69" t="e">
        <v>#DIV/0!</v>
      </c>
      <c r="J44" s="70" t="e">
        <v>#N/A</v>
      </c>
      <c r="K44" s="71" t="e">
        <v>#N/A</v>
      </c>
      <c r="L44" s="72">
        <v>1</v>
      </c>
      <c r="M44" s="69">
        <f t="shared" si="0"/>
        <v>1865.86</v>
      </c>
      <c r="N44" s="73">
        <v>36706.689999999995</v>
      </c>
      <c r="O44" s="74"/>
      <c r="P44" s="49">
        <v>1</v>
      </c>
      <c r="Q44" s="49">
        <v>0</v>
      </c>
    </row>
    <row r="45" spans="1:20" x14ac:dyDescent="0.25">
      <c r="A45" s="63">
        <v>12600</v>
      </c>
      <c r="B45" s="65">
        <v>37618085</v>
      </c>
      <c r="C45" s="65" t="s">
        <v>121</v>
      </c>
      <c r="D45" s="66" t="s">
        <v>122</v>
      </c>
      <c r="E45" s="65" t="s">
        <v>15</v>
      </c>
      <c r="F45" s="99">
        <v>131405.89000000001</v>
      </c>
      <c r="G45" s="67" t="s">
        <v>16</v>
      </c>
      <c r="H45" s="68">
        <v>-45901</v>
      </c>
      <c r="I45" s="69" t="e">
        <v>#VALUE!</v>
      </c>
      <c r="J45" s="70">
        <v>45623</v>
      </c>
      <c r="K45" s="71">
        <v>6.2333333333333334</v>
      </c>
      <c r="L45" s="72">
        <v>0</v>
      </c>
      <c r="M45" s="69">
        <f t="shared" si="0"/>
        <v>0</v>
      </c>
      <c r="N45" s="73">
        <v>36706.689999999995</v>
      </c>
      <c r="O45" s="74"/>
      <c r="P45" s="49">
        <v>0</v>
      </c>
      <c r="Q45" s="49">
        <v>0</v>
      </c>
    </row>
    <row r="46" spans="1:20" x14ac:dyDescent="0.25">
      <c r="A46" s="63">
        <v>12600</v>
      </c>
      <c r="B46" s="65">
        <v>37618086</v>
      </c>
      <c r="C46" s="65" t="s">
        <v>123</v>
      </c>
      <c r="D46" s="66">
        <v>489</v>
      </c>
      <c r="E46" s="65" t="s">
        <v>15</v>
      </c>
      <c r="F46" s="99">
        <v>18151.68</v>
      </c>
      <c r="G46" s="67" t="s">
        <v>16</v>
      </c>
      <c r="H46" s="68">
        <v>-1600</v>
      </c>
      <c r="I46" s="69">
        <v>7.3349999999999991</v>
      </c>
      <c r="J46" s="70">
        <v>45615</v>
      </c>
      <c r="K46" s="71">
        <v>6.5</v>
      </c>
      <c r="L46" s="72">
        <v>7.9754601226993863E-2</v>
      </c>
      <c r="M46" s="69">
        <f t="shared" si="0"/>
        <v>1447.68</v>
      </c>
      <c r="N46" s="73">
        <v>38154.369999999995</v>
      </c>
      <c r="O46" s="75" t="s">
        <v>98</v>
      </c>
      <c r="P46" s="49">
        <v>0</v>
      </c>
      <c r="Q46" s="49">
        <v>39</v>
      </c>
    </row>
    <row r="47" spans="1:20" x14ac:dyDescent="0.25">
      <c r="A47" s="63">
        <v>12600</v>
      </c>
      <c r="B47" s="65">
        <v>37619040</v>
      </c>
      <c r="C47" s="65" t="s">
        <v>124</v>
      </c>
      <c r="D47" s="66">
        <v>2020</v>
      </c>
      <c r="E47" s="65" t="s">
        <v>15</v>
      </c>
      <c r="F47" s="99">
        <v>86193.4</v>
      </c>
      <c r="G47" s="67" t="s">
        <v>16</v>
      </c>
      <c r="H47" s="68">
        <v>-13006</v>
      </c>
      <c r="I47" s="69">
        <v>3.7275103798246962</v>
      </c>
      <c r="J47" s="70">
        <v>45623</v>
      </c>
      <c r="K47" s="71">
        <v>6.2333333333333334</v>
      </c>
      <c r="L47" s="72">
        <v>9.9009900990099011E-3</v>
      </c>
      <c r="M47" s="69">
        <f t="shared" si="0"/>
        <v>853.4</v>
      </c>
      <c r="N47" s="73">
        <v>39007.769999999997</v>
      </c>
      <c r="O47" s="75" t="s">
        <v>98</v>
      </c>
      <c r="P47" s="49">
        <v>0</v>
      </c>
      <c r="Q47" s="49">
        <v>20</v>
      </c>
    </row>
    <row r="48" spans="1:20" x14ac:dyDescent="0.25">
      <c r="A48" s="63">
        <v>12600</v>
      </c>
      <c r="B48" s="65">
        <v>37619068</v>
      </c>
      <c r="C48" s="65" t="s">
        <v>125</v>
      </c>
      <c r="D48" s="66">
        <v>269</v>
      </c>
      <c r="E48" s="65" t="s">
        <v>15</v>
      </c>
      <c r="F48" s="99">
        <v>10084.81</v>
      </c>
      <c r="G48" s="67" t="s">
        <v>16</v>
      </c>
      <c r="H48" s="68">
        <v>-650</v>
      </c>
      <c r="I48" s="69">
        <v>9.9323076923076918</v>
      </c>
      <c r="J48" s="70">
        <v>45615</v>
      </c>
      <c r="K48" s="71">
        <v>6.5</v>
      </c>
      <c r="L48" s="72">
        <v>7.0631970260223054E-2</v>
      </c>
      <c r="M48" s="69">
        <f t="shared" si="0"/>
        <v>712.31000000000006</v>
      </c>
      <c r="N48" s="73">
        <v>39720.079999999994</v>
      </c>
      <c r="O48" s="75" t="s">
        <v>98</v>
      </c>
      <c r="P48" s="49">
        <v>0</v>
      </c>
      <c r="Q48" s="49">
        <v>19</v>
      </c>
    </row>
    <row r="49" spans="1:17" x14ac:dyDescent="0.25">
      <c r="A49" s="63">
        <v>12600</v>
      </c>
      <c r="B49" s="65">
        <v>37619072</v>
      </c>
      <c r="C49" s="65" t="s">
        <v>126</v>
      </c>
      <c r="D49" s="66">
        <v>280</v>
      </c>
      <c r="E49" s="65" t="s">
        <v>15</v>
      </c>
      <c r="F49" s="99">
        <v>11698.4</v>
      </c>
      <c r="G49" s="67" t="s">
        <v>16</v>
      </c>
      <c r="H49" s="68">
        <v>-261</v>
      </c>
      <c r="I49" s="69">
        <v>25.747126436781606</v>
      </c>
      <c r="J49" s="70">
        <v>44964</v>
      </c>
      <c r="K49" s="71">
        <v>28.2</v>
      </c>
      <c r="L49" s="72">
        <v>1</v>
      </c>
      <c r="M49" s="69">
        <f t="shared" si="0"/>
        <v>11698.4</v>
      </c>
      <c r="N49" s="73">
        <v>51418.479999999996</v>
      </c>
      <c r="O49" s="75" t="s">
        <v>98</v>
      </c>
      <c r="P49" s="49">
        <v>0</v>
      </c>
      <c r="Q49" s="49">
        <v>1</v>
      </c>
    </row>
    <row r="50" spans="1:17" x14ac:dyDescent="0.25">
      <c r="A50" s="63">
        <v>12600</v>
      </c>
      <c r="B50" s="65">
        <v>37619076</v>
      </c>
      <c r="C50" s="65" t="s">
        <v>127</v>
      </c>
      <c r="D50" s="66">
        <v>72</v>
      </c>
      <c r="E50" s="65" t="s">
        <v>15</v>
      </c>
      <c r="F50" s="99">
        <v>3065.04</v>
      </c>
      <c r="G50" s="67" t="s">
        <v>16</v>
      </c>
      <c r="H50" s="68">
        <v>-5610</v>
      </c>
      <c r="I50" s="69">
        <v>0.30802139037433157</v>
      </c>
      <c r="J50" s="70">
        <v>45615</v>
      </c>
      <c r="K50" s="71">
        <v>6.5</v>
      </c>
      <c r="L50" s="72">
        <v>0</v>
      </c>
      <c r="M50" s="69">
        <f t="shared" si="0"/>
        <v>0</v>
      </c>
      <c r="N50" s="73">
        <v>51418.479999999996</v>
      </c>
      <c r="O50" s="74"/>
      <c r="P50" s="49">
        <v>0</v>
      </c>
      <c r="Q50" s="49">
        <v>0</v>
      </c>
    </row>
    <row r="51" spans="1:17" x14ac:dyDescent="0.25">
      <c r="A51" s="63">
        <v>12600</v>
      </c>
      <c r="B51" s="65">
        <v>37619091</v>
      </c>
      <c r="C51" s="65" t="s">
        <v>128</v>
      </c>
      <c r="D51" s="66">
        <v>94</v>
      </c>
      <c r="E51" s="65" t="s">
        <v>129</v>
      </c>
      <c r="F51" s="99">
        <v>13417.56</v>
      </c>
      <c r="G51" s="67" t="s">
        <v>16</v>
      </c>
      <c r="H51" s="68">
        <v>-4000</v>
      </c>
      <c r="I51" s="69">
        <v>0.56400000000000006</v>
      </c>
      <c r="J51" s="70">
        <v>45608</v>
      </c>
      <c r="K51" s="71">
        <v>6.7333333333333334</v>
      </c>
      <c r="L51" s="72">
        <v>0</v>
      </c>
      <c r="M51" s="69">
        <f t="shared" si="0"/>
        <v>0</v>
      </c>
      <c r="N51" s="73">
        <v>51418.479999999996</v>
      </c>
      <c r="O51" s="74"/>
      <c r="P51" s="49">
        <v>0</v>
      </c>
      <c r="Q51" s="49">
        <v>0</v>
      </c>
    </row>
    <row r="52" spans="1:17" x14ac:dyDescent="0.25">
      <c r="A52" s="63">
        <v>12600</v>
      </c>
      <c r="B52" s="65">
        <v>37623081</v>
      </c>
      <c r="C52" s="76" t="s">
        <v>130</v>
      </c>
      <c r="D52" s="66">
        <v>6</v>
      </c>
      <c r="E52" s="65" t="s">
        <v>15</v>
      </c>
      <c r="F52" s="99">
        <v>905.58</v>
      </c>
      <c r="G52" s="67" t="s">
        <v>16</v>
      </c>
      <c r="H52" s="68">
        <v>-6</v>
      </c>
      <c r="I52" s="69">
        <v>24</v>
      </c>
      <c r="J52" s="70" t="e">
        <v>#N/A</v>
      </c>
      <c r="K52" s="71" t="e">
        <v>#N/A</v>
      </c>
      <c r="L52" s="72">
        <v>1</v>
      </c>
      <c r="M52" s="69">
        <f t="shared" si="0"/>
        <v>905.58</v>
      </c>
      <c r="N52" s="73">
        <v>52324.06</v>
      </c>
      <c r="O52" s="74"/>
      <c r="P52" s="49">
        <v>1</v>
      </c>
      <c r="Q52" s="49">
        <v>0</v>
      </c>
    </row>
    <row r="53" spans="1:17" x14ac:dyDescent="0.25">
      <c r="A53" s="63">
        <v>12600</v>
      </c>
      <c r="B53" s="65">
        <v>37625033</v>
      </c>
      <c r="C53" s="65" t="s">
        <v>131</v>
      </c>
      <c r="D53" s="66">
        <v>25</v>
      </c>
      <c r="E53" s="65" t="s">
        <v>15</v>
      </c>
      <c r="F53" s="99">
        <v>3775</v>
      </c>
      <c r="G53" s="67" t="s">
        <v>16</v>
      </c>
      <c r="H53" s="68">
        <v>-2</v>
      </c>
      <c r="I53" s="69">
        <v>300</v>
      </c>
      <c r="J53" s="70" t="e">
        <v>#N/A</v>
      </c>
      <c r="K53" s="71" t="e">
        <v>#N/A</v>
      </c>
      <c r="L53" s="72">
        <v>1</v>
      </c>
      <c r="M53" s="69">
        <f t="shared" si="0"/>
        <v>3775</v>
      </c>
      <c r="N53" s="73">
        <v>56099.06</v>
      </c>
      <c r="O53" s="74"/>
      <c r="P53" s="49">
        <v>1</v>
      </c>
      <c r="Q53" s="49">
        <v>0</v>
      </c>
    </row>
    <row r="54" spans="1:17" x14ac:dyDescent="0.25">
      <c r="A54" s="63">
        <v>12600</v>
      </c>
      <c r="B54" s="65">
        <v>37625100</v>
      </c>
      <c r="C54" s="65" t="s">
        <v>132</v>
      </c>
      <c r="D54" s="66">
        <v>6</v>
      </c>
      <c r="E54" s="65" t="s">
        <v>15</v>
      </c>
      <c r="F54" s="99">
        <v>2050.44</v>
      </c>
      <c r="G54" s="67" t="s">
        <v>16</v>
      </c>
      <c r="H54" s="68">
        <v>0</v>
      </c>
      <c r="I54" s="69" t="e">
        <v>#DIV/0!</v>
      </c>
      <c r="J54" s="70" t="e">
        <v>#N/A</v>
      </c>
      <c r="K54" s="71" t="e">
        <v>#N/A</v>
      </c>
      <c r="L54" s="72">
        <v>1</v>
      </c>
      <c r="M54" s="69">
        <f t="shared" si="0"/>
        <v>2050.44</v>
      </c>
      <c r="N54" s="73">
        <v>58149.5</v>
      </c>
      <c r="O54" s="74"/>
      <c r="P54" s="49">
        <v>1</v>
      </c>
      <c r="Q54" s="49">
        <v>0</v>
      </c>
    </row>
    <row r="55" spans="1:17" x14ac:dyDescent="0.25">
      <c r="A55" s="63">
        <v>12600</v>
      </c>
      <c r="B55" s="65">
        <v>37628084</v>
      </c>
      <c r="C55" s="65" t="s">
        <v>133</v>
      </c>
      <c r="D55" s="66">
        <v>27</v>
      </c>
      <c r="E55" s="65" t="s">
        <v>15</v>
      </c>
      <c r="F55" s="99">
        <v>4077.27</v>
      </c>
      <c r="G55" s="67" t="s">
        <v>16</v>
      </c>
      <c r="H55" s="68">
        <v>0</v>
      </c>
      <c r="I55" s="69" t="e">
        <v>#DIV/0!</v>
      </c>
      <c r="J55" s="70" t="e">
        <v>#N/A</v>
      </c>
      <c r="K55" s="71" t="e">
        <v>#N/A</v>
      </c>
      <c r="L55" s="72">
        <v>1</v>
      </c>
      <c r="M55" s="69">
        <f t="shared" si="0"/>
        <v>4077.27</v>
      </c>
      <c r="N55" s="73">
        <v>62226.77</v>
      </c>
      <c r="O55" s="74"/>
      <c r="P55" s="49">
        <v>1</v>
      </c>
      <c r="Q55" s="49">
        <v>0</v>
      </c>
    </row>
    <row r="56" spans="1:17" x14ac:dyDescent="0.25">
      <c r="A56" s="63">
        <v>12600</v>
      </c>
      <c r="B56" s="65">
        <v>37629043</v>
      </c>
      <c r="C56" s="65" t="s">
        <v>134</v>
      </c>
      <c r="D56" s="66">
        <v>31</v>
      </c>
      <c r="E56" s="65" t="s">
        <v>15</v>
      </c>
      <c r="F56" s="99">
        <v>4681</v>
      </c>
      <c r="G56" s="67" t="s">
        <v>16</v>
      </c>
      <c r="H56" s="68">
        <v>0</v>
      </c>
      <c r="I56" s="69" t="e">
        <v>#DIV/0!</v>
      </c>
      <c r="J56" s="70" t="e">
        <v>#N/A</v>
      </c>
      <c r="K56" s="71" t="e">
        <v>#N/A</v>
      </c>
      <c r="L56" s="72">
        <v>1</v>
      </c>
      <c r="M56" s="69">
        <f t="shared" si="0"/>
        <v>4681</v>
      </c>
      <c r="N56" s="73">
        <v>66907.76999999999</v>
      </c>
      <c r="O56" s="74"/>
      <c r="P56" s="49">
        <v>1</v>
      </c>
      <c r="Q56" s="49">
        <v>0</v>
      </c>
    </row>
    <row r="57" spans="1:17" ht="15.75" thickBot="1" x14ac:dyDescent="0.3">
      <c r="A57" s="63">
        <v>12600</v>
      </c>
      <c r="B57" s="65">
        <v>37629081</v>
      </c>
      <c r="C57" s="65" t="s">
        <v>135</v>
      </c>
      <c r="D57" s="66">
        <v>6</v>
      </c>
      <c r="E57" s="65" t="s">
        <v>15</v>
      </c>
      <c r="F57" s="99">
        <v>905.04</v>
      </c>
      <c r="G57" s="67" t="s">
        <v>16</v>
      </c>
      <c r="H57" s="68">
        <v>-1</v>
      </c>
      <c r="I57" s="69">
        <v>144</v>
      </c>
      <c r="J57" s="70" t="e">
        <v>#N/A</v>
      </c>
      <c r="K57" s="71" t="e">
        <v>#N/A</v>
      </c>
      <c r="L57" s="72">
        <v>1</v>
      </c>
      <c r="M57" s="69">
        <f t="shared" si="0"/>
        <v>905.04</v>
      </c>
      <c r="N57" s="77">
        <v>67812.809999999983</v>
      </c>
      <c r="O57" s="74"/>
      <c r="P57" s="49">
        <v>1</v>
      </c>
      <c r="Q57" s="49">
        <v>0</v>
      </c>
    </row>
    <row r="58" spans="1:17" x14ac:dyDescent="0.25">
      <c r="A58" s="63">
        <v>12800</v>
      </c>
      <c r="B58" s="65">
        <v>221060038</v>
      </c>
      <c r="C58" s="65" t="s">
        <v>136</v>
      </c>
      <c r="D58" s="66">
        <v>1</v>
      </c>
      <c r="E58" s="65" t="s">
        <v>15</v>
      </c>
      <c r="F58" s="99">
        <v>20.96</v>
      </c>
      <c r="G58" s="67" t="s">
        <v>16</v>
      </c>
      <c r="H58" s="78">
        <v>-285</v>
      </c>
      <c r="I58" s="57">
        <v>8.4210526315789472E-2</v>
      </c>
      <c r="J58" s="58">
        <v>44978</v>
      </c>
      <c r="K58" s="59">
        <v>27.733333333333334</v>
      </c>
      <c r="L58" s="79">
        <v>1</v>
      </c>
      <c r="M58" s="104">
        <f t="shared" si="0"/>
        <v>20.96</v>
      </c>
      <c r="N58" s="80">
        <v>20.96</v>
      </c>
      <c r="O58" s="81"/>
      <c r="P58" s="49">
        <v>0</v>
      </c>
      <c r="Q58" s="49">
        <v>0</v>
      </c>
    </row>
    <row r="59" spans="1:17" x14ac:dyDescent="0.25">
      <c r="A59" s="63">
        <v>12800</v>
      </c>
      <c r="B59" s="65">
        <v>221004011</v>
      </c>
      <c r="C59" s="65" t="s">
        <v>137</v>
      </c>
      <c r="D59" s="66">
        <v>3559</v>
      </c>
      <c r="E59" s="65" t="s">
        <v>15</v>
      </c>
      <c r="F59" s="99">
        <v>11175.26</v>
      </c>
      <c r="G59" s="67" t="s">
        <v>16</v>
      </c>
      <c r="H59" s="82">
        <v>-2366</v>
      </c>
      <c r="I59" s="69">
        <v>36.101437024513949</v>
      </c>
      <c r="J59" s="70">
        <v>45197</v>
      </c>
      <c r="K59" s="71">
        <v>20.433333333333334</v>
      </c>
      <c r="L59" s="83">
        <v>0</v>
      </c>
      <c r="M59" s="105">
        <f t="shared" si="0"/>
        <v>0</v>
      </c>
      <c r="N59" s="84">
        <v>20.96</v>
      </c>
      <c r="O59" s="85" t="s">
        <v>138</v>
      </c>
      <c r="P59" s="49">
        <v>0</v>
      </c>
      <c r="Q59" s="49">
        <v>0</v>
      </c>
    </row>
    <row r="60" spans="1:17" x14ac:dyDescent="0.25">
      <c r="A60" s="63">
        <v>12800</v>
      </c>
      <c r="B60" s="65">
        <v>221060016</v>
      </c>
      <c r="C60" s="65" t="s">
        <v>139</v>
      </c>
      <c r="D60" s="66">
        <v>485</v>
      </c>
      <c r="E60" s="65" t="s">
        <v>15</v>
      </c>
      <c r="F60" s="99">
        <v>12901</v>
      </c>
      <c r="G60" s="67" t="s">
        <v>16</v>
      </c>
      <c r="H60" s="82">
        <v>-1464</v>
      </c>
      <c r="I60" s="69">
        <v>7.9508196721311482</v>
      </c>
      <c r="J60" s="70">
        <v>45236</v>
      </c>
      <c r="K60" s="71">
        <v>19.133333333333333</v>
      </c>
      <c r="L60" s="83">
        <v>0</v>
      </c>
      <c r="M60" s="105">
        <f t="shared" si="0"/>
        <v>0</v>
      </c>
      <c r="N60" s="84">
        <v>20.96</v>
      </c>
      <c r="P60" s="49">
        <v>0</v>
      </c>
      <c r="Q60" s="49">
        <v>0</v>
      </c>
    </row>
    <row r="61" spans="1:17" x14ac:dyDescent="0.25">
      <c r="A61" s="63">
        <v>12800</v>
      </c>
      <c r="B61" s="65">
        <v>220060150</v>
      </c>
      <c r="C61" s="65" t="s">
        <v>140</v>
      </c>
      <c r="D61" s="66">
        <v>1</v>
      </c>
      <c r="E61" s="65" t="s">
        <v>26</v>
      </c>
      <c r="F61" s="99">
        <v>5389.61</v>
      </c>
      <c r="G61" s="67" t="s">
        <v>16</v>
      </c>
      <c r="H61" s="82">
        <v>-7</v>
      </c>
      <c r="I61" s="69">
        <v>3.4285714285714284</v>
      </c>
      <c r="J61" s="70">
        <v>45260</v>
      </c>
      <c r="K61" s="71">
        <v>18.333333333333332</v>
      </c>
      <c r="L61" s="83">
        <v>1</v>
      </c>
      <c r="M61" s="105">
        <f t="shared" si="0"/>
        <v>5389.61</v>
      </c>
      <c r="N61" s="84">
        <v>5410.57</v>
      </c>
      <c r="O61" s="85" t="s">
        <v>98</v>
      </c>
      <c r="P61" s="49">
        <v>0</v>
      </c>
      <c r="Q61" s="49">
        <v>1</v>
      </c>
    </row>
    <row r="62" spans="1:17" x14ac:dyDescent="0.25">
      <c r="A62" s="63">
        <v>12800</v>
      </c>
      <c r="B62" s="65">
        <v>221060010</v>
      </c>
      <c r="C62" s="65" t="s">
        <v>141</v>
      </c>
      <c r="D62" s="66">
        <v>719</v>
      </c>
      <c r="E62" s="65" t="s">
        <v>15</v>
      </c>
      <c r="F62" s="99">
        <v>15537.59</v>
      </c>
      <c r="G62" s="67" t="s">
        <v>16</v>
      </c>
      <c r="H62" s="82">
        <v>-4500</v>
      </c>
      <c r="I62" s="69">
        <v>3.8346666666666662</v>
      </c>
      <c r="J62" s="70">
        <v>45280</v>
      </c>
      <c r="K62" s="71">
        <v>17.666666666666668</v>
      </c>
      <c r="L62" s="83">
        <v>1</v>
      </c>
      <c r="M62" s="105">
        <f t="shared" si="0"/>
        <v>15537.59</v>
      </c>
      <c r="N62" s="84">
        <v>20948.16</v>
      </c>
      <c r="O62" s="85" t="s">
        <v>98</v>
      </c>
      <c r="P62" s="49">
        <v>0</v>
      </c>
      <c r="Q62" s="49">
        <v>1</v>
      </c>
    </row>
    <row r="63" spans="1:17" x14ac:dyDescent="0.25">
      <c r="A63" s="63">
        <v>12800</v>
      </c>
      <c r="B63" s="65">
        <v>221060120</v>
      </c>
      <c r="C63" s="65" t="s">
        <v>142</v>
      </c>
      <c r="D63" s="66">
        <v>4</v>
      </c>
      <c r="E63" s="65" t="s">
        <v>15</v>
      </c>
      <c r="F63" s="99">
        <v>73.36</v>
      </c>
      <c r="G63" s="67" t="s">
        <v>16</v>
      </c>
      <c r="H63" s="82">
        <v>-582</v>
      </c>
      <c r="I63" s="69">
        <v>0.16494845360824742</v>
      </c>
      <c r="J63" s="70">
        <v>45315</v>
      </c>
      <c r="K63" s="71">
        <v>16.5</v>
      </c>
      <c r="L63" s="83">
        <v>1</v>
      </c>
      <c r="M63" s="105">
        <f t="shared" si="0"/>
        <v>73.36</v>
      </c>
      <c r="N63" s="84">
        <v>21021.52</v>
      </c>
      <c r="O63" s="85" t="s">
        <v>143</v>
      </c>
      <c r="P63" s="49">
        <v>0</v>
      </c>
      <c r="Q63" s="49">
        <v>0</v>
      </c>
    </row>
    <row r="64" spans="1:17" x14ac:dyDescent="0.25">
      <c r="A64" s="63">
        <v>12800</v>
      </c>
      <c r="B64" s="65">
        <v>220060160</v>
      </c>
      <c r="C64" s="65" t="s">
        <v>144</v>
      </c>
      <c r="D64" s="66">
        <v>1</v>
      </c>
      <c r="E64" s="65" t="s">
        <v>26</v>
      </c>
      <c r="F64" s="99">
        <v>5389.61</v>
      </c>
      <c r="G64" s="67" t="s">
        <v>16</v>
      </c>
      <c r="H64" s="82">
        <v>-13</v>
      </c>
      <c r="I64" s="69">
        <v>1.8461538461538463</v>
      </c>
      <c r="J64" s="70">
        <v>45330</v>
      </c>
      <c r="K64" s="71">
        <v>16</v>
      </c>
      <c r="L64" s="83">
        <v>0</v>
      </c>
      <c r="M64" s="105">
        <f t="shared" si="0"/>
        <v>0</v>
      </c>
      <c r="N64" s="84">
        <v>21021.52</v>
      </c>
      <c r="O64" s="85" t="s">
        <v>145</v>
      </c>
      <c r="P64" s="49">
        <v>0</v>
      </c>
      <c r="Q64" s="49">
        <v>0</v>
      </c>
    </row>
    <row r="65" spans="1:17" x14ac:dyDescent="0.25">
      <c r="A65" s="63">
        <v>12800</v>
      </c>
      <c r="B65" s="65">
        <v>221060033</v>
      </c>
      <c r="C65" s="65" t="s">
        <v>146</v>
      </c>
      <c r="D65" s="66">
        <v>395</v>
      </c>
      <c r="E65" s="65" t="s">
        <v>15</v>
      </c>
      <c r="F65" s="99">
        <v>9140.2999999999993</v>
      </c>
      <c r="G65" s="67" t="s">
        <v>16</v>
      </c>
      <c r="H65" s="82">
        <v>-817</v>
      </c>
      <c r="I65" s="69">
        <v>11.60342717258262</v>
      </c>
      <c r="J65" s="70">
        <v>45338</v>
      </c>
      <c r="K65" s="71">
        <v>15.733333333333333</v>
      </c>
      <c r="L65" s="83">
        <v>0</v>
      </c>
      <c r="M65" s="105">
        <f t="shared" si="0"/>
        <v>0</v>
      </c>
      <c r="N65" s="84">
        <v>21021.52</v>
      </c>
      <c r="O65" s="85"/>
      <c r="P65" s="49">
        <v>0</v>
      </c>
      <c r="Q65" s="49">
        <v>0</v>
      </c>
    </row>
    <row r="66" spans="1:17" x14ac:dyDescent="0.25">
      <c r="A66" s="63">
        <v>12800</v>
      </c>
      <c r="B66" s="65">
        <v>221060020</v>
      </c>
      <c r="C66" s="65" t="s">
        <v>147</v>
      </c>
      <c r="D66" s="66">
        <v>135</v>
      </c>
      <c r="E66" s="65" t="s">
        <v>15</v>
      </c>
      <c r="F66" s="99">
        <v>2517.75</v>
      </c>
      <c r="G66" s="67" t="s">
        <v>16</v>
      </c>
      <c r="H66" s="82">
        <v>-8392</v>
      </c>
      <c r="I66" s="69">
        <v>0.38608198284080075</v>
      </c>
      <c r="J66" s="70">
        <v>45406</v>
      </c>
      <c r="K66" s="71">
        <v>13.466666666666667</v>
      </c>
      <c r="L66" s="83">
        <v>0</v>
      </c>
      <c r="M66" s="105">
        <f t="shared" si="0"/>
        <v>0</v>
      </c>
      <c r="N66" s="84">
        <v>21021.52</v>
      </c>
      <c r="O66" s="85"/>
      <c r="P66" s="49">
        <v>0</v>
      </c>
      <c r="Q66" s="49">
        <v>0</v>
      </c>
    </row>
    <row r="67" spans="1:17" x14ac:dyDescent="0.25">
      <c r="A67" s="63">
        <v>12800</v>
      </c>
      <c r="B67" s="65">
        <v>221060007</v>
      </c>
      <c r="C67" s="65" t="s">
        <v>148</v>
      </c>
      <c r="D67" s="66">
        <v>571</v>
      </c>
      <c r="E67" s="65" t="s">
        <v>15</v>
      </c>
      <c r="F67" s="99">
        <v>12676.2</v>
      </c>
      <c r="G67" s="67" t="s">
        <v>16</v>
      </c>
      <c r="H67" s="82">
        <v>-2129</v>
      </c>
      <c r="I67" s="69">
        <v>6.4368248003757635</v>
      </c>
      <c r="J67" s="70">
        <v>45407</v>
      </c>
      <c r="K67" s="71">
        <v>13.433333333333334</v>
      </c>
      <c r="L67" s="83">
        <v>0</v>
      </c>
      <c r="M67" s="105">
        <f t="shared" ref="M67:M130" si="1">+F67*L67</f>
        <v>0</v>
      </c>
      <c r="N67" s="84">
        <v>21021.52</v>
      </c>
      <c r="O67" s="85"/>
      <c r="P67" s="49" t="s">
        <v>149</v>
      </c>
      <c r="Q67" s="49">
        <v>0</v>
      </c>
    </row>
    <row r="68" spans="1:17" x14ac:dyDescent="0.25">
      <c r="A68" s="63">
        <v>12800</v>
      </c>
      <c r="B68" s="65">
        <v>220060002</v>
      </c>
      <c r="C68" s="65" t="s">
        <v>150</v>
      </c>
      <c r="D68" s="66">
        <v>2</v>
      </c>
      <c r="E68" s="65" t="s">
        <v>26</v>
      </c>
      <c r="F68" s="99">
        <v>21640.92</v>
      </c>
      <c r="G68" s="67" t="s">
        <v>16</v>
      </c>
      <c r="H68" s="82">
        <v>-1</v>
      </c>
      <c r="I68" s="69">
        <v>48</v>
      </c>
      <c r="J68" s="70">
        <v>45435</v>
      </c>
      <c r="K68" s="71">
        <v>12.5</v>
      </c>
      <c r="L68" s="83">
        <v>0</v>
      </c>
      <c r="M68" s="105">
        <f t="shared" si="1"/>
        <v>0</v>
      </c>
      <c r="N68" s="84">
        <v>21021.52</v>
      </c>
      <c r="O68" s="85"/>
      <c r="P68" s="49">
        <v>0</v>
      </c>
      <c r="Q68" s="49">
        <v>0</v>
      </c>
    </row>
    <row r="69" spans="1:17" x14ac:dyDescent="0.25">
      <c r="A69" s="63">
        <v>12800</v>
      </c>
      <c r="B69" s="65">
        <v>221060026</v>
      </c>
      <c r="C69" s="65" t="s">
        <v>151</v>
      </c>
      <c r="D69" s="66">
        <v>458</v>
      </c>
      <c r="E69" s="65" t="s">
        <v>15</v>
      </c>
      <c r="F69" s="99">
        <v>12022.5</v>
      </c>
      <c r="G69" s="67" t="s">
        <v>16</v>
      </c>
      <c r="H69" s="82">
        <v>-7889</v>
      </c>
      <c r="I69" s="69">
        <v>1.393332488274813</v>
      </c>
      <c r="J69" s="70">
        <v>45441</v>
      </c>
      <c r="K69" s="71">
        <v>12.3</v>
      </c>
      <c r="L69" s="83">
        <v>0</v>
      </c>
      <c r="M69" s="105">
        <f t="shared" si="1"/>
        <v>0</v>
      </c>
      <c r="N69" s="84">
        <v>21021.52</v>
      </c>
      <c r="O69" s="85"/>
      <c r="P69" s="49">
        <v>0</v>
      </c>
      <c r="Q69" s="49">
        <v>0</v>
      </c>
    </row>
    <row r="70" spans="1:17" x14ac:dyDescent="0.25">
      <c r="A70" s="63">
        <v>12800</v>
      </c>
      <c r="B70" s="65">
        <v>221060031</v>
      </c>
      <c r="C70" s="65" t="s">
        <v>152</v>
      </c>
      <c r="D70" s="66">
        <v>204</v>
      </c>
      <c r="E70" s="65" t="s">
        <v>15</v>
      </c>
      <c r="F70" s="99">
        <v>12941.76</v>
      </c>
      <c r="G70" s="67" t="s">
        <v>16</v>
      </c>
      <c r="H70" s="82">
        <v>-1045</v>
      </c>
      <c r="I70" s="69">
        <v>4.6851674641148318</v>
      </c>
      <c r="J70" s="70">
        <v>45448</v>
      </c>
      <c r="K70" s="71">
        <v>12.066666666666666</v>
      </c>
      <c r="L70" s="83">
        <v>0</v>
      </c>
      <c r="M70" s="105">
        <f t="shared" si="1"/>
        <v>0</v>
      </c>
      <c r="N70" s="84">
        <v>21021.52</v>
      </c>
      <c r="O70" s="85"/>
      <c r="P70" s="49">
        <v>0</v>
      </c>
      <c r="Q70" s="49">
        <v>0</v>
      </c>
    </row>
    <row r="71" spans="1:17" x14ac:dyDescent="0.25">
      <c r="A71" s="63">
        <v>12800</v>
      </c>
      <c r="B71" s="65">
        <v>221060022</v>
      </c>
      <c r="C71" s="65" t="s">
        <v>153</v>
      </c>
      <c r="D71" s="66">
        <v>437</v>
      </c>
      <c r="E71" s="65" t="s">
        <v>15</v>
      </c>
      <c r="F71" s="99">
        <v>11471.25</v>
      </c>
      <c r="G71" s="67" t="s">
        <v>16</v>
      </c>
      <c r="H71" s="82">
        <v>-2334</v>
      </c>
      <c r="I71" s="69">
        <v>4.4935732647814906</v>
      </c>
      <c r="J71" s="70">
        <v>45502</v>
      </c>
      <c r="K71" s="71">
        <v>10.266666666666667</v>
      </c>
      <c r="L71" s="83">
        <v>0</v>
      </c>
      <c r="M71" s="105">
        <f t="shared" si="1"/>
        <v>0</v>
      </c>
      <c r="N71" s="84">
        <v>21021.52</v>
      </c>
      <c r="O71" s="85"/>
      <c r="P71" s="49">
        <v>0</v>
      </c>
      <c r="Q71" s="49">
        <v>0</v>
      </c>
    </row>
    <row r="72" spans="1:17" x14ac:dyDescent="0.25">
      <c r="A72" s="63">
        <v>12800</v>
      </c>
      <c r="B72" s="65">
        <v>221000300</v>
      </c>
      <c r="C72" s="65" t="s">
        <v>154</v>
      </c>
      <c r="D72" s="66">
        <v>44777</v>
      </c>
      <c r="E72" s="65" t="s">
        <v>129</v>
      </c>
      <c r="F72" s="99">
        <v>117763.51</v>
      </c>
      <c r="G72" s="67" t="s">
        <v>16</v>
      </c>
      <c r="H72" s="82">
        <v>-139408</v>
      </c>
      <c r="I72" s="69">
        <v>7.7086537357970855</v>
      </c>
      <c r="J72" s="70">
        <v>45503</v>
      </c>
      <c r="K72" s="71">
        <v>10.233333333333333</v>
      </c>
      <c r="L72" s="83">
        <v>0.19025392500614155</v>
      </c>
      <c r="M72" s="105">
        <f t="shared" si="1"/>
        <v>22404.97</v>
      </c>
      <c r="N72" s="84">
        <v>43426.490000000005</v>
      </c>
      <c r="O72" s="85" t="s">
        <v>98</v>
      </c>
      <c r="P72" s="49">
        <v>0</v>
      </c>
      <c r="Q72" s="49">
        <v>8519</v>
      </c>
    </row>
    <row r="73" spans="1:17" x14ac:dyDescent="0.25">
      <c r="A73" s="63">
        <v>12800</v>
      </c>
      <c r="B73" s="65">
        <v>221060055</v>
      </c>
      <c r="C73" s="65" t="s">
        <v>155</v>
      </c>
      <c r="D73" s="66">
        <v>445</v>
      </c>
      <c r="E73" s="65" t="s">
        <v>15</v>
      </c>
      <c r="F73" s="99">
        <v>9741.0499999999993</v>
      </c>
      <c r="G73" s="67" t="s">
        <v>16</v>
      </c>
      <c r="H73" s="82">
        <v>-7333</v>
      </c>
      <c r="I73" s="69">
        <v>1.4564298377198963</v>
      </c>
      <c r="J73" s="70">
        <v>45520</v>
      </c>
      <c r="K73" s="71">
        <v>9.6666666666666661</v>
      </c>
      <c r="L73" s="83">
        <v>0</v>
      </c>
      <c r="M73" s="105">
        <f t="shared" si="1"/>
        <v>0</v>
      </c>
      <c r="N73" s="84">
        <v>43426.490000000005</v>
      </c>
      <c r="O73" s="85"/>
      <c r="P73" s="49">
        <v>0</v>
      </c>
      <c r="Q73" s="49">
        <v>0</v>
      </c>
    </row>
    <row r="74" spans="1:17" x14ac:dyDescent="0.25">
      <c r="A74" s="63">
        <v>12800</v>
      </c>
      <c r="B74" s="65">
        <v>221060078</v>
      </c>
      <c r="C74" s="65" t="s">
        <v>156</v>
      </c>
      <c r="D74" s="66">
        <v>381</v>
      </c>
      <c r="E74" s="65" t="s">
        <v>15</v>
      </c>
      <c r="F74" s="99">
        <v>8286.75</v>
      </c>
      <c r="G74" s="67" t="s">
        <v>16</v>
      </c>
      <c r="H74" s="82">
        <v>-5152</v>
      </c>
      <c r="I74" s="69">
        <v>1.7748447204968945</v>
      </c>
      <c r="J74" s="70">
        <v>45526</v>
      </c>
      <c r="K74" s="71">
        <v>9.4666666666666668</v>
      </c>
      <c r="L74" s="83">
        <v>0</v>
      </c>
      <c r="M74" s="105">
        <f t="shared" si="1"/>
        <v>0</v>
      </c>
      <c r="N74" s="84">
        <v>43426.490000000005</v>
      </c>
      <c r="O74" s="85"/>
      <c r="P74" s="49">
        <v>0</v>
      </c>
      <c r="Q74" s="49">
        <v>0</v>
      </c>
    </row>
    <row r="75" spans="1:17" x14ac:dyDescent="0.25">
      <c r="A75" s="63">
        <v>12800</v>
      </c>
      <c r="B75" s="65">
        <v>221060042</v>
      </c>
      <c r="C75" s="65" t="s">
        <v>157</v>
      </c>
      <c r="D75" s="66">
        <v>249</v>
      </c>
      <c r="E75" s="65" t="s">
        <v>15</v>
      </c>
      <c r="F75" s="99">
        <v>4594.05</v>
      </c>
      <c r="G75" s="67" t="s">
        <v>16</v>
      </c>
      <c r="H75" s="82">
        <v>-5623</v>
      </c>
      <c r="I75" s="69">
        <v>1.0627778765783389</v>
      </c>
      <c r="J75" s="70">
        <v>45527</v>
      </c>
      <c r="K75" s="71">
        <v>9.4333333333333336</v>
      </c>
      <c r="L75" s="83">
        <v>0</v>
      </c>
      <c r="M75" s="105">
        <f t="shared" si="1"/>
        <v>0</v>
      </c>
      <c r="N75" s="84">
        <v>43426.490000000005</v>
      </c>
      <c r="O75" s="85"/>
      <c r="P75" s="49">
        <v>0</v>
      </c>
      <c r="Q75" s="49">
        <v>0</v>
      </c>
    </row>
    <row r="76" spans="1:17" x14ac:dyDescent="0.25">
      <c r="A76" s="63">
        <v>12800</v>
      </c>
      <c r="B76" s="65">
        <v>220060182</v>
      </c>
      <c r="C76" s="65" t="s">
        <v>25</v>
      </c>
      <c r="D76" s="66">
        <v>31</v>
      </c>
      <c r="E76" s="65" t="s">
        <v>26</v>
      </c>
      <c r="F76" s="99">
        <v>69414.89</v>
      </c>
      <c r="G76" s="67" t="s">
        <v>16</v>
      </c>
      <c r="H76" s="82">
        <v>-104</v>
      </c>
      <c r="I76" s="69">
        <v>7.1538461538461533</v>
      </c>
      <c r="J76" s="70">
        <v>45531</v>
      </c>
      <c r="K76" s="71">
        <v>9.3000000000000007</v>
      </c>
      <c r="L76" s="83">
        <v>0</v>
      </c>
      <c r="M76" s="105">
        <f t="shared" si="1"/>
        <v>0</v>
      </c>
      <c r="N76" s="84">
        <v>43426.490000000005</v>
      </c>
      <c r="O76" s="85"/>
      <c r="P76" s="49">
        <v>0</v>
      </c>
      <c r="Q76" s="49">
        <v>0</v>
      </c>
    </row>
    <row r="77" spans="1:17" x14ac:dyDescent="0.25">
      <c r="A77" s="63">
        <v>12800</v>
      </c>
      <c r="B77" s="65">
        <v>221060027</v>
      </c>
      <c r="C77" s="65" t="s">
        <v>158</v>
      </c>
      <c r="D77" s="66">
        <v>550</v>
      </c>
      <c r="E77" s="65" t="s">
        <v>15</v>
      </c>
      <c r="F77" s="99">
        <v>9977</v>
      </c>
      <c r="G77" s="67" t="s">
        <v>16</v>
      </c>
      <c r="H77" s="82">
        <v>-11055</v>
      </c>
      <c r="I77" s="69">
        <v>1.1940298507462688</v>
      </c>
      <c r="J77" s="70">
        <v>45533</v>
      </c>
      <c r="K77" s="71">
        <v>9.2333333333333325</v>
      </c>
      <c r="L77" s="83">
        <v>0</v>
      </c>
      <c r="M77" s="105">
        <f t="shared" si="1"/>
        <v>0</v>
      </c>
      <c r="N77" s="84">
        <v>43426.490000000005</v>
      </c>
      <c r="O77" s="85"/>
      <c r="P77" s="49">
        <v>0</v>
      </c>
      <c r="Q77" s="49">
        <v>0</v>
      </c>
    </row>
    <row r="78" spans="1:17" x14ac:dyDescent="0.25">
      <c r="A78" s="63">
        <v>12800</v>
      </c>
      <c r="B78" s="65">
        <v>221060032</v>
      </c>
      <c r="C78" s="65" t="s">
        <v>159</v>
      </c>
      <c r="D78" s="66">
        <v>29</v>
      </c>
      <c r="E78" s="65" t="s">
        <v>15</v>
      </c>
      <c r="F78" s="99">
        <v>1839.76</v>
      </c>
      <c r="G78" s="67" t="s">
        <v>16</v>
      </c>
      <c r="H78" s="82">
        <v>-1321</v>
      </c>
      <c r="I78" s="69">
        <v>0.52687358062074185</v>
      </c>
      <c r="J78" s="70">
        <v>45534</v>
      </c>
      <c r="K78" s="71">
        <v>9.1999999999999993</v>
      </c>
      <c r="L78" s="83">
        <v>0</v>
      </c>
      <c r="M78" s="105">
        <f t="shared" si="1"/>
        <v>0</v>
      </c>
      <c r="N78" s="84">
        <v>43426.490000000005</v>
      </c>
      <c r="O78" s="85"/>
      <c r="P78" s="49">
        <v>0</v>
      </c>
      <c r="Q78" s="49">
        <v>0</v>
      </c>
    </row>
    <row r="79" spans="1:17" x14ac:dyDescent="0.25">
      <c r="A79" s="63">
        <v>12800</v>
      </c>
      <c r="B79" s="65">
        <v>221003012</v>
      </c>
      <c r="C79" s="65" t="s">
        <v>56</v>
      </c>
      <c r="D79" s="66">
        <v>16845</v>
      </c>
      <c r="E79" s="65" t="s">
        <v>15</v>
      </c>
      <c r="F79" s="99">
        <v>51208.800000000003</v>
      </c>
      <c r="G79" s="67" t="s">
        <v>16</v>
      </c>
      <c r="H79" s="82">
        <v>-87947</v>
      </c>
      <c r="I79" s="69">
        <v>4.5968594721821097</v>
      </c>
      <c r="J79" s="70">
        <v>45540</v>
      </c>
      <c r="K79" s="71">
        <v>9</v>
      </c>
      <c r="L79" s="83">
        <v>0</v>
      </c>
      <c r="M79" s="105">
        <f t="shared" si="1"/>
        <v>0</v>
      </c>
      <c r="N79" s="84">
        <v>43426.490000000005</v>
      </c>
      <c r="O79" s="85"/>
      <c r="P79" s="49">
        <v>0</v>
      </c>
      <c r="Q79" s="49">
        <v>0</v>
      </c>
    </row>
    <row r="80" spans="1:17" x14ac:dyDescent="0.25">
      <c r="A80" s="63">
        <v>12800</v>
      </c>
      <c r="B80" s="65">
        <v>220060180</v>
      </c>
      <c r="C80" s="65" t="s">
        <v>41</v>
      </c>
      <c r="D80" s="66">
        <v>51</v>
      </c>
      <c r="E80" s="65" t="s">
        <v>26</v>
      </c>
      <c r="F80" s="99">
        <v>105083.97</v>
      </c>
      <c r="G80" s="67" t="s">
        <v>16</v>
      </c>
      <c r="H80" s="82">
        <v>-411</v>
      </c>
      <c r="I80" s="69">
        <v>2.9781021897810218</v>
      </c>
      <c r="J80" s="70">
        <v>45559</v>
      </c>
      <c r="K80" s="71">
        <v>8.3666666666666671</v>
      </c>
      <c r="L80" s="83">
        <v>0</v>
      </c>
      <c r="M80" s="105">
        <f t="shared" si="1"/>
        <v>0</v>
      </c>
      <c r="N80" s="84">
        <v>43426.490000000005</v>
      </c>
      <c r="O80" s="85"/>
      <c r="P80" s="49">
        <v>0</v>
      </c>
      <c r="Q80" s="49">
        <v>0</v>
      </c>
    </row>
    <row r="81" spans="1:17" x14ac:dyDescent="0.25">
      <c r="A81" s="63">
        <v>12800</v>
      </c>
      <c r="B81" s="65">
        <v>221060025</v>
      </c>
      <c r="C81" s="65" t="s">
        <v>160</v>
      </c>
      <c r="D81" s="66">
        <v>943</v>
      </c>
      <c r="E81" s="65" t="s">
        <v>15</v>
      </c>
      <c r="F81" s="99">
        <v>17586.95</v>
      </c>
      <c r="G81" s="67" t="s">
        <v>16</v>
      </c>
      <c r="H81" s="82">
        <v>-5249</v>
      </c>
      <c r="I81" s="69">
        <v>4.3116784149361784</v>
      </c>
      <c r="J81" s="70">
        <v>45561</v>
      </c>
      <c r="K81" s="71">
        <v>8.3000000000000007</v>
      </c>
      <c r="L81" s="83">
        <v>0</v>
      </c>
      <c r="M81" s="105">
        <f t="shared" si="1"/>
        <v>0</v>
      </c>
      <c r="N81" s="84">
        <v>43426.490000000005</v>
      </c>
      <c r="O81" s="85"/>
      <c r="P81" s="49">
        <v>0</v>
      </c>
      <c r="Q81" s="49">
        <v>0</v>
      </c>
    </row>
    <row r="82" spans="1:17" x14ac:dyDescent="0.25">
      <c r="A82" s="63">
        <v>12800</v>
      </c>
      <c r="B82" s="65">
        <v>220060176</v>
      </c>
      <c r="C82" s="65" t="s">
        <v>161</v>
      </c>
      <c r="D82" s="66">
        <v>2</v>
      </c>
      <c r="E82" s="65" t="s">
        <v>26</v>
      </c>
      <c r="F82" s="99">
        <v>10578.68</v>
      </c>
      <c r="G82" s="67" t="s">
        <v>16</v>
      </c>
      <c r="H82" s="82">
        <v>-15</v>
      </c>
      <c r="I82" s="69">
        <v>3.2</v>
      </c>
      <c r="J82" s="70">
        <v>45562</v>
      </c>
      <c r="K82" s="71">
        <v>8.2666666666666675</v>
      </c>
      <c r="L82" s="83">
        <v>0</v>
      </c>
      <c r="M82" s="105">
        <f t="shared" si="1"/>
        <v>0</v>
      </c>
      <c r="N82" s="84">
        <v>43426.490000000005</v>
      </c>
      <c r="O82" s="85"/>
      <c r="P82" s="49">
        <v>0</v>
      </c>
      <c r="Q82" s="49">
        <v>0</v>
      </c>
    </row>
    <row r="83" spans="1:17" x14ac:dyDescent="0.25">
      <c r="A83" s="63">
        <v>12800</v>
      </c>
      <c r="B83" s="65">
        <v>220060156</v>
      </c>
      <c r="C83" s="65" t="s">
        <v>162</v>
      </c>
      <c r="D83" s="66">
        <v>3</v>
      </c>
      <c r="E83" s="65" t="s">
        <v>26</v>
      </c>
      <c r="F83" s="99">
        <v>16879.740000000002</v>
      </c>
      <c r="G83" s="67" t="s">
        <v>16</v>
      </c>
      <c r="H83" s="82">
        <v>-26</v>
      </c>
      <c r="I83" s="69">
        <v>2.7692307692307692</v>
      </c>
      <c r="J83" s="70">
        <v>45573</v>
      </c>
      <c r="K83" s="71">
        <v>7.9</v>
      </c>
      <c r="L83" s="83">
        <v>0</v>
      </c>
      <c r="M83" s="105">
        <f t="shared" si="1"/>
        <v>0</v>
      </c>
      <c r="N83" s="84">
        <v>43426.490000000005</v>
      </c>
      <c r="O83" s="85"/>
      <c r="P83" s="49">
        <v>0</v>
      </c>
      <c r="Q83" s="49">
        <v>0</v>
      </c>
    </row>
    <row r="84" spans="1:17" x14ac:dyDescent="0.25">
      <c r="A84" s="63">
        <v>12800</v>
      </c>
      <c r="B84" s="65">
        <v>221060076</v>
      </c>
      <c r="C84" s="65" t="s">
        <v>163</v>
      </c>
      <c r="D84" s="66">
        <v>824</v>
      </c>
      <c r="E84" s="65" t="s">
        <v>15</v>
      </c>
      <c r="F84" s="99">
        <v>20385.759999999998</v>
      </c>
      <c r="G84" s="67" t="s">
        <v>16</v>
      </c>
      <c r="H84" s="82">
        <v>-4743</v>
      </c>
      <c r="I84" s="69">
        <v>4.1695129664769137</v>
      </c>
      <c r="J84" s="70">
        <v>45582</v>
      </c>
      <c r="K84" s="71">
        <v>7.6</v>
      </c>
      <c r="L84" s="83">
        <v>0.37378640776699029</v>
      </c>
      <c r="M84" s="105">
        <f t="shared" si="1"/>
        <v>7619.9199999999992</v>
      </c>
      <c r="N84" s="84">
        <v>51046.41</v>
      </c>
      <c r="O84" s="85" t="s">
        <v>98</v>
      </c>
      <c r="P84" s="49">
        <v>0</v>
      </c>
      <c r="Q84" s="49">
        <v>308</v>
      </c>
    </row>
    <row r="85" spans="1:17" x14ac:dyDescent="0.25">
      <c r="A85" s="63">
        <v>12800</v>
      </c>
      <c r="B85" s="65">
        <v>220060174</v>
      </c>
      <c r="C85" s="65" t="s">
        <v>164</v>
      </c>
      <c r="D85" s="66">
        <v>2</v>
      </c>
      <c r="E85" s="65" t="s">
        <v>26</v>
      </c>
      <c r="F85" s="99">
        <v>10779.22</v>
      </c>
      <c r="G85" s="67" t="s">
        <v>16</v>
      </c>
      <c r="H85" s="82">
        <v>-49</v>
      </c>
      <c r="I85" s="69">
        <v>0.97959183673469385</v>
      </c>
      <c r="J85" s="70">
        <v>45587</v>
      </c>
      <c r="K85" s="71">
        <v>7.4333333333333336</v>
      </c>
      <c r="L85" s="83">
        <v>0</v>
      </c>
      <c r="M85" s="105">
        <f t="shared" si="1"/>
        <v>0</v>
      </c>
      <c r="N85" s="84">
        <v>51046.41</v>
      </c>
      <c r="O85" s="85"/>
      <c r="P85" s="49">
        <v>0</v>
      </c>
      <c r="Q85" s="49">
        <v>0</v>
      </c>
    </row>
    <row r="86" spans="1:17" x14ac:dyDescent="0.25">
      <c r="A86" s="63">
        <v>12800</v>
      </c>
      <c r="B86" s="65">
        <v>221060008</v>
      </c>
      <c r="C86" s="65" t="s">
        <v>46</v>
      </c>
      <c r="D86" s="66">
        <v>941</v>
      </c>
      <c r="E86" s="65" t="s">
        <v>15</v>
      </c>
      <c r="F86" s="99">
        <v>20890.2</v>
      </c>
      <c r="G86" s="67" t="s">
        <v>16</v>
      </c>
      <c r="H86" s="82">
        <v>-12100</v>
      </c>
      <c r="I86" s="69">
        <v>1.8664462809917355</v>
      </c>
      <c r="J86" s="70">
        <v>45589</v>
      </c>
      <c r="K86" s="71">
        <v>7.3666666666666663</v>
      </c>
      <c r="L86" s="83">
        <v>0</v>
      </c>
      <c r="M86" s="105">
        <f t="shared" si="1"/>
        <v>0</v>
      </c>
      <c r="N86" s="84">
        <v>51046.41</v>
      </c>
      <c r="O86" s="85"/>
      <c r="P86" s="49">
        <v>0</v>
      </c>
      <c r="Q86" s="49">
        <v>0</v>
      </c>
    </row>
    <row r="87" spans="1:17" x14ac:dyDescent="0.25">
      <c r="A87" s="63">
        <v>12800</v>
      </c>
      <c r="B87" s="65">
        <v>221060051</v>
      </c>
      <c r="C87" s="65" t="s">
        <v>165</v>
      </c>
      <c r="D87" s="66">
        <v>400</v>
      </c>
      <c r="E87" s="65" t="s">
        <v>15</v>
      </c>
      <c r="F87" s="99">
        <v>7592</v>
      </c>
      <c r="G87" s="67" t="s">
        <v>16</v>
      </c>
      <c r="H87" s="82">
        <v>-54113</v>
      </c>
      <c r="I87" s="69">
        <v>0.17740653817012547</v>
      </c>
      <c r="J87" s="70">
        <v>45589</v>
      </c>
      <c r="K87" s="71">
        <v>7.3666666666666663</v>
      </c>
      <c r="L87" s="83">
        <v>0</v>
      </c>
      <c r="M87" s="105">
        <f t="shared" si="1"/>
        <v>0</v>
      </c>
      <c r="N87" s="84">
        <v>51046.41</v>
      </c>
      <c r="O87" s="85" t="s">
        <v>98</v>
      </c>
      <c r="P87" s="49">
        <v>0</v>
      </c>
      <c r="Q87" s="49">
        <v>0</v>
      </c>
    </row>
    <row r="88" spans="1:17" x14ac:dyDescent="0.25">
      <c r="A88" s="63">
        <v>12800</v>
      </c>
      <c r="B88" s="65">
        <v>221060056</v>
      </c>
      <c r="C88" s="65" t="s">
        <v>166</v>
      </c>
      <c r="D88" s="66">
        <v>30</v>
      </c>
      <c r="E88" s="65" t="s">
        <v>15</v>
      </c>
      <c r="F88" s="99">
        <v>744.9</v>
      </c>
      <c r="G88" s="67" t="s">
        <v>16</v>
      </c>
      <c r="H88" s="82">
        <v>-14334</v>
      </c>
      <c r="I88" s="69">
        <v>5.02302218501465E-2</v>
      </c>
      <c r="J88" s="70">
        <v>45589</v>
      </c>
      <c r="K88" s="71">
        <v>7.3666666666666663</v>
      </c>
      <c r="L88" s="83">
        <v>0</v>
      </c>
      <c r="M88" s="105">
        <f t="shared" si="1"/>
        <v>0</v>
      </c>
      <c r="N88" s="84">
        <v>51046.41</v>
      </c>
      <c r="O88" s="85"/>
      <c r="P88" s="49">
        <v>0</v>
      </c>
      <c r="Q88" s="49">
        <v>0</v>
      </c>
    </row>
    <row r="89" spans="1:17" x14ac:dyDescent="0.25">
      <c r="A89" s="63">
        <v>12800</v>
      </c>
      <c r="B89" s="65">
        <v>221060065</v>
      </c>
      <c r="C89" s="65" t="s">
        <v>167</v>
      </c>
      <c r="D89" s="66">
        <v>610</v>
      </c>
      <c r="E89" s="65" t="s">
        <v>15</v>
      </c>
      <c r="F89" s="99">
        <v>47531.199999999997</v>
      </c>
      <c r="G89" s="67" t="s">
        <v>16</v>
      </c>
      <c r="H89" s="82">
        <v>-4500</v>
      </c>
      <c r="I89" s="69">
        <v>3.2533333333333339</v>
      </c>
      <c r="J89" s="70">
        <v>45589</v>
      </c>
      <c r="K89" s="71">
        <v>7.3666666666666663</v>
      </c>
      <c r="L89" s="83">
        <v>0</v>
      </c>
      <c r="M89" s="105">
        <f t="shared" si="1"/>
        <v>0</v>
      </c>
      <c r="N89" s="84">
        <v>51046.41</v>
      </c>
      <c r="O89" s="85"/>
      <c r="P89" s="49">
        <v>0</v>
      </c>
      <c r="Q89" s="49">
        <v>0</v>
      </c>
    </row>
    <row r="90" spans="1:17" x14ac:dyDescent="0.25">
      <c r="A90" s="63">
        <v>12800</v>
      </c>
      <c r="B90" s="65">
        <v>221060125</v>
      </c>
      <c r="C90" s="65" t="s">
        <v>168</v>
      </c>
      <c r="D90" s="66">
        <v>336</v>
      </c>
      <c r="E90" s="65" t="s">
        <v>15</v>
      </c>
      <c r="F90" s="99">
        <v>6162.24</v>
      </c>
      <c r="G90" s="67" t="s">
        <v>16</v>
      </c>
      <c r="H90" s="82">
        <v>-1097</v>
      </c>
      <c r="I90" s="69">
        <v>7.3509571558796711</v>
      </c>
      <c r="J90" s="70">
        <v>45589</v>
      </c>
      <c r="K90" s="71">
        <v>7.3666666666666663</v>
      </c>
      <c r="L90" s="83">
        <v>1</v>
      </c>
      <c r="M90" s="105">
        <f t="shared" si="1"/>
        <v>6162.24</v>
      </c>
      <c r="N90" s="84">
        <v>57208.65</v>
      </c>
      <c r="O90" s="85" t="s">
        <v>98</v>
      </c>
      <c r="P90" s="49">
        <v>0</v>
      </c>
      <c r="Q90" s="49">
        <v>1</v>
      </c>
    </row>
    <row r="91" spans="1:17" x14ac:dyDescent="0.25">
      <c r="A91" s="63">
        <v>12800</v>
      </c>
      <c r="B91" s="65">
        <v>220060291</v>
      </c>
      <c r="C91" s="65" t="s">
        <v>169</v>
      </c>
      <c r="D91" s="66">
        <v>1</v>
      </c>
      <c r="E91" s="65" t="s">
        <v>26</v>
      </c>
      <c r="F91" s="99">
        <v>1251.4100000000001</v>
      </c>
      <c r="G91" s="67" t="s">
        <v>16</v>
      </c>
      <c r="H91" s="82">
        <v>-22</v>
      </c>
      <c r="I91" s="69">
        <v>1.0909090909090908</v>
      </c>
      <c r="J91" s="70">
        <v>45590</v>
      </c>
      <c r="K91" s="71">
        <v>7.333333333333333</v>
      </c>
      <c r="L91" s="83">
        <v>0</v>
      </c>
      <c r="M91" s="105">
        <f t="shared" si="1"/>
        <v>0</v>
      </c>
      <c r="N91" s="84">
        <v>57208.65</v>
      </c>
      <c r="O91" s="85"/>
      <c r="P91" s="49">
        <v>0</v>
      </c>
      <c r="Q91" s="49">
        <v>0</v>
      </c>
    </row>
    <row r="92" spans="1:17" x14ac:dyDescent="0.25">
      <c r="A92" s="63">
        <v>12800</v>
      </c>
      <c r="B92" s="65">
        <v>220060191</v>
      </c>
      <c r="C92" s="65" t="s">
        <v>170</v>
      </c>
      <c r="D92" s="66">
        <v>5</v>
      </c>
      <c r="E92" s="65" t="s">
        <v>26</v>
      </c>
      <c r="F92" s="99">
        <v>8982.65</v>
      </c>
      <c r="G92" s="67" t="s">
        <v>16</v>
      </c>
      <c r="H92" s="82">
        <v>-231</v>
      </c>
      <c r="I92" s="69">
        <v>0.51948051948051943</v>
      </c>
      <c r="J92" s="70">
        <v>45595</v>
      </c>
      <c r="K92" s="71">
        <v>7.166666666666667</v>
      </c>
      <c r="L92" s="83">
        <v>0</v>
      </c>
      <c r="M92" s="105">
        <f t="shared" si="1"/>
        <v>0</v>
      </c>
      <c r="N92" s="84">
        <v>57208.65</v>
      </c>
      <c r="O92" s="85"/>
      <c r="P92" s="49">
        <v>0</v>
      </c>
      <c r="Q92" s="49">
        <v>0</v>
      </c>
    </row>
    <row r="93" spans="1:17" x14ac:dyDescent="0.25">
      <c r="A93" s="63">
        <v>12800</v>
      </c>
      <c r="B93" s="65">
        <v>220060194</v>
      </c>
      <c r="C93" s="65" t="s">
        <v>171</v>
      </c>
      <c r="D93" s="66">
        <v>10</v>
      </c>
      <c r="E93" s="65" t="s">
        <v>26</v>
      </c>
      <c r="F93" s="99">
        <v>23822.3</v>
      </c>
      <c r="G93" s="67" t="s">
        <v>16</v>
      </c>
      <c r="H93" s="82">
        <v>-180</v>
      </c>
      <c r="I93" s="69">
        <v>1.3333333333333333</v>
      </c>
      <c r="J93" s="70">
        <v>45595</v>
      </c>
      <c r="K93" s="71">
        <v>7.166666666666667</v>
      </c>
      <c r="L93" s="83">
        <v>0</v>
      </c>
      <c r="M93" s="105">
        <f t="shared" si="1"/>
        <v>0</v>
      </c>
      <c r="N93" s="84">
        <v>57208.65</v>
      </c>
      <c r="O93" s="85"/>
      <c r="P93" s="49">
        <v>0</v>
      </c>
      <c r="Q93" s="49">
        <v>0</v>
      </c>
    </row>
    <row r="94" spans="1:17" x14ac:dyDescent="0.25">
      <c r="A94" s="63">
        <v>12800</v>
      </c>
      <c r="B94" s="65">
        <v>220060195</v>
      </c>
      <c r="C94" s="65" t="s">
        <v>172</v>
      </c>
      <c r="D94" s="66">
        <v>11</v>
      </c>
      <c r="E94" s="65" t="s">
        <v>26</v>
      </c>
      <c r="F94" s="99">
        <v>27037.34</v>
      </c>
      <c r="G94" s="67" t="s">
        <v>16</v>
      </c>
      <c r="H94" s="82">
        <v>-181</v>
      </c>
      <c r="I94" s="69">
        <v>1.458563535911602</v>
      </c>
      <c r="J94" s="70">
        <v>45595</v>
      </c>
      <c r="K94" s="71">
        <v>7.166666666666667</v>
      </c>
      <c r="L94" s="83">
        <v>0</v>
      </c>
      <c r="M94" s="105">
        <f t="shared" si="1"/>
        <v>0</v>
      </c>
      <c r="N94" s="84">
        <v>57208.65</v>
      </c>
      <c r="O94" s="85"/>
      <c r="P94" s="49">
        <v>0</v>
      </c>
      <c r="Q94" s="49">
        <v>0</v>
      </c>
    </row>
    <row r="95" spans="1:17" x14ac:dyDescent="0.25">
      <c r="A95" s="63">
        <v>12800</v>
      </c>
      <c r="B95" s="65">
        <v>220060183</v>
      </c>
      <c r="C95" s="65" t="s">
        <v>173</v>
      </c>
      <c r="D95" s="66">
        <v>7</v>
      </c>
      <c r="E95" s="65" t="s">
        <v>26</v>
      </c>
      <c r="F95" s="99">
        <v>34109.11</v>
      </c>
      <c r="G95" s="67" t="s">
        <v>16</v>
      </c>
      <c r="H95" s="82">
        <v>-9</v>
      </c>
      <c r="I95" s="69">
        <v>18.666666666666668</v>
      </c>
      <c r="J95" s="70">
        <v>45596</v>
      </c>
      <c r="K95" s="71">
        <v>7.1333333333333337</v>
      </c>
      <c r="L95" s="83">
        <v>0</v>
      </c>
      <c r="M95" s="105">
        <f t="shared" si="1"/>
        <v>0</v>
      </c>
      <c r="N95" s="84">
        <v>57208.65</v>
      </c>
      <c r="O95" s="85"/>
      <c r="P95" s="49">
        <v>0</v>
      </c>
      <c r="Q95" s="49">
        <v>0</v>
      </c>
    </row>
    <row r="96" spans="1:17" x14ac:dyDescent="0.25">
      <c r="A96" s="63">
        <v>12800</v>
      </c>
      <c r="B96" s="65">
        <v>221060019</v>
      </c>
      <c r="C96" s="65" t="s">
        <v>174</v>
      </c>
      <c r="D96" s="66">
        <v>939</v>
      </c>
      <c r="E96" s="65" t="s">
        <v>15</v>
      </c>
      <c r="F96" s="99">
        <v>24648.75</v>
      </c>
      <c r="G96" s="67" t="s">
        <v>16</v>
      </c>
      <c r="H96" s="82">
        <v>-13296</v>
      </c>
      <c r="I96" s="69">
        <v>1.6949458483754514</v>
      </c>
      <c r="J96" s="70">
        <v>45596</v>
      </c>
      <c r="K96" s="71">
        <v>7.1333333333333337</v>
      </c>
      <c r="L96" s="83">
        <v>0</v>
      </c>
      <c r="M96" s="105">
        <f t="shared" si="1"/>
        <v>0</v>
      </c>
      <c r="N96" s="84">
        <v>57208.65</v>
      </c>
      <c r="O96" s="85"/>
      <c r="P96" s="49">
        <v>0</v>
      </c>
      <c r="Q96" s="49">
        <v>0</v>
      </c>
    </row>
    <row r="97" spans="1:17" x14ac:dyDescent="0.25">
      <c r="A97" s="63">
        <v>12800</v>
      </c>
      <c r="B97" s="65">
        <v>221060057</v>
      </c>
      <c r="C97" s="65" t="s">
        <v>175</v>
      </c>
      <c r="D97" s="66">
        <v>1019</v>
      </c>
      <c r="E97" s="65" t="s">
        <v>15</v>
      </c>
      <c r="F97" s="99">
        <v>22305.91</v>
      </c>
      <c r="G97" s="67" t="s">
        <v>16</v>
      </c>
      <c r="H97" s="82">
        <v>-9036</v>
      </c>
      <c r="I97" s="69">
        <v>2.7065073041168661</v>
      </c>
      <c r="J97" s="70">
        <v>45596</v>
      </c>
      <c r="K97" s="71">
        <v>7.1333333333333337</v>
      </c>
      <c r="L97" s="83">
        <v>0</v>
      </c>
      <c r="M97" s="105">
        <f t="shared" si="1"/>
        <v>0</v>
      </c>
      <c r="N97" s="84">
        <v>57208.65</v>
      </c>
      <c r="O97" s="85"/>
      <c r="P97" s="49">
        <v>0</v>
      </c>
      <c r="Q97" s="49">
        <v>0</v>
      </c>
    </row>
    <row r="98" spans="1:17" x14ac:dyDescent="0.25">
      <c r="A98" s="63">
        <v>12800</v>
      </c>
      <c r="B98" s="65">
        <v>220060171</v>
      </c>
      <c r="C98" s="65" t="s">
        <v>176</v>
      </c>
      <c r="D98" s="66">
        <v>3</v>
      </c>
      <c r="E98" s="65" t="s">
        <v>26</v>
      </c>
      <c r="F98" s="99">
        <v>16168.83</v>
      </c>
      <c r="G98" s="67" t="s">
        <v>16</v>
      </c>
      <c r="H98" s="82">
        <v>-28</v>
      </c>
      <c r="I98" s="69">
        <v>2.5714285714285712</v>
      </c>
      <c r="J98" s="70">
        <v>45600</v>
      </c>
      <c r="K98" s="71">
        <v>7</v>
      </c>
      <c r="L98" s="83">
        <v>0</v>
      </c>
      <c r="M98" s="105">
        <f t="shared" si="1"/>
        <v>0</v>
      </c>
      <c r="N98" s="84">
        <v>57208.65</v>
      </c>
      <c r="O98" s="85"/>
      <c r="P98" s="49">
        <v>0</v>
      </c>
      <c r="Q98" s="49">
        <v>0</v>
      </c>
    </row>
    <row r="99" spans="1:17" x14ac:dyDescent="0.25">
      <c r="A99" s="63">
        <v>12800</v>
      </c>
      <c r="B99" s="65">
        <v>221060014</v>
      </c>
      <c r="C99" s="65" t="s">
        <v>177</v>
      </c>
      <c r="D99" s="66">
        <v>1104</v>
      </c>
      <c r="E99" s="65" t="s">
        <v>15</v>
      </c>
      <c r="F99" s="99">
        <v>29366.400000000001</v>
      </c>
      <c r="G99" s="67" t="s">
        <v>16</v>
      </c>
      <c r="H99" s="82">
        <v>-17653</v>
      </c>
      <c r="I99" s="69">
        <v>1.500934685322608</v>
      </c>
      <c r="J99" s="70">
        <v>45600</v>
      </c>
      <c r="K99" s="71">
        <v>7</v>
      </c>
      <c r="L99" s="83">
        <v>0</v>
      </c>
      <c r="M99" s="105">
        <f t="shared" si="1"/>
        <v>0</v>
      </c>
      <c r="N99" s="84">
        <v>57208.65</v>
      </c>
      <c r="O99" s="85"/>
      <c r="P99" s="49">
        <v>0</v>
      </c>
      <c r="Q99" s="49">
        <v>0</v>
      </c>
    </row>
    <row r="100" spans="1:17" x14ac:dyDescent="0.25">
      <c r="A100" s="63">
        <v>12800</v>
      </c>
      <c r="B100" s="65">
        <v>221060021</v>
      </c>
      <c r="C100" s="65" t="s">
        <v>178</v>
      </c>
      <c r="D100" s="66">
        <v>1191</v>
      </c>
      <c r="E100" s="65" t="s">
        <v>15</v>
      </c>
      <c r="F100" s="99">
        <v>31263.75</v>
      </c>
      <c r="G100" s="67" t="s">
        <v>16</v>
      </c>
      <c r="H100" s="82">
        <v>-15820</v>
      </c>
      <c r="I100" s="69">
        <v>1.806826801517067</v>
      </c>
      <c r="J100" s="70">
        <v>45600</v>
      </c>
      <c r="K100" s="71">
        <v>7</v>
      </c>
      <c r="L100" s="83">
        <v>0</v>
      </c>
      <c r="M100" s="105">
        <f t="shared" si="1"/>
        <v>0</v>
      </c>
      <c r="N100" s="84">
        <v>57208.65</v>
      </c>
      <c r="O100" s="85"/>
      <c r="P100" s="49">
        <v>0</v>
      </c>
      <c r="Q100" s="49">
        <v>0</v>
      </c>
    </row>
    <row r="101" spans="1:17" x14ac:dyDescent="0.25">
      <c r="A101" s="63">
        <v>12800</v>
      </c>
      <c r="B101" s="65">
        <v>221060006</v>
      </c>
      <c r="C101" s="65" t="s">
        <v>179</v>
      </c>
      <c r="D101" s="66">
        <v>911</v>
      </c>
      <c r="E101" s="65" t="s">
        <v>15</v>
      </c>
      <c r="F101" s="99">
        <v>19941.79</v>
      </c>
      <c r="G101" s="67" t="s">
        <v>16</v>
      </c>
      <c r="H101" s="82">
        <v>-8610</v>
      </c>
      <c r="I101" s="69">
        <v>2.5393728222996517</v>
      </c>
      <c r="J101" s="70">
        <v>45603</v>
      </c>
      <c r="K101" s="71">
        <v>6.9</v>
      </c>
      <c r="L101" s="83">
        <v>0</v>
      </c>
      <c r="M101" s="105">
        <f t="shared" si="1"/>
        <v>0</v>
      </c>
      <c r="N101" s="84">
        <v>57208.65</v>
      </c>
      <c r="O101" s="85"/>
      <c r="P101" s="49">
        <v>0</v>
      </c>
      <c r="Q101" s="49">
        <v>0</v>
      </c>
    </row>
    <row r="102" spans="1:17" x14ac:dyDescent="0.25">
      <c r="A102" s="63">
        <v>12800</v>
      </c>
      <c r="B102" s="65">
        <v>221060035</v>
      </c>
      <c r="C102" s="65" t="s">
        <v>180</v>
      </c>
      <c r="D102" s="66">
        <v>488</v>
      </c>
      <c r="E102" s="65" t="s">
        <v>15</v>
      </c>
      <c r="F102" s="99">
        <v>8949.92</v>
      </c>
      <c r="G102" s="67" t="s">
        <v>16</v>
      </c>
      <c r="H102" s="82">
        <v>-29300</v>
      </c>
      <c r="I102" s="69">
        <v>0.39972696245733791</v>
      </c>
      <c r="J102" s="70">
        <v>45603</v>
      </c>
      <c r="K102" s="71">
        <v>6.9</v>
      </c>
      <c r="L102" s="83">
        <v>0</v>
      </c>
      <c r="M102" s="105">
        <f t="shared" si="1"/>
        <v>0</v>
      </c>
      <c r="N102" s="84">
        <v>57208.65</v>
      </c>
      <c r="O102" s="85"/>
      <c r="P102" s="49">
        <v>0</v>
      </c>
      <c r="Q102" s="49">
        <v>0</v>
      </c>
    </row>
    <row r="103" spans="1:17" x14ac:dyDescent="0.25">
      <c r="A103" s="63">
        <v>12800</v>
      </c>
      <c r="B103" s="65">
        <v>221060060</v>
      </c>
      <c r="C103" s="65" t="s">
        <v>181</v>
      </c>
      <c r="D103" s="66">
        <v>321</v>
      </c>
      <c r="E103" s="65" t="s">
        <v>15</v>
      </c>
      <c r="F103" s="99">
        <v>6442.47</v>
      </c>
      <c r="G103" s="67" t="s">
        <v>16</v>
      </c>
      <c r="H103" s="82">
        <v>-13380</v>
      </c>
      <c r="I103" s="69">
        <v>0.57578475336322865</v>
      </c>
      <c r="J103" s="70">
        <v>45604</v>
      </c>
      <c r="K103" s="71">
        <v>6.8666666666666663</v>
      </c>
      <c r="L103" s="83">
        <v>0</v>
      </c>
      <c r="M103" s="105">
        <f t="shared" si="1"/>
        <v>0</v>
      </c>
      <c r="N103" s="84">
        <v>57208.65</v>
      </c>
      <c r="O103" s="85"/>
      <c r="P103" s="49">
        <v>0</v>
      </c>
      <c r="Q103" s="49">
        <v>0</v>
      </c>
    </row>
    <row r="104" spans="1:17" x14ac:dyDescent="0.25">
      <c r="A104" s="63">
        <v>12800</v>
      </c>
      <c r="B104" s="65">
        <v>220060190</v>
      </c>
      <c r="C104" s="65" t="s">
        <v>182</v>
      </c>
      <c r="D104" s="66">
        <v>7</v>
      </c>
      <c r="E104" s="65" t="s">
        <v>26</v>
      </c>
      <c r="F104" s="99">
        <v>11534.04</v>
      </c>
      <c r="G104" s="67" t="s">
        <v>16</v>
      </c>
      <c r="H104" s="82">
        <v>-231</v>
      </c>
      <c r="I104" s="69">
        <v>0.72727272727272729</v>
      </c>
      <c r="J104" s="70">
        <v>45607</v>
      </c>
      <c r="K104" s="71">
        <v>6.7666666666666666</v>
      </c>
      <c r="L104" s="83">
        <v>0</v>
      </c>
      <c r="M104" s="105">
        <f t="shared" si="1"/>
        <v>0</v>
      </c>
      <c r="N104" s="84">
        <v>57208.65</v>
      </c>
      <c r="O104" s="85"/>
      <c r="P104" s="49">
        <v>0</v>
      </c>
      <c r="Q104" s="49">
        <v>0</v>
      </c>
    </row>
    <row r="105" spans="1:17" x14ac:dyDescent="0.25">
      <c r="A105" s="63">
        <v>12800</v>
      </c>
      <c r="B105" s="65">
        <v>221060024</v>
      </c>
      <c r="C105" s="65" t="s">
        <v>183</v>
      </c>
      <c r="D105" s="66">
        <v>1788</v>
      </c>
      <c r="E105" s="65" t="s">
        <v>15</v>
      </c>
      <c r="F105" s="99">
        <v>39121.440000000002</v>
      </c>
      <c r="G105" s="67" t="s">
        <v>16</v>
      </c>
      <c r="H105" s="82">
        <v>-11314</v>
      </c>
      <c r="I105" s="69">
        <v>3.7928230510871481</v>
      </c>
      <c r="J105" s="70">
        <v>45607</v>
      </c>
      <c r="K105" s="71">
        <v>6.7666666666666666</v>
      </c>
      <c r="L105" s="83">
        <v>0</v>
      </c>
      <c r="M105" s="105">
        <f t="shared" si="1"/>
        <v>0</v>
      </c>
      <c r="N105" s="84">
        <v>57208.65</v>
      </c>
      <c r="O105" s="85"/>
      <c r="P105" s="49">
        <v>0</v>
      </c>
      <c r="Q105" s="49">
        <v>0</v>
      </c>
    </row>
    <row r="106" spans="1:17" x14ac:dyDescent="0.25">
      <c r="A106" s="63">
        <v>12800</v>
      </c>
      <c r="B106" s="65">
        <v>291400232</v>
      </c>
      <c r="C106" s="65" t="s">
        <v>184</v>
      </c>
      <c r="D106" s="66">
        <v>154</v>
      </c>
      <c r="E106" s="65" t="s">
        <v>15</v>
      </c>
      <c r="F106" s="99">
        <v>1955.8</v>
      </c>
      <c r="G106" s="67" t="s">
        <v>16</v>
      </c>
      <c r="H106" s="82">
        <v>-2542</v>
      </c>
      <c r="I106" s="69">
        <v>1.4539732494099136</v>
      </c>
      <c r="J106" s="70">
        <v>45607</v>
      </c>
      <c r="K106" s="71">
        <v>6.7666666666666666</v>
      </c>
      <c r="L106" s="83">
        <v>0</v>
      </c>
      <c r="M106" s="105">
        <f t="shared" si="1"/>
        <v>0</v>
      </c>
      <c r="N106" s="84">
        <v>57208.65</v>
      </c>
      <c r="O106" s="85"/>
      <c r="P106" s="49">
        <v>0</v>
      </c>
      <c r="Q106" s="49">
        <v>0</v>
      </c>
    </row>
    <row r="107" spans="1:17" x14ac:dyDescent="0.25">
      <c r="A107" s="63">
        <v>12800</v>
      </c>
      <c r="B107" s="65">
        <v>291800233</v>
      </c>
      <c r="C107" s="65" t="s">
        <v>27</v>
      </c>
      <c r="D107" s="66">
        <v>1152</v>
      </c>
      <c r="E107" s="65" t="s">
        <v>15</v>
      </c>
      <c r="F107" s="99">
        <v>9953.2800000000007</v>
      </c>
      <c r="G107" s="67" t="s">
        <v>16</v>
      </c>
      <c r="H107" s="82">
        <v>-19071</v>
      </c>
      <c r="I107" s="69">
        <v>1.4497404436054744</v>
      </c>
      <c r="J107" s="70">
        <v>45607</v>
      </c>
      <c r="K107" s="71">
        <v>6.7666666666666666</v>
      </c>
      <c r="L107" s="83">
        <v>0</v>
      </c>
      <c r="M107" s="105">
        <f t="shared" si="1"/>
        <v>0</v>
      </c>
      <c r="N107" s="84">
        <v>57208.65</v>
      </c>
      <c r="O107" s="85"/>
      <c r="P107" s="49">
        <v>0</v>
      </c>
      <c r="Q107" s="49">
        <v>0</v>
      </c>
    </row>
    <row r="108" spans="1:17" x14ac:dyDescent="0.25">
      <c r="A108" s="63">
        <v>12800</v>
      </c>
      <c r="B108" s="65">
        <v>220060159</v>
      </c>
      <c r="C108" s="65" t="s">
        <v>185</v>
      </c>
      <c r="D108" s="66">
        <v>7</v>
      </c>
      <c r="E108" s="65" t="s">
        <v>26</v>
      </c>
      <c r="F108" s="99">
        <v>37727.269999999997</v>
      </c>
      <c r="G108" s="67" t="s">
        <v>16</v>
      </c>
      <c r="H108" s="82">
        <v>-87</v>
      </c>
      <c r="I108" s="69">
        <v>1.9310344827586206</v>
      </c>
      <c r="J108" s="70">
        <v>45610</v>
      </c>
      <c r="K108" s="71">
        <v>6.666666666666667</v>
      </c>
      <c r="L108" s="83">
        <v>0</v>
      </c>
      <c r="M108" s="105">
        <f t="shared" si="1"/>
        <v>0</v>
      </c>
      <c r="N108" s="84">
        <v>57208.65</v>
      </c>
      <c r="O108" s="85"/>
      <c r="P108" s="49">
        <v>0</v>
      </c>
      <c r="Q108" s="49">
        <v>0</v>
      </c>
    </row>
    <row r="109" spans="1:17" x14ac:dyDescent="0.25">
      <c r="A109" s="63">
        <v>12800</v>
      </c>
      <c r="B109" s="65">
        <v>221060041</v>
      </c>
      <c r="C109" s="65" t="s">
        <v>186</v>
      </c>
      <c r="D109" s="66">
        <v>2072</v>
      </c>
      <c r="E109" s="65" t="s">
        <v>15</v>
      </c>
      <c r="F109" s="99">
        <v>37565.360000000001</v>
      </c>
      <c r="G109" s="67" t="s">
        <v>16</v>
      </c>
      <c r="H109" s="82">
        <v>-3150</v>
      </c>
      <c r="I109" s="69">
        <v>15.786666666666667</v>
      </c>
      <c r="J109" s="70">
        <v>45611</v>
      </c>
      <c r="K109" s="71">
        <v>6.6333333333333337</v>
      </c>
      <c r="L109" s="83">
        <v>0</v>
      </c>
      <c r="M109" s="105">
        <f t="shared" si="1"/>
        <v>0</v>
      </c>
      <c r="N109" s="84">
        <v>57208.65</v>
      </c>
      <c r="O109" s="85"/>
      <c r="P109" s="49">
        <v>0</v>
      </c>
      <c r="Q109" s="49">
        <v>0</v>
      </c>
    </row>
    <row r="110" spans="1:17" x14ac:dyDescent="0.25">
      <c r="A110" s="63">
        <v>12800</v>
      </c>
      <c r="B110" s="65">
        <v>291400231</v>
      </c>
      <c r="C110" s="65" t="s">
        <v>187</v>
      </c>
      <c r="D110" s="66">
        <v>391</v>
      </c>
      <c r="E110" s="65" t="s">
        <v>15</v>
      </c>
      <c r="F110" s="99">
        <v>3941.28</v>
      </c>
      <c r="G110" s="67" t="s">
        <v>16</v>
      </c>
      <c r="H110" s="82">
        <v>-859</v>
      </c>
      <c r="I110" s="69">
        <v>10.924330616996508</v>
      </c>
      <c r="J110" s="70">
        <v>45614</v>
      </c>
      <c r="K110" s="71">
        <v>6.5333333333333332</v>
      </c>
      <c r="L110" s="83">
        <v>0</v>
      </c>
      <c r="M110" s="105">
        <f t="shared" si="1"/>
        <v>0</v>
      </c>
      <c r="N110" s="84">
        <v>57208.65</v>
      </c>
      <c r="O110" s="85"/>
      <c r="P110" s="49">
        <v>0</v>
      </c>
      <c r="Q110" s="49">
        <v>0</v>
      </c>
    </row>
    <row r="111" spans="1:17" x14ac:dyDescent="0.25">
      <c r="A111" s="63">
        <v>12800</v>
      </c>
      <c r="B111" s="65">
        <v>220060193</v>
      </c>
      <c r="C111" s="65" t="s">
        <v>188</v>
      </c>
      <c r="D111" s="66">
        <v>57</v>
      </c>
      <c r="E111" s="65" t="s">
        <v>26</v>
      </c>
      <c r="F111" s="99">
        <v>41588.339999999997</v>
      </c>
      <c r="G111" s="67" t="s">
        <v>16</v>
      </c>
      <c r="H111" s="82">
        <v>-379</v>
      </c>
      <c r="I111" s="69">
        <v>3.6094986807387865</v>
      </c>
      <c r="J111" s="70">
        <v>45615</v>
      </c>
      <c r="K111" s="71">
        <v>6.5</v>
      </c>
      <c r="L111" s="83">
        <v>0</v>
      </c>
      <c r="M111" s="105">
        <f t="shared" si="1"/>
        <v>0</v>
      </c>
      <c r="N111" s="84">
        <v>57208.65</v>
      </c>
      <c r="O111" s="85"/>
      <c r="P111" s="49">
        <v>0</v>
      </c>
      <c r="Q111" s="49">
        <v>0</v>
      </c>
    </row>
    <row r="112" spans="1:17" x14ac:dyDescent="0.25">
      <c r="A112" s="63">
        <v>12800</v>
      </c>
      <c r="B112" s="65">
        <v>221060028</v>
      </c>
      <c r="C112" s="65" t="s">
        <v>189</v>
      </c>
      <c r="D112" s="66">
        <v>3705</v>
      </c>
      <c r="E112" s="65" t="s">
        <v>15</v>
      </c>
      <c r="F112" s="99">
        <v>67208.7</v>
      </c>
      <c r="G112" s="67" t="s">
        <v>16</v>
      </c>
      <c r="H112" s="82">
        <v>-10315</v>
      </c>
      <c r="I112" s="69">
        <v>8.6204556471158504</v>
      </c>
      <c r="J112" s="70">
        <v>45615</v>
      </c>
      <c r="K112" s="71">
        <v>6.5</v>
      </c>
      <c r="L112" s="83">
        <v>0</v>
      </c>
      <c r="M112" s="105">
        <f t="shared" si="1"/>
        <v>0</v>
      </c>
      <c r="N112" s="84">
        <v>57208.65</v>
      </c>
      <c r="O112" s="85"/>
      <c r="P112" s="49">
        <v>0</v>
      </c>
      <c r="Q112" s="49">
        <v>0</v>
      </c>
    </row>
    <row r="113" spans="1:17" x14ac:dyDescent="0.25">
      <c r="A113" s="63">
        <v>12800</v>
      </c>
      <c r="B113" s="65">
        <v>221060040</v>
      </c>
      <c r="C113" s="65" t="s">
        <v>190</v>
      </c>
      <c r="D113" s="66">
        <v>957</v>
      </c>
      <c r="E113" s="65" t="s">
        <v>15</v>
      </c>
      <c r="F113" s="99">
        <v>17656.650000000001</v>
      </c>
      <c r="G113" s="67" t="s">
        <v>16</v>
      </c>
      <c r="H113" s="82">
        <v>-1935</v>
      </c>
      <c r="I113" s="69">
        <v>11.869767441860464</v>
      </c>
      <c r="J113" s="70">
        <v>45615</v>
      </c>
      <c r="K113" s="71">
        <v>6.5</v>
      </c>
      <c r="L113" s="83">
        <v>0</v>
      </c>
      <c r="M113" s="105">
        <f t="shared" si="1"/>
        <v>0</v>
      </c>
      <c r="N113" s="84">
        <v>57208.65</v>
      </c>
      <c r="O113" s="85"/>
      <c r="P113" s="49">
        <v>0</v>
      </c>
      <c r="Q113" s="49">
        <v>0</v>
      </c>
    </row>
    <row r="114" spans="1:17" x14ac:dyDescent="0.25">
      <c r="A114" s="63">
        <v>12800</v>
      </c>
      <c r="B114" s="65">
        <v>220060192</v>
      </c>
      <c r="C114" s="65" t="s">
        <v>191</v>
      </c>
      <c r="D114" s="66">
        <v>61</v>
      </c>
      <c r="E114" s="65" t="s">
        <v>26</v>
      </c>
      <c r="F114" s="99">
        <v>40155.69</v>
      </c>
      <c r="G114" s="67" t="s">
        <v>16</v>
      </c>
      <c r="H114" s="82">
        <v>-374</v>
      </c>
      <c r="I114" s="69">
        <v>3.9144385026737973</v>
      </c>
      <c r="J114" s="70">
        <v>45616</v>
      </c>
      <c r="K114" s="71">
        <v>6.4666666666666668</v>
      </c>
      <c r="L114" s="83">
        <v>0</v>
      </c>
      <c r="M114" s="105">
        <f t="shared" si="1"/>
        <v>0</v>
      </c>
      <c r="N114" s="84">
        <v>57208.65</v>
      </c>
      <c r="O114" s="85"/>
      <c r="P114" s="49">
        <v>0</v>
      </c>
      <c r="Q114" s="49">
        <v>0</v>
      </c>
    </row>
    <row r="115" spans="1:17" x14ac:dyDescent="0.25">
      <c r="A115" s="63">
        <v>12800</v>
      </c>
      <c r="B115" s="65">
        <v>220060003</v>
      </c>
      <c r="C115" s="65" t="s">
        <v>192</v>
      </c>
      <c r="D115" s="66">
        <v>3</v>
      </c>
      <c r="E115" s="65" t="s">
        <v>26</v>
      </c>
      <c r="F115" s="99">
        <v>36158.25</v>
      </c>
      <c r="G115" s="67" t="s">
        <v>16</v>
      </c>
      <c r="H115" s="82">
        <v>-3</v>
      </c>
      <c r="I115" s="69">
        <v>24</v>
      </c>
      <c r="J115" s="70">
        <v>45618</v>
      </c>
      <c r="K115" s="71">
        <v>6.4</v>
      </c>
      <c r="L115" s="83">
        <v>0</v>
      </c>
      <c r="M115" s="105">
        <f t="shared" si="1"/>
        <v>0</v>
      </c>
      <c r="N115" s="84">
        <v>57208.65</v>
      </c>
      <c r="O115" s="85"/>
      <c r="P115" s="49">
        <v>0</v>
      </c>
      <c r="Q115" s="49">
        <v>0</v>
      </c>
    </row>
    <row r="116" spans="1:17" x14ac:dyDescent="0.25">
      <c r="A116" s="63">
        <v>12800</v>
      </c>
      <c r="B116" s="65">
        <v>220060153</v>
      </c>
      <c r="C116" s="65" t="s">
        <v>193</v>
      </c>
      <c r="D116" s="66">
        <v>3</v>
      </c>
      <c r="E116" s="65" t="s">
        <v>26</v>
      </c>
      <c r="F116" s="99">
        <v>16879.740000000002</v>
      </c>
      <c r="G116" s="67" t="s">
        <v>16</v>
      </c>
      <c r="H116" s="82">
        <v>-64</v>
      </c>
      <c r="I116" s="69">
        <v>1.125</v>
      </c>
      <c r="J116" s="70">
        <v>45618</v>
      </c>
      <c r="K116" s="71">
        <v>6.4</v>
      </c>
      <c r="L116" s="83">
        <v>0</v>
      </c>
      <c r="M116" s="105">
        <f t="shared" si="1"/>
        <v>0</v>
      </c>
      <c r="N116" s="84">
        <v>57208.65</v>
      </c>
      <c r="O116" s="85"/>
      <c r="P116" s="49">
        <v>0</v>
      </c>
      <c r="Q116" s="49">
        <v>0</v>
      </c>
    </row>
    <row r="117" spans="1:17" x14ac:dyDescent="0.25">
      <c r="A117" s="63">
        <v>12800</v>
      </c>
      <c r="B117" s="65">
        <v>220060168</v>
      </c>
      <c r="C117" s="65" t="s">
        <v>194</v>
      </c>
      <c r="D117" s="66">
        <v>3</v>
      </c>
      <c r="E117" s="65" t="s">
        <v>26</v>
      </c>
      <c r="F117" s="99">
        <v>16168.83</v>
      </c>
      <c r="G117" s="67" t="s">
        <v>16</v>
      </c>
      <c r="H117" s="82">
        <v>-119</v>
      </c>
      <c r="I117" s="69">
        <v>0.60504201680672276</v>
      </c>
      <c r="J117" s="70">
        <v>45618</v>
      </c>
      <c r="K117" s="71">
        <v>6.4</v>
      </c>
      <c r="L117" s="83">
        <v>0</v>
      </c>
      <c r="M117" s="105">
        <f t="shared" si="1"/>
        <v>0</v>
      </c>
      <c r="N117" s="84">
        <v>57208.65</v>
      </c>
      <c r="O117" s="85"/>
      <c r="P117" s="49">
        <v>0</v>
      </c>
      <c r="Q117" s="49">
        <v>0</v>
      </c>
    </row>
    <row r="118" spans="1:17" x14ac:dyDescent="0.25">
      <c r="A118" s="63">
        <v>12800</v>
      </c>
      <c r="B118" s="65">
        <v>220060154</v>
      </c>
      <c r="C118" s="65" t="s">
        <v>195</v>
      </c>
      <c r="D118" s="66">
        <v>1</v>
      </c>
      <c r="E118" s="65" t="s">
        <v>26</v>
      </c>
      <c r="F118" s="99">
        <v>5389.61</v>
      </c>
      <c r="G118" s="67" t="s">
        <v>16</v>
      </c>
      <c r="H118" s="82">
        <v>-1</v>
      </c>
      <c r="I118" s="69">
        <v>24</v>
      </c>
      <c r="J118" s="70" t="e">
        <v>#N/A</v>
      </c>
      <c r="K118" s="71" t="e">
        <v>#N/A</v>
      </c>
      <c r="L118" s="83">
        <v>1</v>
      </c>
      <c r="M118" s="105">
        <f t="shared" si="1"/>
        <v>5389.61</v>
      </c>
      <c r="N118" s="84">
        <v>62598.26</v>
      </c>
      <c r="O118" s="85" t="s">
        <v>98</v>
      </c>
      <c r="P118" s="49">
        <v>0</v>
      </c>
      <c r="Q118" s="49">
        <v>1</v>
      </c>
    </row>
    <row r="119" spans="1:17" x14ac:dyDescent="0.25">
      <c r="A119" s="63">
        <v>12800</v>
      </c>
      <c r="B119" s="65">
        <v>220060157</v>
      </c>
      <c r="C119" s="65" t="s">
        <v>196</v>
      </c>
      <c r="D119" s="66">
        <v>3</v>
      </c>
      <c r="E119" s="65" t="s">
        <v>26</v>
      </c>
      <c r="F119" s="99">
        <v>16168.83</v>
      </c>
      <c r="G119" s="67" t="s">
        <v>16</v>
      </c>
      <c r="H119" s="82">
        <v>-2</v>
      </c>
      <c r="I119" s="69">
        <v>36</v>
      </c>
      <c r="J119" s="70" t="e">
        <v>#N/A</v>
      </c>
      <c r="K119" s="71" t="e">
        <v>#N/A</v>
      </c>
      <c r="L119" s="83">
        <v>1</v>
      </c>
      <c r="M119" s="105">
        <f t="shared" si="1"/>
        <v>16168.83</v>
      </c>
      <c r="N119" s="84">
        <v>78767.09</v>
      </c>
      <c r="O119" s="85" t="s">
        <v>98</v>
      </c>
      <c r="P119" s="49">
        <v>0</v>
      </c>
      <c r="Q119" s="49">
        <v>1</v>
      </c>
    </row>
    <row r="120" spans="1:17" x14ac:dyDescent="0.25">
      <c r="A120" s="63">
        <v>12800</v>
      </c>
      <c r="B120" s="65">
        <v>220060196</v>
      </c>
      <c r="C120" s="65" t="s">
        <v>197</v>
      </c>
      <c r="D120" s="66">
        <v>2</v>
      </c>
      <c r="E120" s="65" t="s">
        <v>26</v>
      </c>
      <c r="F120" s="99">
        <v>7917.2</v>
      </c>
      <c r="G120" s="67" t="s">
        <v>16</v>
      </c>
      <c r="H120" s="82">
        <v>-4</v>
      </c>
      <c r="I120" s="69">
        <v>12</v>
      </c>
      <c r="J120" s="70" t="e">
        <v>#N/A</v>
      </c>
      <c r="K120" s="71" t="e">
        <v>#N/A</v>
      </c>
      <c r="L120" s="83">
        <v>0</v>
      </c>
      <c r="M120" s="105">
        <f t="shared" si="1"/>
        <v>0</v>
      </c>
      <c r="N120" s="84">
        <v>78767.09</v>
      </c>
      <c r="O120" s="85"/>
      <c r="P120" s="49">
        <v>0</v>
      </c>
      <c r="Q120" s="49">
        <v>0</v>
      </c>
    </row>
    <row r="121" spans="1:17" x14ac:dyDescent="0.25">
      <c r="A121" s="63">
        <v>12800</v>
      </c>
      <c r="B121" s="65">
        <v>220060197</v>
      </c>
      <c r="C121" s="65" t="s">
        <v>198</v>
      </c>
      <c r="D121" s="66">
        <v>2</v>
      </c>
      <c r="E121" s="65" t="s">
        <v>26</v>
      </c>
      <c r="F121" s="99">
        <v>8148.84</v>
      </c>
      <c r="G121" s="67" t="s">
        <v>16</v>
      </c>
      <c r="H121" s="82">
        <v>-4</v>
      </c>
      <c r="I121" s="69">
        <v>12</v>
      </c>
      <c r="J121" s="70" t="e">
        <v>#N/A</v>
      </c>
      <c r="K121" s="71" t="e">
        <v>#N/A</v>
      </c>
      <c r="L121" s="83">
        <v>0</v>
      </c>
      <c r="M121" s="105">
        <f t="shared" si="1"/>
        <v>0</v>
      </c>
      <c r="N121" s="84">
        <v>78767.09</v>
      </c>
      <c r="O121" s="85"/>
      <c r="P121" s="49">
        <v>0</v>
      </c>
      <c r="Q121" s="49">
        <v>0</v>
      </c>
    </row>
    <row r="122" spans="1:17" x14ac:dyDescent="0.25">
      <c r="A122" s="63">
        <v>12800</v>
      </c>
      <c r="B122" s="65">
        <v>220060280</v>
      </c>
      <c r="C122" s="65" t="s">
        <v>199</v>
      </c>
      <c r="D122" s="66">
        <v>4</v>
      </c>
      <c r="E122" s="65" t="s">
        <v>26</v>
      </c>
      <c r="F122" s="99">
        <v>8338.08</v>
      </c>
      <c r="G122" s="67" t="s">
        <v>16</v>
      </c>
      <c r="H122" s="82">
        <v>-21</v>
      </c>
      <c r="I122" s="69">
        <v>4.5714285714285712</v>
      </c>
      <c r="J122" s="70" t="e">
        <v>#N/A</v>
      </c>
      <c r="K122" s="71" t="e">
        <v>#N/A</v>
      </c>
      <c r="L122" s="83">
        <v>0</v>
      </c>
      <c r="M122" s="105">
        <f t="shared" si="1"/>
        <v>0</v>
      </c>
      <c r="N122" s="84">
        <v>78767.09</v>
      </c>
      <c r="O122" s="85"/>
      <c r="P122" s="49">
        <v>0</v>
      </c>
      <c r="Q122" s="49">
        <v>0</v>
      </c>
    </row>
    <row r="123" spans="1:17" x14ac:dyDescent="0.25">
      <c r="A123" s="63">
        <v>12800</v>
      </c>
      <c r="B123" s="65">
        <v>220060290</v>
      </c>
      <c r="C123" s="65" t="s">
        <v>200</v>
      </c>
      <c r="D123" s="66">
        <v>5</v>
      </c>
      <c r="E123" s="65" t="s">
        <v>26</v>
      </c>
      <c r="F123" s="99">
        <v>6086.6</v>
      </c>
      <c r="G123" s="67" t="s">
        <v>16</v>
      </c>
      <c r="H123" s="82">
        <v>-22</v>
      </c>
      <c r="I123" s="69">
        <v>5.4545454545454541</v>
      </c>
      <c r="J123" s="70" t="e">
        <v>#N/A</v>
      </c>
      <c r="K123" s="71" t="e">
        <v>#N/A</v>
      </c>
      <c r="L123" s="83">
        <v>0</v>
      </c>
      <c r="M123" s="105">
        <f t="shared" si="1"/>
        <v>0</v>
      </c>
      <c r="N123" s="84">
        <v>78767.09</v>
      </c>
      <c r="O123" s="85"/>
      <c r="P123" s="49">
        <v>0</v>
      </c>
      <c r="Q123" s="49">
        <v>0</v>
      </c>
    </row>
    <row r="124" spans="1:17" x14ac:dyDescent="0.25">
      <c r="A124" s="63">
        <v>12800</v>
      </c>
      <c r="B124" s="65">
        <v>221004010</v>
      </c>
      <c r="C124" s="65" t="s">
        <v>201</v>
      </c>
      <c r="D124" s="66">
        <v>16</v>
      </c>
      <c r="E124" s="65" t="s">
        <v>15</v>
      </c>
      <c r="F124" s="99">
        <v>54.56</v>
      </c>
      <c r="G124" s="67" t="s">
        <v>16</v>
      </c>
      <c r="H124" s="82">
        <v>0</v>
      </c>
      <c r="I124" s="69" t="e">
        <v>#DIV/0!</v>
      </c>
      <c r="J124" s="70" t="e">
        <v>#N/A</v>
      </c>
      <c r="K124" s="71" t="e">
        <v>#N/A</v>
      </c>
      <c r="L124" s="83">
        <v>1</v>
      </c>
      <c r="M124" s="105">
        <f t="shared" si="1"/>
        <v>54.56</v>
      </c>
      <c r="N124" s="84">
        <v>78821.649999999994</v>
      </c>
      <c r="O124" s="85"/>
      <c r="P124" s="49">
        <v>1</v>
      </c>
      <c r="Q124" s="49">
        <v>0</v>
      </c>
    </row>
    <row r="125" spans="1:17" ht="15.75" thickBot="1" x14ac:dyDescent="0.3">
      <c r="A125" s="63">
        <v>12800</v>
      </c>
      <c r="B125" s="65">
        <v>221060034</v>
      </c>
      <c r="C125" s="65" t="s">
        <v>202</v>
      </c>
      <c r="D125" s="66">
        <v>16</v>
      </c>
      <c r="E125" s="65" t="s">
        <v>15</v>
      </c>
      <c r="F125" s="99">
        <v>295.2</v>
      </c>
      <c r="G125" s="67" t="s">
        <v>16</v>
      </c>
      <c r="H125" s="82">
        <v>-280</v>
      </c>
      <c r="I125" s="69">
        <v>1.3714285714285714</v>
      </c>
      <c r="J125" s="70" t="e">
        <v>#N/A</v>
      </c>
      <c r="K125" s="71" t="e">
        <v>#N/A</v>
      </c>
      <c r="L125" s="83">
        <v>0</v>
      </c>
      <c r="M125" s="105">
        <f t="shared" si="1"/>
        <v>0</v>
      </c>
      <c r="N125" s="86">
        <v>78821.649999999994</v>
      </c>
      <c r="O125" s="85"/>
      <c r="P125" s="49">
        <v>0</v>
      </c>
      <c r="Q125" s="49">
        <v>0</v>
      </c>
    </row>
    <row r="126" spans="1:17" x14ac:dyDescent="0.25">
      <c r="A126" s="87">
        <v>12100</v>
      </c>
      <c r="B126" s="88">
        <v>201000620</v>
      </c>
      <c r="C126" s="88" t="s">
        <v>203</v>
      </c>
      <c r="D126" s="89">
        <v>4</v>
      </c>
      <c r="E126" s="88" t="s">
        <v>204</v>
      </c>
      <c r="F126" s="100">
        <v>243.52</v>
      </c>
      <c r="G126" s="90" t="s">
        <v>16</v>
      </c>
      <c r="H126" s="78">
        <v>-1</v>
      </c>
      <c r="I126" s="57">
        <v>96</v>
      </c>
      <c r="J126" s="58">
        <v>44901</v>
      </c>
      <c r="K126" s="59">
        <v>30.3</v>
      </c>
      <c r="L126" s="79">
        <v>0</v>
      </c>
      <c r="M126" s="104">
        <f t="shared" si="1"/>
        <v>0</v>
      </c>
      <c r="N126" s="80">
        <v>0</v>
      </c>
      <c r="P126" s="49">
        <v>0</v>
      </c>
      <c r="Q126" s="49">
        <v>0</v>
      </c>
    </row>
    <row r="127" spans="1:17" x14ac:dyDescent="0.25">
      <c r="A127" s="91">
        <v>12100</v>
      </c>
      <c r="B127" s="92">
        <v>700150050</v>
      </c>
      <c r="C127" s="92" t="s">
        <v>205</v>
      </c>
      <c r="D127" s="93">
        <v>142</v>
      </c>
      <c r="E127" s="92" t="s">
        <v>15</v>
      </c>
      <c r="F127" s="101">
        <v>400.76</v>
      </c>
      <c r="G127" s="94" t="s">
        <v>16</v>
      </c>
      <c r="H127" s="82">
        <v>-531</v>
      </c>
      <c r="I127" s="69">
        <v>6.4180790960451981</v>
      </c>
      <c r="J127" s="70">
        <v>44939</v>
      </c>
      <c r="K127" s="71">
        <v>29.033333333333335</v>
      </c>
      <c r="L127" s="83">
        <v>1</v>
      </c>
      <c r="M127" s="105">
        <f t="shared" si="1"/>
        <v>400.76</v>
      </c>
      <c r="N127" s="84">
        <v>400.76</v>
      </c>
      <c r="O127" s="49" t="s">
        <v>206</v>
      </c>
      <c r="P127" s="49">
        <v>0</v>
      </c>
      <c r="Q127" s="49">
        <v>0</v>
      </c>
    </row>
    <row r="128" spans="1:17" x14ac:dyDescent="0.25">
      <c r="A128" s="91">
        <v>12100</v>
      </c>
      <c r="B128" s="92">
        <v>201000626</v>
      </c>
      <c r="C128" s="92" t="s">
        <v>207</v>
      </c>
      <c r="D128" s="93">
        <v>7</v>
      </c>
      <c r="E128" s="92" t="s">
        <v>204</v>
      </c>
      <c r="F128" s="101">
        <v>316.61</v>
      </c>
      <c r="G128" s="94" t="s">
        <v>16</v>
      </c>
      <c r="H128" s="82">
        <v>-1</v>
      </c>
      <c r="I128" s="69">
        <v>168</v>
      </c>
      <c r="J128" s="70">
        <v>44943</v>
      </c>
      <c r="K128" s="71">
        <v>28.9</v>
      </c>
      <c r="L128" s="83">
        <v>0</v>
      </c>
      <c r="M128" s="105">
        <f t="shared" si="1"/>
        <v>0</v>
      </c>
      <c r="N128" s="84">
        <v>400.76</v>
      </c>
      <c r="P128" s="49">
        <v>0</v>
      </c>
      <c r="Q128" s="49">
        <v>0</v>
      </c>
    </row>
    <row r="129" spans="1:17" x14ac:dyDescent="0.25">
      <c r="A129" s="91">
        <v>12100</v>
      </c>
      <c r="B129" s="92">
        <v>201000661</v>
      </c>
      <c r="C129" s="92" t="s">
        <v>208</v>
      </c>
      <c r="D129" s="93">
        <v>6</v>
      </c>
      <c r="E129" s="92" t="s">
        <v>204</v>
      </c>
      <c r="F129" s="101">
        <v>415.72</v>
      </c>
      <c r="G129" s="94" t="s">
        <v>16</v>
      </c>
      <c r="H129" s="82">
        <v>-2</v>
      </c>
      <c r="I129" s="69">
        <v>72</v>
      </c>
      <c r="J129" s="70">
        <v>44943</v>
      </c>
      <c r="K129" s="71">
        <v>28.9</v>
      </c>
      <c r="L129" s="83">
        <v>0</v>
      </c>
      <c r="M129" s="105">
        <f t="shared" si="1"/>
        <v>0</v>
      </c>
      <c r="N129" s="84">
        <v>400.76</v>
      </c>
      <c r="P129" s="49">
        <v>0</v>
      </c>
      <c r="Q129" s="49">
        <v>0</v>
      </c>
    </row>
    <row r="130" spans="1:17" x14ac:dyDescent="0.25">
      <c r="A130" s="91">
        <v>12100</v>
      </c>
      <c r="B130" s="92">
        <v>700150100</v>
      </c>
      <c r="C130" s="92" t="s">
        <v>209</v>
      </c>
      <c r="D130" s="93">
        <v>9.8000000000000007</v>
      </c>
      <c r="E130" s="92" t="s">
        <v>204</v>
      </c>
      <c r="F130" s="101">
        <v>2571.9899999999998</v>
      </c>
      <c r="G130" s="94" t="s">
        <v>16</v>
      </c>
      <c r="H130" s="82">
        <v>-63.4</v>
      </c>
      <c r="I130" s="69">
        <v>3.7097791798107256</v>
      </c>
      <c r="J130" s="70">
        <v>44992</v>
      </c>
      <c r="K130" s="71">
        <v>27.266666666666666</v>
      </c>
      <c r="L130" s="83">
        <v>0</v>
      </c>
      <c r="M130" s="105">
        <f t="shared" si="1"/>
        <v>0</v>
      </c>
      <c r="N130" s="84">
        <v>400.76</v>
      </c>
      <c r="P130" s="49">
        <v>0</v>
      </c>
      <c r="Q130" s="49">
        <v>0</v>
      </c>
    </row>
    <row r="131" spans="1:17" x14ac:dyDescent="0.25">
      <c r="A131" s="91">
        <v>12100</v>
      </c>
      <c r="B131" s="92">
        <v>200000163</v>
      </c>
      <c r="C131" s="92" t="s">
        <v>210</v>
      </c>
      <c r="D131" s="93">
        <v>228</v>
      </c>
      <c r="E131" s="92" t="s">
        <v>129</v>
      </c>
      <c r="F131" s="101">
        <v>27201.78</v>
      </c>
      <c r="G131" s="94" t="s">
        <v>16</v>
      </c>
      <c r="H131" s="82">
        <v>-712</v>
      </c>
      <c r="I131" s="69">
        <v>7.6853932584269664</v>
      </c>
      <c r="J131" s="70">
        <v>45028</v>
      </c>
      <c r="K131" s="71">
        <v>26.066666666666666</v>
      </c>
      <c r="L131" s="83">
        <v>0</v>
      </c>
      <c r="M131" s="105">
        <f t="shared" ref="M131:M194" si="2">+F131*L131</f>
        <v>0</v>
      </c>
      <c r="N131" s="84">
        <v>400.76</v>
      </c>
      <c r="P131" s="49">
        <v>0</v>
      </c>
      <c r="Q131" s="49">
        <v>0</v>
      </c>
    </row>
    <row r="132" spans="1:17" x14ac:dyDescent="0.25">
      <c r="A132" s="91">
        <v>12100</v>
      </c>
      <c r="B132" s="92">
        <v>201000662</v>
      </c>
      <c r="C132" s="92" t="s">
        <v>211</v>
      </c>
      <c r="D132" s="93">
        <v>9</v>
      </c>
      <c r="E132" s="92" t="s">
        <v>15</v>
      </c>
      <c r="F132" s="101">
        <v>19.48</v>
      </c>
      <c r="G132" s="94" t="s">
        <v>16</v>
      </c>
      <c r="H132" s="82">
        <v>1</v>
      </c>
      <c r="I132" s="69">
        <v>-216</v>
      </c>
      <c r="J132" s="70">
        <v>45028</v>
      </c>
      <c r="K132" s="71">
        <v>26.066666666666666</v>
      </c>
      <c r="L132" s="83">
        <v>0</v>
      </c>
      <c r="M132" s="105">
        <f t="shared" si="2"/>
        <v>0</v>
      </c>
      <c r="N132" s="84">
        <v>400.76</v>
      </c>
      <c r="P132" s="49">
        <v>0</v>
      </c>
      <c r="Q132" s="49">
        <v>0</v>
      </c>
    </row>
    <row r="133" spans="1:17" x14ac:dyDescent="0.25">
      <c r="A133" s="91">
        <v>12100</v>
      </c>
      <c r="B133" s="92">
        <v>700130040</v>
      </c>
      <c r="C133" s="92" t="s">
        <v>212</v>
      </c>
      <c r="D133" s="93">
        <v>3.0880000000000001</v>
      </c>
      <c r="E133" s="92" t="s">
        <v>204</v>
      </c>
      <c r="F133" s="101">
        <v>440.21</v>
      </c>
      <c r="G133" s="94" t="s">
        <v>16</v>
      </c>
      <c r="H133" s="82">
        <v>-578</v>
      </c>
      <c r="I133" s="69">
        <v>0.12822145328719722</v>
      </c>
      <c r="J133" s="70">
        <v>45028</v>
      </c>
      <c r="K133" s="71">
        <v>26.066666666666666</v>
      </c>
      <c r="L133" s="83">
        <v>0</v>
      </c>
      <c r="M133" s="105">
        <f t="shared" si="2"/>
        <v>0</v>
      </c>
      <c r="N133" s="84">
        <v>400.76</v>
      </c>
      <c r="P133" s="49">
        <v>0</v>
      </c>
      <c r="Q133" s="49">
        <v>0</v>
      </c>
    </row>
    <row r="134" spans="1:17" x14ac:dyDescent="0.25">
      <c r="A134" s="91">
        <v>12100</v>
      </c>
      <c r="B134" s="92">
        <v>201000730</v>
      </c>
      <c r="C134" s="92" t="s">
        <v>213</v>
      </c>
      <c r="D134" s="93">
        <v>15</v>
      </c>
      <c r="E134" s="92" t="s">
        <v>15</v>
      </c>
      <c r="F134" s="101">
        <v>410.04</v>
      </c>
      <c r="G134" s="94" t="s">
        <v>16</v>
      </c>
      <c r="H134" s="82">
        <v>-10</v>
      </c>
      <c r="I134" s="69">
        <v>36</v>
      </c>
      <c r="J134" s="70">
        <v>45092</v>
      </c>
      <c r="K134" s="71">
        <v>23.933333333333334</v>
      </c>
      <c r="L134" s="83">
        <v>0</v>
      </c>
      <c r="M134" s="105">
        <f t="shared" si="2"/>
        <v>0</v>
      </c>
      <c r="N134" s="84">
        <v>400.76</v>
      </c>
      <c r="P134" s="49">
        <v>0</v>
      </c>
      <c r="Q134" s="49">
        <v>0</v>
      </c>
    </row>
    <row r="135" spans="1:17" x14ac:dyDescent="0.25">
      <c r="A135" s="91">
        <v>12100</v>
      </c>
      <c r="B135" s="92">
        <v>200000166</v>
      </c>
      <c r="C135" s="92" t="s">
        <v>214</v>
      </c>
      <c r="D135" s="93">
        <v>9</v>
      </c>
      <c r="E135" s="92" t="s">
        <v>26</v>
      </c>
      <c r="F135" s="101">
        <v>197.73</v>
      </c>
      <c r="G135" s="94" t="s">
        <v>16</v>
      </c>
      <c r="H135" s="82">
        <v>-53</v>
      </c>
      <c r="I135" s="69">
        <v>4.0754716981132075</v>
      </c>
      <c r="J135" s="70">
        <v>45104</v>
      </c>
      <c r="K135" s="71">
        <v>23.533333333333335</v>
      </c>
      <c r="L135" s="83">
        <v>0</v>
      </c>
      <c r="M135" s="105">
        <f t="shared" si="2"/>
        <v>0</v>
      </c>
      <c r="N135" s="84">
        <v>400.76</v>
      </c>
      <c r="O135" s="49" t="s">
        <v>215</v>
      </c>
      <c r="P135" s="49">
        <v>0</v>
      </c>
      <c r="Q135" s="49">
        <v>0</v>
      </c>
    </row>
    <row r="136" spans="1:17" x14ac:dyDescent="0.25">
      <c r="A136" s="91">
        <v>12100</v>
      </c>
      <c r="B136" s="92">
        <v>1601180100</v>
      </c>
      <c r="C136" s="92" t="s">
        <v>216</v>
      </c>
      <c r="D136" s="93">
        <v>24</v>
      </c>
      <c r="E136" s="92" t="s">
        <v>204</v>
      </c>
      <c r="F136" s="101">
        <v>634.86</v>
      </c>
      <c r="G136" s="94" t="s">
        <v>16</v>
      </c>
      <c r="H136" s="82">
        <v>-25</v>
      </c>
      <c r="I136" s="69">
        <v>23.04</v>
      </c>
      <c r="J136" s="70">
        <v>45113</v>
      </c>
      <c r="K136" s="71">
        <v>23.233333333333334</v>
      </c>
      <c r="L136" s="83">
        <v>0</v>
      </c>
      <c r="M136" s="105">
        <f t="shared" si="2"/>
        <v>0</v>
      </c>
      <c r="N136" s="84">
        <v>400.76</v>
      </c>
      <c r="P136" s="49">
        <v>0</v>
      </c>
      <c r="Q136" s="49">
        <v>0</v>
      </c>
    </row>
    <row r="137" spans="1:17" x14ac:dyDescent="0.25">
      <c r="A137" s="91">
        <v>12100</v>
      </c>
      <c r="B137" s="92">
        <v>201000670</v>
      </c>
      <c r="C137" s="92" t="s">
        <v>217</v>
      </c>
      <c r="D137" s="93">
        <v>11</v>
      </c>
      <c r="E137" s="92" t="s">
        <v>15</v>
      </c>
      <c r="F137" s="101">
        <v>499.4</v>
      </c>
      <c r="G137" s="94" t="s">
        <v>16</v>
      </c>
      <c r="H137" s="82">
        <v>-1</v>
      </c>
      <c r="I137" s="69">
        <v>264</v>
      </c>
      <c r="J137" s="70">
        <v>45160</v>
      </c>
      <c r="K137" s="71">
        <v>21.666666666666668</v>
      </c>
      <c r="L137" s="83">
        <v>0</v>
      </c>
      <c r="M137" s="105">
        <f t="shared" si="2"/>
        <v>0</v>
      </c>
      <c r="N137" s="84">
        <v>400.76</v>
      </c>
      <c r="P137" s="49">
        <v>0</v>
      </c>
      <c r="Q137" s="49">
        <v>0</v>
      </c>
    </row>
    <row r="138" spans="1:17" x14ac:dyDescent="0.25">
      <c r="A138" s="91">
        <v>12100</v>
      </c>
      <c r="B138" s="92">
        <v>201000671</v>
      </c>
      <c r="C138" s="92" t="s">
        <v>218</v>
      </c>
      <c r="D138" s="93">
        <v>1</v>
      </c>
      <c r="E138" s="92" t="s">
        <v>15</v>
      </c>
      <c r="F138" s="101">
        <v>62.45</v>
      </c>
      <c r="G138" s="94" t="s">
        <v>16</v>
      </c>
      <c r="H138" s="82">
        <v>-1</v>
      </c>
      <c r="I138" s="69">
        <v>24</v>
      </c>
      <c r="J138" s="70">
        <v>45160</v>
      </c>
      <c r="K138" s="71">
        <v>21.666666666666668</v>
      </c>
      <c r="L138" s="83">
        <v>0</v>
      </c>
      <c r="M138" s="105">
        <f t="shared" si="2"/>
        <v>0</v>
      </c>
      <c r="N138" s="84">
        <v>400.76</v>
      </c>
      <c r="P138" s="49">
        <v>0</v>
      </c>
      <c r="Q138" s="49">
        <v>0</v>
      </c>
    </row>
    <row r="139" spans="1:17" x14ac:dyDescent="0.25">
      <c r="A139" s="91">
        <v>12100</v>
      </c>
      <c r="B139" s="92">
        <v>1400175000</v>
      </c>
      <c r="C139" s="92" t="s">
        <v>58</v>
      </c>
      <c r="D139" s="93">
        <v>25</v>
      </c>
      <c r="E139" s="92" t="s">
        <v>62</v>
      </c>
      <c r="F139" s="101">
        <v>325.5</v>
      </c>
      <c r="G139" s="94" t="s">
        <v>16</v>
      </c>
      <c r="H139" s="82">
        <v>-47</v>
      </c>
      <c r="I139" s="69">
        <v>12.76595744680851</v>
      </c>
      <c r="J139" s="70">
        <v>45224</v>
      </c>
      <c r="K139" s="71">
        <v>19.533333333333335</v>
      </c>
      <c r="L139" s="83">
        <v>0</v>
      </c>
      <c r="M139" s="105">
        <f t="shared" si="2"/>
        <v>0</v>
      </c>
      <c r="N139" s="84">
        <v>400.76</v>
      </c>
      <c r="P139" s="49">
        <v>0</v>
      </c>
      <c r="Q139" s="49">
        <v>0</v>
      </c>
    </row>
    <row r="140" spans="1:17" x14ac:dyDescent="0.25">
      <c r="A140" s="91">
        <v>12100</v>
      </c>
      <c r="B140" s="92">
        <v>1206205000</v>
      </c>
      <c r="C140" s="92" t="s">
        <v>219</v>
      </c>
      <c r="D140" s="93">
        <v>50</v>
      </c>
      <c r="E140" s="92" t="s">
        <v>62</v>
      </c>
      <c r="F140" s="101">
        <v>403.45</v>
      </c>
      <c r="G140" s="94" t="s">
        <v>16</v>
      </c>
      <c r="H140" s="82">
        <v>-74</v>
      </c>
      <c r="I140" s="69">
        <v>16.216216216216218</v>
      </c>
      <c r="J140" s="70">
        <v>45252</v>
      </c>
      <c r="K140" s="71">
        <v>18.600000000000001</v>
      </c>
      <c r="L140" s="83">
        <v>0</v>
      </c>
      <c r="M140" s="105">
        <f t="shared" si="2"/>
        <v>0</v>
      </c>
      <c r="N140" s="84">
        <v>400.76</v>
      </c>
      <c r="P140" s="49">
        <v>0</v>
      </c>
      <c r="Q140" s="49">
        <v>0</v>
      </c>
    </row>
    <row r="141" spans="1:17" x14ac:dyDescent="0.25">
      <c r="A141" s="91">
        <v>12100</v>
      </c>
      <c r="B141" s="92">
        <v>700150115</v>
      </c>
      <c r="C141" s="92" t="s">
        <v>220</v>
      </c>
      <c r="D141" s="93">
        <v>424</v>
      </c>
      <c r="E141" s="92" t="s">
        <v>15</v>
      </c>
      <c r="F141" s="101">
        <v>593.66</v>
      </c>
      <c r="G141" s="94" t="s">
        <v>16</v>
      </c>
      <c r="H141" s="82">
        <v>-256</v>
      </c>
      <c r="I141" s="69">
        <v>39.75</v>
      </c>
      <c r="J141" s="70">
        <v>45257</v>
      </c>
      <c r="K141" s="71">
        <v>18.433333333333334</v>
      </c>
      <c r="L141" s="83">
        <v>0</v>
      </c>
      <c r="M141" s="105">
        <f t="shared" si="2"/>
        <v>0</v>
      </c>
      <c r="N141" s="84">
        <v>400.76</v>
      </c>
      <c r="P141" s="49">
        <v>0</v>
      </c>
      <c r="Q141" s="49">
        <v>0</v>
      </c>
    </row>
    <row r="142" spans="1:17" x14ac:dyDescent="0.25">
      <c r="A142" s="91">
        <v>12100</v>
      </c>
      <c r="B142" s="92">
        <v>201000225</v>
      </c>
      <c r="C142" s="92" t="s">
        <v>221</v>
      </c>
      <c r="D142" s="93">
        <v>2411</v>
      </c>
      <c r="E142" s="92" t="s">
        <v>129</v>
      </c>
      <c r="F142" s="101">
        <v>2267.59</v>
      </c>
      <c r="G142" s="94" t="s">
        <v>16</v>
      </c>
      <c r="H142" s="82">
        <v>-19944</v>
      </c>
      <c r="I142" s="69">
        <v>2.9013237063778581</v>
      </c>
      <c r="J142" s="70">
        <v>45300</v>
      </c>
      <c r="K142" s="71">
        <v>17</v>
      </c>
      <c r="L142" s="83">
        <v>1</v>
      </c>
      <c r="M142" s="105">
        <f t="shared" si="2"/>
        <v>2267.59</v>
      </c>
      <c r="N142" s="84">
        <v>2668.3500000000004</v>
      </c>
      <c r="P142" s="49">
        <v>0</v>
      </c>
      <c r="Q142" s="49">
        <v>1</v>
      </c>
    </row>
    <row r="143" spans="1:17" x14ac:dyDescent="0.25">
      <c r="A143" s="91">
        <v>12100</v>
      </c>
      <c r="B143" s="92">
        <v>201000227</v>
      </c>
      <c r="C143" s="92" t="s">
        <v>222</v>
      </c>
      <c r="D143" s="93">
        <v>2903</v>
      </c>
      <c r="E143" s="92" t="s">
        <v>129</v>
      </c>
      <c r="F143" s="101">
        <v>4541.6899999999996</v>
      </c>
      <c r="G143" s="94" t="s">
        <v>16</v>
      </c>
      <c r="H143" s="82">
        <v>-20166</v>
      </c>
      <c r="I143" s="69">
        <v>3.4549241297232967</v>
      </c>
      <c r="J143" s="70">
        <v>45300</v>
      </c>
      <c r="K143" s="71">
        <v>17</v>
      </c>
      <c r="L143" s="83">
        <v>1</v>
      </c>
      <c r="M143" s="105">
        <f t="shared" si="2"/>
        <v>4541.6899999999996</v>
      </c>
      <c r="N143" s="84">
        <v>7210.04</v>
      </c>
      <c r="P143" s="49">
        <v>0</v>
      </c>
      <c r="Q143" s="49">
        <v>1</v>
      </c>
    </row>
    <row r="144" spans="1:17" x14ac:dyDescent="0.25">
      <c r="A144" s="91">
        <v>12100</v>
      </c>
      <c r="B144" s="92">
        <v>201000247</v>
      </c>
      <c r="C144" s="92" t="s">
        <v>223</v>
      </c>
      <c r="D144" s="93" t="s">
        <v>224</v>
      </c>
      <c r="E144" s="92" t="s">
        <v>15</v>
      </c>
      <c r="F144" s="101">
        <v>4194.03</v>
      </c>
      <c r="G144" s="94" t="s">
        <v>16</v>
      </c>
      <c r="H144" s="82">
        <v>-4033</v>
      </c>
      <c r="I144" s="69" t="e">
        <v>#VALUE!</v>
      </c>
      <c r="J144" s="70">
        <v>45328</v>
      </c>
      <c r="K144" s="71">
        <v>16.066666666666666</v>
      </c>
      <c r="L144" s="83">
        <v>0</v>
      </c>
      <c r="M144" s="105">
        <f t="shared" si="2"/>
        <v>0</v>
      </c>
      <c r="N144" s="84">
        <v>7210.04</v>
      </c>
      <c r="P144" s="49">
        <v>0</v>
      </c>
      <c r="Q144" s="49">
        <v>0</v>
      </c>
    </row>
    <row r="145" spans="1:17" x14ac:dyDescent="0.25">
      <c r="A145" s="91">
        <v>12100</v>
      </c>
      <c r="B145" s="92">
        <v>201000248</v>
      </c>
      <c r="C145" s="92" t="s">
        <v>225</v>
      </c>
      <c r="D145" s="93" t="s">
        <v>226</v>
      </c>
      <c r="E145" s="92" t="s">
        <v>15</v>
      </c>
      <c r="F145" s="101">
        <v>4689.2</v>
      </c>
      <c r="G145" s="94" t="s">
        <v>16</v>
      </c>
      <c r="H145" s="82">
        <v>-2704</v>
      </c>
      <c r="I145" s="69" t="e">
        <v>#VALUE!</v>
      </c>
      <c r="J145" s="70">
        <v>45328</v>
      </c>
      <c r="K145" s="71">
        <v>16.066666666666666</v>
      </c>
      <c r="L145" s="83">
        <v>0</v>
      </c>
      <c r="M145" s="105">
        <f t="shared" si="2"/>
        <v>0</v>
      </c>
      <c r="N145" s="84">
        <v>7210.04</v>
      </c>
      <c r="P145" s="49">
        <v>0</v>
      </c>
      <c r="Q145" s="49">
        <v>0</v>
      </c>
    </row>
    <row r="146" spans="1:17" x14ac:dyDescent="0.25">
      <c r="A146" s="91">
        <v>12100</v>
      </c>
      <c r="B146" s="92">
        <v>201000604</v>
      </c>
      <c r="C146" s="92" t="s">
        <v>227</v>
      </c>
      <c r="D146" s="93">
        <v>1</v>
      </c>
      <c r="E146" s="92" t="s">
        <v>15</v>
      </c>
      <c r="F146" s="101">
        <v>40</v>
      </c>
      <c r="G146" s="94" t="s">
        <v>16</v>
      </c>
      <c r="H146" s="82">
        <v>-21</v>
      </c>
      <c r="I146" s="69">
        <v>1.1428571428571428</v>
      </c>
      <c r="J146" s="70">
        <v>45335</v>
      </c>
      <c r="K146" s="71">
        <v>15.833333333333334</v>
      </c>
      <c r="L146" s="83">
        <v>0</v>
      </c>
      <c r="M146" s="105">
        <f t="shared" si="2"/>
        <v>0</v>
      </c>
      <c r="N146" s="84">
        <v>7210.04</v>
      </c>
      <c r="P146" s="49">
        <v>0</v>
      </c>
      <c r="Q146" s="49">
        <v>0</v>
      </c>
    </row>
    <row r="147" spans="1:17" x14ac:dyDescent="0.25">
      <c r="A147" s="91">
        <v>12100</v>
      </c>
      <c r="B147" s="92">
        <v>700150090</v>
      </c>
      <c r="C147" s="92" t="s">
        <v>228</v>
      </c>
      <c r="D147" s="93">
        <v>47</v>
      </c>
      <c r="E147" s="92" t="s">
        <v>15</v>
      </c>
      <c r="F147" s="101">
        <v>3474.31</v>
      </c>
      <c r="G147" s="94" t="s">
        <v>16</v>
      </c>
      <c r="H147" s="82">
        <v>-60</v>
      </c>
      <c r="I147" s="69">
        <v>18.8</v>
      </c>
      <c r="J147" s="70">
        <v>45348</v>
      </c>
      <c r="K147" s="71">
        <v>15.4</v>
      </c>
      <c r="L147" s="83">
        <v>0</v>
      </c>
      <c r="M147" s="105">
        <f t="shared" si="2"/>
        <v>0</v>
      </c>
      <c r="N147" s="84">
        <v>7210.04</v>
      </c>
      <c r="P147" s="49">
        <v>0</v>
      </c>
      <c r="Q147" s="49">
        <v>0</v>
      </c>
    </row>
    <row r="148" spans="1:17" x14ac:dyDescent="0.25">
      <c r="A148" s="91">
        <v>12100</v>
      </c>
      <c r="B148" s="92">
        <v>201000740</v>
      </c>
      <c r="C148" s="92" t="s">
        <v>229</v>
      </c>
      <c r="D148" s="93">
        <v>5</v>
      </c>
      <c r="E148" s="92" t="s">
        <v>15</v>
      </c>
      <c r="F148" s="101">
        <v>141.9</v>
      </c>
      <c r="G148" s="94" t="s">
        <v>16</v>
      </c>
      <c r="H148" s="82">
        <v>-15</v>
      </c>
      <c r="I148" s="69">
        <v>8</v>
      </c>
      <c r="J148" s="70">
        <v>45357</v>
      </c>
      <c r="K148" s="71">
        <v>15.1</v>
      </c>
      <c r="L148" s="83">
        <v>0</v>
      </c>
      <c r="M148" s="105">
        <f t="shared" si="2"/>
        <v>0</v>
      </c>
      <c r="N148" s="84">
        <v>7210.04</v>
      </c>
      <c r="P148" s="49">
        <v>0</v>
      </c>
      <c r="Q148" s="49">
        <v>0</v>
      </c>
    </row>
    <row r="149" spans="1:17" x14ac:dyDescent="0.25">
      <c r="A149" s="91">
        <v>12100</v>
      </c>
      <c r="B149" s="92">
        <v>700110025</v>
      </c>
      <c r="C149" s="92" t="s">
        <v>230</v>
      </c>
      <c r="D149" s="93" t="s">
        <v>231</v>
      </c>
      <c r="E149" s="92" t="s">
        <v>15</v>
      </c>
      <c r="F149" s="101">
        <v>920.36</v>
      </c>
      <c r="G149" s="94" t="s">
        <v>16</v>
      </c>
      <c r="H149" s="82">
        <v>-3781</v>
      </c>
      <c r="I149" s="69" t="e">
        <v>#VALUE!</v>
      </c>
      <c r="J149" s="70">
        <v>45362</v>
      </c>
      <c r="K149" s="71">
        <v>14.933333333333334</v>
      </c>
      <c r="L149" s="83">
        <v>0</v>
      </c>
      <c r="M149" s="105">
        <f t="shared" si="2"/>
        <v>0</v>
      </c>
      <c r="N149" s="84">
        <v>7210.04</v>
      </c>
      <c r="P149" s="49">
        <v>0</v>
      </c>
      <c r="Q149" s="49">
        <v>0</v>
      </c>
    </row>
    <row r="150" spans="1:17" x14ac:dyDescent="0.25">
      <c r="A150" s="91">
        <v>12100</v>
      </c>
      <c r="B150" s="92">
        <v>201000242</v>
      </c>
      <c r="C150" s="92" t="s">
        <v>232</v>
      </c>
      <c r="D150" s="93" t="s">
        <v>233</v>
      </c>
      <c r="E150" s="92" t="s">
        <v>129</v>
      </c>
      <c r="F150" s="101">
        <v>8126.86</v>
      </c>
      <c r="G150" s="94" t="s">
        <v>16</v>
      </c>
      <c r="H150" s="82">
        <v>-4565</v>
      </c>
      <c r="I150" s="69" t="e">
        <v>#VALUE!</v>
      </c>
      <c r="J150" s="70">
        <v>45370</v>
      </c>
      <c r="K150" s="71">
        <v>14.666666666666666</v>
      </c>
      <c r="L150" s="83">
        <v>0</v>
      </c>
      <c r="M150" s="105">
        <f t="shared" si="2"/>
        <v>0</v>
      </c>
      <c r="N150" s="84">
        <v>7210.04</v>
      </c>
      <c r="P150" s="49">
        <v>0</v>
      </c>
      <c r="Q150" s="49">
        <v>0</v>
      </c>
    </row>
    <row r="151" spans="1:17" x14ac:dyDescent="0.25">
      <c r="A151" s="91">
        <v>12100</v>
      </c>
      <c r="B151" s="92">
        <v>201000104</v>
      </c>
      <c r="C151" s="92" t="s">
        <v>234</v>
      </c>
      <c r="D151" s="93">
        <v>3</v>
      </c>
      <c r="E151" s="92" t="s">
        <v>15</v>
      </c>
      <c r="F151" s="101">
        <v>300</v>
      </c>
      <c r="G151" s="94" t="s">
        <v>16</v>
      </c>
      <c r="H151" s="82">
        <v>-2</v>
      </c>
      <c r="I151" s="69">
        <v>36</v>
      </c>
      <c r="J151" s="70">
        <v>45386</v>
      </c>
      <c r="K151" s="71">
        <v>14.133333333333333</v>
      </c>
      <c r="L151" s="83">
        <v>0</v>
      </c>
      <c r="M151" s="105">
        <f t="shared" si="2"/>
        <v>0</v>
      </c>
      <c r="N151" s="84">
        <v>7210.04</v>
      </c>
      <c r="P151" s="49">
        <v>0</v>
      </c>
      <c r="Q151" s="49">
        <v>0</v>
      </c>
    </row>
    <row r="152" spans="1:17" x14ac:dyDescent="0.25">
      <c r="A152" s="91">
        <v>12100</v>
      </c>
      <c r="B152" s="92">
        <v>1308000002</v>
      </c>
      <c r="C152" s="92" t="s">
        <v>235</v>
      </c>
      <c r="D152" s="93">
        <v>1</v>
      </c>
      <c r="E152" s="92" t="s">
        <v>236</v>
      </c>
      <c r="F152" s="101">
        <v>814</v>
      </c>
      <c r="G152" s="94" t="s">
        <v>16</v>
      </c>
      <c r="H152" s="82">
        <v>0</v>
      </c>
      <c r="I152" s="69" t="e">
        <v>#DIV/0!</v>
      </c>
      <c r="J152" s="70">
        <v>45393</v>
      </c>
      <c r="K152" s="71">
        <v>13.9</v>
      </c>
      <c r="L152" s="83">
        <v>0</v>
      </c>
      <c r="M152" s="105">
        <f t="shared" si="2"/>
        <v>0</v>
      </c>
      <c r="N152" s="84">
        <v>7210.04</v>
      </c>
      <c r="P152" s="49">
        <v>0</v>
      </c>
      <c r="Q152" s="49">
        <v>0</v>
      </c>
    </row>
    <row r="153" spans="1:17" x14ac:dyDescent="0.25">
      <c r="A153" s="91">
        <v>12100</v>
      </c>
      <c r="B153" s="92">
        <v>1605350040</v>
      </c>
      <c r="C153" s="92" t="s">
        <v>237</v>
      </c>
      <c r="D153" s="93">
        <v>5</v>
      </c>
      <c r="E153" s="92" t="s">
        <v>204</v>
      </c>
      <c r="F153" s="101">
        <v>277.75</v>
      </c>
      <c r="G153" s="94" t="s">
        <v>16</v>
      </c>
      <c r="H153" s="82">
        <v>-13</v>
      </c>
      <c r="I153" s="69">
        <v>9.2307692307692317</v>
      </c>
      <c r="J153" s="70">
        <v>45401</v>
      </c>
      <c r="K153" s="71">
        <v>13.633333333333333</v>
      </c>
      <c r="L153" s="83">
        <v>0</v>
      </c>
      <c r="M153" s="105">
        <f t="shared" si="2"/>
        <v>0</v>
      </c>
      <c r="N153" s="84">
        <v>7210.04</v>
      </c>
      <c r="P153" s="49">
        <v>0</v>
      </c>
      <c r="Q153" s="49">
        <v>0</v>
      </c>
    </row>
    <row r="154" spans="1:17" x14ac:dyDescent="0.25">
      <c r="A154" s="91">
        <v>12100</v>
      </c>
      <c r="B154" s="92">
        <v>1601080300</v>
      </c>
      <c r="C154" s="92" t="s">
        <v>238</v>
      </c>
      <c r="D154" s="93">
        <v>12</v>
      </c>
      <c r="E154" s="92" t="s">
        <v>204</v>
      </c>
      <c r="F154" s="101">
        <v>339</v>
      </c>
      <c r="G154" s="94" t="s">
        <v>16</v>
      </c>
      <c r="H154" s="82">
        <v>-126</v>
      </c>
      <c r="I154" s="69">
        <v>2.2857142857142856</v>
      </c>
      <c r="J154" s="70">
        <v>45413</v>
      </c>
      <c r="K154" s="71">
        <v>13.233333333333333</v>
      </c>
      <c r="L154" s="83">
        <v>0</v>
      </c>
      <c r="M154" s="105">
        <f t="shared" si="2"/>
        <v>0</v>
      </c>
      <c r="N154" s="84">
        <v>7210.04</v>
      </c>
      <c r="P154" s="49">
        <v>0</v>
      </c>
      <c r="Q154" s="49">
        <v>0</v>
      </c>
    </row>
    <row r="155" spans="1:17" x14ac:dyDescent="0.25">
      <c r="A155" s="91">
        <v>12100</v>
      </c>
      <c r="B155" s="92">
        <v>1603330060</v>
      </c>
      <c r="C155" s="92" t="s">
        <v>239</v>
      </c>
      <c r="D155" s="93">
        <v>9</v>
      </c>
      <c r="E155" s="92" t="s">
        <v>15</v>
      </c>
      <c r="F155" s="101">
        <v>271.37</v>
      </c>
      <c r="G155" s="94" t="s">
        <v>16</v>
      </c>
      <c r="H155" s="82">
        <v>-17</v>
      </c>
      <c r="I155" s="69">
        <v>12.705882352941178</v>
      </c>
      <c r="J155" s="70">
        <v>45413</v>
      </c>
      <c r="K155" s="71">
        <v>13.233333333333333</v>
      </c>
      <c r="L155" s="83">
        <v>0</v>
      </c>
      <c r="M155" s="105">
        <f t="shared" si="2"/>
        <v>0</v>
      </c>
      <c r="N155" s="84">
        <v>7210.04</v>
      </c>
      <c r="P155" s="49">
        <v>0</v>
      </c>
      <c r="Q155" s="49">
        <v>0</v>
      </c>
    </row>
    <row r="156" spans="1:17" x14ac:dyDescent="0.25">
      <c r="A156" s="91">
        <v>12100</v>
      </c>
      <c r="B156" s="92">
        <v>201000719</v>
      </c>
      <c r="C156" s="92" t="s">
        <v>240</v>
      </c>
      <c r="D156" s="93">
        <v>2</v>
      </c>
      <c r="E156" s="92" t="s">
        <v>15</v>
      </c>
      <c r="F156" s="101">
        <v>20.68</v>
      </c>
      <c r="G156" s="94" t="s">
        <v>16</v>
      </c>
      <c r="H156" s="82">
        <v>-15</v>
      </c>
      <c r="I156" s="69">
        <v>3.2</v>
      </c>
      <c r="J156" s="70">
        <v>45414</v>
      </c>
      <c r="K156" s="71">
        <v>13.2</v>
      </c>
      <c r="L156" s="83">
        <v>0</v>
      </c>
      <c r="M156" s="105">
        <f t="shared" si="2"/>
        <v>0</v>
      </c>
      <c r="N156" s="84">
        <v>7210.04</v>
      </c>
      <c r="P156" s="49">
        <v>0</v>
      </c>
      <c r="Q156" s="49">
        <v>0</v>
      </c>
    </row>
    <row r="157" spans="1:17" x14ac:dyDescent="0.25">
      <c r="A157" s="91">
        <v>12100</v>
      </c>
      <c r="B157" s="92">
        <v>1603330050</v>
      </c>
      <c r="C157" s="92" t="s">
        <v>241</v>
      </c>
      <c r="D157" s="93">
        <v>3</v>
      </c>
      <c r="E157" s="92" t="s">
        <v>204</v>
      </c>
      <c r="F157" s="101">
        <v>126</v>
      </c>
      <c r="G157" s="94" t="s">
        <v>16</v>
      </c>
      <c r="H157" s="82">
        <v>-4</v>
      </c>
      <c r="I157" s="69">
        <v>18</v>
      </c>
      <c r="J157" s="70">
        <v>45419</v>
      </c>
      <c r="K157" s="71">
        <v>13.033333333333333</v>
      </c>
      <c r="L157" s="83">
        <v>0</v>
      </c>
      <c r="M157" s="105">
        <f t="shared" si="2"/>
        <v>0</v>
      </c>
      <c r="N157" s="84">
        <v>7210.04</v>
      </c>
      <c r="P157" s="49">
        <v>0</v>
      </c>
      <c r="Q157" s="49">
        <v>0</v>
      </c>
    </row>
    <row r="158" spans="1:17" x14ac:dyDescent="0.25">
      <c r="A158" s="91">
        <v>12100</v>
      </c>
      <c r="B158" s="92">
        <v>1603330070</v>
      </c>
      <c r="C158" s="92" t="s">
        <v>242</v>
      </c>
      <c r="D158" s="93">
        <v>2</v>
      </c>
      <c r="E158" s="92" t="s">
        <v>15</v>
      </c>
      <c r="F158" s="101">
        <v>84</v>
      </c>
      <c r="G158" s="94" t="s">
        <v>16</v>
      </c>
      <c r="H158" s="82">
        <v>-3</v>
      </c>
      <c r="I158" s="69">
        <v>16</v>
      </c>
      <c r="J158" s="70">
        <v>45419</v>
      </c>
      <c r="K158" s="71">
        <v>13.033333333333333</v>
      </c>
      <c r="L158" s="83">
        <v>0</v>
      </c>
      <c r="M158" s="105">
        <f t="shared" si="2"/>
        <v>0</v>
      </c>
      <c r="N158" s="84">
        <v>7210.04</v>
      </c>
      <c r="P158" s="49">
        <v>0</v>
      </c>
      <c r="Q158" s="49">
        <v>0</v>
      </c>
    </row>
    <row r="159" spans="1:17" x14ac:dyDescent="0.25">
      <c r="A159" s="91">
        <v>12100</v>
      </c>
      <c r="B159" s="92">
        <v>201003012</v>
      </c>
      <c r="C159" s="92" t="s">
        <v>45</v>
      </c>
      <c r="D159" s="93" t="s">
        <v>243</v>
      </c>
      <c r="E159" s="92" t="s">
        <v>15</v>
      </c>
      <c r="F159" s="101">
        <v>148709.42000000001</v>
      </c>
      <c r="G159" s="94" t="s">
        <v>16</v>
      </c>
      <c r="H159" s="82">
        <v>-115177</v>
      </c>
      <c r="I159" s="69" t="e">
        <v>#VALUE!</v>
      </c>
      <c r="J159" s="70">
        <v>45434</v>
      </c>
      <c r="K159" s="71">
        <v>12.533333333333333</v>
      </c>
      <c r="L159" s="83">
        <v>0</v>
      </c>
      <c r="M159" s="105">
        <f t="shared" si="2"/>
        <v>0</v>
      </c>
      <c r="N159" s="84">
        <v>7210.04</v>
      </c>
      <c r="P159" s="49">
        <v>0</v>
      </c>
      <c r="Q159" s="49">
        <v>0</v>
      </c>
    </row>
    <row r="160" spans="1:17" x14ac:dyDescent="0.25">
      <c r="A160" s="91">
        <v>12100</v>
      </c>
      <c r="B160" s="92">
        <v>201000308</v>
      </c>
      <c r="C160" s="92" t="s">
        <v>244</v>
      </c>
      <c r="D160" s="93">
        <v>10</v>
      </c>
      <c r="E160" s="92" t="s">
        <v>15</v>
      </c>
      <c r="F160" s="101">
        <v>1580.66</v>
      </c>
      <c r="G160" s="94" t="s">
        <v>16</v>
      </c>
      <c r="H160" s="82">
        <v>-48</v>
      </c>
      <c r="I160" s="69">
        <v>5</v>
      </c>
      <c r="J160" s="70">
        <v>45435</v>
      </c>
      <c r="K160" s="71">
        <v>12.5</v>
      </c>
      <c r="L160" s="83">
        <v>0</v>
      </c>
      <c r="M160" s="105">
        <f t="shared" si="2"/>
        <v>0</v>
      </c>
      <c r="N160" s="84">
        <v>7210.04</v>
      </c>
      <c r="P160" s="49">
        <v>0</v>
      </c>
      <c r="Q160" s="49">
        <v>0</v>
      </c>
    </row>
    <row r="161" spans="1:17" x14ac:dyDescent="0.25">
      <c r="A161" s="91">
        <v>12100</v>
      </c>
      <c r="B161" s="92">
        <v>201000110</v>
      </c>
      <c r="C161" s="92" t="s">
        <v>245</v>
      </c>
      <c r="D161" s="93">
        <v>5</v>
      </c>
      <c r="E161" s="92" t="s">
        <v>15</v>
      </c>
      <c r="F161" s="101">
        <v>133.75</v>
      </c>
      <c r="G161" s="94" t="s">
        <v>16</v>
      </c>
      <c r="H161" s="82">
        <v>-4</v>
      </c>
      <c r="I161" s="69">
        <v>30</v>
      </c>
      <c r="J161" s="70">
        <v>45439</v>
      </c>
      <c r="K161" s="71">
        <v>12.366666666666667</v>
      </c>
      <c r="L161" s="83">
        <v>0</v>
      </c>
      <c r="M161" s="105">
        <f t="shared" si="2"/>
        <v>0</v>
      </c>
      <c r="N161" s="84">
        <v>7210.04</v>
      </c>
      <c r="P161" s="49">
        <v>0</v>
      </c>
      <c r="Q161" s="49">
        <v>0</v>
      </c>
    </row>
    <row r="162" spans="1:17" x14ac:dyDescent="0.25">
      <c r="A162" s="91">
        <v>12100</v>
      </c>
      <c r="B162" s="92">
        <v>201000383</v>
      </c>
      <c r="C162" s="92" t="s">
        <v>246</v>
      </c>
      <c r="D162" s="93">
        <v>949</v>
      </c>
      <c r="E162" s="92" t="s">
        <v>15</v>
      </c>
      <c r="F162" s="101">
        <v>831.27</v>
      </c>
      <c r="G162" s="94" t="s">
        <v>16</v>
      </c>
      <c r="H162" s="82">
        <v>-139571</v>
      </c>
      <c r="I162" s="69">
        <v>0.16318576208524693</v>
      </c>
      <c r="J162" s="70">
        <v>45439</v>
      </c>
      <c r="K162" s="71">
        <v>12.366666666666667</v>
      </c>
      <c r="L162" s="83">
        <v>0</v>
      </c>
      <c r="M162" s="105">
        <f t="shared" si="2"/>
        <v>0</v>
      </c>
      <c r="N162" s="84">
        <v>7210.04</v>
      </c>
      <c r="P162" s="49">
        <v>0</v>
      </c>
      <c r="Q162" s="49">
        <v>0</v>
      </c>
    </row>
    <row r="163" spans="1:17" x14ac:dyDescent="0.25">
      <c r="A163" s="91">
        <v>12100</v>
      </c>
      <c r="B163" s="92">
        <v>201000200</v>
      </c>
      <c r="C163" s="92" t="s">
        <v>247</v>
      </c>
      <c r="D163" s="93" t="s">
        <v>248</v>
      </c>
      <c r="E163" s="92" t="s">
        <v>129</v>
      </c>
      <c r="F163" s="101">
        <v>11192.72</v>
      </c>
      <c r="G163" s="94" t="s">
        <v>16</v>
      </c>
      <c r="H163" s="82">
        <v>-4573</v>
      </c>
      <c r="I163" s="69" t="e">
        <v>#VALUE!</v>
      </c>
      <c r="J163" s="70">
        <v>45440</v>
      </c>
      <c r="K163" s="71">
        <v>12.333333333333334</v>
      </c>
      <c r="L163" s="83">
        <v>0</v>
      </c>
      <c r="M163" s="105">
        <f t="shared" si="2"/>
        <v>0</v>
      </c>
      <c r="N163" s="84">
        <v>7210.04</v>
      </c>
      <c r="P163" s="49">
        <v>0</v>
      </c>
      <c r="Q163" s="49">
        <v>0</v>
      </c>
    </row>
    <row r="164" spans="1:17" x14ac:dyDescent="0.25">
      <c r="A164" s="91">
        <v>12100</v>
      </c>
      <c r="B164" s="92">
        <v>1203232000</v>
      </c>
      <c r="C164" s="92" t="s">
        <v>249</v>
      </c>
      <c r="D164" s="93">
        <v>3</v>
      </c>
      <c r="E164" s="92" t="s">
        <v>236</v>
      </c>
      <c r="F164" s="101">
        <v>705</v>
      </c>
      <c r="G164" s="94" t="s">
        <v>16</v>
      </c>
      <c r="H164" s="82">
        <v>0</v>
      </c>
      <c r="I164" s="69" t="e">
        <v>#DIV/0!</v>
      </c>
      <c r="J164" s="70">
        <v>45447</v>
      </c>
      <c r="K164" s="71">
        <v>12.1</v>
      </c>
      <c r="L164" s="83">
        <v>0</v>
      </c>
      <c r="M164" s="105">
        <f t="shared" si="2"/>
        <v>0</v>
      </c>
      <c r="N164" s="84">
        <v>7210.04</v>
      </c>
      <c r="P164" s="49">
        <v>0</v>
      </c>
      <c r="Q164" s="49">
        <v>0</v>
      </c>
    </row>
    <row r="165" spans="1:17" x14ac:dyDescent="0.25">
      <c r="A165" s="91">
        <v>12100</v>
      </c>
      <c r="B165" s="92">
        <v>200000102</v>
      </c>
      <c r="C165" s="92" t="s">
        <v>21</v>
      </c>
      <c r="D165" s="93">
        <v>400</v>
      </c>
      <c r="E165" s="92" t="s">
        <v>15</v>
      </c>
      <c r="F165" s="101">
        <v>19837.009999999998</v>
      </c>
      <c r="G165" s="94" t="s">
        <v>16</v>
      </c>
      <c r="H165" s="82">
        <v>-725</v>
      </c>
      <c r="I165" s="69">
        <v>13.241379310344827</v>
      </c>
      <c r="J165" s="70">
        <v>45449</v>
      </c>
      <c r="K165" s="71">
        <v>12.033333333333333</v>
      </c>
      <c r="L165" s="83">
        <v>0</v>
      </c>
      <c r="M165" s="105">
        <f t="shared" si="2"/>
        <v>0</v>
      </c>
      <c r="N165" s="84">
        <v>7210.04</v>
      </c>
      <c r="P165" s="49">
        <v>0</v>
      </c>
      <c r="Q165" s="49">
        <v>0</v>
      </c>
    </row>
    <row r="166" spans="1:17" x14ac:dyDescent="0.25">
      <c r="A166" s="91">
        <v>12100</v>
      </c>
      <c r="B166" s="92">
        <v>1607400040</v>
      </c>
      <c r="C166" s="92" t="s">
        <v>250</v>
      </c>
      <c r="D166" s="93">
        <v>29</v>
      </c>
      <c r="E166" s="92" t="s">
        <v>204</v>
      </c>
      <c r="F166" s="101">
        <v>722.1</v>
      </c>
      <c r="G166" s="94" t="s">
        <v>16</v>
      </c>
      <c r="H166" s="82">
        <v>-81</v>
      </c>
      <c r="I166" s="69">
        <v>8.5925925925925917</v>
      </c>
      <c r="J166" s="70">
        <v>45449</v>
      </c>
      <c r="K166" s="71">
        <v>12.033333333333333</v>
      </c>
      <c r="L166" s="83">
        <v>0</v>
      </c>
      <c r="M166" s="105">
        <f t="shared" si="2"/>
        <v>0</v>
      </c>
      <c r="N166" s="84">
        <v>7210.04</v>
      </c>
      <c r="P166" s="49">
        <v>0</v>
      </c>
      <c r="Q166" s="49">
        <v>0</v>
      </c>
    </row>
    <row r="167" spans="1:17" x14ac:dyDescent="0.25">
      <c r="A167" s="91">
        <v>12100</v>
      </c>
      <c r="B167" s="92">
        <v>1603880008</v>
      </c>
      <c r="C167" s="92" t="s">
        <v>251</v>
      </c>
      <c r="D167" s="93">
        <v>2</v>
      </c>
      <c r="E167" s="92" t="s">
        <v>252</v>
      </c>
      <c r="F167" s="101">
        <v>476.64</v>
      </c>
      <c r="G167" s="94" t="s">
        <v>16</v>
      </c>
      <c r="H167" s="82">
        <v>-5</v>
      </c>
      <c r="I167" s="69">
        <v>9.6000000000000014</v>
      </c>
      <c r="J167" s="70">
        <v>45456</v>
      </c>
      <c r="K167" s="71">
        <v>11.8</v>
      </c>
      <c r="L167" s="83">
        <v>0</v>
      </c>
      <c r="M167" s="105">
        <f t="shared" si="2"/>
        <v>0</v>
      </c>
      <c r="N167" s="84">
        <v>7210.04</v>
      </c>
      <c r="P167" s="49">
        <v>0</v>
      </c>
      <c r="Q167" s="49">
        <v>0</v>
      </c>
    </row>
    <row r="168" spans="1:17" x14ac:dyDescent="0.25">
      <c r="A168" s="91">
        <v>12100</v>
      </c>
      <c r="B168" s="92">
        <v>1500000301</v>
      </c>
      <c r="C168" s="92" t="s">
        <v>253</v>
      </c>
      <c r="D168" s="93">
        <v>6</v>
      </c>
      <c r="E168" s="92" t="s">
        <v>15</v>
      </c>
      <c r="F168" s="101">
        <v>1074</v>
      </c>
      <c r="G168" s="94" t="s">
        <v>16</v>
      </c>
      <c r="H168" s="82">
        <v>0</v>
      </c>
      <c r="I168" s="69" t="e">
        <v>#DIV/0!</v>
      </c>
      <c r="J168" s="70">
        <v>45463</v>
      </c>
      <c r="K168" s="71">
        <v>11.566666666666666</v>
      </c>
      <c r="L168" s="83">
        <v>0</v>
      </c>
      <c r="M168" s="105">
        <f t="shared" si="2"/>
        <v>0</v>
      </c>
      <c r="N168" s="84">
        <v>7210.04</v>
      </c>
      <c r="P168" s="49">
        <v>0</v>
      </c>
      <c r="Q168" s="49">
        <v>0</v>
      </c>
    </row>
    <row r="169" spans="1:17" x14ac:dyDescent="0.25">
      <c r="A169" s="91">
        <v>12100</v>
      </c>
      <c r="B169" s="92">
        <v>1301653790</v>
      </c>
      <c r="C169" s="92" t="s">
        <v>254</v>
      </c>
      <c r="D169" s="93">
        <v>5</v>
      </c>
      <c r="E169" s="92" t="s">
        <v>255</v>
      </c>
      <c r="F169" s="101">
        <v>9265.24</v>
      </c>
      <c r="G169" s="94" t="s">
        <v>16</v>
      </c>
      <c r="H169" s="82">
        <v>-22</v>
      </c>
      <c r="I169" s="69">
        <v>5.4545454545454541</v>
      </c>
      <c r="J169" s="70">
        <v>45464</v>
      </c>
      <c r="K169" s="71">
        <v>11.533333333333333</v>
      </c>
      <c r="L169" s="83">
        <v>0</v>
      </c>
      <c r="M169" s="105">
        <f t="shared" si="2"/>
        <v>0</v>
      </c>
      <c r="N169" s="84">
        <v>7210.04</v>
      </c>
      <c r="P169" s="49">
        <v>0</v>
      </c>
      <c r="Q169" s="49">
        <v>0</v>
      </c>
    </row>
    <row r="170" spans="1:17" x14ac:dyDescent="0.25">
      <c r="A170" s="91">
        <v>12100</v>
      </c>
      <c r="B170" s="92">
        <v>1500000101</v>
      </c>
      <c r="C170" s="92" t="s">
        <v>256</v>
      </c>
      <c r="D170" s="93">
        <v>9</v>
      </c>
      <c r="E170" s="92" t="s">
        <v>15</v>
      </c>
      <c r="F170" s="101">
        <v>286.60000000000002</v>
      </c>
      <c r="G170" s="94" t="s">
        <v>16</v>
      </c>
      <c r="H170" s="82">
        <v>0</v>
      </c>
      <c r="I170" s="69" t="e">
        <v>#DIV/0!</v>
      </c>
      <c r="J170" s="70">
        <v>45467</v>
      </c>
      <c r="K170" s="71">
        <v>11.433333333333334</v>
      </c>
      <c r="L170" s="83">
        <v>0</v>
      </c>
      <c r="M170" s="105">
        <f t="shared" si="2"/>
        <v>0</v>
      </c>
      <c r="N170" s="84">
        <v>7210.04</v>
      </c>
      <c r="P170" s="49">
        <v>0</v>
      </c>
      <c r="Q170" s="49">
        <v>0</v>
      </c>
    </row>
    <row r="171" spans="1:17" x14ac:dyDescent="0.25">
      <c r="A171" s="91">
        <v>12100</v>
      </c>
      <c r="B171" s="92">
        <v>201000736</v>
      </c>
      <c r="C171" s="92" t="s">
        <v>257</v>
      </c>
      <c r="D171" s="93">
        <v>40</v>
      </c>
      <c r="E171" s="92" t="s">
        <v>15</v>
      </c>
      <c r="F171" s="101">
        <v>3508.53</v>
      </c>
      <c r="G171" s="94" t="s">
        <v>16</v>
      </c>
      <c r="H171" s="82">
        <v>-40</v>
      </c>
      <c r="I171" s="69">
        <v>24</v>
      </c>
      <c r="J171" s="70">
        <v>45468</v>
      </c>
      <c r="K171" s="71">
        <v>11.4</v>
      </c>
      <c r="L171" s="83">
        <v>0</v>
      </c>
      <c r="M171" s="105">
        <f t="shared" si="2"/>
        <v>0</v>
      </c>
      <c r="N171" s="84">
        <v>7210.04</v>
      </c>
      <c r="P171" s="49">
        <v>0</v>
      </c>
      <c r="Q171" s="49">
        <v>0</v>
      </c>
    </row>
    <row r="172" spans="1:17" x14ac:dyDescent="0.25">
      <c r="A172" s="91">
        <v>12100</v>
      </c>
      <c r="B172" s="92">
        <v>1500100001</v>
      </c>
      <c r="C172" s="92" t="s">
        <v>258</v>
      </c>
      <c r="D172" s="93">
        <v>8</v>
      </c>
      <c r="E172" s="92" t="s">
        <v>15</v>
      </c>
      <c r="F172" s="101">
        <v>348.06</v>
      </c>
      <c r="G172" s="94" t="s">
        <v>16</v>
      </c>
      <c r="H172" s="82">
        <v>-2</v>
      </c>
      <c r="I172" s="69">
        <v>96</v>
      </c>
      <c r="J172" s="70">
        <v>45468</v>
      </c>
      <c r="K172" s="71">
        <v>11.4</v>
      </c>
      <c r="L172" s="83">
        <v>0</v>
      </c>
      <c r="M172" s="105">
        <f t="shared" si="2"/>
        <v>0</v>
      </c>
      <c r="N172" s="84">
        <v>7210.04</v>
      </c>
      <c r="P172" s="49">
        <v>0</v>
      </c>
      <c r="Q172" s="49">
        <v>0</v>
      </c>
    </row>
    <row r="173" spans="1:17" x14ac:dyDescent="0.25">
      <c r="A173" s="91">
        <v>12100</v>
      </c>
      <c r="B173" s="92">
        <v>1500710010</v>
      </c>
      <c r="C173" s="92" t="s">
        <v>259</v>
      </c>
      <c r="D173" s="93">
        <v>4</v>
      </c>
      <c r="E173" s="92" t="s">
        <v>15</v>
      </c>
      <c r="F173" s="101">
        <v>135.6</v>
      </c>
      <c r="G173" s="94" t="s">
        <v>16</v>
      </c>
      <c r="H173" s="82">
        <v>-6</v>
      </c>
      <c r="I173" s="69">
        <v>16</v>
      </c>
      <c r="J173" s="70">
        <v>45468</v>
      </c>
      <c r="K173" s="71">
        <v>11.4</v>
      </c>
      <c r="L173" s="83">
        <v>0</v>
      </c>
      <c r="M173" s="105">
        <f t="shared" si="2"/>
        <v>0</v>
      </c>
      <c r="N173" s="84">
        <v>7210.04</v>
      </c>
      <c r="P173" s="49">
        <v>0</v>
      </c>
      <c r="Q173" s="49">
        <v>0</v>
      </c>
    </row>
    <row r="174" spans="1:17" x14ac:dyDescent="0.25">
      <c r="A174" s="91">
        <v>12100</v>
      </c>
      <c r="B174" s="92">
        <v>1301229200</v>
      </c>
      <c r="C174" s="92" t="s">
        <v>260</v>
      </c>
      <c r="D174" s="93">
        <v>205</v>
      </c>
      <c r="E174" s="92" t="s">
        <v>62</v>
      </c>
      <c r="F174" s="101">
        <v>4440.66</v>
      </c>
      <c r="G174" s="94" t="s">
        <v>16</v>
      </c>
      <c r="H174" s="82">
        <v>-258</v>
      </c>
      <c r="I174" s="69">
        <v>19.069767441860463</v>
      </c>
      <c r="J174" s="70">
        <v>45469</v>
      </c>
      <c r="K174" s="71">
        <v>11.366666666666667</v>
      </c>
      <c r="L174" s="83">
        <v>0</v>
      </c>
      <c r="M174" s="105">
        <f t="shared" si="2"/>
        <v>0</v>
      </c>
      <c r="N174" s="84">
        <v>7210.04</v>
      </c>
      <c r="P174" s="49">
        <v>0</v>
      </c>
      <c r="Q174" s="49">
        <v>0</v>
      </c>
    </row>
    <row r="175" spans="1:17" x14ac:dyDescent="0.25">
      <c r="A175" s="91">
        <v>12100</v>
      </c>
      <c r="B175" s="92">
        <v>700150010</v>
      </c>
      <c r="C175" s="92" t="s">
        <v>261</v>
      </c>
      <c r="D175" s="93" t="s">
        <v>262</v>
      </c>
      <c r="E175" s="92" t="s">
        <v>15</v>
      </c>
      <c r="F175" s="101">
        <v>4997.3500000000004</v>
      </c>
      <c r="G175" s="94" t="s">
        <v>16</v>
      </c>
      <c r="H175" s="82">
        <v>-7488</v>
      </c>
      <c r="I175" s="69" t="e">
        <v>#VALUE!</v>
      </c>
      <c r="J175" s="70">
        <v>45478</v>
      </c>
      <c r="K175" s="71">
        <v>11.066666666666666</v>
      </c>
      <c r="L175" s="83">
        <v>0</v>
      </c>
      <c r="M175" s="105">
        <f t="shared" si="2"/>
        <v>0</v>
      </c>
      <c r="N175" s="84">
        <v>7210.04</v>
      </c>
      <c r="P175" s="49">
        <v>0</v>
      </c>
      <c r="Q175" s="49">
        <v>0</v>
      </c>
    </row>
    <row r="176" spans="1:17" x14ac:dyDescent="0.25">
      <c r="A176" s="91">
        <v>12100</v>
      </c>
      <c r="B176" s="92">
        <v>1609210250</v>
      </c>
      <c r="C176" s="92" t="s">
        <v>263</v>
      </c>
      <c r="D176" s="93">
        <v>2</v>
      </c>
      <c r="E176" s="92" t="s">
        <v>252</v>
      </c>
      <c r="F176" s="101">
        <v>108</v>
      </c>
      <c r="G176" s="94" t="s">
        <v>16</v>
      </c>
      <c r="H176" s="82">
        <v>-13</v>
      </c>
      <c r="I176" s="69">
        <v>3.6923076923076925</v>
      </c>
      <c r="J176" s="70">
        <v>45478</v>
      </c>
      <c r="K176" s="71">
        <v>11.066666666666666</v>
      </c>
      <c r="L176" s="83">
        <v>0</v>
      </c>
      <c r="M176" s="105">
        <f t="shared" si="2"/>
        <v>0</v>
      </c>
      <c r="N176" s="84">
        <v>7210.04</v>
      </c>
      <c r="P176" s="49">
        <v>0</v>
      </c>
      <c r="Q176" s="49">
        <v>0</v>
      </c>
    </row>
    <row r="177" spans="1:17" x14ac:dyDescent="0.25">
      <c r="A177" s="91">
        <v>12100</v>
      </c>
      <c r="B177" s="92">
        <v>1200442000</v>
      </c>
      <c r="C177" s="92" t="s">
        <v>264</v>
      </c>
      <c r="D177" s="93">
        <v>10</v>
      </c>
      <c r="E177" s="92" t="s">
        <v>62</v>
      </c>
      <c r="F177" s="101">
        <v>890.31</v>
      </c>
      <c r="G177" s="94" t="s">
        <v>16</v>
      </c>
      <c r="H177" s="82">
        <v>-20</v>
      </c>
      <c r="I177" s="69">
        <v>12</v>
      </c>
      <c r="J177" s="70">
        <v>45481</v>
      </c>
      <c r="K177" s="71">
        <v>10.966666666666667</v>
      </c>
      <c r="L177" s="83">
        <v>0</v>
      </c>
      <c r="M177" s="105">
        <f t="shared" si="2"/>
        <v>0</v>
      </c>
      <c r="N177" s="84">
        <v>7210.04</v>
      </c>
      <c r="P177" s="49">
        <v>0</v>
      </c>
      <c r="Q177" s="49">
        <v>0</v>
      </c>
    </row>
    <row r="178" spans="1:17" x14ac:dyDescent="0.25">
      <c r="A178" s="91">
        <v>12100</v>
      </c>
      <c r="B178" s="92">
        <v>1206252500</v>
      </c>
      <c r="C178" s="92" t="s">
        <v>265</v>
      </c>
      <c r="D178" s="93">
        <v>37.5</v>
      </c>
      <c r="E178" s="92" t="s">
        <v>62</v>
      </c>
      <c r="F178" s="101">
        <v>3067.57</v>
      </c>
      <c r="G178" s="94" t="s">
        <v>16</v>
      </c>
      <c r="H178" s="82">
        <v>-160.5</v>
      </c>
      <c r="I178" s="69">
        <v>5.6074766355140184</v>
      </c>
      <c r="J178" s="70">
        <v>45485</v>
      </c>
      <c r="K178" s="71">
        <v>10.833333333333334</v>
      </c>
      <c r="L178" s="83">
        <v>0</v>
      </c>
      <c r="M178" s="105">
        <f t="shared" si="2"/>
        <v>0</v>
      </c>
      <c r="N178" s="84">
        <v>7210.04</v>
      </c>
      <c r="P178" s="49">
        <v>0</v>
      </c>
      <c r="Q178" s="49">
        <v>0</v>
      </c>
    </row>
    <row r="179" spans="1:17" x14ac:dyDescent="0.25">
      <c r="A179" s="91">
        <v>12100</v>
      </c>
      <c r="B179" s="92">
        <v>201000731</v>
      </c>
      <c r="C179" s="92" t="s">
        <v>266</v>
      </c>
      <c r="D179" s="93">
        <v>15</v>
      </c>
      <c r="E179" s="92" t="s">
        <v>15</v>
      </c>
      <c r="F179" s="101">
        <v>151.82</v>
      </c>
      <c r="G179" s="94" t="s">
        <v>16</v>
      </c>
      <c r="H179" s="82">
        <v>-27</v>
      </c>
      <c r="I179" s="69">
        <v>13.333333333333334</v>
      </c>
      <c r="J179" s="70">
        <v>45489</v>
      </c>
      <c r="K179" s="71">
        <v>10.7</v>
      </c>
      <c r="L179" s="83">
        <v>0</v>
      </c>
      <c r="M179" s="105">
        <f t="shared" si="2"/>
        <v>0</v>
      </c>
      <c r="N179" s="84">
        <v>7210.04</v>
      </c>
      <c r="P179" s="49">
        <v>0</v>
      </c>
      <c r="Q179" s="49">
        <v>0</v>
      </c>
    </row>
    <row r="180" spans="1:17" x14ac:dyDescent="0.25">
      <c r="A180" s="91">
        <v>12100</v>
      </c>
      <c r="B180" s="92">
        <v>201000628</v>
      </c>
      <c r="C180" s="92" t="s">
        <v>267</v>
      </c>
      <c r="D180" s="93">
        <v>2</v>
      </c>
      <c r="E180" s="92" t="s">
        <v>204</v>
      </c>
      <c r="F180" s="101">
        <v>118.9</v>
      </c>
      <c r="G180" s="94" t="s">
        <v>16</v>
      </c>
      <c r="H180" s="82">
        <v>-21</v>
      </c>
      <c r="I180" s="69">
        <v>2.2857142857142856</v>
      </c>
      <c r="J180" s="70">
        <v>45490</v>
      </c>
      <c r="K180" s="71">
        <v>10.666666666666666</v>
      </c>
      <c r="L180" s="83">
        <v>0</v>
      </c>
      <c r="M180" s="105">
        <f t="shared" si="2"/>
        <v>0</v>
      </c>
      <c r="N180" s="84">
        <v>7210.04</v>
      </c>
      <c r="P180" s="49">
        <v>0</v>
      </c>
      <c r="Q180" s="49">
        <v>0</v>
      </c>
    </row>
    <row r="181" spans="1:17" x14ac:dyDescent="0.25">
      <c r="A181" s="91">
        <v>12100</v>
      </c>
      <c r="B181" s="92">
        <v>201000649</v>
      </c>
      <c r="C181" s="92" t="s">
        <v>268</v>
      </c>
      <c r="D181" s="93">
        <v>5</v>
      </c>
      <c r="E181" s="92" t="s">
        <v>204</v>
      </c>
      <c r="F181" s="101">
        <v>105.1</v>
      </c>
      <c r="G181" s="94" t="s">
        <v>16</v>
      </c>
      <c r="H181" s="82">
        <v>-20</v>
      </c>
      <c r="I181" s="69">
        <v>6</v>
      </c>
      <c r="J181" s="70">
        <v>45490</v>
      </c>
      <c r="K181" s="71">
        <v>10.666666666666666</v>
      </c>
      <c r="L181" s="83">
        <v>0</v>
      </c>
      <c r="M181" s="105">
        <f t="shared" si="2"/>
        <v>0</v>
      </c>
      <c r="N181" s="84">
        <v>7210.04</v>
      </c>
      <c r="P181" s="49">
        <v>0</v>
      </c>
      <c r="Q181" s="49">
        <v>0</v>
      </c>
    </row>
    <row r="182" spans="1:17" x14ac:dyDescent="0.25">
      <c r="A182" s="91">
        <v>12100</v>
      </c>
      <c r="B182" s="92">
        <v>201000659</v>
      </c>
      <c r="C182" s="92" t="s">
        <v>269</v>
      </c>
      <c r="D182" s="93">
        <v>1</v>
      </c>
      <c r="E182" s="92" t="s">
        <v>204</v>
      </c>
      <c r="F182" s="101">
        <v>128.28</v>
      </c>
      <c r="G182" s="94" t="s">
        <v>16</v>
      </c>
      <c r="H182" s="82">
        <v>-15</v>
      </c>
      <c r="I182" s="69">
        <v>1.6</v>
      </c>
      <c r="J182" s="70">
        <v>45490</v>
      </c>
      <c r="K182" s="71">
        <v>10.666666666666666</v>
      </c>
      <c r="L182" s="83">
        <v>0</v>
      </c>
      <c r="M182" s="105">
        <f t="shared" si="2"/>
        <v>0</v>
      </c>
      <c r="N182" s="84">
        <v>7210.04</v>
      </c>
      <c r="P182" s="49">
        <v>0</v>
      </c>
      <c r="Q182" s="49">
        <v>0</v>
      </c>
    </row>
    <row r="183" spans="1:17" x14ac:dyDescent="0.25">
      <c r="A183" s="91">
        <v>12100</v>
      </c>
      <c r="B183" s="92">
        <v>1207125000</v>
      </c>
      <c r="C183" s="92" t="s">
        <v>270</v>
      </c>
      <c r="D183" s="93">
        <v>5</v>
      </c>
      <c r="E183" s="92" t="s">
        <v>271</v>
      </c>
      <c r="F183" s="101">
        <v>1081</v>
      </c>
      <c r="G183" s="94" t="s">
        <v>16</v>
      </c>
      <c r="H183" s="82">
        <v>-10</v>
      </c>
      <c r="I183" s="69">
        <v>12</v>
      </c>
      <c r="J183" s="70">
        <v>45491</v>
      </c>
      <c r="K183" s="71">
        <v>10.633333333333333</v>
      </c>
      <c r="L183" s="83">
        <v>0</v>
      </c>
      <c r="M183" s="105">
        <f t="shared" si="2"/>
        <v>0</v>
      </c>
      <c r="N183" s="84">
        <v>7210.04</v>
      </c>
      <c r="P183" s="49">
        <v>0</v>
      </c>
      <c r="Q183" s="49">
        <v>0</v>
      </c>
    </row>
    <row r="184" spans="1:17" x14ac:dyDescent="0.25">
      <c r="A184" s="91">
        <v>12100</v>
      </c>
      <c r="B184" s="92">
        <v>201000301</v>
      </c>
      <c r="C184" s="92" t="s">
        <v>272</v>
      </c>
      <c r="D184" s="93">
        <v>850</v>
      </c>
      <c r="E184" s="92" t="s">
        <v>273</v>
      </c>
      <c r="F184" s="101">
        <v>1247.8499999999999</v>
      </c>
      <c r="G184" s="94" t="s">
        <v>16</v>
      </c>
      <c r="H184" s="82">
        <v>-1893</v>
      </c>
      <c r="I184" s="69">
        <v>10.776545166402537</v>
      </c>
      <c r="J184" s="70">
        <v>45504</v>
      </c>
      <c r="K184" s="71">
        <v>10.199999999999999</v>
      </c>
      <c r="L184" s="83">
        <v>0</v>
      </c>
      <c r="M184" s="105">
        <f t="shared" si="2"/>
        <v>0</v>
      </c>
      <c r="N184" s="84">
        <v>7210.04</v>
      </c>
      <c r="P184" s="49">
        <v>0</v>
      </c>
      <c r="Q184" s="49">
        <v>0</v>
      </c>
    </row>
    <row r="185" spans="1:17" x14ac:dyDescent="0.25">
      <c r="A185" s="91">
        <v>12100</v>
      </c>
      <c r="B185" s="92">
        <v>200000170</v>
      </c>
      <c r="C185" s="92" t="s">
        <v>274</v>
      </c>
      <c r="D185" s="93">
        <v>244</v>
      </c>
      <c r="E185" s="92" t="s">
        <v>26</v>
      </c>
      <c r="F185" s="101">
        <v>5384.68</v>
      </c>
      <c r="G185" s="94" t="s">
        <v>16</v>
      </c>
      <c r="H185" s="82">
        <v>-156</v>
      </c>
      <c r="I185" s="69">
        <v>37.53846153846154</v>
      </c>
      <c r="J185" s="70">
        <v>45509</v>
      </c>
      <c r="K185" s="71">
        <v>10.033333333333333</v>
      </c>
      <c r="L185" s="83">
        <v>0</v>
      </c>
      <c r="M185" s="105">
        <f t="shared" si="2"/>
        <v>0</v>
      </c>
      <c r="N185" s="84">
        <v>7210.04</v>
      </c>
      <c r="P185" s="49">
        <v>0</v>
      </c>
      <c r="Q185" s="49">
        <v>0</v>
      </c>
    </row>
    <row r="186" spans="1:17" x14ac:dyDescent="0.25">
      <c r="A186" s="91">
        <v>12100</v>
      </c>
      <c r="B186" s="92">
        <v>700150035</v>
      </c>
      <c r="C186" s="92" t="s">
        <v>275</v>
      </c>
      <c r="D186" s="93" t="s">
        <v>276</v>
      </c>
      <c r="E186" s="92" t="s">
        <v>15</v>
      </c>
      <c r="F186" s="101">
        <v>1261.9100000000001</v>
      </c>
      <c r="G186" s="94" t="s">
        <v>16</v>
      </c>
      <c r="H186" s="82">
        <v>-7334</v>
      </c>
      <c r="I186" s="69" t="e">
        <v>#VALUE!</v>
      </c>
      <c r="J186" s="70">
        <v>45516</v>
      </c>
      <c r="K186" s="71">
        <v>9.8000000000000007</v>
      </c>
      <c r="L186" s="83">
        <v>0</v>
      </c>
      <c r="M186" s="105">
        <f t="shared" si="2"/>
        <v>0</v>
      </c>
      <c r="N186" s="84">
        <v>7210.04</v>
      </c>
      <c r="P186" s="49">
        <v>0</v>
      </c>
      <c r="Q186" s="49">
        <v>0</v>
      </c>
    </row>
    <row r="187" spans="1:17" x14ac:dyDescent="0.25">
      <c r="A187" s="91">
        <v>12100</v>
      </c>
      <c r="B187" s="92">
        <v>700120010</v>
      </c>
      <c r="C187" s="92" t="s">
        <v>277</v>
      </c>
      <c r="D187" s="93">
        <v>946</v>
      </c>
      <c r="E187" s="92" t="s">
        <v>15</v>
      </c>
      <c r="F187" s="101">
        <v>412.3</v>
      </c>
      <c r="G187" s="94" t="s">
        <v>16</v>
      </c>
      <c r="H187" s="82">
        <v>-4549</v>
      </c>
      <c r="I187" s="69">
        <v>4.9909870301165089</v>
      </c>
      <c r="J187" s="70">
        <v>45519</v>
      </c>
      <c r="K187" s="71">
        <v>9.6999999999999993</v>
      </c>
      <c r="L187" s="83">
        <v>0</v>
      </c>
      <c r="M187" s="105">
        <f t="shared" si="2"/>
        <v>0</v>
      </c>
      <c r="N187" s="84">
        <v>7210.04</v>
      </c>
      <c r="P187" s="49">
        <v>0</v>
      </c>
      <c r="Q187" s="49">
        <v>0</v>
      </c>
    </row>
    <row r="188" spans="1:17" x14ac:dyDescent="0.25">
      <c r="A188" s="91">
        <v>12100</v>
      </c>
      <c r="B188" s="92">
        <v>1600500012</v>
      </c>
      <c r="C188" s="92" t="s">
        <v>278</v>
      </c>
      <c r="D188" s="93">
        <v>7</v>
      </c>
      <c r="E188" s="92" t="s">
        <v>15</v>
      </c>
      <c r="F188" s="101">
        <v>2784.64</v>
      </c>
      <c r="G188" s="94" t="s">
        <v>16</v>
      </c>
      <c r="H188" s="82">
        <v>-15</v>
      </c>
      <c r="I188" s="69">
        <v>11.2</v>
      </c>
      <c r="J188" s="70">
        <v>45519</v>
      </c>
      <c r="K188" s="71">
        <v>9.6999999999999993</v>
      </c>
      <c r="L188" s="83">
        <v>0</v>
      </c>
      <c r="M188" s="105">
        <f t="shared" si="2"/>
        <v>0</v>
      </c>
      <c r="N188" s="84">
        <v>7210.04</v>
      </c>
      <c r="P188" s="49">
        <v>0</v>
      </c>
      <c r="Q188" s="49">
        <v>0</v>
      </c>
    </row>
    <row r="189" spans="1:17" x14ac:dyDescent="0.25">
      <c r="A189" s="91">
        <v>12100</v>
      </c>
      <c r="B189" s="92">
        <v>201000720</v>
      </c>
      <c r="C189" s="92" t="s">
        <v>279</v>
      </c>
      <c r="D189" s="93">
        <v>10</v>
      </c>
      <c r="E189" s="92" t="s">
        <v>15</v>
      </c>
      <c r="F189" s="101">
        <v>263.60000000000002</v>
      </c>
      <c r="G189" s="94" t="s">
        <v>16</v>
      </c>
      <c r="H189" s="82">
        <v>-10</v>
      </c>
      <c r="I189" s="69">
        <v>24</v>
      </c>
      <c r="J189" s="70">
        <v>45523</v>
      </c>
      <c r="K189" s="71">
        <v>9.5666666666666664</v>
      </c>
      <c r="L189" s="83">
        <v>0</v>
      </c>
      <c r="M189" s="105">
        <f t="shared" si="2"/>
        <v>0</v>
      </c>
      <c r="N189" s="84">
        <v>7210.04</v>
      </c>
      <c r="P189" s="49">
        <v>0</v>
      </c>
      <c r="Q189" s="49">
        <v>0</v>
      </c>
    </row>
    <row r="190" spans="1:17" x14ac:dyDescent="0.25">
      <c r="A190" s="91">
        <v>12100</v>
      </c>
      <c r="B190" s="92">
        <v>201000302</v>
      </c>
      <c r="C190" s="92" t="s">
        <v>280</v>
      </c>
      <c r="D190" s="93">
        <v>27</v>
      </c>
      <c r="E190" s="92" t="s">
        <v>15</v>
      </c>
      <c r="F190" s="101">
        <v>1242.22</v>
      </c>
      <c r="G190" s="94" t="s">
        <v>16</v>
      </c>
      <c r="H190" s="82">
        <v>-183</v>
      </c>
      <c r="I190" s="69">
        <v>3.540983606557377</v>
      </c>
      <c r="J190" s="70">
        <v>45525</v>
      </c>
      <c r="K190" s="71">
        <v>9.5</v>
      </c>
      <c r="L190" s="83">
        <v>0</v>
      </c>
      <c r="M190" s="105">
        <f t="shared" si="2"/>
        <v>0</v>
      </c>
      <c r="N190" s="84">
        <v>7210.04</v>
      </c>
      <c r="P190" s="49">
        <v>0</v>
      </c>
      <c r="Q190" s="49">
        <v>0</v>
      </c>
    </row>
    <row r="191" spans="1:17" x14ac:dyDescent="0.25">
      <c r="A191" s="91">
        <v>12100</v>
      </c>
      <c r="B191" s="92">
        <v>201000603</v>
      </c>
      <c r="C191" s="92" t="s">
        <v>281</v>
      </c>
      <c r="D191" s="93" t="s">
        <v>282</v>
      </c>
      <c r="E191" s="92" t="s">
        <v>283</v>
      </c>
      <c r="F191" s="101">
        <v>783.27</v>
      </c>
      <c r="G191" s="94" t="s">
        <v>16</v>
      </c>
      <c r="H191" s="82">
        <v>-504</v>
      </c>
      <c r="I191" s="69" t="e">
        <v>#VALUE!</v>
      </c>
      <c r="J191" s="70">
        <v>45530</v>
      </c>
      <c r="K191" s="71">
        <v>9.3333333333333339</v>
      </c>
      <c r="L191" s="83">
        <v>0</v>
      </c>
      <c r="M191" s="105">
        <f t="shared" si="2"/>
        <v>0</v>
      </c>
      <c r="N191" s="84">
        <v>7210.04</v>
      </c>
      <c r="P191" s="49">
        <v>0</v>
      </c>
      <c r="Q191" s="49">
        <v>0</v>
      </c>
    </row>
    <row r="192" spans="1:17" x14ac:dyDescent="0.25">
      <c r="A192" s="91">
        <v>12100</v>
      </c>
      <c r="B192" s="92">
        <v>201000724</v>
      </c>
      <c r="C192" s="92" t="s">
        <v>284</v>
      </c>
      <c r="D192" s="93" t="s">
        <v>282</v>
      </c>
      <c r="E192" s="92" t="s">
        <v>283</v>
      </c>
      <c r="F192" s="101">
        <v>798.36</v>
      </c>
      <c r="G192" s="94" t="s">
        <v>16</v>
      </c>
      <c r="H192" s="82">
        <v>-508</v>
      </c>
      <c r="I192" s="69" t="e">
        <v>#VALUE!</v>
      </c>
      <c r="J192" s="70">
        <v>45530</v>
      </c>
      <c r="K192" s="71">
        <v>9.3333333333333339</v>
      </c>
      <c r="L192" s="83">
        <v>0</v>
      </c>
      <c r="M192" s="105">
        <f t="shared" si="2"/>
        <v>0</v>
      </c>
      <c r="N192" s="84">
        <v>7210.04</v>
      </c>
      <c r="P192" s="49">
        <v>0</v>
      </c>
      <c r="Q192" s="49">
        <v>0</v>
      </c>
    </row>
    <row r="193" spans="1:17" x14ac:dyDescent="0.25">
      <c r="A193" s="91">
        <v>12100</v>
      </c>
      <c r="B193" s="92">
        <v>1301111000</v>
      </c>
      <c r="C193" s="92" t="s">
        <v>285</v>
      </c>
      <c r="D193" s="93">
        <v>4</v>
      </c>
      <c r="E193" s="92" t="s">
        <v>62</v>
      </c>
      <c r="F193" s="101">
        <v>550.51</v>
      </c>
      <c r="G193" s="94" t="s">
        <v>16</v>
      </c>
      <c r="H193" s="82">
        <v>-5</v>
      </c>
      <c r="I193" s="69">
        <v>19.200000000000003</v>
      </c>
      <c r="J193" s="70">
        <v>45530</v>
      </c>
      <c r="K193" s="71">
        <v>9.3333333333333339</v>
      </c>
      <c r="L193" s="83">
        <v>0</v>
      </c>
      <c r="M193" s="105">
        <f t="shared" si="2"/>
        <v>0</v>
      </c>
      <c r="N193" s="84">
        <v>7210.04</v>
      </c>
      <c r="P193" s="49">
        <v>0</v>
      </c>
      <c r="Q193" s="49">
        <v>0</v>
      </c>
    </row>
    <row r="194" spans="1:17" x14ac:dyDescent="0.25">
      <c r="A194" s="91">
        <v>12100</v>
      </c>
      <c r="B194" s="92">
        <v>1301121000</v>
      </c>
      <c r="C194" s="92" t="s">
        <v>286</v>
      </c>
      <c r="D194" s="93">
        <v>1</v>
      </c>
      <c r="E194" s="92" t="s">
        <v>62</v>
      </c>
      <c r="F194" s="101">
        <v>283.47000000000003</v>
      </c>
      <c r="G194" s="94" t="s">
        <v>16</v>
      </c>
      <c r="H194" s="82">
        <v>-3</v>
      </c>
      <c r="I194" s="69">
        <v>8</v>
      </c>
      <c r="J194" s="70">
        <v>45530</v>
      </c>
      <c r="K194" s="71">
        <v>9.3333333333333339</v>
      </c>
      <c r="L194" s="83">
        <v>0</v>
      </c>
      <c r="M194" s="105">
        <f t="shared" si="2"/>
        <v>0</v>
      </c>
      <c r="N194" s="84">
        <v>7210.04</v>
      </c>
      <c r="P194" s="49">
        <v>0</v>
      </c>
      <c r="Q194" s="49">
        <v>0</v>
      </c>
    </row>
    <row r="195" spans="1:17" x14ac:dyDescent="0.25">
      <c r="A195" s="91">
        <v>12100</v>
      </c>
      <c r="B195" s="92">
        <v>1607500100</v>
      </c>
      <c r="C195" s="92" t="s">
        <v>287</v>
      </c>
      <c r="D195" s="93">
        <v>20</v>
      </c>
      <c r="E195" s="92" t="s">
        <v>204</v>
      </c>
      <c r="F195" s="101">
        <v>697.1</v>
      </c>
      <c r="G195" s="94" t="s">
        <v>16</v>
      </c>
      <c r="H195" s="82">
        <v>-132</v>
      </c>
      <c r="I195" s="69">
        <v>3.6363636363636367</v>
      </c>
      <c r="J195" s="70">
        <v>45531</v>
      </c>
      <c r="K195" s="71">
        <v>9.3000000000000007</v>
      </c>
      <c r="L195" s="83">
        <v>0</v>
      </c>
      <c r="M195" s="105">
        <f t="shared" ref="M195:M258" si="3">+F195*L195</f>
        <v>0</v>
      </c>
      <c r="N195" s="84">
        <v>7210.04</v>
      </c>
      <c r="P195" s="49">
        <v>0</v>
      </c>
      <c r="Q195" s="49">
        <v>0</v>
      </c>
    </row>
    <row r="196" spans="1:17" x14ac:dyDescent="0.25">
      <c r="A196" s="91">
        <v>12100</v>
      </c>
      <c r="B196" s="92">
        <v>200000164</v>
      </c>
      <c r="C196" s="92" t="s">
        <v>288</v>
      </c>
      <c r="D196" s="93">
        <v>200</v>
      </c>
      <c r="E196" s="92" t="s">
        <v>26</v>
      </c>
      <c r="F196" s="101">
        <v>5946.98</v>
      </c>
      <c r="G196" s="94" t="s">
        <v>16</v>
      </c>
      <c r="H196" s="82">
        <v>-2125</v>
      </c>
      <c r="I196" s="69">
        <v>2.2588235294117647</v>
      </c>
      <c r="J196" s="70">
        <v>45532</v>
      </c>
      <c r="K196" s="71">
        <v>9.2666666666666675</v>
      </c>
      <c r="L196" s="83">
        <v>0</v>
      </c>
      <c r="M196" s="105">
        <f t="shared" si="3"/>
        <v>0</v>
      </c>
      <c r="N196" s="84">
        <v>7210.04</v>
      </c>
      <c r="P196" s="49">
        <v>0</v>
      </c>
      <c r="Q196" s="49">
        <v>0</v>
      </c>
    </row>
    <row r="197" spans="1:17" x14ac:dyDescent="0.25">
      <c r="A197" s="91">
        <v>12100</v>
      </c>
      <c r="B197" s="92">
        <v>1207092500</v>
      </c>
      <c r="C197" s="92" t="s">
        <v>289</v>
      </c>
      <c r="D197" s="93">
        <v>27.5</v>
      </c>
      <c r="E197" s="92" t="s">
        <v>62</v>
      </c>
      <c r="F197" s="101">
        <v>720.88</v>
      </c>
      <c r="G197" s="94" t="s">
        <v>16</v>
      </c>
      <c r="H197" s="82">
        <v>-340</v>
      </c>
      <c r="I197" s="69">
        <v>1.9411764705882355</v>
      </c>
      <c r="J197" s="70">
        <v>45533</v>
      </c>
      <c r="K197" s="71">
        <v>9.2333333333333325</v>
      </c>
      <c r="L197" s="83">
        <v>0</v>
      </c>
      <c r="M197" s="105">
        <f t="shared" si="3"/>
        <v>0</v>
      </c>
      <c r="N197" s="84">
        <v>7210.04</v>
      </c>
      <c r="P197" s="49">
        <v>0</v>
      </c>
      <c r="Q197" s="49">
        <v>0</v>
      </c>
    </row>
    <row r="198" spans="1:17" x14ac:dyDescent="0.25">
      <c r="A198" s="91">
        <v>12100</v>
      </c>
      <c r="B198" s="92">
        <v>1603780001</v>
      </c>
      <c r="C198" s="92" t="s">
        <v>290</v>
      </c>
      <c r="D198" s="93">
        <v>15</v>
      </c>
      <c r="E198" s="92" t="s">
        <v>129</v>
      </c>
      <c r="F198" s="101">
        <v>349.5</v>
      </c>
      <c r="G198" s="94" t="s">
        <v>16</v>
      </c>
      <c r="H198" s="82">
        <v>-27</v>
      </c>
      <c r="I198" s="69">
        <v>13.333333333333334</v>
      </c>
      <c r="J198" s="70">
        <v>45533</v>
      </c>
      <c r="K198" s="71">
        <v>9.2333333333333325</v>
      </c>
      <c r="L198" s="83">
        <v>0</v>
      </c>
      <c r="M198" s="105">
        <f t="shared" si="3"/>
        <v>0</v>
      </c>
      <c r="N198" s="84">
        <v>7210.04</v>
      </c>
      <c r="P198" s="49">
        <v>0</v>
      </c>
      <c r="Q198" s="49">
        <v>0</v>
      </c>
    </row>
    <row r="199" spans="1:17" x14ac:dyDescent="0.25">
      <c r="A199" s="91">
        <v>12100</v>
      </c>
      <c r="B199" s="92">
        <v>1302100001</v>
      </c>
      <c r="C199" s="92" t="s">
        <v>291</v>
      </c>
      <c r="D199" s="93">
        <v>2</v>
      </c>
      <c r="E199" s="92" t="s">
        <v>15</v>
      </c>
      <c r="F199" s="101">
        <v>3907.48</v>
      </c>
      <c r="G199" s="94" t="s">
        <v>16</v>
      </c>
      <c r="H199" s="82">
        <v>-4</v>
      </c>
      <c r="I199" s="69">
        <v>12</v>
      </c>
      <c r="J199" s="70">
        <v>45537</v>
      </c>
      <c r="K199" s="71">
        <v>9.1</v>
      </c>
      <c r="L199" s="83">
        <v>0</v>
      </c>
      <c r="M199" s="105">
        <f t="shared" si="3"/>
        <v>0</v>
      </c>
      <c r="N199" s="84">
        <v>7210.04</v>
      </c>
      <c r="P199" s="49">
        <v>0</v>
      </c>
      <c r="Q199" s="49">
        <v>0</v>
      </c>
    </row>
    <row r="200" spans="1:17" x14ac:dyDescent="0.25">
      <c r="A200" s="91">
        <v>12100</v>
      </c>
      <c r="B200" s="92">
        <v>201000249</v>
      </c>
      <c r="C200" s="92" t="s">
        <v>22</v>
      </c>
      <c r="D200" s="93" t="s">
        <v>292</v>
      </c>
      <c r="E200" s="92" t="s">
        <v>15</v>
      </c>
      <c r="F200" s="101">
        <v>75923.14</v>
      </c>
      <c r="G200" s="94" t="s">
        <v>16</v>
      </c>
      <c r="H200" s="82">
        <v>-172144</v>
      </c>
      <c r="I200" s="69" t="e">
        <v>#VALUE!</v>
      </c>
      <c r="J200" s="70">
        <v>45544</v>
      </c>
      <c r="K200" s="71">
        <v>8.8666666666666671</v>
      </c>
      <c r="L200" s="83">
        <v>0</v>
      </c>
      <c r="M200" s="105">
        <f t="shared" si="3"/>
        <v>0</v>
      </c>
      <c r="N200" s="84">
        <v>7210.04</v>
      </c>
      <c r="P200" s="49">
        <v>0</v>
      </c>
      <c r="Q200" s="49">
        <v>0</v>
      </c>
    </row>
    <row r="201" spans="1:17" x14ac:dyDescent="0.25">
      <c r="A201" s="91">
        <v>12100</v>
      </c>
      <c r="B201" s="92">
        <v>1301413790</v>
      </c>
      <c r="C201" s="92" t="s">
        <v>293</v>
      </c>
      <c r="D201" s="93">
        <v>4</v>
      </c>
      <c r="E201" s="92" t="s">
        <v>255</v>
      </c>
      <c r="F201" s="101">
        <v>4447.42</v>
      </c>
      <c r="G201" s="94" t="s">
        <v>16</v>
      </c>
      <c r="H201" s="82">
        <v>-28</v>
      </c>
      <c r="I201" s="69">
        <v>3.4285714285714284</v>
      </c>
      <c r="J201" s="70">
        <v>45548</v>
      </c>
      <c r="K201" s="71">
        <v>8.7333333333333325</v>
      </c>
      <c r="L201" s="83">
        <v>0</v>
      </c>
      <c r="M201" s="105">
        <f t="shared" si="3"/>
        <v>0</v>
      </c>
      <c r="N201" s="84">
        <v>7210.04</v>
      </c>
      <c r="P201" s="49">
        <v>0</v>
      </c>
      <c r="Q201" s="49">
        <v>0</v>
      </c>
    </row>
    <row r="202" spans="1:17" x14ac:dyDescent="0.25">
      <c r="A202" s="91">
        <v>12100</v>
      </c>
      <c r="B202" s="92">
        <v>1207295000</v>
      </c>
      <c r="C202" s="92" t="s">
        <v>294</v>
      </c>
      <c r="D202" s="93">
        <v>47.5</v>
      </c>
      <c r="E202" s="92" t="s">
        <v>62</v>
      </c>
      <c r="F202" s="101">
        <v>856.78</v>
      </c>
      <c r="G202" s="94" t="s">
        <v>16</v>
      </c>
      <c r="H202" s="82">
        <v>-1302</v>
      </c>
      <c r="I202" s="69">
        <v>0.87557603686635943</v>
      </c>
      <c r="J202" s="70">
        <v>45553</v>
      </c>
      <c r="K202" s="71">
        <v>8.5666666666666664</v>
      </c>
      <c r="L202" s="83">
        <v>0</v>
      </c>
      <c r="M202" s="105">
        <f t="shared" si="3"/>
        <v>0</v>
      </c>
      <c r="N202" s="84">
        <v>7210.04</v>
      </c>
      <c r="P202" s="49">
        <v>0</v>
      </c>
      <c r="Q202" s="49">
        <v>0</v>
      </c>
    </row>
    <row r="203" spans="1:17" x14ac:dyDescent="0.25">
      <c r="A203" s="91">
        <v>12100</v>
      </c>
      <c r="B203" s="92">
        <v>700150065</v>
      </c>
      <c r="C203" s="92" t="s">
        <v>295</v>
      </c>
      <c r="D203" s="93" t="s">
        <v>296</v>
      </c>
      <c r="E203" s="92" t="s">
        <v>15</v>
      </c>
      <c r="F203" s="101">
        <v>1248.56</v>
      </c>
      <c r="G203" s="94" t="s">
        <v>16</v>
      </c>
      <c r="H203" s="82">
        <v>-3484</v>
      </c>
      <c r="I203" s="69" t="e">
        <v>#VALUE!</v>
      </c>
      <c r="J203" s="70">
        <v>45559</v>
      </c>
      <c r="K203" s="71">
        <v>8.3666666666666671</v>
      </c>
      <c r="L203" s="83">
        <v>0</v>
      </c>
      <c r="M203" s="105">
        <f t="shared" si="3"/>
        <v>0</v>
      </c>
      <c r="N203" s="84">
        <v>7210.04</v>
      </c>
      <c r="P203" s="49">
        <v>0</v>
      </c>
      <c r="Q203" s="49">
        <v>0</v>
      </c>
    </row>
    <row r="204" spans="1:17" x14ac:dyDescent="0.25">
      <c r="A204" s="91">
        <v>12100</v>
      </c>
      <c r="B204" s="92">
        <v>1601090250</v>
      </c>
      <c r="C204" s="92" t="s">
        <v>297</v>
      </c>
      <c r="D204" s="93">
        <v>20</v>
      </c>
      <c r="E204" s="92" t="s">
        <v>204</v>
      </c>
      <c r="F204" s="101">
        <v>639.15</v>
      </c>
      <c r="G204" s="94" t="s">
        <v>16</v>
      </c>
      <c r="H204" s="82">
        <v>-95</v>
      </c>
      <c r="I204" s="69">
        <v>5.0526315789473681</v>
      </c>
      <c r="J204" s="70">
        <v>45559</v>
      </c>
      <c r="K204" s="71">
        <v>8.3666666666666671</v>
      </c>
      <c r="L204" s="83">
        <v>0</v>
      </c>
      <c r="M204" s="105">
        <f t="shared" si="3"/>
        <v>0</v>
      </c>
      <c r="N204" s="84">
        <v>7210.04</v>
      </c>
      <c r="P204" s="49">
        <v>0</v>
      </c>
      <c r="Q204" s="49">
        <v>0</v>
      </c>
    </row>
    <row r="205" spans="1:17" x14ac:dyDescent="0.25">
      <c r="A205" s="91">
        <v>12100</v>
      </c>
      <c r="B205" s="92">
        <v>1601140050</v>
      </c>
      <c r="C205" s="92" t="s">
        <v>298</v>
      </c>
      <c r="D205" s="93">
        <v>30</v>
      </c>
      <c r="E205" s="92" t="s">
        <v>204</v>
      </c>
      <c r="F205" s="101">
        <v>185.61</v>
      </c>
      <c r="G205" s="94" t="s">
        <v>16</v>
      </c>
      <c r="H205" s="82">
        <v>-519</v>
      </c>
      <c r="I205" s="69">
        <v>1.3872832369942196</v>
      </c>
      <c r="J205" s="70">
        <v>45559</v>
      </c>
      <c r="K205" s="71">
        <v>8.3666666666666671</v>
      </c>
      <c r="L205" s="83">
        <v>0</v>
      </c>
      <c r="M205" s="105">
        <f t="shared" si="3"/>
        <v>0</v>
      </c>
      <c r="N205" s="84">
        <v>7210.04</v>
      </c>
      <c r="P205" s="49">
        <v>0</v>
      </c>
      <c r="Q205" s="49">
        <v>0</v>
      </c>
    </row>
    <row r="206" spans="1:17" x14ac:dyDescent="0.25">
      <c r="A206" s="91">
        <v>12100</v>
      </c>
      <c r="B206" s="92">
        <v>1603330160</v>
      </c>
      <c r="C206" s="92" t="s">
        <v>299</v>
      </c>
      <c r="D206" s="93">
        <v>18</v>
      </c>
      <c r="E206" s="92" t="s">
        <v>15</v>
      </c>
      <c r="F206" s="101">
        <v>467.14</v>
      </c>
      <c r="G206" s="94" t="s">
        <v>16</v>
      </c>
      <c r="H206" s="82">
        <v>-14</v>
      </c>
      <c r="I206" s="69">
        <v>30.857142857142861</v>
      </c>
      <c r="J206" s="70">
        <v>45559</v>
      </c>
      <c r="K206" s="71">
        <v>8.3666666666666671</v>
      </c>
      <c r="L206" s="83">
        <v>0</v>
      </c>
      <c r="M206" s="105">
        <f t="shared" si="3"/>
        <v>0</v>
      </c>
      <c r="N206" s="84">
        <v>7210.04</v>
      </c>
      <c r="P206" s="49">
        <v>0</v>
      </c>
      <c r="Q206" s="49">
        <v>0</v>
      </c>
    </row>
    <row r="207" spans="1:17" x14ac:dyDescent="0.25">
      <c r="A207" s="91">
        <v>12100</v>
      </c>
      <c r="B207" s="92">
        <v>1607400020</v>
      </c>
      <c r="C207" s="92" t="s">
        <v>300</v>
      </c>
      <c r="D207" s="93">
        <v>28</v>
      </c>
      <c r="E207" s="92" t="s">
        <v>204</v>
      </c>
      <c r="F207" s="101">
        <v>696.33</v>
      </c>
      <c r="G207" s="94" t="s">
        <v>16</v>
      </c>
      <c r="H207" s="82">
        <v>-172</v>
      </c>
      <c r="I207" s="69">
        <v>3.9069767441860468</v>
      </c>
      <c r="J207" s="70">
        <v>45559</v>
      </c>
      <c r="K207" s="71">
        <v>8.3666666666666671</v>
      </c>
      <c r="L207" s="83">
        <v>0</v>
      </c>
      <c r="M207" s="105">
        <f t="shared" si="3"/>
        <v>0</v>
      </c>
      <c r="N207" s="84">
        <v>7210.04</v>
      </c>
      <c r="P207" s="49">
        <v>0</v>
      </c>
      <c r="Q207" s="49">
        <v>0</v>
      </c>
    </row>
    <row r="208" spans="1:17" x14ac:dyDescent="0.25">
      <c r="A208" s="91">
        <v>12100</v>
      </c>
      <c r="B208" s="92">
        <v>1603790001</v>
      </c>
      <c r="C208" s="92" t="s">
        <v>301</v>
      </c>
      <c r="D208" s="93">
        <v>10</v>
      </c>
      <c r="E208" s="92" t="s">
        <v>15</v>
      </c>
      <c r="F208" s="101">
        <v>197</v>
      </c>
      <c r="G208" s="94" t="s">
        <v>16</v>
      </c>
      <c r="H208" s="82">
        <v>-82</v>
      </c>
      <c r="I208" s="69">
        <v>2.9268292682926829</v>
      </c>
      <c r="J208" s="70">
        <v>45562</v>
      </c>
      <c r="K208" s="71">
        <v>8.2666666666666675</v>
      </c>
      <c r="L208" s="83">
        <v>0</v>
      </c>
      <c r="M208" s="105">
        <f t="shared" si="3"/>
        <v>0</v>
      </c>
      <c r="N208" s="84">
        <v>7210.04</v>
      </c>
      <c r="P208" s="49">
        <v>0</v>
      </c>
      <c r="Q208" s="49">
        <v>0</v>
      </c>
    </row>
    <row r="209" spans="1:17" x14ac:dyDescent="0.25">
      <c r="A209" s="91">
        <v>12100</v>
      </c>
      <c r="B209" s="92">
        <v>1206272500</v>
      </c>
      <c r="C209" s="92" t="s">
        <v>302</v>
      </c>
      <c r="D209" s="93">
        <v>57.5</v>
      </c>
      <c r="E209" s="92" t="s">
        <v>62</v>
      </c>
      <c r="F209" s="101">
        <v>507.81</v>
      </c>
      <c r="G209" s="94" t="s">
        <v>16</v>
      </c>
      <c r="H209" s="82">
        <v>-52.5</v>
      </c>
      <c r="I209" s="69">
        <v>26.285714285714288</v>
      </c>
      <c r="J209" s="70">
        <v>45567</v>
      </c>
      <c r="K209" s="71">
        <v>8.1</v>
      </c>
      <c r="L209" s="83">
        <v>0</v>
      </c>
      <c r="M209" s="105">
        <f t="shared" si="3"/>
        <v>0</v>
      </c>
      <c r="N209" s="84">
        <v>7210.04</v>
      </c>
      <c r="P209" s="49">
        <v>0</v>
      </c>
      <c r="Q209" s="49">
        <v>0</v>
      </c>
    </row>
    <row r="210" spans="1:17" x14ac:dyDescent="0.25">
      <c r="A210" s="91">
        <v>12100</v>
      </c>
      <c r="B210" s="92">
        <v>1206312500</v>
      </c>
      <c r="C210" s="92" t="s">
        <v>303</v>
      </c>
      <c r="D210" s="93">
        <v>100</v>
      </c>
      <c r="E210" s="92" t="s">
        <v>62</v>
      </c>
      <c r="F210" s="101">
        <v>1074</v>
      </c>
      <c r="G210" s="94" t="s">
        <v>16</v>
      </c>
      <c r="H210" s="82">
        <v>-987</v>
      </c>
      <c r="I210" s="69">
        <v>2.43161094224924</v>
      </c>
      <c r="J210" s="70">
        <v>45567</v>
      </c>
      <c r="K210" s="71">
        <v>8.1</v>
      </c>
      <c r="L210" s="83">
        <v>0</v>
      </c>
      <c r="M210" s="105">
        <f t="shared" si="3"/>
        <v>0</v>
      </c>
      <c r="N210" s="84">
        <v>7210.04</v>
      </c>
      <c r="P210" s="49">
        <v>0</v>
      </c>
      <c r="Q210" s="49">
        <v>0</v>
      </c>
    </row>
    <row r="211" spans="1:17" x14ac:dyDescent="0.25">
      <c r="A211" s="91">
        <v>12100</v>
      </c>
      <c r="B211" s="92">
        <v>1307215000</v>
      </c>
      <c r="C211" s="92" t="s">
        <v>304</v>
      </c>
      <c r="D211" s="93">
        <v>147.5</v>
      </c>
      <c r="E211" s="92" t="s">
        <v>62</v>
      </c>
      <c r="F211" s="101">
        <v>4560.55</v>
      </c>
      <c r="G211" s="94" t="s">
        <v>16</v>
      </c>
      <c r="H211" s="82">
        <v>-82</v>
      </c>
      <c r="I211" s="69">
        <v>43.170731707317074</v>
      </c>
      <c r="J211" s="70">
        <v>45567</v>
      </c>
      <c r="K211" s="71">
        <v>8.1</v>
      </c>
      <c r="L211" s="83">
        <v>0</v>
      </c>
      <c r="M211" s="105">
        <f t="shared" si="3"/>
        <v>0</v>
      </c>
      <c r="N211" s="84">
        <v>7210.04</v>
      </c>
      <c r="P211" s="49">
        <v>0</v>
      </c>
      <c r="Q211" s="49">
        <v>0</v>
      </c>
    </row>
    <row r="212" spans="1:17" x14ac:dyDescent="0.25">
      <c r="A212" s="91">
        <v>12100</v>
      </c>
      <c r="B212" s="92">
        <v>1603790002</v>
      </c>
      <c r="C212" s="92" t="s">
        <v>305</v>
      </c>
      <c r="D212" s="93">
        <v>15</v>
      </c>
      <c r="E212" s="92" t="s">
        <v>15</v>
      </c>
      <c r="F212" s="101">
        <v>41.95</v>
      </c>
      <c r="G212" s="94" t="s">
        <v>16</v>
      </c>
      <c r="H212" s="82">
        <v>-17</v>
      </c>
      <c r="I212" s="69">
        <v>21.176470588235293</v>
      </c>
      <c r="J212" s="70">
        <v>45567</v>
      </c>
      <c r="K212" s="71">
        <v>8.1</v>
      </c>
      <c r="L212" s="83">
        <v>0</v>
      </c>
      <c r="M212" s="105">
        <f t="shared" si="3"/>
        <v>0</v>
      </c>
      <c r="N212" s="84">
        <v>7210.04</v>
      </c>
      <c r="P212" s="49">
        <v>0</v>
      </c>
      <c r="Q212" s="49">
        <v>0</v>
      </c>
    </row>
    <row r="213" spans="1:17" x14ac:dyDescent="0.25">
      <c r="A213" s="91">
        <v>12100</v>
      </c>
      <c r="B213" s="92">
        <v>1603790003</v>
      </c>
      <c r="C213" s="92" t="s">
        <v>306</v>
      </c>
      <c r="D213" s="93">
        <v>11</v>
      </c>
      <c r="E213" s="92" t="s">
        <v>15</v>
      </c>
      <c r="F213" s="101">
        <v>25.95</v>
      </c>
      <c r="G213" s="94" t="s">
        <v>16</v>
      </c>
      <c r="H213" s="82">
        <v>-19</v>
      </c>
      <c r="I213" s="69">
        <v>13.894736842105264</v>
      </c>
      <c r="J213" s="70">
        <v>45567</v>
      </c>
      <c r="K213" s="71">
        <v>8.1</v>
      </c>
      <c r="L213" s="83">
        <v>0</v>
      </c>
      <c r="M213" s="105">
        <f t="shared" si="3"/>
        <v>0</v>
      </c>
      <c r="N213" s="84">
        <v>7210.04</v>
      </c>
      <c r="P213" s="49">
        <v>0</v>
      </c>
      <c r="Q213" s="49">
        <v>0</v>
      </c>
    </row>
    <row r="214" spans="1:17" x14ac:dyDescent="0.25">
      <c r="A214" s="91">
        <v>12100</v>
      </c>
      <c r="B214" s="92">
        <v>700130010</v>
      </c>
      <c r="C214" s="92" t="s">
        <v>307</v>
      </c>
      <c r="D214" s="93" t="s">
        <v>308</v>
      </c>
      <c r="E214" s="92" t="s">
        <v>15</v>
      </c>
      <c r="F214" s="101">
        <v>848.55</v>
      </c>
      <c r="G214" s="94" t="s">
        <v>16</v>
      </c>
      <c r="H214" s="82">
        <v>-7629</v>
      </c>
      <c r="I214" s="69" t="e">
        <v>#VALUE!</v>
      </c>
      <c r="J214" s="70">
        <v>45573</v>
      </c>
      <c r="K214" s="71">
        <v>7.9</v>
      </c>
      <c r="L214" s="83">
        <v>0</v>
      </c>
      <c r="M214" s="105">
        <f t="shared" si="3"/>
        <v>0</v>
      </c>
      <c r="N214" s="84">
        <v>7210.04</v>
      </c>
      <c r="P214" s="49">
        <v>0</v>
      </c>
      <c r="Q214" s="49">
        <v>0</v>
      </c>
    </row>
    <row r="215" spans="1:17" x14ac:dyDescent="0.25">
      <c r="A215" s="91">
        <v>12100</v>
      </c>
      <c r="B215" s="92">
        <v>1605350030</v>
      </c>
      <c r="C215" s="92" t="s">
        <v>309</v>
      </c>
      <c r="D215" s="93">
        <v>4</v>
      </c>
      <c r="E215" s="92" t="s">
        <v>204</v>
      </c>
      <c r="F215" s="101">
        <v>223.2</v>
      </c>
      <c r="G215" s="94" t="s">
        <v>16</v>
      </c>
      <c r="H215" s="82">
        <v>-16</v>
      </c>
      <c r="I215" s="69">
        <v>6</v>
      </c>
      <c r="J215" s="70">
        <v>45573</v>
      </c>
      <c r="K215" s="71">
        <v>7.9</v>
      </c>
      <c r="L215" s="83">
        <v>0</v>
      </c>
      <c r="M215" s="105">
        <f t="shared" si="3"/>
        <v>0</v>
      </c>
      <c r="N215" s="84">
        <v>7210.04</v>
      </c>
      <c r="P215" s="49">
        <v>0</v>
      </c>
      <c r="Q215" s="49">
        <v>0</v>
      </c>
    </row>
    <row r="216" spans="1:17" x14ac:dyDescent="0.25">
      <c r="A216" s="91">
        <v>12100</v>
      </c>
      <c r="B216" s="92">
        <v>1605350050</v>
      </c>
      <c r="C216" s="92" t="s">
        <v>310</v>
      </c>
      <c r="D216" s="93">
        <v>5</v>
      </c>
      <c r="E216" s="92" t="s">
        <v>204</v>
      </c>
      <c r="F216" s="101">
        <v>265.70999999999998</v>
      </c>
      <c r="G216" s="94" t="s">
        <v>16</v>
      </c>
      <c r="H216" s="82">
        <v>-10</v>
      </c>
      <c r="I216" s="69">
        <v>12</v>
      </c>
      <c r="J216" s="70">
        <v>45573</v>
      </c>
      <c r="K216" s="71">
        <v>7.9</v>
      </c>
      <c r="L216" s="83">
        <v>0</v>
      </c>
      <c r="M216" s="105">
        <f t="shared" si="3"/>
        <v>0</v>
      </c>
      <c r="N216" s="84">
        <v>7210.04</v>
      </c>
      <c r="P216" s="49">
        <v>0</v>
      </c>
      <c r="Q216" s="49">
        <v>0</v>
      </c>
    </row>
    <row r="217" spans="1:17" x14ac:dyDescent="0.25">
      <c r="A217" s="91">
        <v>12100</v>
      </c>
      <c r="B217" s="92">
        <v>201000233</v>
      </c>
      <c r="C217" s="92" t="s">
        <v>311</v>
      </c>
      <c r="D217" s="93" t="s">
        <v>312</v>
      </c>
      <c r="E217" s="92" t="s">
        <v>129</v>
      </c>
      <c r="F217" s="101">
        <v>5335.97</v>
      </c>
      <c r="G217" s="94" t="s">
        <v>16</v>
      </c>
      <c r="H217" s="82">
        <v>-118191</v>
      </c>
      <c r="I217" s="69" t="e">
        <v>#VALUE!</v>
      </c>
      <c r="J217" s="70">
        <v>45574</v>
      </c>
      <c r="K217" s="71">
        <v>7.8666666666666663</v>
      </c>
      <c r="L217" s="83">
        <v>0</v>
      </c>
      <c r="M217" s="105">
        <f t="shared" si="3"/>
        <v>0</v>
      </c>
      <c r="N217" s="84">
        <v>7210.04</v>
      </c>
      <c r="P217" s="49">
        <v>0</v>
      </c>
      <c r="Q217" s="49">
        <v>0</v>
      </c>
    </row>
    <row r="218" spans="1:17" x14ac:dyDescent="0.25">
      <c r="A218" s="91">
        <v>12100</v>
      </c>
      <c r="B218" s="92">
        <v>201000234</v>
      </c>
      <c r="C218" s="92" t="s">
        <v>313</v>
      </c>
      <c r="D218" s="93" t="s">
        <v>314</v>
      </c>
      <c r="E218" s="92" t="s">
        <v>129</v>
      </c>
      <c r="F218" s="101">
        <v>35806.14</v>
      </c>
      <c r="G218" s="94" t="s">
        <v>16</v>
      </c>
      <c r="H218" s="82">
        <v>-260232</v>
      </c>
      <c r="I218" s="69" t="e">
        <v>#VALUE!</v>
      </c>
      <c r="J218" s="70">
        <v>45579</v>
      </c>
      <c r="K218" s="71">
        <v>7.7</v>
      </c>
      <c r="L218" s="83">
        <v>0</v>
      </c>
      <c r="M218" s="105">
        <f t="shared" si="3"/>
        <v>0</v>
      </c>
      <c r="N218" s="84">
        <v>7210.04</v>
      </c>
      <c r="P218" s="49">
        <v>0</v>
      </c>
      <c r="Q218" s="49">
        <v>0</v>
      </c>
    </row>
    <row r="219" spans="1:17" x14ac:dyDescent="0.25">
      <c r="A219" s="91">
        <v>12100</v>
      </c>
      <c r="B219" s="92">
        <v>201001069</v>
      </c>
      <c r="C219" s="92" t="s">
        <v>315</v>
      </c>
      <c r="D219" s="93">
        <v>12</v>
      </c>
      <c r="E219" s="92" t="s">
        <v>15</v>
      </c>
      <c r="F219" s="101">
        <v>2511.96</v>
      </c>
      <c r="G219" s="94" t="s">
        <v>16</v>
      </c>
      <c r="H219" s="82">
        <v>-27</v>
      </c>
      <c r="I219" s="69">
        <v>10.666666666666666</v>
      </c>
      <c r="J219" s="70">
        <v>45587</v>
      </c>
      <c r="K219" s="71">
        <v>7.4333333333333336</v>
      </c>
      <c r="L219" s="83">
        <v>0</v>
      </c>
      <c r="M219" s="105">
        <f t="shared" si="3"/>
        <v>0</v>
      </c>
      <c r="N219" s="84">
        <v>7210.04</v>
      </c>
      <c r="P219" s="49">
        <v>0</v>
      </c>
      <c r="Q219" s="49">
        <v>0</v>
      </c>
    </row>
    <row r="220" spans="1:17" x14ac:dyDescent="0.25">
      <c r="A220" s="91">
        <v>12100</v>
      </c>
      <c r="B220" s="92">
        <v>1301134000</v>
      </c>
      <c r="C220" s="92" t="s">
        <v>316</v>
      </c>
      <c r="D220" s="93">
        <v>60</v>
      </c>
      <c r="E220" s="92" t="s">
        <v>62</v>
      </c>
      <c r="F220" s="101">
        <v>1153.3800000000001</v>
      </c>
      <c r="G220" s="94" t="s">
        <v>16</v>
      </c>
      <c r="H220" s="82">
        <v>-163</v>
      </c>
      <c r="I220" s="69">
        <v>8.8343558282208576</v>
      </c>
      <c r="J220" s="70">
        <v>45589</v>
      </c>
      <c r="K220" s="71">
        <v>7.3666666666666663</v>
      </c>
      <c r="L220" s="83">
        <v>0</v>
      </c>
      <c r="M220" s="105">
        <f t="shared" si="3"/>
        <v>0</v>
      </c>
      <c r="N220" s="84">
        <v>7210.04</v>
      </c>
      <c r="P220" s="49">
        <v>0</v>
      </c>
      <c r="Q220" s="49">
        <v>0</v>
      </c>
    </row>
    <row r="221" spans="1:17" x14ac:dyDescent="0.25">
      <c r="A221" s="91">
        <v>12100</v>
      </c>
      <c r="B221" s="92">
        <v>201000721</v>
      </c>
      <c r="C221" s="92" t="s">
        <v>317</v>
      </c>
      <c r="D221" s="93">
        <v>10</v>
      </c>
      <c r="E221" s="92" t="s">
        <v>15</v>
      </c>
      <c r="F221" s="101">
        <v>1157.8499999999999</v>
      </c>
      <c r="G221" s="94" t="s">
        <v>16</v>
      </c>
      <c r="H221" s="82">
        <v>-11</v>
      </c>
      <c r="I221" s="69">
        <v>21.818181818181817</v>
      </c>
      <c r="J221" s="70">
        <v>45594</v>
      </c>
      <c r="K221" s="71">
        <v>7.2</v>
      </c>
      <c r="L221" s="83">
        <v>0</v>
      </c>
      <c r="M221" s="105">
        <f t="shared" si="3"/>
        <v>0</v>
      </c>
      <c r="N221" s="84">
        <v>7210.04</v>
      </c>
      <c r="P221" s="49">
        <v>0</v>
      </c>
      <c r="Q221" s="49">
        <v>0</v>
      </c>
    </row>
    <row r="222" spans="1:17" x14ac:dyDescent="0.25">
      <c r="A222" s="91">
        <v>12100</v>
      </c>
      <c r="B222" s="92">
        <v>1603330150</v>
      </c>
      <c r="C222" s="92" t="s">
        <v>318</v>
      </c>
      <c r="D222" s="93">
        <v>25</v>
      </c>
      <c r="E222" s="92" t="s">
        <v>15</v>
      </c>
      <c r="F222" s="101">
        <v>685</v>
      </c>
      <c r="G222" s="94" t="s">
        <v>16</v>
      </c>
      <c r="H222" s="82">
        <v>-62</v>
      </c>
      <c r="I222" s="69">
        <v>9.6774193548387082</v>
      </c>
      <c r="J222" s="70">
        <v>45594</v>
      </c>
      <c r="K222" s="71">
        <v>7.2</v>
      </c>
      <c r="L222" s="83">
        <v>0</v>
      </c>
      <c r="M222" s="105">
        <f t="shared" si="3"/>
        <v>0</v>
      </c>
      <c r="N222" s="84">
        <v>7210.04</v>
      </c>
      <c r="P222" s="49">
        <v>0</v>
      </c>
      <c r="Q222" s="49">
        <v>0</v>
      </c>
    </row>
    <row r="223" spans="1:17" x14ac:dyDescent="0.25">
      <c r="A223" s="91">
        <v>12100</v>
      </c>
      <c r="B223" s="92">
        <v>1206105000</v>
      </c>
      <c r="C223" s="92" t="s">
        <v>319</v>
      </c>
      <c r="D223" s="93">
        <v>45</v>
      </c>
      <c r="E223" s="92" t="s">
        <v>62</v>
      </c>
      <c r="F223" s="101">
        <v>660.13</v>
      </c>
      <c r="G223" s="94" t="s">
        <v>16</v>
      </c>
      <c r="H223" s="82">
        <v>-177</v>
      </c>
      <c r="I223" s="69">
        <v>6.101694915254237</v>
      </c>
      <c r="J223" s="70">
        <v>45597</v>
      </c>
      <c r="K223" s="71">
        <v>7.1</v>
      </c>
      <c r="L223" s="83">
        <v>0</v>
      </c>
      <c r="M223" s="105">
        <f t="shared" si="3"/>
        <v>0</v>
      </c>
      <c r="N223" s="84">
        <v>7210.04</v>
      </c>
      <c r="P223" s="49">
        <v>0</v>
      </c>
      <c r="Q223" s="49">
        <v>0</v>
      </c>
    </row>
    <row r="224" spans="1:17" x14ac:dyDescent="0.25">
      <c r="A224" s="91">
        <v>12100</v>
      </c>
      <c r="B224" s="92">
        <v>1206302500</v>
      </c>
      <c r="C224" s="92" t="s">
        <v>320</v>
      </c>
      <c r="D224" s="93">
        <v>62.5</v>
      </c>
      <c r="E224" s="92" t="s">
        <v>62</v>
      </c>
      <c r="F224" s="101">
        <v>1038.06</v>
      </c>
      <c r="G224" s="94" t="s">
        <v>16</v>
      </c>
      <c r="H224" s="82">
        <v>-292</v>
      </c>
      <c r="I224" s="69">
        <v>5.1369863013698627</v>
      </c>
      <c r="J224" s="70">
        <v>45597</v>
      </c>
      <c r="K224" s="71">
        <v>7.1</v>
      </c>
      <c r="L224" s="83">
        <v>0</v>
      </c>
      <c r="M224" s="105">
        <f t="shared" si="3"/>
        <v>0</v>
      </c>
      <c r="N224" s="84">
        <v>7210.04</v>
      </c>
      <c r="P224" s="49">
        <v>0</v>
      </c>
      <c r="Q224" s="49">
        <v>0</v>
      </c>
    </row>
    <row r="225" spans="1:17" x14ac:dyDescent="0.25">
      <c r="A225" s="91">
        <v>12100</v>
      </c>
      <c r="B225" s="92">
        <v>1207129200</v>
      </c>
      <c r="C225" s="92" t="s">
        <v>321</v>
      </c>
      <c r="D225" s="93">
        <v>260</v>
      </c>
      <c r="E225" s="92" t="s">
        <v>62</v>
      </c>
      <c r="F225" s="101">
        <v>2898.9</v>
      </c>
      <c r="G225" s="94" t="s">
        <v>16</v>
      </c>
      <c r="H225" s="82">
        <v>-603</v>
      </c>
      <c r="I225" s="69">
        <v>10.348258706467661</v>
      </c>
      <c r="J225" s="70">
        <v>45597</v>
      </c>
      <c r="K225" s="71">
        <v>7.1</v>
      </c>
      <c r="L225" s="83">
        <v>0</v>
      </c>
      <c r="M225" s="105">
        <f t="shared" si="3"/>
        <v>0</v>
      </c>
      <c r="N225" s="84">
        <v>7210.04</v>
      </c>
      <c r="P225" s="49">
        <v>0</v>
      </c>
      <c r="Q225" s="49">
        <v>0</v>
      </c>
    </row>
    <row r="226" spans="1:17" x14ac:dyDescent="0.25">
      <c r="A226" s="91">
        <v>12100</v>
      </c>
      <c r="B226" s="92">
        <v>1206572500</v>
      </c>
      <c r="C226" s="92" t="s">
        <v>322</v>
      </c>
      <c r="D226" s="93">
        <v>55</v>
      </c>
      <c r="E226" s="92" t="s">
        <v>62</v>
      </c>
      <c r="F226" s="101">
        <v>2043.85</v>
      </c>
      <c r="G226" s="94" t="s">
        <v>16</v>
      </c>
      <c r="H226" s="82">
        <v>-7</v>
      </c>
      <c r="I226" s="69">
        <v>188.57142857142856</v>
      </c>
      <c r="J226" s="70">
        <v>45604</v>
      </c>
      <c r="K226" s="71">
        <v>6.8666666666666663</v>
      </c>
      <c r="L226" s="83">
        <v>0</v>
      </c>
      <c r="M226" s="105">
        <f t="shared" si="3"/>
        <v>0</v>
      </c>
      <c r="N226" s="84">
        <v>7210.04</v>
      </c>
      <c r="P226" s="49">
        <v>0</v>
      </c>
      <c r="Q226" s="49">
        <v>0</v>
      </c>
    </row>
    <row r="227" spans="1:17" x14ac:dyDescent="0.25">
      <c r="A227" s="91">
        <v>12100</v>
      </c>
      <c r="B227" s="92">
        <v>201000101</v>
      </c>
      <c r="C227" s="92" t="s">
        <v>323</v>
      </c>
      <c r="D227" s="93">
        <v>10</v>
      </c>
      <c r="E227" s="92" t="s">
        <v>15</v>
      </c>
      <c r="F227" s="101">
        <v>308.5</v>
      </c>
      <c r="G227" s="94" t="s">
        <v>16</v>
      </c>
      <c r="H227" s="82">
        <v>-3</v>
      </c>
      <c r="I227" s="69">
        <v>80</v>
      </c>
      <c r="J227" s="70">
        <v>45608</v>
      </c>
      <c r="K227" s="71">
        <v>6.7333333333333334</v>
      </c>
      <c r="L227" s="83">
        <v>0</v>
      </c>
      <c r="M227" s="105">
        <f t="shared" si="3"/>
        <v>0</v>
      </c>
      <c r="N227" s="84">
        <v>7210.04</v>
      </c>
      <c r="P227" s="49">
        <v>0</v>
      </c>
      <c r="Q227" s="49">
        <v>0</v>
      </c>
    </row>
    <row r="228" spans="1:17" x14ac:dyDescent="0.25">
      <c r="A228" s="91">
        <v>12100</v>
      </c>
      <c r="B228" s="92">
        <v>700110010</v>
      </c>
      <c r="C228" s="92" t="s">
        <v>324</v>
      </c>
      <c r="D228" s="93">
        <v>704</v>
      </c>
      <c r="E228" s="92" t="s">
        <v>15</v>
      </c>
      <c r="F228" s="101">
        <v>2812.64</v>
      </c>
      <c r="G228" s="94" t="s">
        <v>16</v>
      </c>
      <c r="H228" s="82">
        <v>-2673</v>
      </c>
      <c r="I228" s="69">
        <v>6.3209876543209882</v>
      </c>
      <c r="J228" s="70">
        <v>45608</v>
      </c>
      <c r="K228" s="71">
        <v>6.7333333333333334</v>
      </c>
      <c r="L228" s="83">
        <v>0</v>
      </c>
      <c r="M228" s="105">
        <f t="shared" si="3"/>
        <v>0</v>
      </c>
      <c r="N228" s="84">
        <v>7210.04</v>
      </c>
      <c r="P228" s="49">
        <v>0</v>
      </c>
      <c r="Q228" s="49">
        <v>0</v>
      </c>
    </row>
    <row r="229" spans="1:17" x14ac:dyDescent="0.25">
      <c r="A229" s="91">
        <v>12100</v>
      </c>
      <c r="B229" s="92">
        <v>1607400010</v>
      </c>
      <c r="C229" s="92" t="s">
        <v>325</v>
      </c>
      <c r="D229" s="93">
        <v>23</v>
      </c>
      <c r="E229" s="92" t="s">
        <v>204</v>
      </c>
      <c r="F229" s="101">
        <v>563.79999999999995</v>
      </c>
      <c r="G229" s="94" t="s">
        <v>16</v>
      </c>
      <c r="H229" s="82">
        <v>-120</v>
      </c>
      <c r="I229" s="69">
        <v>4.6000000000000005</v>
      </c>
      <c r="J229" s="70">
        <v>45608</v>
      </c>
      <c r="K229" s="71">
        <v>6.7333333333333334</v>
      </c>
      <c r="L229" s="83">
        <v>0</v>
      </c>
      <c r="M229" s="105">
        <f t="shared" si="3"/>
        <v>0</v>
      </c>
      <c r="N229" s="84">
        <v>7210.04</v>
      </c>
      <c r="P229" s="49">
        <v>0</v>
      </c>
      <c r="Q229" s="49">
        <v>0</v>
      </c>
    </row>
    <row r="230" spans="1:17" x14ac:dyDescent="0.25">
      <c r="A230" s="91">
        <v>12100</v>
      </c>
      <c r="B230" s="92">
        <v>1607400030</v>
      </c>
      <c r="C230" s="92" t="s">
        <v>326</v>
      </c>
      <c r="D230" s="93">
        <v>27</v>
      </c>
      <c r="E230" s="92" t="s">
        <v>204</v>
      </c>
      <c r="F230" s="101">
        <v>670.2</v>
      </c>
      <c r="G230" s="94" t="s">
        <v>16</v>
      </c>
      <c r="H230" s="82">
        <v>-327</v>
      </c>
      <c r="I230" s="69">
        <v>1.9816513761467891</v>
      </c>
      <c r="J230" s="70">
        <v>45608</v>
      </c>
      <c r="K230" s="71">
        <v>6.7333333333333334</v>
      </c>
      <c r="L230" s="83">
        <v>0</v>
      </c>
      <c r="M230" s="105">
        <f t="shared" si="3"/>
        <v>0</v>
      </c>
      <c r="N230" s="84">
        <v>7210.04</v>
      </c>
      <c r="P230" s="49">
        <v>0</v>
      </c>
      <c r="Q230" s="49">
        <v>0</v>
      </c>
    </row>
    <row r="231" spans="1:17" x14ac:dyDescent="0.25">
      <c r="A231" s="91">
        <v>12100</v>
      </c>
      <c r="B231" s="92">
        <v>1301495000</v>
      </c>
      <c r="C231" s="92" t="s">
        <v>327</v>
      </c>
      <c r="D231" s="93">
        <v>125</v>
      </c>
      <c r="E231" s="92" t="s">
        <v>62</v>
      </c>
      <c r="F231" s="101">
        <v>1859.83</v>
      </c>
      <c r="G231" s="94" t="s">
        <v>16</v>
      </c>
      <c r="H231" s="82">
        <v>-176</v>
      </c>
      <c r="I231" s="69">
        <v>17.045454545454547</v>
      </c>
      <c r="J231" s="70">
        <v>45609</v>
      </c>
      <c r="K231" s="71">
        <v>6.7</v>
      </c>
      <c r="L231" s="83">
        <v>0</v>
      </c>
      <c r="M231" s="105">
        <f t="shared" si="3"/>
        <v>0</v>
      </c>
      <c r="N231" s="84">
        <v>7210.04</v>
      </c>
      <c r="P231" s="49">
        <v>0</v>
      </c>
      <c r="Q231" s="49">
        <v>0</v>
      </c>
    </row>
    <row r="232" spans="1:17" x14ac:dyDescent="0.25">
      <c r="A232" s="91">
        <v>12100</v>
      </c>
      <c r="B232" s="92">
        <v>1202532000</v>
      </c>
      <c r="C232" s="92" t="s">
        <v>328</v>
      </c>
      <c r="D232" s="93">
        <v>10</v>
      </c>
      <c r="E232" s="92" t="s">
        <v>62</v>
      </c>
      <c r="F232" s="101">
        <v>1799.2</v>
      </c>
      <c r="G232" s="94" t="s">
        <v>16</v>
      </c>
      <c r="H232" s="82">
        <v>-19</v>
      </c>
      <c r="I232" s="69">
        <v>12.631578947368421</v>
      </c>
      <c r="J232" s="70">
        <v>45610</v>
      </c>
      <c r="K232" s="71">
        <v>6.666666666666667</v>
      </c>
      <c r="L232" s="83">
        <v>0</v>
      </c>
      <c r="M232" s="105">
        <f t="shared" si="3"/>
        <v>0</v>
      </c>
      <c r="N232" s="84">
        <v>7210.04</v>
      </c>
      <c r="P232" s="49">
        <v>0</v>
      </c>
      <c r="Q232" s="49">
        <v>0</v>
      </c>
    </row>
    <row r="233" spans="1:17" x14ac:dyDescent="0.25">
      <c r="A233" s="91">
        <v>12100</v>
      </c>
      <c r="B233" s="92">
        <v>701000732</v>
      </c>
      <c r="C233" s="92" t="s">
        <v>329</v>
      </c>
      <c r="D233" s="93">
        <v>5</v>
      </c>
      <c r="E233" s="92" t="s">
        <v>15</v>
      </c>
      <c r="F233" s="101">
        <v>851.18</v>
      </c>
      <c r="G233" s="94" t="s">
        <v>16</v>
      </c>
      <c r="H233" s="82">
        <v>-26</v>
      </c>
      <c r="I233" s="69">
        <v>4.6153846153846159</v>
      </c>
      <c r="J233" s="70">
        <v>45611</v>
      </c>
      <c r="K233" s="71">
        <v>6.6333333333333337</v>
      </c>
      <c r="L233" s="83">
        <v>0</v>
      </c>
      <c r="M233" s="105">
        <f t="shared" si="3"/>
        <v>0</v>
      </c>
      <c r="N233" s="84">
        <v>7210.04</v>
      </c>
      <c r="P233" s="49">
        <v>0</v>
      </c>
      <c r="Q233" s="49">
        <v>0</v>
      </c>
    </row>
    <row r="234" spans="1:17" x14ac:dyDescent="0.25">
      <c r="A234" s="91">
        <v>12100</v>
      </c>
      <c r="B234" s="92">
        <v>201000393</v>
      </c>
      <c r="C234" s="92" t="s">
        <v>330</v>
      </c>
      <c r="D234" s="93" t="s">
        <v>331</v>
      </c>
      <c r="E234" s="92" t="s">
        <v>129</v>
      </c>
      <c r="F234" s="101">
        <v>4086.27</v>
      </c>
      <c r="G234" s="94" t="s">
        <v>16</v>
      </c>
      <c r="H234" s="82">
        <v>-139408</v>
      </c>
      <c r="I234" s="69" t="e">
        <v>#VALUE!</v>
      </c>
      <c r="J234" s="70">
        <v>45615</v>
      </c>
      <c r="K234" s="71">
        <v>6.5</v>
      </c>
      <c r="L234" s="83">
        <v>0</v>
      </c>
      <c r="M234" s="105">
        <f t="shared" si="3"/>
        <v>0</v>
      </c>
      <c r="N234" s="84">
        <v>7210.04</v>
      </c>
      <c r="P234" s="49">
        <v>0</v>
      </c>
      <c r="Q234" s="49">
        <v>0</v>
      </c>
    </row>
    <row r="235" spans="1:17" x14ac:dyDescent="0.25">
      <c r="A235" s="91">
        <v>12100</v>
      </c>
      <c r="B235" s="92">
        <v>700130020</v>
      </c>
      <c r="C235" s="92" t="s">
        <v>332</v>
      </c>
      <c r="D235" s="93">
        <v>4</v>
      </c>
      <c r="E235" s="92" t="s">
        <v>204</v>
      </c>
      <c r="F235" s="101">
        <v>387.2</v>
      </c>
      <c r="G235" s="94" t="s">
        <v>16</v>
      </c>
      <c r="H235" s="82">
        <v>-12</v>
      </c>
      <c r="I235" s="69">
        <v>8</v>
      </c>
      <c r="J235" s="70">
        <v>45615</v>
      </c>
      <c r="K235" s="71">
        <v>6.5</v>
      </c>
      <c r="L235" s="83">
        <v>0</v>
      </c>
      <c r="M235" s="105">
        <f t="shared" si="3"/>
        <v>0</v>
      </c>
      <c r="N235" s="84">
        <v>7210.04</v>
      </c>
      <c r="P235" s="49">
        <v>0</v>
      </c>
      <c r="Q235" s="49">
        <v>0</v>
      </c>
    </row>
    <row r="236" spans="1:17" x14ac:dyDescent="0.25">
      <c r="A236" s="91">
        <v>12100</v>
      </c>
      <c r="B236" s="92">
        <v>201000111</v>
      </c>
      <c r="C236" s="92" t="s">
        <v>333</v>
      </c>
      <c r="D236" s="93">
        <v>59</v>
      </c>
      <c r="E236" s="92" t="s">
        <v>15</v>
      </c>
      <c r="F236" s="101">
        <v>964.34</v>
      </c>
      <c r="G236" s="94" t="s">
        <v>16</v>
      </c>
      <c r="H236" s="82">
        <v>-35</v>
      </c>
      <c r="I236" s="69">
        <v>40.457142857142856</v>
      </c>
      <c r="J236" s="70">
        <v>45622</v>
      </c>
      <c r="K236" s="71">
        <v>6.2666666666666666</v>
      </c>
      <c r="L236" s="83">
        <v>0</v>
      </c>
      <c r="M236" s="105">
        <f t="shared" si="3"/>
        <v>0</v>
      </c>
      <c r="N236" s="84">
        <v>7210.04</v>
      </c>
      <c r="P236" s="49">
        <v>0</v>
      </c>
      <c r="Q236" s="49">
        <v>0</v>
      </c>
    </row>
    <row r="237" spans="1:17" x14ac:dyDescent="0.25">
      <c r="A237" s="91">
        <v>12100</v>
      </c>
      <c r="B237" s="92">
        <v>700160010</v>
      </c>
      <c r="C237" s="92" t="s">
        <v>334</v>
      </c>
      <c r="D237" s="93">
        <v>54</v>
      </c>
      <c r="E237" s="92" t="s">
        <v>15</v>
      </c>
      <c r="F237" s="101">
        <v>553.62</v>
      </c>
      <c r="G237" s="94" t="s">
        <v>16</v>
      </c>
      <c r="H237" s="82">
        <v>-146</v>
      </c>
      <c r="I237" s="69">
        <v>8.8767123287671232</v>
      </c>
      <c r="J237" s="70">
        <v>45625</v>
      </c>
      <c r="K237" s="71">
        <v>6.166666666666667</v>
      </c>
      <c r="L237" s="83">
        <v>0</v>
      </c>
      <c r="M237" s="105">
        <f t="shared" si="3"/>
        <v>0</v>
      </c>
      <c r="N237" s="84">
        <v>7210.04</v>
      </c>
      <c r="P237" s="49">
        <v>0</v>
      </c>
      <c r="Q237" s="49">
        <v>0</v>
      </c>
    </row>
    <row r="238" spans="1:17" x14ac:dyDescent="0.25">
      <c r="A238" s="91">
        <v>12100</v>
      </c>
      <c r="B238" s="92">
        <v>1207296000</v>
      </c>
      <c r="C238" s="92" t="s">
        <v>335</v>
      </c>
      <c r="D238" s="93">
        <v>1</v>
      </c>
      <c r="E238" s="92" t="s">
        <v>15</v>
      </c>
      <c r="F238" s="101">
        <v>67.5</v>
      </c>
      <c r="G238" s="94" t="s">
        <v>16</v>
      </c>
      <c r="H238" s="82">
        <v>-22</v>
      </c>
      <c r="I238" s="69">
        <v>1.0909090909090908</v>
      </c>
      <c r="J238" s="70">
        <v>45625</v>
      </c>
      <c r="K238" s="71">
        <v>6.166666666666667</v>
      </c>
      <c r="L238" s="83">
        <v>0</v>
      </c>
      <c r="M238" s="105">
        <f t="shared" si="3"/>
        <v>0</v>
      </c>
      <c r="N238" s="84">
        <v>7210.04</v>
      </c>
      <c r="P238" s="49">
        <v>0</v>
      </c>
      <c r="Q238" s="49">
        <v>0</v>
      </c>
    </row>
    <row r="239" spans="1:17" x14ac:dyDescent="0.25">
      <c r="A239" s="91">
        <v>12100</v>
      </c>
      <c r="B239" s="92">
        <v>1209999009</v>
      </c>
      <c r="C239" s="92" t="s">
        <v>336</v>
      </c>
      <c r="D239" s="93">
        <v>176</v>
      </c>
      <c r="E239" s="92" t="s">
        <v>15</v>
      </c>
      <c r="F239" s="101">
        <v>3626.59</v>
      </c>
      <c r="G239" s="94" t="s">
        <v>16</v>
      </c>
      <c r="H239" s="82">
        <v>-344</v>
      </c>
      <c r="I239" s="69">
        <v>12.279069767441861</v>
      </c>
      <c r="J239" s="70">
        <v>45625</v>
      </c>
      <c r="K239" s="71">
        <v>6.166666666666667</v>
      </c>
      <c r="L239" s="83">
        <v>0</v>
      </c>
      <c r="M239" s="105">
        <f t="shared" si="3"/>
        <v>0</v>
      </c>
      <c r="N239" s="84">
        <v>7210.04</v>
      </c>
      <c r="P239" s="49">
        <v>0</v>
      </c>
      <c r="Q239" s="49">
        <v>0</v>
      </c>
    </row>
    <row r="240" spans="1:17" x14ac:dyDescent="0.25">
      <c r="A240" s="91">
        <v>12100</v>
      </c>
      <c r="B240" s="92">
        <v>201000103</v>
      </c>
      <c r="C240" s="92" t="s">
        <v>337</v>
      </c>
      <c r="D240" s="93">
        <v>1</v>
      </c>
      <c r="E240" s="92" t="s">
        <v>15</v>
      </c>
      <c r="F240" s="101">
        <v>160</v>
      </c>
      <c r="G240" s="94" t="s">
        <v>16</v>
      </c>
      <c r="H240" s="82">
        <v>-1</v>
      </c>
      <c r="I240" s="69">
        <v>24</v>
      </c>
      <c r="J240" s="70" t="e">
        <v>#N/A</v>
      </c>
      <c r="K240" s="71" t="e">
        <v>#N/A</v>
      </c>
      <c r="L240" s="83">
        <v>0</v>
      </c>
      <c r="M240" s="105">
        <f t="shared" si="3"/>
        <v>0</v>
      </c>
      <c r="N240" s="84">
        <v>7210.04</v>
      </c>
      <c r="P240" s="49">
        <v>0</v>
      </c>
      <c r="Q240" s="49">
        <v>0</v>
      </c>
    </row>
    <row r="241" spans="1:17" x14ac:dyDescent="0.25">
      <c r="A241" s="91">
        <v>12100</v>
      </c>
      <c r="B241" s="92">
        <v>201000105</v>
      </c>
      <c r="C241" s="92" t="s">
        <v>338</v>
      </c>
      <c r="D241" s="93">
        <v>2</v>
      </c>
      <c r="E241" s="92" t="s">
        <v>15</v>
      </c>
      <c r="F241" s="101">
        <v>200</v>
      </c>
      <c r="G241" s="94" t="s">
        <v>16</v>
      </c>
      <c r="H241" s="82">
        <v>0</v>
      </c>
      <c r="I241" s="69" t="e">
        <v>#DIV/0!</v>
      </c>
      <c r="J241" s="70" t="e">
        <v>#N/A</v>
      </c>
      <c r="K241" s="71" t="e">
        <v>#N/A</v>
      </c>
      <c r="L241" s="83">
        <v>0</v>
      </c>
      <c r="M241" s="105">
        <f t="shared" si="3"/>
        <v>0</v>
      </c>
      <c r="N241" s="84">
        <v>7210.04</v>
      </c>
      <c r="P241" s="49">
        <v>0</v>
      </c>
      <c r="Q241" s="49">
        <v>0</v>
      </c>
    </row>
    <row r="242" spans="1:17" x14ac:dyDescent="0.25">
      <c r="A242" s="91">
        <v>12100</v>
      </c>
      <c r="B242" s="92">
        <v>201000107</v>
      </c>
      <c r="C242" s="92" t="s">
        <v>339</v>
      </c>
      <c r="D242" s="93">
        <v>2</v>
      </c>
      <c r="E242" s="92" t="s">
        <v>15</v>
      </c>
      <c r="F242" s="101">
        <v>320</v>
      </c>
      <c r="G242" s="94" t="s">
        <v>16</v>
      </c>
      <c r="H242" s="82">
        <v>0</v>
      </c>
      <c r="I242" s="69" t="e">
        <v>#DIV/0!</v>
      </c>
      <c r="J242" s="70" t="e">
        <v>#N/A</v>
      </c>
      <c r="K242" s="71" t="e">
        <v>#N/A</v>
      </c>
      <c r="L242" s="83">
        <v>0</v>
      </c>
      <c r="M242" s="105">
        <f t="shared" si="3"/>
        <v>0</v>
      </c>
      <c r="N242" s="84">
        <v>7210.04</v>
      </c>
      <c r="P242" s="49">
        <v>0</v>
      </c>
      <c r="Q242" s="49">
        <v>0</v>
      </c>
    </row>
    <row r="243" spans="1:17" x14ac:dyDescent="0.25">
      <c r="A243" s="91">
        <v>12100</v>
      </c>
      <c r="B243" s="92">
        <v>201000108</v>
      </c>
      <c r="C243" s="92" t="s">
        <v>340</v>
      </c>
      <c r="D243" s="93">
        <v>12</v>
      </c>
      <c r="E243" s="92" t="s">
        <v>15</v>
      </c>
      <c r="F243" s="101">
        <v>1554</v>
      </c>
      <c r="G243" s="94" t="s">
        <v>16</v>
      </c>
      <c r="H243" s="82">
        <v>0</v>
      </c>
      <c r="I243" s="69" t="e">
        <v>#DIV/0!</v>
      </c>
      <c r="J243" s="70" t="e">
        <v>#N/A</v>
      </c>
      <c r="K243" s="71" t="e">
        <v>#N/A</v>
      </c>
      <c r="L243" s="83">
        <v>0</v>
      </c>
      <c r="M243" s="105">
        <f t="shared" si="3"/>
        <v>0</v>
      </c>
      <c r="N243" s="84">
        <v>7210.04</v>
      </c>
      <c r="P243" s="49">
        <v>0</v>
      </c>
      <c r="Q243" s="49">
        <v>0</v>
      </c>
    </row>
    <row r="244" spans="1:17" x14ac:dyDescent="0.25">
      <c r="A244" s="91">
        <v>12100</v>
      </c>
      <c r="B244" s="92">
        <v>201000109</v>
      </c>
      <c r="C244" s="92" t="s">
        <v>341</v>
      </c>
      <c r="D244" s="93">
        <v>8</v>
      </c>
      <c r="E244" s="92" t="s">
        <v>204</v>
      </c>
      <c r="F244" s="101">
        <v>139.32</v>
      </c>
      <c r="G244" s="94" t="s">
        <v>16</v>
      </c>
      <c r="H244" s="82">
        <v>-2</v>
      </c>
      <c r="I244" s="69">
        <v>96</v>
      </c>
      <c r="J244" s="70" t="e">
        <v>#N/A</v>
      </c>
      <c r="K244" s="71" t="e">
        <v>#N/A</v>
      </c>
      <c r="L244" s="83">
        <v>0</v>
      </c>
      <c r="M244" s="105">
        <f t="shared" si="3"/>
        <v>0</v>
      </c>
      <c r="N244" s="84">
        <v>7210.04</v>
      </c>
      <c r="P244" s="49">
        <v>0</v>
      </c>
      <c r="Q244" s="49">
        <v>0</v>
      </c>
    </row>
    <row r="245" spans="1:17" x14ac:dyDescent="0.25">
      <c r="A245" s="91">
        <v>12100</v>
      </c>
      <c r="B245" s="92">
        <v>201000231</v>
      </c>
      <c r="C245" s="92" t="s">
        <v>342</v>
      </c>
      <c r="D245" s="93">
        <v>80</v>
      </c>
      <c r="E245" s="92" t="s">
        <v>15</v>
      </c>
      <c r="F245" s="101">
        <v>400</v>
      </c>
      <c r="G245" s="94" t="s">
        <v>16</v>
      </c>
      <c r="H245" s="82">
        <v>0</v>
      </c>
      <c r="I245" s="69" t="e">
        <v>#DIV/0!</v>
      </c>
      <c r="J245" s="70" t="e">
        <v>#N/A</v>
      </c>
      <c r="K245" s="71" t="e">
        <v>#N/A</v>
      </c>
      <c r="L245" s="83">
        <v>0</v>
      </c>
      <c r="M245" s="105">
        <f t="shared" si="3"/>
        <v>0</v>
      </c>
      <c r="N245" s="84">
        <v>7210.04</v>
      </c>
      <c r="P245" s="49">
        <v>0</v>
      </c>
      <c r="Q245" s="49">
        <v>0</v>
      </c>
    </row>
    <row r="246" spans="1:17" x14ac:dyDescent="0.25">
      <c r="A246" s="91">
        <v>12100</v>
      </c>
      <c r="B246" s="92">
        <v>201000250</v>
      </c>
      <c r="C246" s="92" t="s">
        <v>343</v>
      </c>
      <c r="D246" s="93" t="s">
        <v>344</v>
      </c>
      <c r="E246" s="92" t="s">
        <v>15</v>
      </c>
      <c r="F246" s="101">
        <v>10441.44</v>
      </c>
      <c r="G246" s="94" t="s">
        <v>16</v>
      </c>
      <c r="H246" s="82">
        <v>-2366</v>
      </c>
      <c r="I246" s="69" t="e">
        <v>#VALUE!</v>
      </c>
      <c r="J246" s="70" t="e">
        <v>#N/A</v>
      </c>
      <c r="K246" s="71" t="e">
        <v>#N/A</v>
      </c>
      <c r="L246" s="83">
        <v>0</v>
      </c>
      <c r="M246" s="105">
        <f t="shared" si="3"/>
        <v>0</v>
      </c>
      <c r="N246" s="84">
        <v>7210.04</v>
      </c>
      <c r="P246" s="49">
        <v>0</v>
      </c>
      <c r="Q246" s="49">
        <v>0</v>
      </c>
    </row>
    <row r="247" spans="1:17" x14ac:dyDescent="0.25">
      <c r="A247" s="91">
        <v>12100</v>
      </c>
      <c r="B247" s="92">
        <v>201000251</v>
      </c>
      <c r="C247" s="92" t="s">
        <v>345</v>
      </c>
      <c r="D247" s="93" t="s">
        <v>346</v>
      </c>
      <c r="E247" s="92" t="s">
        <v>15</v>
      </c>
      <c r="F247" s="101">
        <v>17012.41</v>
      </c>
      <c r="G247" s="94" t="s">
        <v>16</v>
      </c>
      <c r="H247" s="82">
        <v>11955</v>
      </c>
      <c r="I247" s="69" t="e">
        <v>#VALUE!</v>
      </c>
      <c r="J247" s="70" t="e">
        <v>#N/A</v>
      </c>
      <c r="K247" s="71" t="e">
        <v>#N/A</v>
      </c>
      <c r="L247" s="83">
        <v>0</v>
      </c>
      <c r="M247" s="105">
        <f t="shared" si="3"/>
        <v>0</v>
      </c>
      <c r="N247" s="84">
        <v>7210.04</v>
      </c>
      <c r="P247" s="49">
        <v>0</v>
      </c>
      <c r="Q247" s="49">
        <v>0</v>
      </c>
    </row>
    <row r="248" spans="1:17" x14ac:dyDescent="0.25">
      <c r="A248" s="91">
        <v>12100</v>
      </c>
      <c r="B248" s="92">
        <v>201000391</v>
      </c>
      <c r="C248" s="92" t="s">
        <v>347</v>
      </c>
      <c r="D248" s="93">
        <v>41747</v>
      </c>
      <c r="E248" s="92" t="s">
        <v>15</v>
      </c>
      <c r="F248" s="101">
        <v>17677.77</v>
      </c>
      <c r="G248" s="94" t="s">
        <v>16</v>
      </c>
      <c r="H248" s="82">
        <v>-139408</v>
      </c>
      <c r="I248" s="69">
        <v>7.1870193963043736</v>
      </c>
      <c r="J248" s="70" t="e">
        <v>#N/A</v>
      </c>
      <c r="K248" s="71" t="e">
        <v>#N/A</v>
      </c>
      <c r="L248" s="83">
        <v>0.13148250173665174</v>
      </c>
      <c r="M248" s="105">
        <f t="shared" si="3"/>
        <v>2324.31742472513</v>
      </c>
      <c r="N248" s="84">
        <v>9534.3574247251308</v>
      </c>
      <c r="O248" s="49" t="s">
        <v>348</v>
      </c>
      <c r="P248" s="49">
        <v>0.29735944810086434</v>
      </c>
      <c r="Q248" s="49">
        <v>5489</v>
      </c>
    </row>
    <row r="249" spans="1:17" x14ac:dyDescent="0.25">
      <c r="A249" s="91">
        <v>12100</v>
      </c>
      <c r="B249" s="92">
        <v>201000506</v>
      </c>
      <c r="C249" s="92" t="s">
        <v>349</v>
      </c>
      <c r="D249" s="93">
        <v>30</v>
      </c>
      <c r="E249" s="92" t="s">
        <v>15</v>
      </c>
      <c r="F249" s="101">
        <v>295.74</v>
      </c>
      <c r="G249" s="94" t="s">
        <v>16</v>
      </c>
      <c r="H249" s="82">
        <v>0</v>
      </c>
      <c r="I249" s="69" t="e">
        <v>#DIV/0!</v>
      </c>
      <c r="J249" s="70" t="e">
        <v>#N/A</v>
      </c>
      <c r="K249" s="71" t="e">
        <v>#N/A</v>
      </c>
      <c r="L249" s="83">
        <v>0</v>
      </c>
      <c r="M249" s="105">
        <f t="shared" si="3"/>
        <v>0</v>
      </c>
      <c r="N249" s="84">
        <v>9534.3574247251308</v>
      </c>
      <c r="P249" s="49">
        <v>0</v>
      </c>
      <c r="Q249" s="49">
        <v>0</v>
      </c>
    </row>
    <row r="250" spans="1:17" x14ac:dyDescent="0.25">
      <c r="A250" s="91">
        <v>12100</v>
      </c>
      <c r="B250" s="92">
        <v>201000633</v>
      </c>
      <c r="C250" s="92" t="s">
        <v>350</v>
      </c>
      <c r="D250" s="93">
        <v>4</v>
      </c>
      <c r="E250" s="92" t="s">
        <v>15</v>
      </c>
      <c r="F250" s="101">
        <v>276</v>
      </c>
      <c r="G250" s="94" t="s">
        <v>16</v>
      </c>
      <c r="H250" s="82">
        <v>0</v>
      </c>
      <c r="I250" s="69" t="e">
        <v>#DIV/0!</v>
      </c>
      <c r="J250" s="70" t="e">
        <v>#N/A</v>
      </c>
      <c r="K250" s="71" t="e">
        <v>#N/A</v>
      </c>
      <c r="L250" s="83">
        <v>0</v>
      </c>
      <c r="M250" s="105">
        <f t="shared" si="3"/>
        <v>0</v>
      </c>
      <c r="N250" s="84">
        <v>9534.3574247251308</v>
      </c>
      <c r="P250" s="49">
        <v>0</v>
      </c>
      <c r="Q250" s="49">
        <v>0</v>
      </c>
    </row>
    <row r="251" spans="1:17" x14ac:dyDescent="0.25">
      <c r="A251" s="91">
        <v>12100</v>
      </c>
      <c r="B251" s="92">
        <v>201000643</v>
      </c>
      <c r="C251" s="92" t="s">
        <v>351</v>
      </c>
      <c r="D251" s="93">
        <v>4</v>
      </c>
      <c r="E251" s="92" t="s">
        <v>15</v>
      </c>
      <c r="F251" s="101">
        <v>52</v>
      </c>
      <c r="G251" s="94" t="s">
        <v>16</v>
      </c>
      <c r="H251" s="82">
        <v>-1</v>
      </c>
      <c r="I251" s="69">
        <v>96</v>
      </c>
      <c r="J251" s="70" t="e">
        <v>#N/A</v>
      </c>
      <c r="K251" s="71" t="e">
        <v>#N/A</v>
      </c>
      <c r="L251" s="83">
        <v>0</v>
      </c>
      <c r="M251" s="105">
        <f t="shared" si="3"/>
        <v>0</v>
      </c>
      <c r="N251" s="84">
        <v>9534.3574247251308</v>
      </c>
      <c r="P251" s="49">
        <v>0</v>
      </c>
      <c r="Q251" s="49">
        <v>0</v>
      </c>
    </row>
    <row r="252" spans="1:17" x14ac:dyDescent="0.25">
      <c r="A252" s="91">
        <v>12100</v>
      </c>
      <c r="B252" s="92">
        <v>201000650</v>
      </c>
      <c r="C252" s="92" t="s">
        <v>352</v>
      </c>
      <c r="D252" s="93">
        <v>29</v>
      </c>
      <c r="E252" s="92" t="s">
        <v>15</v>
      </c>
      <c r="F252" s="101">
        <v>272.89</v>
      </c>
      <c r="G252" s="94" t="s">
        <v>16</v>
      </c>
      <c r="H252" s="82">
        <v>-1</v>
      </c>
      <c r="I252" s="69">
        <v>696</v>
      </c>
      <c r="J252" s="70" t="e">
        <v>#N/A</v>
      </c>
      <c r="K252" s="71" t="e">
        <v>#N/A</v>
      </c>
      <c r="L252" s="83">
        <v>0</v>
      </c>
      <c r="M252" s="105">
        <f t="shared" si="3"/>
        <v>0</v>
      </c>
      <c r="N252" s="84">
        <v>9534.3574247251308</v>
      </c>
      <c r="P252" s="49">
        <v>0</v>
      </c>
      <c r="Q252" s="49">
        <v>0</v>
      </c>
    </row>
    <row r="253" spans="1:17" x14ac:dyDescent="0.25">
      <c r="A253" s="91">
        <v>12100</v>
      </c>
      <c r="B253" s="92">
        <v>201000656</v>
      </c>
      <c r="C253" s="92" t="s">
        <v>353</v>
      </c>
      <c r="D253" s="93">
        <v>2</v>
      </c>
      <c r="E253" s="92" t="s">
        <v>15</v>
      </c>
      <c r="F253" s="101">
        <v>170</v>
      </c>
      <c r="G253" s="94" t="s">
        <v>16</v>
      </c>
      <c r="H253" s="82">
        <v>0</v>
      </c>
      <c r="I253" s="69" t="e">
        <v>#DIV/0!</v>
      </c>
      <c r="J253" s="70" t="e">
        <v>#N/A</v>
      </c>
      <c r="K253" s="71" t="e">
        <v>#N/A</v>
      </c>
      <c r="L253" s="83">
        <v>0</v>
      </c>
      <c r="M253" s="105">
        <f t="shared" si="3"/>
        <v>0</v>
      </c>
      <c r="N253" s="84">
        <v>9534.3574247251308</v>
      </c>
      <c r="P253" s="49">
        <v>0</v>
      </c>
      <c r="Q253" s="49">
        <v>0</v>
      </c>
    </row>
    <row r="254" spans="1:17" x14ac:dyDescent="0.25">
      <c r="A254" s="91">
        <v>12100</v>
      </c>
      <c r="B254" s="92">
        <v>201000658</v>
      </c>
      <c r="C254" s="92" t="s">
        <v>354</v>
      </c>
      <c r="D254" s="93">
        <v>25</v>
      </c>
      <c r="E254" s="92" t="s">
        <v>15</v>
      </c>
      <c r="F254" s="101">
        <v>75</v>
      </c>
      <c r="G254" s="94" t="s">
        <v>16</v>
      </c>
      <c r="H254" s="82">
        <v>-75</v>
      </c>
      <c r="I254" s="69">
        <v>8</v>
      </c>
      <c r="J254" s="70" t="e">
        <v>#N/A</v>
      </c>
      <c r="K254" s="71" t="e">
        <v>#N/A</v>
      </c>
      <c r="L254" s="83">
        <v>0</v>
      </c>
      <c r="M254" s="105">
        <f t="shared" si="3"/>
        <v>0</v>
      </c>
      <c r="N254" s="84">
        <v>9534.3574247251308</v>
      </c>
      <c r="P254" s="49">
        <v>0</v>
      </c>
      <c r="Q254" s="49">
        <v>0</v>
      </c>
    </row>
    <row r="255" spans="1:17" x14ac:dyDescent="0.25">
      <c r="A255" s="91">
        <v>12100</v>
      </c>
      <c r="B255" s="92">
        <v>201000715</v>
      </c>
      <c r="C255" s="92" t="s">
        <v>355</v>
      </c>
      <c r="D255" s="93">
        <v>96</v>
      </c>
      <c r="E255" s="92" t="s">
        <v>15</v>
      </c>
      <c r="F255" s="101">
        <v>1002.09</v>
      </c>
      <c r="G255" s="94" t="s">
        <v>16</v>
      </c>
      <c r="H255" s="82">
        <v>0</v>
      </c>
      <c r="I255" s="69" t="e">
        <v>#DIV/0!</v>
      </c>
      <c r="J255" s="70" t="e">
        <v>#N/A</v>
      </c>
      <c r="K255" s="71" t="e">
        <v>#N/A</v>
      </c>
      <c r="L255" s="83">
        <v>0</v>
      </c>
      <c r="M255" s="105">
        <f t="shared" si="3"/>
        <v>0</v>
      </c>
      <c r="N255" s="84">
        <v>9534.3574247251308</v>
      </c>
      <c r="P255" s="49">
        <v>0</v>
      </c>
      <c r="Q255" s="49">
        <v>0</v>
      </c>
    </row>
    <row r="256" spans="1:17" x14ac:dyDescent="0.25">
      <c r="A256" s="91">
        <v>12100</v>
      </c>
      <c r="B256" s="92">
        <v>201000717</v>
      </c>
      <c r="C256" s="92" t="s">
        <v>356</v>
      </c>
      <c r="D256" s="93">
        <v>17</v>
      </c>
      <c r="E256" s="92" t="s">
        <v>15</v>
      </c>
      <c r="F256" s="101">
        <v>22.42</v>
      </c>
      <c r="G256" s="94" t="s">
        <v>16</v>
      </c>
      <c r="H256" s="82">
        <v>0</v>
      </c>
      <c r="I256" s="69" t="e">
        <v>#DIV/0!</v>
      </c>
      <c r="J256" s="70" t="e">
        <v>#N/A</v>
      </c>
      <c r="K256" s="71" t="e">
        <v>#N/A</v>
      </c>
      <c r="L256" s="83">
        <v>0</v>
      </c>
      <c r="M256" s="105">
        <f t="shared" si="3"/>
        <v>0</v>
      </c>
      <c r="N256" s="84">
        <v>9534.3574247251308</v>
      </c>
      <c r="P256" s="49">
        <v>0</v>
      </c>
      <c r="Q256" s="49">
        <v>0</v>
      </c>
    </row>
    <row r="257" spans="1:17" x14ac:dyDescent="0.25">
      <c r="A257" s="91">
        <v>12100</v>
      </c>
      <c r="B257" s="92">
        <v>201000727</v>
      </c>
      <c r="C257" s="92" t="s">
        <v>357</v>
      </c>
      <c r="D257" s="93">
        <v>1</v>
      </c>
      <c r="E257" s="92" t="s">
        <v>15</v>
      </c>
      <c r="F257" s="101">
        <v>287</v>
      </c>
      <c r="G257" s="94" t="s">
        <v>16</v>
      </c>
      <c r="H257" s="82">
        <v>0</v>
      </c>
      <c r="I257" s="69" t="e">
        <v>#DIV/0!</v>
      </c>
      <c r="J257" s="70" t="e">
        <v>#N/A</v>
      </c>
      <c r="K257" s="71" t="e">
        <v>#N/A</v>
      </c>
      <c r="L257" s="83">
        <v>0</v>
      </c>
      <c r="M257" s="105">
        <f t="shared" si="3"/>
        <v>0</v>
      </c>
      <c r="N257" s="84">
        <v>9534.3574247251308</v>
      </c>
      <c r="P257" s="49">
        <v>0</v>
      </c>
      <c r="Q257" s="49">
        <v>0</v>
      </c>
    </row>
    <row r="258" spans="1:17" x14ac:dyDescent="0.25">
      <c r="A258" s="91">
        <v>12100</v>
      </c>
      <c r="B258" s="92">
        <v>201000729</v>
      </c>
      <c r="C258" s="92" t="s">
        <v>358</v>
      </c>
      <c r="D258" s="93">
        <v>9</v>
      </c>
      <c r="E258" s="92" t="s">
        <v>204</v>
      </c>
      <c r="F258" s="101">
        <v>269.94</v>
      </c>
      <c r="G258" s="94" t="s">
        <v>16</v>
      </c>
      <c r="H258" s="82">
        <v>-3</v>
      </c>
      <c r="I258" s="69">
        <v>72</v>
      </c>
      <c r="J258" s="70" t="e">
        <v>#N/A</v>
      </c>
      <c r="K258" s="71" t="e">
        <v>#N/A</v>
      </c>
      <c r="L258" s="83">
        <v>0</v>
      </c>
      <c r="M258" s="105">
        <f t="shared" si="3"/>
        <v>0</v>
      </c>
      <c r="N258" s="84">
        <v>9534.3574247251308</v>
      </c>
      <c r="P258" s="49">
        <v>0</v>
      </c>
      <c r="Q258" s="49">
        <v>0</v>
      </c>
    </row>
    <row r="259" spans="1:17" x14ac:dyDescent="0.25">
      <c r="A259" s="91">
        <v>12100</v>
      </c>
      <c r="B259" s="92">
        <v>201000732</v>
      </c>
      <c r="C259" s="92" t="s">
        <v>359</v>
      </c>
      <c r="D259" s="93">
        <v>21</v>
      </c>
      <c r="E259" s="92" t="s">
        <v>15</v>
      </c>
      <c r="F259" s="101">
        <v>33.96</v>
      </c>
      <c r="G259" s="94" t="s">
        <v>16</v>
      </c>
      <c r="H259" s="82">
        <v>-3</v>
      </c>
      <c r="I259" s="69">
        <v>168</v>
      </c>
      <c r="J259" s="70" t="e">
        <v>#N/A</v>
      </c>
      <c r="K259" s="71" t="e">
        <v>#N/A</v>
      </c>
      <c r="L259" s="83">
        <v>0</v>
      </c>
      <c r="M259" s="105">
        <f t="shared" ref="M259:M301" si="4">+F259*L259</f>
        <v>0</v>
      </c>
      <c r="N259" s="84">
        <v>9534.3574247251308</v>
      </c>
      <c r="P259" s="49">
        <v>0</v>
      </c>
      <c r="Q259" s="49">
        <v>0</v>
      </c>
    </row>
    <row r="260" spans="1:17" x14ac:dyDescent="0.25">
      <c r="A260" s="91">
        <v>12100</v>
      </c>
      <c r="B260" s="92">
        <v>201000733</v>
      </c>
      <c r="C260" s="92" t="s">
        <v>360</v>
      </c>
      <c r="D260" s="93">
        <v>55</v>
      </c>
      <c r="E260" s="92" t="s">
        <v>15</v>
      </c>
      <c r="F260" s="101">
        <v>198.32</v>
      </c>
      <c r="G260" s="94" t="s">
        <v>16</v>
      </c>
      <c r="H260" s="82">
        <v>-7</v>
      </c>
      <c r="I260" s="69">
        <v>188.57142857142856</v>
      </c>
      <c r="J260" s="70" t="e">
        <v>#N/A</v>
      </c>
      <c r="K260" s="71" t="e">
        <v>#N/A</v>
      </c>
      <c r="L260" s="83">
        <v>0</v>
      </c>
      <c r="M260" s="105">
        <f t="shared" si="4"/>
        <v>0</v>
      </c>
      <c r="N260" s="84">
        <v>9534.3574247251308</v>
      </c>
      <c r="P260" s="49">
        <v>0</v>
      </c>
      <c r="Q260" s="49">
        <v>0</v>
      </c>
    </row>
    <row r="261" spans="1:17" x14ac:dyDescent="0.25">
      <c r="A261" s="91">
        <v>12100</v>
      </c>
      <c r="B261" s="92">
        <v>201000737</v>
      </c>
      <c r="C261" s="92" t="s">
        <v>361</v>
      </c>
      <c r="D261" s="93">
        <v>80</v>
      </c>
      <c r="E261" s="92" t="s">
        <v>129</v>
      </c>
      <c r="F261" s="101">
        <v>440</v>
      </c>
      <c r="G261" s="94" t="s">
        <v>16</v>
      </c>
      <c r="H261" s="82">
        <v>0</v>
      </c>
      <c r="I261" s="69" t="e">
        <v>#DIV/0!</v>
      </c>
      <c r="J261" s="70" t="e">
        <v>#N/A</v>
      </c>
      <c r="K261" s="71" t="e">
        <v>#N/A</v>
      </c>
      <c r="L261" s="83">
        <v>0</v>
      </c>
      <c r="M261" s="105">
        <f t="shared" si="4"/>
        <v>0</v>
      </c>
      <c r="N261" s="84">
        <v>9534.3574247251308</v>
      </c>
      <c r="P261" s="49">
        <v>0</v>
      </c>
      <c r="Q261" s="49">
        <v>0</v>
      </c>
    </row>
    <row r="262" spans="1:17" x14ac:dyDescent="0.25">
      <c r="A262" s="91">
        <v>12100</v>
      </c>
      <c r="B262" s="92">
        <v>201000738</v>
      </c>
      <c r="C262" s="92" t="s">
        <v>362</v>
      </c>
      <c r="D262" s="93">
        <v>80</v>
      </c>
      <c r="E262" s="92" t="s">
        <v>129</v>
      </c>
      <c r="F262" s="101">
        <v>440</v>
      </c>
      <c r="G262" s="94" t="s">
        <v>16</v>
      </c>
      <c r="H262" s="82">
        <v>0</v>
      </c>
      <c r="I262" s="69" t="e">
        <v>#DIV/0!</v>
      </c>
      <c r="J262" s="70" t="e">
        <v>#N/A</v>
      </c>
      <c r="K262" s="71" t="e">
        <v>#N/A</v>
      </c>
      <c r="L262" s="83">
        <v>0</v>
      </c>
      <c r="M262" s="105">
        <f t="shared" si="4"/>
        <v>0</v>
      </c>
      <c r="N262" s="84">
        <v>9534.3574247251308</v>
      </c>
      <c r="P262" s="49">
        <v>0</v>
      </c>
      <c r="Q262" s="49">
        <v>0</v>
      </c>
    </row>
    <row r="263" spans="1:17" x14ac:dyDescent="0.25">
      <c r="A263" s="91">
        <v>12100</v>
      </c>
      <c r="B263" s="92">
        <v>201000741</v>
      </c>
      <c r="C263" s="92" t="s">
        <v>363</v>
      </c>
      <c r="D263" s="93">
        <v>1</v>
      </c>
      <c r="E263" s="92" t="s">
        <v>15</v>
      </c>
      <c r="F263" s="101">
        <v>0</v>
      </c>
      <c r="G263" s="94" t="s">
        <v>16</v>
      </c>
      <c r="H263" s="82">
        <v>0</v>
      </c>
      <c r="I263" s="69" t="e">
        <v>#DIV/0!</v>
      </c>
      <c r="J263" s="70" t="e">
        <v>#N/A</v>
      </c>
      <c r="K263" s="71" t="e">
        <v>#N/A</v>
      </c>
      <c r="L263" s="83">
        <v>0</v>
      </c>
      <c r="M263" s="105">
        <f t="shared" si="4"/>
        <v>0</v>
      </c>
      <c r="N263" s="84">
        <v>9534.3574247251308</v>
      </c>
      <c r="P263" s="49">
        <v>0</v>
      </c>
      <c r="Q263" s="49">
        <v>0</v>
      </c>
    </row>
    <row r="264" spans="1:17" x14ac:dyDescent="0.25">
      <c r="A264" s="91">
        <v>12100</v>
      </c>
      <c r="B264" s="92">
        <v>201004011</v>
      </c>
      <c r="C264" s="92" t="s">
        <v>364</v>
      </c>
      <c r="D264" s="93" t="s">
        <v>365</v>
      </c>
      <c r="E264" s="92" t="s">
        <v>15</v>
      </c>
      <c r="F264" s="101">
        <v>103536</v>
      </c>
      <c r="G264" s="94" t="s">
        <v>16</v>
      </c>
      <c r="H264" s="82">
        <v>-5126</v>
      </c>
      <c r="I264" s="69" t="e">
        <v>#VALUE!</v>
      </c>
      <c r="J264" s="70" t="e">
        <v>#N/A</v>
      </c>
      <c r="K264" s="71" t="e">
        <v>#N/A</v>
      </c>
      <c r="L264" s="83">
        <v>0</v>
      </c>
      <c r="M264" s="105">
        <f t="shared" si="4"/>
        <v>0</v>
      </c>
      <c r="N264" s="84">
        <v>9534.3574247251308</v>
      </c>
      <c r="P264" s="49">
        <v>0</v>
      </c>
      <c r="Q264" s="49">
        <v>0</v>
      </c>
    </row>
    <row r="265" spans="1:17" x14ac:dyDescent="0.25">
      <c r="A265" s="91">
        <v>12100</v>
      </c>
      <c r="B265" s="92">
        <v>700130030</v>
      </c>
      <c r="C265" s="92" t="s">
        <v>366</v>
      </c>
      <c r="D265" s="93">
        <v>1</v>
      </c>
      <c r="E265" s="92" t="s">
        <v>204</v>
      </c>
      <c r="F265" s="101">
        <v>208.57</v>
      </c>
      <c r="G265" s="94" t="s">
        <v>16</v>
      </c>
      <c r="H265" s="82">
        <v>-2</v>
      </c>
      <c r="I265" s="69">
        <v>12</v>
      </c>
      <c r="J265" s="70" t="e">
        <v>#N/A</v>
      </c>
      <c r="K265" s="71" t="e">
        <v>#N/A</v>
      </c>
      <c r="L265" s="83">
        <v>0</v>
      </c>
      <c r="M265" s="105">
        <f t="shared" si="4"/>
        <v>0</v>
      </c>
      <c r="N265" s="84">
        <v>9534.3574247251308</v>
      </c>
      <c r="P265" s="49">
        <v>0</v>
      </c>
      <c r="Q265" s="49">
        <v>0</v>
      </c>
    </row>
    <row r="266" spans="1:17" x14ac:dyDescent="0.25">
      <c r="A266" s="91">
        <v>12100</v>
      </c>
      <c r="B266" s="92">
        <v>700130050</v>
      </c>
      <c r="C266" s="92" t="s">
        <v>367</v>
      </c>
      <c r="D266" s="93">
        <v>148</v>
      </c>
      <c r="E266" s="92" t="s">
        <v>15</v>
      </c>
      <c r="F266" s="101">
        <v>187.58</v>
      </c>
      <c r="G266" s="94" t="s">
        <v>16</v>
      </c>
      <c r="H266" s="82">
        <v>0</v>
      </c>
      <c r="I266" s="69" t="e">
        <v>#DIV/0!</v>
      </c>
      <c r="J266" s="70" t="e">
        <v>#N/A</v>
      </c>
      <c r="K266" s="71" t="e">
        <v>#N/A</v>
      </c>
      <c r="L266" s="83">
        <v>0</v>
      </c>
      <c r="M266" s="105">
        <f t="shared" si="4"/>
        <v>0</v>
      </c>
      <c r="N266" s="84">
        <v>9534.3574247251308</v>
      </c>
      <c r="P266" s="49">
        <v>0</v>
      </c>
      <c r="Q266" s="49">
        <v>0</v>
      </c>
    </row>
    <row r="267" spans="1:17" x14ac:dyDescent="0.25">
      <c r="A267" s="91">
        <v>12100</v>
      </c>
      <c r="B267" s="92">
        <v>700140000</v>
      </c>
      <c r="C267" s="92" t="s">
        <v>368</v>
      </c>
      <c r="D267" s="93">
        <v>9</v>
      </c>
      <c r="E267" s="92" t="s">
        <v>204</v>
      </c>
      <c r="F267" s="101">
        <v>272.61</v>
      </c>
      <c r="G267" s="94" t="s">
        <v>16</v>
      </c>
      <c r="H267" s="82">
        <v>0</v>
      </c>
      <c r="I267" s="69" t="e">
        <v>#DIV/0!</v>
      </c>
      <c r="J267" s="70" t="e">
        <v>#N/A</v>
      </c>
      <c r="K267" s="71" t="e">
        <v>#N/A</v>
      </c>
      <c r="L267" s="83">
        <v>0</v>
      </c>
      <c r="M267" s="105">
        <f t="shared" si="4"/>
        <v>0</v>
      </c>
      <c r="N267" s="84">
        <v>9534.3574247251308</v>
      </c>
      <c r="P267" s="49">
        <v>0</v>
      </c>
      <c r="Q267" s="49">
        <v>0</v>
      </c>
    </row>
    <row r="268" spans="1:17" x14ac:dyDescent="0.25">
      <c r="A268" s="91">
        <v>12100</v>
      </c>
      <c r="B268" s="92">
        <v>700150140</v>
      </c>
      <c r="C268" s="92" t="s">
        <v>369</v>
      </c>
      <c r="D268" s="93">
        <v>43</v>
      </c>
      <c r="E268" s="92" t="s">
        <v>15</v>
      </c>
      <c r="F268" s="101">
        <v>88.29</v>
      </c>
      <c r="G268" s="94" t="s">
        <v>16</v>
      </c>
      <c r="H268" s="82">
        <v>-3</v>
      </c>
      <c r="I268" s="69">
        <v>344</v>
      </c>
      <c r="J268" s="70" t="e">
        <v>#N/A</v>
      </c>
      <c r="K268" s="71" t="e">
        <v>#N/A</v>
      </c>
      <c r="L268" s="83">
        <v>0</v>
      </c>
      <c r="M268" s="105">
        <f t="shared" si="4"/>
        <v>0</v>
      </c>
      <c r="N268" s="84">
        <v>9534.3574247251308</v>
      </c>
      <c r="P268" s="49">
        <v>0</v>
      </c>
      <c r="Q268" s="49">
        <v>0</v>
      </c>
    </row>
    <row r="269" spans="1:17" x14ac:dyDescent="0.25">
      <c r="A269" s="91">
        <v>12100</v>
      </c>
      <c r="B269" s="92">
        <v>1207306000</v>
      </c>
      <c r="C269" s="92" t="s">
        <v>370</v>
      </c>
      <c r="D269" s="93">
        <v>2</v>
      </c>
      <c r="E269" s="92" t="s">
        <v>15</v>
      </c>
      <c r="F269" s="101">
        <v>72</v>
      </c>
      <c r="G269" s="94" t="s">
        <v>16</v>
      </c>
      <c r="H269" s="82">
        <v>0</v>
      </c>
      <c r="I269" s="69" t="e">
        <v>#DIV/0!</v>
      </c>
      <c r="J269" s="70" t="e">
        <v>#N/A</v>
      </c>
      <c r="K269" s="71" t="e">
        <v>#N/A</v>
      </c>
      <c r="L269" s="83">
        <v>0</v>
      </c>
      <c r="M269" s="105">
        <f t="shared" si="4"/>
        <v>0</v>
      </c>
      <c r="N269" s="84">
        <v>9534.3574247251308</v>
      </c>
      <c r="P269" s="49">
        <v>0</v>
      </c>
      <c r="Q269" s="49">
        <v>0</v>
      </c>
    </row>
    <row r="270" spans="1:17" x14ac:dyDescent="0.25">
      <c r="A270" s="91">
        <v>12100</v>
      </c>
      <c r="B270" s="92">
        <v>1308000001</v>
      </c>
      <c r="C270" s="92" t="s">
        <v>371</v>
      </c>
      <c r="D270" s="93">
        <v>1</v>
      </c>
      <c r="E270" s="92" t="s">
        <v>236</v>
      </c>
      <c r="F270" s="101">
        <v>2021</v>
      </c>
      <c r="G270" s="94" t="s">
        <v>16</v>
      </c>
      <c r="H270" s="82">
        <v>0</v>
      </c>
      <c r="I270" s="69" t="e">
        <v>#DIV/0!</v>
      </c>
      <c r="J270" s="70" t="e">
        <v>#N/A</v>
      </c>
      <c r="K270" s="71" t="e">
        <v>#N/A</v>
      </c>
      <c r="L270" s="83">
        <v>0</v>
      </c>
      <c r="M270" s="105">
        <f t="shared" si="4"/>
        <v>0</v>
      </c>
      <c r="N270" s="84">
        <v>9534.3574247251308</v>
      </c>
      <c r="P270" s="49">
        <v>0</v>
      </c>
      <c r="Q270" s="49">
        <v>0</v>
      </c>
    </row>
    <row r="271" spans="1:17" x14ac:dyDescent="0.25">
      <c r="A271" s="91">
        <v>12100</v>
      </c>
      <c r="B271" s="92">
        <v>1309050010</v>
      </c>
      <c r="C271" s="92" t="s">
        <v>372</v>
      </c>
      <c r="D271" s="93">
        <v>5</v>
      </c>
      <c r="E271" s="92" t="s">
        <v>373</v>
      </c>
      <c r="F271" s="101">
        <v>0</v>
      </c>
      <c r="G271" s="94" t="s">
        <v>16</v>
      </c>
      <c r="H271" s="82">
        <v>-2</v>
      </c>
      <c r="I271" s="69">
        <v>60</v>
      </c>
      <c r="J271" s="70" t="e">
        <v>#N/A</v>
      </c>
      <c r="K271" s="71" t="e">
        <v>#N/A</v>
      </c>
      <c r="L271" s="83">
        <v>0</v>
      </c>
      <c r="M271" s="105">
        <f t="shared" si="4"/>
        <v>0</v>
      </c>
      <c r="N271" s="84">
        <v>9534.3574247251308</v>
      </c>
      <c r="P271" s="49">
        <v>0</v>
      </c>
      <c r="Q271" s="49">
        <v>0</v>
      </c>
    </row>
    <row r="272" spans="1:17" x14ac:dyDescent="0.25">
      <c r="A272" s="91">
        <v>12100</v>
      </c>
      <c r="B272" s="92">
        <v>1500000201</v>
      </c>
      <c r="C272" s="92" t="s">
        <v>374</v>
      </c>
      <c r="D272" s="93">
        <v>5</v>
      </c>
      <c r="E272" s="92" t="s">
        <v>15</v>
      </c>
      <c r="F272" s="101">
        <v>0</v>
      </c>
      <c r="G272" s="94" t="s">
        <v>16</v>
      </c>
      <c r="H272" s="82">
        <v>0</v>
      </c>
      <c r="I272" s="69" t="e">
        <v>#DIV/0!</v>
      </c>
      <c r="J272" s="70" t="e">
        <v>#N/A</v>
      </c>
      <c r="K272" s="71" t="e">
        <v>#N/A</v>
      </c>
      <c r="L272" s="83">
        <v>0</v>
      </c>
      <c r="M272" s="105">
        <f t="shared" si="4"/>
        <v>0</v>
      </c>
      <c r="N272" s="84">
        <v>9534.3574247251308</v>
      </c>
      <c r="P272" s="49">
        <v>0</v>
      </c>
      <c r="Q272" s="49">
        <v>0</v>
      </c>
    </row>
    <row r="273" spans="1:17" x14ac:dyDescent="0.25">
      <c r="A273" s="91">
        <v>12100</v>
      </c>
      <c r="B273" s="92">
        <v>1500000401</v>
      </c>
      <c r="C273" s="92" t="s">
        <v>375</v>
      </c>
      <c r="D273" s="93">
        <v>14</v>
      </c>
      <c r="E273" s="92" t="s">
        <v>15</v>
      </c>
      <c r="F273" s="101">
        <v>0</v>
      </c>
      <c r="G273" s="94" t="s">
        <v>16</v>
      </c>
      <c r="H273" s="82">
        <v>0</v>
      </c>
      <c r="I273" s="69" t="e">
        <v>#DIV/0!</v>
      </c>
      <c r="J273" s="70" t="e">
        <v>#N/A</v>
      </c>
      <c r="K273" s="71" t="e">
        <v>#N/A</v>
      </c>
      <c r="L273" s="83">
        <v>0</v>
      </c>
      <c r="M273" s="105">
        <f t="shared" si="4"/>
        <v>0</v>
      </c>
      <c r="N273" s="84">
        <v>9534.3574247251308</v>
      </c>
      <c r="P273" s="49">
        <v>0</v>
      </c>
      <c r="Q273" s="49">
        <v>0</v>
      </c>
    </row>
    <row r="274" spans="1:17" x14ac:dyDescent="0.25">
      <c r="A274" s="91">
        <v>12100</v>
      </c>
      <c r="B274" s="92">
        <v>1500000501</v>
      </c>
      <c r="C274" s="92" t="s">
        <v>376</v>
      </c>
      <c r="D274" s="93">
        <v>10</v>
      </c>
      <c r="E274" s="92" t="s">
        <v>15</v>
      </c>
      <c r="F274" s="101">
        <v>0</v>
      </c>
      <c r="G274" s="94" t="s">
        <v>16</v>
      </c>
      <c r="H274" s="82">
        <v>0</v>
      </c>
      <c r="I274" s="69" t="e">
        <v>#DIV/0!</v>
      </c>
      <c r="J274" s="70" t="e">
        <v>#N/A</v>
      </c>
      <c r="K274" s="71" t="e">
        <v>#N/A</v>
      </c>
      <c r="L274" s="83">
        <v>0</v>
      </c>
      <c r="M274" s="105">
        <f t="shared" si="4"/>
        <v>0</v>
      </c>
      <c r="N274" s="84">
        <v>9534.3574247251308</v>
      </c>
      <c r="P274" s="49">
        <v>0</v>
      </c>
      <c r="Q274" s="49">
        <v>0</v>
      </c>
    </row>
    <row r="275" spans="1:17" x14ac:dyDescent="0.25">
      <c r="A275" s="91">
        <v>12100</v>
      </c>
      <c r="B275" s="92">
        <v>1500000601</v>
      </c>
      <c r="C275" s="92" t="s">
        <v>377</v>
      </c>
      <c r="D275" s="93">
        <v>5</v>
      </c>
      <c r="E275" s="92" t="s">
        <v>15</v>
      </c>
      <c r="F275" s="101">
        <v>0</v>
      </c>
      <c r="G275" s="94" t="s">
        <v>16</v>
      </c>
      <c r="H275" s="82">
        <v>0</v>
      </c>
      <c r="I275" s="69" t="e">
        <v>#DIV/0!</v>
      </c>
      <c r="J275" s="70" t="e">
        <v>#N/A</v>
      </c>
      <c r="K275" s="71" t="e">
        <v>#N/A</v>
      </c>
      <c r="L275" s="83">
        <v>0</v>
      </c>
      <c r="M275" s="105">
        <f t="shared" si="4"/>
        <v>0</v>
      </c>
      <c r="N275" s="84">
        <v>9534.3574247251308</v>
      </c>
      <c r="P275" s="49">
        <v>0</v>
      </c>
      <c r="Q275" s="49">
        <v>0</v>
      </c>
    </row>
    <row r="276" spans="1:17" x14ac:dyDescent="0.25">
      <c r="A276" s="91">
        <v>12100</v>
      </c>
      <c r="B276" s="92">
        <v>1500110002</v>
      </c>
      <c r="C276" s="92" t="s">
        <v>378</v>
      </c>
      <c r="D276" s="93">
        <v>8</v>
      </c>
      <c r="E276" s="92" t="s">
        <v>15</v>
      </c>
      <c r="F276" s="101">
        <v>64.8</v>
      </c>
      <c r="G276" s="94" t="s">
        <v>16</v>
      </c>
      <c r="H276" s="82">
        <v>0</v>
      </c>
      <c r="I276" s="69" t="e">
        <v>#DIV/0!</v>
      </c>
      <c r="J276" s="70" t="e">
        <v>#N/A</v>
      </c>
      <c r="K276" s="71" t="e">
        <v>#N/A</v>
      </c>
      <c r="L276" s="83">
        <v>0</v>
      </c>
      <c r="M276" s="105">
        <f t="shared" si="4"/>
        <v>0</v>
      </c>
      <c r="N276" s="84">
        <v>9534.3574247251308</v>
      </c>
      <c r="P276" s="49">
        <v>0</v>
      </c>
      <c r="Q276" s="49">
        <v>0</v>
      </c>
    </row>
    <row r="277" spans="1:17" x14ac:dyDescent="0.25">
      <c r="A277" s="91">
        <v>12100</v>
      </c>
      <c r="B277" s="92">
        <v>1500120001</v>
      </c>
      <c r="C277" s="92" t="s">
        <v>379</v>
      </c>
      <c r="D277" s="93">
        <v>4</v>
      </c>
      <c r="E277" s="92" t="s">
        <v>380</v>
      </c>
      <c r="F277" s="101">
        <v>0</v>
      </c>
      <c r="G277" s="94" t="s">
        <v>16</v>
      </c>
      <c r="H277" s="82">
        <v>0</v>
      </c>
      <c r="I277" s="69" t="e">
        <v>#DIV/0!</v>
      </c>
      <c r="J277" s="70" t="e">
        <v>#N/A</v>
      </c>
      <c r="K277" s="71" t="e">
        <v>#N/A</v>
      </c>
      <c r="L277" s="83">
        <v>0</v>
      </c>
      <c r="M277" s="105">
        <f t="shared" si="4"/>
        <v>0</v>
      </c>
      <c r="N277" s="84">
        <v>9534.3574247251308</v>
      </c>
      <c r="P277" s="49">
        <v>0</v>
      </c>
      <c r="Q277" s="49">
        <v>0</v>
      </c>
    </row>
    <row r="278" spans="1:17" x14ac:dyDescent="0.25">
      <c r="A278" s="91">
        <v>12100</v>
      </c>
      <c r="B278" s="92">
        <v>1500190001</v>
      </c>
      <c r="C278" s="92" t="s">
        <v>381</v>
      </c>
      <c r="D278" s="93">
        <v>9</v>
      </c>
      <c r="E278" s="92" t="s">
        <v>15</v>
      </c>
      <c r="F278" s="101">
        <v>163.62</v>
      </c>
      <c r="G278" s="94" t="s">
        <v>16</v>
      </c>
      <c r="H278" s="82">
        <v>-2</v>
      </c>
      <c r="I278" s="69">
        <v>108</v>
      </c>
      <c r="J278" s="70" t="e">
        <v>#N/A</v>
      </c>
      <c r="K278" s="71" t="e">
        <v>#N/A</v>
      </c>
      <c r="L278" s="83">
        <v>0</v>
      </c>
      <c r="M278" s="105">
        <f t="shared" si="4"/>
        <v>0</v>
      </c>
      <c r="N278" s="84">
        <v>9534.3574247251308</v>
      </c>
      <c r="P278" s="49">
        <v>0</v>
      </c>
      <c r="Q278" s="49">
        <v>0</v>
      </c>
    </row>
    <row r="279" spans="1:17" x14ac:dyDescent="0.25">
      <c r="A279" s="91">
        <v>12100</v>
      </c>
      <c r="B279" s="92">
        <v>1500250001</v>
      </c>
      <c r="C279" s="92" t="s">
        <v>382</v>
      </c>
      <c r="D279" s="93">
        <v>26</v>
      </c>
      <c r="E279" s="92" t="s">
        <v>15</v>
      </c>
      <c r="F279" s="101">
        <v>0</v>
      </c>
      <c r="G279" s="94" t="s">
        <v>16</v>
      </c>
      <c r="H279" s="82">
        <v>0</v>
      </c>
      <c r="I279" s="69" t="e">
        <v>#DIV/0!</v>
      </c>
      <c r="J279" s="70" t="e">
        <v>#N/A</v>
      </c>
      <c r="K279" s="71" t="e">
        <v>#N/A</v>
      </c>
      <c r="L279" s="83">
        <v>0</v>
      </c>
      <c r="M279" s="105">
        <f t="shared" si="4"/>
        <v>0</v>
      </c>
      <c r="N279" s="84">
        <v>9534.3574247251308</v>
      </c>
      <c r="P279" s="49">
        <v>0</v>
      </c>
      <c r="Q279" s="49">
        <v>0</v>
      </c>
    </row>
    <row r="280" spans="1:17" x14ac:dyDescent="0.25">
      <c r="A280" s="91">
        <v>12100</v>
      </c>
      <c r="B280" s="92">
        <v>1500250011</v>
      </c>
      <c r="C280" s="92" t="s">
        <v>383</v>
      </c>
      <c r="D280" s="93">
        <v>10</v>
      </c>
      <c r="E280" s="92" t="s">
        <v>15</v>
      </c>
      <c r="F280" s="101">
        <v>85.3</v>
      </c>
      <c r="G280" s="94" t="s">
        <v>16</v>
      </c>
      <c r="H280" s="82">
        <v>-7</v>
      </c>
      <c r="I280" s="69">
        <v>34.285714285714285</v>
      </c>
      <c r="J280" s="70" t="e">
        <v>#N/A</v>
      </c>
      <c r="K280" s="71" t="e">
        <v>#N/A</v>
      </c>
      <c r="L280" s="83">
        <v>0</v>
      </c>
      <c r="M280" s="105">
        <f t="shared" si="4"/>
        <v>0</v>
      </c>
      <c r="N280" s="84">
        <v>9534.3574247251308</v>
      </c>
      <c r="P280" s="49">
        <v>0</v>
      </c>
      <c r="Q280" s="49">
        <v>0</v>
      </c>
    </row>
    <row r="281" spans="1:17" x14ac:dyDescent="0.25">
      <c r="A281" s="91">
        <v>12100</v>
      </c>
      <c r="B281" s="92">
        <v>1500280010</v>
      </c>
      <c r="C281" s="92" t="s">
        <v>384</v>
      </c>
      <c r="D281" s="93">
        <v>2</v>
      </c>
      <c r="E281" s="92" t="s">
        <v>15</v>
      </c>
      <c r="F281" s="101">
        <v>0</v>
      </c>
      <c r="G281" s="94" t="s">
        <v>16</v>
      </c>
      <c r="H281" s="82">
        <v>0</v>
      </c>
      <c r="I281" s="69" t="e">
        <v>#DIV/0!</v>
      </c>
      <c r="J281" s="70" t="e">
        <v>#N/A</v>
      </c>
      <c r="K281" s="71" t="e">
        <v>#N/A</v>
      </c>
      <c r="L281" s="83">
        <v>0</v>
      </c>
      <c r="M281" s="105">
        <f t="shared" si="4"/>
        <v>0</v>
      </c>
      <c r="N281" s="84">
        <v>9534.3574247251308</v>
      </c>
      <c r="P281" s="49">
        <v>0</v>
      </c>
      <c r="Q281" s="49">
        <v>0</v>
      </c>
    </row>
    <row r="282" spans="1:17" x14ac:dyDescent="0.25">
      <c r="A282" s="91">
        <v>12100</v>
      </c>
      <c r="B282" s="92">
        <v>1500710030</v>
      </c>
      <c r="C282" s="92" t="s">
        <v>385</v>
      </c>
      <c r="D282" s="93">
        <v>3</v>
      </c>
      <c r="E282" s="92" t="s">
        <v>204</v>
      </c>
      <c r="F282" s="101">
        <v>0</v>
      </c>
      <c r="G282" s="94" t="s">
        <v>16</v>
      </c>
      <c r="H282" s="82">
        <v>-2</v>
      </c>
      <c r="I282" s="69">
        <v>36</v>
      </c>
      <c r="J282" s="70" t="e">
        <v>#N/A</v>
      </c>
      <c r="K282" s="71" t="e">
        <v>#N/A</v>
      </c>
      <c r="L282" s="83">
        <v>0</v>
      </c>
      <c r="M282" s="105">
        <f t="shared" si="4"/>
        <v>0</v>
      </c>
      <c r="N282" s="84">
        <v>9534.3574247251308</v>
      </c>
      <c r="P282" s="49">
        <v>0</v>
      </c>
      <c r="Q282" s="49">
        <v>0</v>
      </c>
    </row>
    <row r="283" spans="1:17" x14ac:dyDescent="0.25">
      <c r="A283" s="91">
        <v>12100</v>
      </c>
      <c r="B283" s="92">
        <v>1550000110</v>
      </c>
      <c r="C283" s="92" t="s">
        <v>386</v>
      </c>
      <c r="D283" s="93">
        <v>1</v>
      </c>
      <c r="E283" s="92" t="s">
        <v>236</v>
      </c>
      <c r="F283" s="101">
        <v>0</v>
      </c>
      <c r="G283" s="94" t="s">
        <v>16</v>
      </c>
      <c r="H283" s="82">
        <v>0</v>
      </c>
      <c r="I283" s="69" t="e">
        <v>#DIV/0!</v>
      </c>
      <c r="J283" s="70" t="e">
        <v>#N/A</v>
      </c>
      <c r="K283" s="71" t="e">
        <v>#N/A</v>
      </c>
      <c r="L283" s="83">
        <v>0</v>
      </c>
      <c r="M283" s="105">
        <f t="shared" si="4"/>
        <v>0</v>
      </c>
      <c r="N283" s="84">
        <v>9534.3574247251308</v>
      </c>
      <c r="P283" s="49">
        <v>0</v>
      </c>
      <c r="Q283" s="49">
        <v>0</v>
      </c>
    </row>
    <row r="284" spans="1:17" x14ac:dyDescent="0.25">
      <c r="A284" s="91">
        <v>12100</v>
      </c>
      <c r="B284" s="92">
        <v>1550000210</v>
      </c>
      <c r="C284" s="92" t="s">
        <v>387</v>
      </c>
      <c r="D284" s="93">
        <v>3</v>
      </c>
      <c r="E284" s="92" t="s">
        <v>236</v>
      </c>
      <c r="F284" s="101">
        <v>0</v>
      </c>
      <c r="G284" s="94" t="s">
        <v>16</v>
      </c>
      <c r="H284" s="82">
        <v>0</v>
      </c>
      <c r="I284" s="69" t="e">
        <v>#DIV/0!</v>
      </c>
      <c r="J284" s="70" t="e">
        <v>#N/A</v>
      </c>
      <c r="K284" s="71" t="e">
        <v>#N/A</v>
      </c>
      <c r="L284" s="83">
        <v>0</v>
      </c>
      <c r="M284" s="105">
        <f t="shared" si="4"/>
        <v>0</v>
      </c>
      <c r="N284" s="84">
        <v>9534.3574247251308</v>
      </c>
      <c r="P284" s="49">
        <v>0</v>
      </c>
      <c r="Q284" s="49">
        <v>0</v>
      </c>
    </row>
    <row r="285" spans="1:17" x14ac:dyDescent="0.25">
      <c r="A285" s="91">
        <v>12100</v>
      </c>
      <c r="B285" s="92">
        <v>1550000350</v>
      </c>
      <c r="C285" s="92" t="s">
        <v>388</v>
      </c>
      <c r="D285" s="93">
        <v>4</v>
      </c>
      <c r="E285" s="92" t="s">
        <v>236</v>
      </c>
      <c r="F285" s="101">
        <v>0</v>
      </c>
      <c r="G285" s="94" t="s">
        <v>16</v>
      </c>
      <c r="H285" s="82">
        <v>0</v>
      </c>
      <c r="I285" s="69" t="e">
        <v>#DIV/0!</v>
      </c>
      <c r="J285" s="70" t="e">
        <v>#N/A</v>
      </c>
      <c r="K285" s="71" t="e">
        <v>#N/A</v>
      </c>
      <c r="L285" s="83">
        <v>0</v>
      </c>
      <c r="M285" s="105">
        <f t="shared" si="4"/>
        <v>0</v>
      </c>
      <c r="N285" s="84">
        <v>9534.3574247251308</v>
      </c>
      <c r="P285" s="49">
        <v>0</v>
      </c>
      <c r="Q285" s="49">
        <v>0</v>
      </c>
    </row>
    <row r="286" spans="1:17" x14ac:dyDescent="0.25">
      <c r="A286" s="91">
        <v>12100</v>
      </c>
      <c r="B286" s="92">
        <v>1550000450</v>
      </c>
      <c r="C286" s="92" t="s">
        <v>389</v>
      </c>
      <c r="D286" s="93">
        <v>3</v>
      </c>
      <c r="E286" s="92" t="s">
        <v>236</v>
      </c>
      <c r="F286" s="101">
        <v>0</v>
      </c>
      <c r="G286" s="94" t="s">
        <v>16</v>
      </c>
      <c r="H286" s="82">
        <v>0</v>
      </c>
      <c r="I286" s="69" t="e">
        <v>#DIV/0!</v>
      </c>
      <c r="J286" s="70" t="e">
        <v>#N/A</v>
      </c>
      <c r="K286" s="71" t="e">
        <v>#N/A</v>
      </c>
      <c r="L286" s="83">
        <v>0</v>
      </c>
      <c r="M286" s="105">
        <f t="shared" si="4"/>
        <v>0</v>
      </c>
      <c r="N286" s="84">
        <v>9534.3574247251308</v>
      </c>
      <c r="P286" s="49">
        <v>0</v>
      </c>
      <c r="Q286" s="49">
        <v>0</v>
      </c>
    </row>
    <row r="287" spans="1:17" x14ac:dyDescent="0.25">
      <c r="A287" s="91">
        <v>12100</v>
      </c>
      <c r="B287" s="92">
        <v>1550000510</v>
      </c>
      <c r="C287" s="92" t="s">
        <v>390</v>
      </c>
      <c r="D287" s="93">
        <v>2</v>
      </c>
      <c r="E287" s="92" t="s">
        <v>236</v>
      </c>
      <c r="F287" s="101">
        <v>0</v>
      </c>
      <c r="G287" s="94" t="s">
        <v>16</v>
      </c>
      <c r="H287" s="82">
        <v>0</v>
      </c>
      <c r="I287" s="69" t="e">
        <v>#DIV/0!</v>
      </c>
      <c r="J287" s="70" t="e">
        <v>#N/A</v>
      </c>
      <c r="K287" s="71" t="e">
        <v>#N/A</v>
      </c>
      <c r="L287" s="83">
        <v>0</v>
      </c>
      <c r="M287" s="105">
        <f t="shared" si="4"/>
        <v>0</v>
      </c>
      <c r="N287" s="84">
        <v>9534.3574247251308</v>
      </c>
      <c r="P287" s="49">
        <v>0</v>
      </c>
      <c r="Q287" s="49">
        <v>0</v>
      </c>
    </row>
    <row r="288" spans="1:17" x14ac:dyDescent="0.25">
      <c r="A288" s="91">
        <v>12100</v>
      </c>
      <c r="B288" s="92">
        <v>1550000550</v>
      </c>
      <c r="C288" s="92" t="s">
        <v>391</v>
      </c>
      <c r="D288" s="93">
        <v>3</v>
      </c>
      <c r="E288" s="92" t="s">
        <v>236</v>
      </c>
      <c r="F288" s="101">
        <v>2006.76</v>
      </c>
      <c r="G288" s="94" t="s">
        <v>16</v>
      </c>
      <c r="H288" s="82">
        <v>0</v>
      </c>
      <c r="I288" s="69" t="e">
        <v>#DIV/0!</v>
      </c>
      <c r="J288" s="70" t="e">
        <v>#N/A</v>
      </c>
      <c r="K288" s="71" t="e">
        <v>#N/A</v>
      </c>
      <c r="L288" s="83">
        <v>0</v>
      </c>
      <c r="M288" s="105">
        <f t="shared" si="4"/>
        <v>0</v>
      </c>
      <c r="N288" s="84">
        <v>9534.3574247251308</v>
      </c>
      <c r="P288" s="49">
        <v>0</v>
      </c>
      <c r="Q288" s="49">
        <v>0</v>
      </c>
    </row>
    <row r="289" spans="1:17" x14ac:dyDescent="0.25">
      <c r="A289" s="91">
        <v>12100</v>
      </c>
      <c r="B289" s="92">
        <v>1550000610</v>
      </c>
      <c r="C289" s="92" t="s">
        <v>392</v>
      </c>
      <c r="D289" s="93">
        <v>3</v>
      </c>
      <c r="E289" s="92" t="s">
        <v>236</v>
      </c>
      <c r="F289" s="101">
        <v>1094.81</v>
      </c>
      <c r="G289" s="94" t="s">
        <v>16</v>
      </c>
      <c r="H289" s="82">
        <v>0</v>
      </c>
      <c r="I289" s="69" t="e">
        <v>#DIV/0!</v>
      </c>
      <c r="J289" s="70" t="e">
        <v>#N/A</v>
      </c>
      <c r="K289" s="71" t="e">
        <v>#N/A</v>
      </c>
      <c r="L289" s="83">
        <v>0</v>
      </c>
      <c r="M289" s="105">
        <f t="shared" si="4"/>
        <v>0</v>
      </c>
      <c r="N289" s="84">
        <v>9534.3574247251308</v>
      </c>
      <c r="P289" s="49">
        <v>0</v>
      </c>
      <c r="Q289" s="49">
        <v>0</v>
      </c>
    </row>
    <row r="290" spans="1:17" x14ac:dyDescent="0.25">
      <c r="A290" s="91">
        <v>12100</v>
      </c>
      <c r="B290" s="92">
        <v>1550000750</v>
      </c>
      <c r="C290" s="92" t="s">
        <v>393</v>
      </c>
      <c r="D290" s="93">
        <v>3</v>
      </c>
      <c r="E290" s="92" t="s">
        <v>236</v>
      </c>
      <c r="F290" s="101">
        <v>4484.25</v>
      </c>
      <c r="G290" s="94" t="s">
        <v>16</v>
      </c>
      <c r="H290" s="82">
        <v>0</v>
      </c>
      <c r="I290" s="69" t="e">
        <v>#DIV/0!</v>
      </c>
      <c r="J290" s="70" t="e">
        <v>#N/A</v>
      </c>
      <c r="K290" s="71" t="e">
        <v>#N/A</v>
      </c>
      <c r="L290" s="83">
        <v>0</v>
      </c>
      <c r="M290" s="105">
        <f t="shared" si="4"/>
        <v>0</v>
      </c>
      <c r="N290" s="84">
        <v>9534.3574247251308</v>
      </c>
      <c r="P290" s="49">
        <v>0</v>
      </c>
      <c r="Q290" s="49">
        <v>0</v>
      </c>
    </row>
    <row r="291" spans="1:17" x14ac:dyDescent="0.25">
      <c r="A291" s="91">
        <v>12100</v>
      </c>
      <c r="B291" s="92">
        <v>1550000850</v>
      </c>
      <c r="C291" s="92" t="s">
        <v>394</v>
      </c>
      <c r="D291" s="93">
        <v>2</v>
      </c>
      <c r="E291" s="92" t="s">
        <v>236</v>
      </c>
      <c r="F291" s="101">
        <v>0</v>
      </c>
      <c r="G291" s="94" t="s">
        <v>16</v>
      </c>
      <c r="H291" s="82">
        <v>0</v>
      </c>
      <c r="I291" s="69" t="e">
        <v>#DIV/0!</v>
      </c>
      <c r="J291" s="70" t="e">
        <v>#N/A</v>
      </c>
      <c r="K291" s="71" t="e">
        <v>#N/A</v>
      </c>
      <c r="L291" s="83">
        <v>0</v>
      </c>
      <c r="M291" s="105">
        <f t="shared" si="4"/>
        <v>0</v>
      </c>
      <c r="N291" s="84">
        <v>9534.3574247251308</v>
      </c>
      <c r="P291" s="49">
        <v>0</v>
      </c>
      <c r="Q291" s="49">
        <v>0</v>
      </c>
    </row>
    <row r="292" spans="1:17" x14ac:dyDescent="0.25">
      <c r="A292" s="91">
        <v>12100</v>
      </c>
      <c r="B292" s="92">
        <v>1600500011</v>
      </c>
      <c r="C292" s="92" t="s">
        <v>395</v>
      </c>
      <c r="D292" s="93">
        <v>0.8</v>
      </c>
      <c r="E292" s="92" t="s">
        <v>204</v>
      </c>
      <c r="F292" s="101">
        <v>1503.78</v>
      </c>
      <c r="G292" s="94" t="s">
        <v>16</v>
      </c>
      <c r="H292" s="82">
        <v>0</v>
      </c>
      <c r="I292" s="69" t="e">
        <v>#DIV/0!</v>
      </c>
      <c r="J292" s="70" t="e">
        <v>#N/A</v>
      </c>
      <c r="K292" s="71" t="e">
        <v>#N/A</v>
      </c>
      <c r="L292" s="83">
        <v>0</v>
      </c>
      <c r="M292" s="105">
        <f t="shared" si="4"/>
        <v>0</v>
      </c>
      <c r="N292" s="84">
        <v>9534.3574247251308</v>
      </c>
      <c r="P292" s="49">
        <v>0</v>
      </c>
      <c r="Q292" s="49">
        <v>0</v>
      </c>
    </row>
    <row r="293" spans="1:17" x14ac:dyDescent="0.25">
      <c r="A293" s="91">
        <v>12100</v>
      </c>
      <c r="B293" s="92">
        <v>1600940001</v>
      </c>
      <c r="C293" s="92" t="s">
        <v>396</v>
      </c>
      <c r="D293" s="93">
        <v>38</v>
      </c>
      <c r="E293" s="92" t="s">
        <v>380</v>
      </c>
      <c r="F293" s="101">
        <v>159.9</v>
      </c>
      <c r="G293" s="94" t="s">
        <v>16</v>
      </c>
      <c r="H293" s="82">
        <v>-24</v>
      </c>
      <c r="I293" s="69">
        <v>38</v>
      </c>
      <c r="J293" s="70" t="e">
        <v>#N/A</v>
      </c>
      <c r="K293" s="71" t="e">
        <v>#N/A</v>
      </c>
      <c r="L293" s="83">
        <v>0</v>
      </c>
      <c r="M293" s="105">
        <f t="shared" si="4"/>
        <v>0</v>
      </c>
      <c r="N293" s="84">
        <v>9534.3574247251308</v>
      </c>
      <c r="P293" s="49">
        <v>0</v>
      </c>
      <c r="Q293" s="49">
        <v>0</v>
      </c>
    </row>
    <row r="294" spans="1:17" x14ac:dyDescent="0.25">
      <c r="A294" s="91">
        <v>12100</v>
      </c>
      <c r="B294" s="92">
        <v>1601170100</v>
      </c>
      <c r="C294" s="92" t="s">
        <v>397</v>
      </c>
      <c r="D294" s="93">
        <v>6</v>
      </c>
      <c r="E294" s="92" t="s">
        <v>204</v>
      </c>
      <c r="F294" s="101">
        <v>394.87</v>
      </c>
      <c r="G294" s="94" t="s">
        <v>16</v>
      </c>
      <c r="H294" s="82">
        <v>-2</v>
      </c>
      <c r="I294" s="69">
        <v>72</v>
      </c>
      <c r="J294" s="70" t="e">
        <v>#N/A</v>
      </c>
      <c r="K294" s="71" t="e">
        <v>#N/A</v>
      </c>
      <c r="L294" s="83">
        <v>0</v>
      </c>
      <c r="M294" s="105">
        <f t="shared" si="4"/>
        <v>0</v>
      </c>
      <c r="N294" s="84">
        <v>9534.3574247251308</v>
      </c>
      <c r="P294" s="49">
        <v>0</v>
      </c>
      <c r="Q294" s="49">
        <v>0</v>
      </c>
    </row>
    <row r="295" spans="1:17" x14ac:dyDescent="0.25">
      <c r="A295" s="91">
        <v>12100</v>
      </c>
      <c r="B295" s="92">
        <v>1603790004</v>
      </c>
      <c r="C295" s="92" t="s">
        <v>398</v>
      </c>
      <c r="D295" s="93">
        <v>7</v>
      </c>
      <c r="E295" s="92" t="s">
        <v>15</v>
      </c>
      <c r="F295" s="101">
        <v>45.23</v>
      </c>
      <c r="G295" s="94" t="s">
        <v>16</v>
      </c>
      <c r="H295" s="82">
        <v>-10</v>
      </c>
      <c r="I295" s="69">
        <v>16.799999999999997</v>
      </c>
      <c r="J295" s="70" t="e">
        <v>#N/A</v>
      </c>
      <c r="K295" s="71" t="e">
        <v>#N/A</v>
      </c>
      <c r="L295" s="83">
        <v>0</v>
      </c>
      <c r="M295" s="105">
        <f t="shared" si="4"/>
        <v>0</v>
      </c>
      <c r="N295" s="84">
        <v>9534.3574247251308</v>
      </c>
      <c r="P295" s="49">
        <v>0</v>
      </c>
      <c r="Q295" s="49">
        <v>0</v>
      </c>
    </row>
    <row r="296" spans="1:17" x14ac:dyDescent="0.25">
      <c r="A296" s="91">
        <v>12100</v>
      </c>
      <c r="B296" s="92">
        <v>1603790005</v>
      </c>
      <c r="C296" s="92" t="s">
        <v>399</v>
      </c>
      <c r="D296" s="93">
        <v>10</v>
      </c>
      <c r="E296" s="92" t="s">
        <v>15</v>
      </c>
      <c r="F296" s="101">
        <v>52</v>
      </c>
      <c r="G296" s="94" t="s">
        <v>16</v>
      </c>
      <c r="H296" s="82">
        <v>0</v>
      </c>
      <c r="I296" s="69" t="e">
        <v>#DIV/0!</v>
      </c>
      <c r="J296" s="70" t="e">
        <v>#N/A</v>
      </c>
      <c r="K296" s="71" t="e">
        <v>#N/A</v>
      </c>
      <c r="L296" s="83">
        <v>0</v>
      </c>
      <c r="M296" s="105">
        <f t="shared" si="4"/>
        <v>0</v>
      </c>
      <c r="N296" s="84">
        <v>9534.3574247251308</v>
      </c>
      <c r="P296" s="49">
        <v>0</v>
      </c>
      <c r="Q296" s="49">
        <v>0</v>
      </c>
    </row>
    <row r="297" spans="1:17" x14ac:dyDescent="0.25">
      <c r="A297" s="91">
        <v>12100</v>
      </c>
      <c r="B297" s="92">
        <v>1605350001</v>
      </c>
      <c r="C297" s="92" t="s">
        <v>400</v>
      </c>
      <c r="D297" s="93">
        <v>47</v>
      </c>
      <c r="E297" s="92" t="s">
        <v>380</v>
      </c>
      <c r="F297" s="101">
        <v>201.98</v>
      </c>
      <c r="G297" s="94" t="s">
        <v>16</v>
      </c>
      <c r="H297" s="82">
        <v>-17</v>
      </c>
      <c r="I297" s="69">
        <v>66.35294117647058</v>
      </c>
      <c r="J297" s="70" t="e">
        <v>#N/A</v>
      </c>
      <c r="K297" s="71" t="e">
        <v>#N/A</v>
      </c>
      <c r="L297" s="83">
        <v>0</v>
      </c>
      <c r="M297" s="105">
        <f t="shared" si="4"/>
        <v>0</v>
      </c>
      <c r="N297" s="84">
        <v>9534.3574247251308</v>
      </c>
      <c r="P297" s="49">
        <v>0</v>
      </c>
      <c r="Q297" s="49">
        <v>0</v>
      </c>
    </row>
    <row r="298" spans="1:17" x14ac:dyDescent="0.25">
      <c r="A298" s="91">
        <v>12100</v>
      </c>
      <c r="B298" s="92">
        <v>1605350010</v>
      </c>
      <c r="C298" s="92" t="s">
        <v>401</v>
      </c>
      <c r="D298" s="93">
        <v>17</v>
      </c>
      <c r="E298" s="92" t="s">
        <v>204</v>
      </c>
      <c r="F298" s="101">
        <v>3541.1</v>
      </c>
      <c r="G298" s="94" t="s">
        <v>16</v>
      </c>
      <c r="H298" s="82">
        <v>0</v>
      </c>
      <c r="I298" s="69" t="e">
        <v>#DIV/0!</v>
      </c>
      <c r="J298" s="70" t="e">
        <v>#N/A</v>
      </c>
      <c r="K298" s="71" t="e">
        <v>#N/A</v>
      </c>
      <c r="L298" s="83">
        <v>0</v>
      </c>
      <c r="M298" s="105">
        <f t="shared" si="4"/>
        <v>0</v>
      </c>
      <c r="N298" s="84">
        <v>9534.3574247251308</v>
      </c>
      <c r="P298" s="49">
        <v>0</v>
      </c>
      <c r="Q298" s="49">
        <v>0</v>
      </c>
    </row>
    <row r="299" spans="1:17" x14ac:dyDescent="0.25">
      <c r="A299" s="91">
        <v>12100</v>
      </c>
      <c r="B299" s="92">
        <v>1605350020</v>
      </c>
      <c r="C299" s="92" t="s">
        <v>402</v>
      </c>
      <c r="D299" s="93">
        <v>9</v>
      </c>
      <c r="E299" s="92" t="s">
        <v>204</v>
      </c>
      <c r="F299" s="101">
        <v>1874.7</v>
      </c>
      <c r="G299" s="94" t="s">
        <v>16</v>
      </c>
      <c r="H299" s="82">
        <v>-1</v>
      </c>
      <c r="I299" s="69">
        <v>216</v>
      </c>
      <c r="J299" s="70" t="e">
        <v>#N/A</v>
      </c>
      <c r="K299" s="71" t="e">
        <v>#N/A</v>
      </c>
      <c r="L299" s="83">
        <v>0</v>
      </c>
      <c r="M299" s="105">
        <f t="shared" si="4"/>
        <v>0</v>
      </c>
      <c r="N299" s="84">
        <v>9534.3574247251308</v>
      </c>
      <c r="P299" s="49">
        <v>0</v>
      </c>
      <c r="Q299" s="49">
        <v>0</v>
      </c>
    </row>
    <row r="300" spans="1:17" x14ac:dyDescent="0.25">
      <c r="A300" s="91">
        <v>12100</v>
      </c>
      <c r="B300" s="92">
        <v>1606600001</v>
      </c>
      <c r="C300" s="92" t="s">
        <v>403</v>
      </c>
      <c r="D300" s="93">
        <v>4</v>
      </c>
      <c r="E300" s="92" t="s">
        <v>380</v>
      </c>
      <c r="F300" s="101">
        <v>432.8</v>
      </c>
      <c r="G300" s="94" t="s">
        <v>16</v>
      </c>
      <c r="H300" s="82">
        <v>0</v>
      </c>
      <c r="I300" s="69" t="e">
        <v>#DIV/0!</v>
      </c>
      <c r="J300" s="70" t="e">
        <v>#N/A</v>
      </c>
      <c r="K300" s="71" t="e">
        <v>#N/A</v>
      </c>
      <c r="L300" s="83">
        <v>0</v>
      </c>
      <c r="M300" s="105">
        <f t="shared" si="4"/>
        <v>0</v>
      </c>
      <c r="N300" s="84">
        <v>9534.3574247251308</v>
      </c>
      <c r="P300" s="49">
        <v>0</v>
      </c>
      <c r="Q300" s="49">
        <v>0</v>
      </c>
    </row>
    <row r="301" spans="1:17" x14ac:dyDescent="0.25">
      <c r="A301" s="91">
        <v>12100</v>
      </c>
      <c r="B301" s="92">
        <v>1607400050</v>
      </c>
      <c r="C301" s="92" t="s">
        <v>404</v>
      </c>
      <c r="D301" s="93">
        <v>14</v>
      </c>
      <c r="E301" s="92" t="s">
        <v>204</v>
      </c>
      <c r="F301" s="101">
        <v>348.6</v>
      </c>
      <c r="G301" s="94" t="s">
        <v>16</v>
      </c>
      <c r="H301" s="82">
        <v>0</v>
      </c>
      <c r="I301" s="69" t="e">
        <v>#DIV/0!</v>
      </c>
      <c r="J301" s="70" t="e">
        <v>#N/A</v>
      </c>
      <c r="K301" s="71" t="e">
        <v>#N/A</v>
      </c>
      <c r="L301" s="83">
        <v>0</v>
      </c>
      <c r="M301" s="105">
        <f t="shared" si="4"/>
        <v>0</v>
      </c>
      <c r="N301" s="86">
        <v>9534.3574247251308</v>
      </c>
      <c r="P301" s="49">
        <v>0</v>
      </c>
      <c r="Q301" s="49">
        <v>0</v>
      </c>
    </row>
  </sheetData>
  <conditionalFormatting sqref="L2:L57">
    <cfRule type="colorScale" priority="11">
      <colorScale>
        <cfvo type="min"/>
        <cfvo type="max"/>
        <color theme="9" tint="0.79998168889431442"/>
        <color rgb="FFFFC000"/>
      </colorScale>
    </cfRule>
    <cfRule type="colorScale" priority="12">
      <colorScale>
        <cfvo type="min"/>
        <cfvo type="max"/>
        <color rgb="FFFF7128"/>
        <color rgb="FFFFEF9C"/>
      </colorScale>
    </cfRule>
  </conditionalFormatting>
  <conditionalFormatting sqref="L58:L125">
    <cfRule type="colorScale" priority="9">
      <colorScale>
        <cfvo type="min"/>
        <cfvo type="max"/>
        <color theme="9" tint="0.79998168889431442"/>
        <color rgb="FFFFC000"/>
      </colorScale>
    </cfRule>
    <cfRule type="colorScale" priority="10">
      <colorScale>
        <cfvo type="min"/>
        <cfvo type="max"/>
        <color rgb="FFFF7128"/>
        <color rgb="FFFFEF9C"/>
      </colorScale>
    </cfRule>
  </conditionalFormatting>
  <conditionalFormatting sqref="L126:L301">
    <cfRule type="colorScale" priority="7">
      <colorScale>
        <cfvo type="min"/>
        <cfvo type="max"/>
        <color theme="9" tint="0.79998168889431442"/>
        <color rgb="FFFFC000"/>
      </colorScale>
    </cfRule>
    <cfRule type="colorScale" priority="8">
      <colorScale>
        <cfvo type="min"/>
        <cfvo type="max"/>
        <color rgb="FFFF7128"/>
        <color rgb="FFFFEF9C"/>
      </colorScale>
    </cfRule>
  </conditionalFormatting>
  <conditionalFormatting sqref="M2:M57">
    <cfRule type="colorScale" priority="5">
      <colorScale>
        <cfvo type="min"/>
        <cfvo type="max"/>
        <color theme="9" tint="0.79998168889431442"/>
        <color rgb="FFFFC000"/>
      </colorScale>
    </cfRule>
    <cfRule type="colorScale" priority="6">
      <colorScale>
        <cfvo type="min"/>
        <cfvo type="max"/>
        <color rgb="FFFF7128"/>
        <color rgb="FFFFEF9C"/>
      </colorScale>
    </cfRule>
  </conditionalFormatting>
  <conditionalFormatting sqref="M58:M125">
    <cfRule type="colorScale" priority="3">
      <colorScale>
        <cfvo type="min"/>
        <cfvo type="max"/>
        <color theme="9" tint="0.79998168889431442"/>
        <color rgb="FFFFC000"/>
      </colorScale>
    </cfRule>
    <cfRule type="colorScale" priority="4">
      <colorScale>
        <cfvo type="min"/>
        <cfvo type="max"/>
        <color rgb="FFFF7128"/>
        <color rgb="FFFFEF9C"/>
      </colorScale>
    </cfRule>
  </conditionalFormatting>
  <conditionalFormatting sqref="M126:M301">
    <cfRule type="colorScale" priority="1">
      <colorScale>
        <cfvo type="min"/>
        <cfvo type="max"/>
        <color theme="9" tint="0.79998168889431442"/>
        <color rgb="FFFFC000"/>
      </colorScale>
    </cfRule>
    <cfRule type="colorScale" priority="2">
      <colorScale>
        <cfvo type="min"/>
        <cfvo type="max"/>
        <color rgb="FFFF7128"/>
        <color rgb="FFFFEF9C"/>
      </colorScale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F1</vt:lpstr>
      <vt:lpstr>2024</vt:lpstr>
    </vt:vector>
  </TitlesOfParts>
  <Company>COLIBRYS (SWITZERLAND) LTD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CARELLA Fabrice</dc:creator>
  <cp:lastModifiedBy>Charles Couchouron</cp:lastModifiedBy>
  <dcterms:created xsi:type="dcterms:W3CDTF">2017-02-21T12:11:43Z</dcterms:created>
  <dcterms:modified xsi:type="dcterms:W3CDTF">2025-06-11T12:30:53Z</dcterms:modified>
</cp:coreProperties>
</file>