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évin\Documents\Kévin\Rapport U51\"/>
    </mc:Choice>
  </mc:AlternateContent>
  <bookViews>
    <workbookView xWindow="0" yWindow="0" windowWidth="10680" windowHeight="8220" tabRatio="495" activeTab="3"/>
  </bookViews>
  <sheets>
    <sheet name="Entrée" sheetId="2" r:id="rId1"/>
    <sheet name="Sortie" sheetId="6" r:id="rId2"/>
    <sheet name="Suivi de stock" sheetId="4" r:id="rId3"/>
    <sheet name="Devis" sheetId="5" r:id="rId4"/>
  </sheets>
  <definedNames>
    <definedName name="_xlnm._FilterDatabase" localSheetId="0" hidden="1">Entrée!$A$2:$B$3</definedName>
    <definedName name="_xlnm._FilterDatabase" localSheetId="2" hidden="1">'Suivi de stock'!$A$1:$AA$102</definedName>
    <definedName name="Données">#REF!</definedName>
    <definedName name="Entrée">Entrée!$A$5:$AA$73</definedName>
    <definedName name="Entrées">Entrée!#REF!</definedName>
    <definedName name="Sortie">Sortie!$A$5:$AA$73</definedName>
    <definedName name="Sorties">Entrée!#REF!</definedName>
    <definedName name="Tableau">'Suivi de stock'!$H$5:$AC$102</definedName>
    <definedName name="ValHighlight">'Suivi de stock'!$J$1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5" l="1"/>
  <c r="A6" i="5"/>
  <c r="A4" i="5"/>
  <c r="F11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8" i="4"/>
  <c r="F9" i="4"/>
  <c r="F10" i="4"/>
  <c r="F12" i="4"/>
  <c r="H7" i="4" l="1"/>
  <c r="I13" i="4"/>
  <c r="I14" i="4"/>
  <c r="H13" i="4"/>
  <c r="H14" i="4"/>
  <c r="I22" i="4" l="1"/>
  <c r="I8" i="4"/>
  <c r="I9" i="4"/>
  <c r="I10" i="4"/>
  <c r="I11" i="4"/>
  <c r="I12" i="4"/>
  <c r="I15" i="4"/>
  <c r="I16" i="4"/>
  <c r="I17" i="4"/>
  <c r="I18" i="4"/>
  <c r="I19" i="4"/>
  <c r="I20" i="4"/>
  <c r="I21" i="4"/>
  <c r="H8" i="4"/>
  <c r="H9" i="4"/>
  <c r="H10" i="4"/>
  <c r="H11" i="4"/>
  <c r="H12" i="4"/>
  <c r="H15" i="4"/>
  <c r="H16" i="4"/>
  <c r="H17" i="4"/>
  <c r="H18" i="4"/>
  <c r="H19" i="4"/>
  <c r="H20" i="4"/>
  <c r="H21" i="4"/>
  <c r="H22" i="4"/>
  <c r="I7" i="4"/>
  <c r="C14" i="4"/>
  <c r="F7" i="4"/>
  <c r="C13" i="4" l="1"/>
  <c r="C15" i="4"/>
  <c r="C12" i="4"/>
  <c r="C16" i="4"/>
  <c r="C17" i="4"/>
  <c r="C11" i="4"/>
  <c r="C8" i="4"/>
  <c r="G7" i="4" l="1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C10" i="4"/>
  <c r="C9" i="4"/>
  <c r="F28" i="4"/>
  <c r="F29" i="4"/>
  <c r="F30" i="4"/>
  <c r="F31" i="4"/>
  <c r="C31" i="4" s="1"/>
  <c r="F32" i="4"/>
  <c r="F33" i="4"/>
  <c r="C33" i="4" s="1"/>
  <c r="F34" i="4"/>
  <c r="F35" i="4"/>
  <c r="C35" i="4" s="1"/>
  <c r="F36" i="4"/>
  <c r="F37" i="4"/>
  <c r="C37" i="4" s="1"/>
  <c r="F38" i="4"/>
  <c r="F39" i="4"/>
  <c r="C39" i="4" s="1"/>
  <c r="F40" i="4"/>
  <c r="F41" i="4"/>
  <c r="C41" i="4" s="1"/>
  <c r="F42" i="4"/>
  <c r="F43" i="4"/>
  <c r="C43" i="4" s="1"/>
  <c r="F44" i="4"/>
  <c r="F45" i="4"/>
  <c r="C45" i="4" s="1"/>
  <c r="F46" i="4"/>
  <c r="F47" i="4"/>
  <c r="C47" i="4" s="1"/>
  <c r="F48" i="4"/>
  <c r="F49" i="4"/>
  <c r="C49" i="4" s="1"/>
  <c r="F50" i="4"/>
  <c r="F51" i="4"/>
  <c r="C51" i="4" s="1"/>
  <c r="F52" i="4"/>
  <c r="F53" i="4"/>
  <c r="C53" i="4" s="1"/>
  <c r="F54" i="4"/>
  <c r="F55" i="4"/>
  <c r="C55" i="4" s="1"/>
  <c r="F56" i="4"/>
  <c r="F57" i="4"/>
  <c r="C57" i="4" s="1"/>
  <c r="F58" i="4"/>
  <c r="F59" i="4"/>
  <c r="C59" i="4" s="1"/>
  <c r="F60" i="4"/>
  <c r="F61" i="4"/>
  <c r="C61" i="4" s="1"/>
  <c r="F62" i="4"/>
  <c r="F63" i="4"/>
  <c r="C63" i="4" s="1"/>
  <c r="F64" i="4"/>
  <c r="F65" i="4"/>
  <c r="C65" i="4" s="1"/>
  <c r="F66" i="4"/>
  <c r="F67" i="4"/>
  <c r="C67" i="4" s="1"/>
  <c r="F68" i="4"/>
  <c r="F69" i="4"/>
  <c r="C69" i="4" s="1"/>
  <c r="F70" i="4"/>
  <c r="F71" i="4"/>
  <c r="C71" i="4" s="1"/>
  <c r="F72" i="4"/>
  <c r="F73" i="4"/>
  <c r="C73" i="4" s="1"/>
  <c r="F74" i="4"/>
  <c r="F75" i="4"/>
  <c r="C75" i="4" s="1"/>
  <c r="F76" i="4"/>
  <c r="F77" i="4"/>
  <c r="F78" i="4"/>
  <c r="F79" i="4"/>
  <c r="C79" i="4" s="1"/>
  <c r="F80" i="4"/>
  <c r="F81" i="4"/>
  <c r="C81" i="4" s="1"/>
  <c r="F82" i="4"/>
  <c r="F83" i="4"/>
  <c r="C83" i="4" s="1"/>
  <c r="F84" i="4"/>
  <c r="F85" i="4"/>
  <c r="C85" i="4" s="1"/>
  <c r="F86" i="4"/>
  <c r="F87" i="4"/>
  <c r="C87" i="4" s="1"/>
  <c r="F88" i="4"/>
  <c r="F89" i="4"/>
  <c r="C89" i="4" s="1"/>
  <c r="F90" i="4"/>
  <c r="F91" i="4"/>
  <c r="C91" i="4" s="1"/>
  <c r="F92" i="4"/>
  <c r="F93" i="4"/>
  <c r="C93" i="4" s="1"/>
  <c r="F94" i="4"/>
  <c r="F95" i="4"/>
  <c r="C95" i="4" s="1"/>
  <c r="F96" i="4"/>
  <c r="F97" i="4"/>
  <c r="C97" i="4" s="1"/>
  <c r="F98" i="4"/>
  <c r="F99" i="4"/>
  <c r="C99" i="4" s="1"/>
  <c r="F100" i="4"/>
  <c r="F101" i="4"/>
  <c r="C101" i="4" s="1"/>
  <c r="F102" i="4"/>
  <c r="C29" i="4" l="1"/>
  <c r="C100" i="4"/>
  <c r="C96" i="4"/>
  <c r="C92" i="4"/>
  <c r="C88" i="4"/>
  <c r="C84" i="4"/>
  <c r="C80" i="4"/>
  <c r="C76" i="4"/>
  <c r="C72" i="4"/>
  <c r="C68" i="4"/>
  <c r="C64" i="4"/>
  <c r="C60" i="4"/>
  <c r="C56" i="4"/>
  <c r="C52" i="4"/>
  <c r="C48" i="4"/>
  <c r="C44" i="4"/>
  <c r="C40" i="4"/>
  <c r="C36" i="4"/>
  <c r="C32" i="4"/>
  <c r="C28" i="4"/>
  <c r="C102" i="4"/>
  <c r="C98" i="4"/>
  <c r="C94" i="4"/>
  <c r="C90" i="4"/>
  <c r="C86" i="4"/>
  <c r="C82" i="4"/>
  <c r="C78" i="4"/>
  <c r="C74" i="4"/>
  <c r="C70" i="4"/>
  <c r="C66" i="4"/>
  <c r="C62" i="4"/>
  <c r="C58" i="4"/>
  <c r="C54" i="4"/>
  <c r="C46" i="4"/>
  <c r="C42" i="4"/>
  <c r="C38" i="4"/>
  <c r="C34" i="4"/>
  <c r="C30" i="4"/>
  <c r="C24" i="4"/>
  <c r="C19" i="4"/>
  <c r="C27" i="4"/>
  <c r="C22" i="4"/>
  <c r="C26" i="4"/>
  <c r="C21" i="4"/>
  <c r="C23" i="4"/>
  <c r="A13" i="4" s="1"/>
  <c r="C18" i="4"/>
  <c r="C25" i="4"/>
  <c r="C20" i="4"/>
  <c r="C77" i="4"/>
  <c r="C50" i="4"/>
  <c r="C7" i="4"/>
  <c r="A14" i="4" l="1"/>
  <c r="A8" i="4"/>
  <c r="A22" i="4"/>
  <c r="A10" i="4"/>
  <c r="A18" i="4"/>
  <c r="A19" i="4"/>
  <c r="A12" i="4"/>
  <c r="A20" i="4"/>
  <c r="A16" i="4"/>
  <c r="A23" i="4"/>
  <c r="A17" i="4"/>
  <c r="A15" i="4"/>
  <c r="A9" i="4"/>
  <c r="A11" i="4"/>
  <c r="A26" i="4" l="1"/>
  <c r="A25" i="4"/>
  <c r="A21" i="4"/>
  <c r="A29" i="4" l="1"/>
  <c r="A28" i="4"/>
  <c r="A24" i="4"/>
  <c r="A31" i="4" l="1"/>
  <c r="A32" i="4"/>
  <c r="A27" i="4"/>
  <c r="A35" i="4" l="1"/>
  <c r="A34" i="4"/>
  <c r="A30" i="4"/>
  <c r="A38" i="4" l="1"/>
  <c r="A37" i="4"/>
  <c r="A33" i="4"/>
  <c r="A40" i="4" l="1"/>
  <c r="A41" i="4"/>
  <c r="A36" i="4"/>
  <c r="A44" i="4" l="1"/>
  <c r="A43" i="4"/>
  <c r="A39" i="4"/>
  <c r="A46" i="4" l="1"/>
  <c r="A47" i="4"/>
  <c r="A42" i="4"/>
  <c r="A50" i="4" l="1"/>
  <c r="A49" i="4"/>
  <c r="A45" i="4"/>
  <c r="A52" i="4" l="1"/>
  <c r="A53" i="4"/>
  <c r="A48" i="4"/>
  <c r="A56" i="4" l="1"/>
  <c r="A55" i="4"/>
  <c r="A51" i="4"/>
  <c r="A58" i="4" l="1"/>
  <c r="A59" i="4"/>
  <c r="A54" i="4"/>
  <c r="A62" i="4" l="1"/>
  <c r="A61" i="4"/>
  <c r="A57" i="4"/>
  <c r="A64" i="4" l="1"/>
  <c r="A65" i="4"/>
  <c r="A60" i="4"/>
  <c r="A68" i="4" l="1"/>
  <c r="A67" i="4"/>
  <c r="A63" i="4"/>
  <c r="A70" i="4" l="1"/>
  <c r="A71" i="4"/>
  <c r="A66" i="4"/>
  <c r="A74" i="4" l="1"/>
  <c r="A73" i="4"/>
  <c r="A69" i="4"/>
  <c r="A76" i="4" l="1"/>
  <c r="A77" i="4"/>
  <c r="A72" i="4"/>
  <c r="A80" i="4" l="1"/>
  <c r="A79" i="4"/>
  <c r="A75" i="4"/>
  <c r="A82" i="4" l="1"/>
  <c r="A83" i="4"/>
  <c r="A78" i="4"/>
  <c r="A86" i="4" l="1"/>
  <c r="A85" i="4"/>
  <c r="A81" i="4"/>
  <c r="A88" i="4" l="1"/>
  <c r="A89" i="4"/>
  <c r="A84" i="4"/>
  <c r="A92" i="4" l="1"/>
  <c r="A91" i="4"/>
  <c r="A87" i="4"/>
  <c r="A94" i="4" l="1"/>
  <c r="A95" i="4"/>
  <c r="A90" i="4"/>
  <c r="A101" i="4" l="1"/>
  <c r="A98" i="4"/>
  <c r="A97" i="4"/>
  <c r="A100" i="4"/>
  <c r="A93" i="4"/>
  <c r="A96" i="4" l="1"/>
  <c r="A102" i="4" l="1"/>
  <c r="A99" i="4"/>
  <c r="A7" i="4"/>
</calcChain>
</file>

<file path=xl/sharedStrings.xml><?xml version="1.0" encoding="utf-8"?>
<sst xmlns="http://schemas.openxmlformats.org/spreadsheetml/2006/main" count="100" uniqueCount="33">
  <si>
    <t>Produit</t>
  </si>
  <si>
    <t>Cheville D6</t>
  </si>
  <si>
    <t>Cheville D8</t>
  </si>
  <si>
    <t>Cheville D10</t>
  </si>
  <si>
    <t>Cheville D14</t>
  </si>
  <si>
    <t>Tirefonds 6*50</t>
  </si>
  <si>
    <t>Tirefonds 6*100</t>
  </si>
  <si>
    <t>vis 3,5*30</t>
  </si>
  <si>
    <t>vis 4*30</t>
  </si>
  <si>
    <t>vis 3,5*35</t>
  </si>
  <si>
    <t>vis 4*35</t>
  </si>
  <si>
    <t>vis 4*40</t>
  </si>
  <si>
    <t>vis 4*50</t>
  </si>
  <si>
    <t>vis 4*60</t>
  </si>
  <si>
    <t>vis 4*70</t>
  </si>
  <si>
    <t>Entrée</t>
  </si>
  <si>
    <t>Sortie</t>
  </si>
  <si>
    <t>Seuil Critique</t>
  </si>
  <si>
    <t>Colonne1</t>
  </si>
  <si>
    <t>Fourniture</t>
  </si>
  <si>
    <t>Quantité demandée</t>
  </si>
  <si>
    <t>Stock initial</t>
  </si>
  <si>
    <t xml:space="preserve">  Stock du service menuiserie</t>
  </si>
  <si>
    <t xml:space="preserve">Stock </t>
  </si>
  <si>
    <t>Visserie</t>
  </si>
  <si>
    <t>Tirefonds 8*50</t>
  </si>
  <si>
    <t>Tirefonds 8*100</t>
  </si>
  <si>
    <t>Matériel</t>
  </si>
  <si>
    <t>Molly D6</t>
  </si>
  <si>
    <t>Molly D8</t>
  </si>
  <si>
    <t>Boulon Poêlier 6*60</t>
  </si>
  <si>
    <t>Boulon Poêlier 6*80</t>
  </si>
  <si>
    <t>Boulon Poêlier 6*100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</si>
</sst>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</fills>
  <borders count="2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dashed">
        <color theme="1"/>
      </left>
      <right style="thin">
        <color theme="0"/>
      </right>
      <top style="dashed">
        <color theme="1"/>
      </top>
      <bottom style="dashed">
        <color theme="1"/>
      </bottom>
      <diagonal/>
    </border>
    <border>
      <left style="thin">
        <color theme="0"/>
      </left>
      <right style="dashed">
        <color theme="1"/>
      </right>
      <top style="dashed">
        <color theme="1"/>
      </top>
      <bottom style="dashed">
        <color theme="1"/>
      </bottom>
      <diagonal/>
    </border>
    <border>
      <left style="dashed">
        <color theme="1"/>
      </left>
      <right/>
      <top style="dashed">
        <color theme="1"/>
      </top>
      <bottom style="dashed">
        <color theme="1"/>
      </bottom>
      <diagonal/>
    </border>
    <border>
      <left/>
      <right style="dashed">
        <color theme="1"/>
      </right>
      <top style="dashed">
        <color theme="1"/>
      </top>
      <bottom style="dashed">
        <color theme="1"/>
      </bottom>
      <diagonal/>
    </border>
    <border>
      <left/>
      <right style="dashed">
        <color theme="1"/>
      </right>
      <top/>
      <bottom/>
      <diagonal/>
    </border>
    <border>
      <left/>
      <right/>
      <top style="thin">
        <color theme="4"/>
      </top>
      <bottom/>
      <diagonal/>
    </border>
    <border>
      <left/>
      <right/>
      <top/>
      <bottom style="thin">
        <color theme="8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4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theme="4"/>
      </right>
      <top style="thin">
        <color theme="8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2" borderId="2" xfId="0" applyFont="1" applyFill="1" applyBorder="1" applyAlignment="1">
      <alignment horizontal="center"/>
    </xf>
    <xf numFmtId="14" fontId="2" fillId="0" borderId="2" xfId="0" applyNumberFormat="1" applyFont="1" applyBorder="1" applyAlignment="1">
      <alignment horizontal="center"/>
    </xf>
    <xf numFmtId="49" fontId="0" fillId="0" borderId="0" xfId="0" applyNumberFormat="1"/>
    <xf numFmtId="0" fontId="0" fillId="3" borderId="0" xfId="0" applyFill="1" applyAlignment="1"/>
    <xf numFmtId="0" fontId="3" fillId="0" borderId="0" xfId="0" applyFont="1" applyFill="1" applyAlignment="1"/>
    <xf numFmtId="0" fontId="4" fillId="0" borderId="3" xfId="0" applyFont="1" applyBorder="1" applyAlignment="1">
      <alignment horizontal="center" vertical="center" wrapText="1"/>
    </xf>
    <xf numFmtId="0" fontId="0" fillId="0" borderId="6" xfId="0" applyBorder="1"/>
    <xf numFmtId="0" fontId="4" fillId="0" borderId="2" xfId="0" applyFont="1" applyBorder="1" applyAlignment="1">
      <alignment horizontal="center" vertical="center" wrapText="1"/>
    </xf>
    <xf numFmtId="0" fontId="0" fillId="0" borderId="2" xfId="0" applyBorder="1"/>
    <xf numFmtId="0" fontId="0" fillId="0" borderId="8" xfId="0" applyBorder="1"/>
    <xf numFmtId="0" fontId="0" fillId="0" borderId="0" xfId="0" applyNumberFormat="1"/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3" fillId="3" borderId="0" xfId="0" applyFont="1" applyFill="1" applyAlignment="1"/>
    <xf numFmtId="0" fontId="0" fillId="0" borderId="15" xfId="0" applyFont="1" applyBorder="1"/>
    <xf numFmtId="0" fontId="0" fillId="0" borderId="0" xfId="0" applyBorder="1" applyAlignment="1"/>
    <xf numFmtId="0" fontId="0" fillId="0" borderId="9" xfId="0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0" fontId="0" fillId="2" borderId="0" xfId="0" applyFill="1"/>
    <xf numFmtId="14" fontId="0" fillId="2" borderId="0" xfId="0" applyNumberFormat="1" applyFill="1"/>
    <xf numFmtId="14" fontId="1" fillId="2" borderId="0" xfId="0" applyNumberFormat="1" applyFont="1" applyFill="1" applyBorder="1" applyAlignment="1">
      <alignment horizontal="center"/>
    </xf>
    <xf numFmtId="0" fontId="0" fillId="2" borderId="16" xfId="0" applyFill="1" applyBorder="1" applyAlignment="1">
      <alignment horizontal="center" vertical="center"/>
    </xf>
    <xf numFmtId="0" fontId="0" fillId="2" borderId="16" xfId="0" applyFill="1" applyBorder="1"/>
    <xf numFmtId="0" fontId="0" fillId="0" borderId="1" xfId="0" applyBorder="1" applyAlignment="1">
      <alignment horizontal="center"/>
    </xf>
    <xf numFmtId="0" fontId="3" fillId="0" borderId="0" xfId="0" applyFont="1" applyFill="1" applyAlignment="1">
      <alignment horizontal="center"/>
    </xf>
    <xf numFmtId="14" fontId="2" fillId="0" borderId="4" xfId="0" applyNumberFormat="1" applyFont="1" applyBorder="1" applyAlignment="1">
      <alignment horizontal="center"/>
    </xf>
    <xf numFmtId="14" fontId="2" fillId="0" borderId="14" xfId="0" applyNumberFormat="1" applyFont="1" applyBorder="1" applyAlignment="1">
      <alignment horizontal="center"/>
    </xf>
    <xf numFmtId="164" fontId="4" fillId="3" borderId="12" xfId="0" applyNumberFormat="1" applyFont="1" applyFill="1" applyBorder="1" applyAlignment="1">
      <alignment horizontal="center"/>
    </xf>
    <xf numFmtId="164" fontId="4" fillId="3" borderId="13" xfId="0" applyNumberFormat="1" applyFont="1" applyFill="1" applyBorder="1" applyAlignment="1">
      <alignment horizontal="center"/>
    </xf>
    <xf numFmtId="0" fontId="5" fillId="2" borderId="0" xfId="0" applyFont="1" applyFill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/>
    </xf>
    <xf numFmtId="0" fontId="0" fillId="0" borderId="17" xfId="0" applyFont="1" applyBorder="1"/>
    <xf numFmtId="1" fontId="0" fillId="0" borderId="15" xfId="0" applyNumberFormat="1" applyFont="1" applyBorder="1"/>
    <xf numFmtId="0" fontId="0" fillId="0" borderId="18" xfId="0" applyFont="1" applyBorder="1"/>
    <xf numFmtId="0" fontId="0" fillId="0" borderId="0" xfId="0" applyFont="1" applyFill="1" applyBorder="1"/>
    <xf numFmtId="0" fontId="0" fillId="0" borderId="19" xfId="0" applyFont="1" applyBorder="1"/>
    <xf numFmtId="0" fontId="0" fillId="0" borderId="20" xfId="0" applyFont="1" applyBorder="1"/>
    <xf numFmtId="1" fontId="0" fillId="0" borderId="20" xfId="0" applyNumberFormat="1" applyFont="1" applyBorder="1"/>
    <xf numFmtId="0" fontId="0" fillId="0" borderId="21" xfId="0" applyFont="1" applyBorder="1"/>
    <xf numFmtId="0" fontId="6" fillId="5" borderId="22" xfId="0" applyFont="1" applyFill="1" applyBorder="1" applyAlignment="1">
      <alignment horizontal="center" textRotation="90"/>
    </xf>
    <xf numFmtId="0" fontId="0" fillId="2" borderId="17" xfId="0" applyNumberFormat="1" applyFont="1" applyFill="1" applyBorder="1" applyAlignment="1">
      <alignment horizontal="center"/>
    </xf>
    <xf numFmtId="1" fontId="0" fillId="2" borderId="15" xfId="0" applyNumberFormat="1" applyFont="1" applyFill="1" applyBorder="1" applyAlignment="1">
      <alignment horizontal="center" vertical="center" wrapText="1"/>
    </xf>
    <xf numFmtId="0" fontId="0" fillId="2" borderId="18" xfId="0" applyFont="1" applyFill="1" applyBorder="1" applyAlignment="1">
      <alignment horizontal="center" vertical="center"/>
    </xf>
    <xf numFmtId="0" fontId="0" fillId="0" borderId="24" xfId="0" applyFont="1" applyBorder="1"/>
    <xf numFmtId="0" fontId="0" fillId="0" borderId="25" xfId="0" applyFont="1" applyBorder="1"/>
    <xf numFmtId="1" fontId="0" fillId="0" borderId="25" xfId="0" applyNumberFormat="1" applyFont="1" applyBorder="1"/>
    <xf numFmtId="0" fontId="0" fillId="0" borderId="26" xfId="0" applyFont="1" applyBorder="1"/>
    <xf numFmtId="0" fontId="7" fillId="2" borderId="0" xfId="0" applyFont="1" applyFill="1" applyBorder="1" applyAlignment="1">
      <alignment horizontal="center" vertical="center"/>
    </xf>
    <xf numFmtId="0" fontId="8" fillId="5" borderId="23" xfId="0" applyFont="1" applyFill="1" applyBorder="1" applyAlignment="1">
      <alignment horizontal="center" vertical="center"/>
    </xf>
    <xf numFmtId="0" fontId="8" fillId="5" borderId="23" xfId="0" applyFont="1" applyFill="1" applyBorder="1" applyAlignment="1">
      <alignment horizontal="center" vertical="center" wrapText="1"/>
    </xf>
    <xf numFmtId="0" fontId="8" fillId="5" borderId="5" xfId="0" applyFont="1" applyFill="1" applyBorder="1" applyAlignment="1">
      <alignment horizontal="center" vertical="center"/>
    </xf>
  </cellXfs>
  <cellStyles count="1">
    <cellStyle name="Normal" xfId="0" builtinId="0"/>
  </cellStyles>
  <dxfs count="13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rgb="FFFFE699"/>
          <bgColor rgb="FF000000"/>
        </patternFill>
      </fill>
    </dxf>
    <dxf>
      <fill>
        <patternFill patternType="solid">
          <fgColor rgb="FFFFE699"/>
          <bgColor rgb="FF000000"/>
        </patternFill>
      </fill>
    </dxf>
    <dxf>
      <fill>
        <patternFill patternType="solid">
          <fgColor rgb="FFFFE699"/>
          <bgColor rgb="FF000000"/>
        </patternFill>
      </fill>
    </dxf>
    <dxf>
      <fill>
        <patternFill patternType="solid">
          <fgColor rgb="FFFFE699"/>
          <bgColor rgb="FF0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695325</xdr:colOff>
      <xdr:row>10</xdr:row>
      <xdr:rowOff>19049</xdr:rowOff>
    </xdr:from>
    <xdr:to>
      <xdr:col>14</xdr:col>
      <xdr:colOff>295275</xdr:colOff>
      <xdr:row>20</xdr:row>
      <xdr:rowOff>180975</xdr:rowOff>
    </xdr:to>
    <xdr:sp macro="" textlink="">
      <xdr:nvSpPr>
        <xdr:cNvPr id="2" name="ZoneTexte 1"/>
        <xdr:cNvSpPr txBox="1"/>
      </xdr:nvSpPr>
      <xdr:spPr>
        <a:xfrm>
          <a:off x="7267575" y="2000249"/>
          <a:ext cx="3409950" cy="20669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</a:t>
          </a:r>
          <a:r>
            <a:rPr lang="fr-FR" sz="1100" baseline="0"/>
            <a:t> Entrée les données saisie sont reportées dans la colonne entré en fonction de la date et du nom du produit. Dans la colonne A7 il y a un mise en forme + une fonction, ce qui me permet d'avoir ce petit drapeau.</a:t>
          </a:r>
        </a:p>
        <a:p>
          <a:r>
            <a:rPr lang="fr-FR" sz="1100" baseline="0"/>
            <a:t>Grâce à ce drapeau j'ai une autre mise en forme qui s'active, celle de mettre la ligne en orange. </a:t>
          </a:r>
        </a:p>
        <a:p>
          <a:r>
            <a:rPr lang="fr-FR" sz="1100" baseline="0"/>
            <a:t>Lorsque cette ligne orange apparait </a:t>
          </a:r>
          <a:r>
            <a:rPr lang="fr-FR" sz="1100" i="0" baseline="0"/>
            <a:t>le nom du produit se reporte dans l'onglet Devis</a:t>
          </a:r>
          <a:r>
            <a:rPr lang="fr-FR" sz="1100" baseline="0"/>
            <a:t>. -&gt;voir onglet Devis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2</xdr:row>
      <xdr:rowOff>0</xdr:rowOff>
    </xdr:from>
    <xdr:to>
      <xdr:col>13</xdr:col>
      <xdr:colOff>123825</xdr:colOff>
      <xdr:row>15</xdr:row>
      <xdr:rowOff>142875</xdr:rowOff>
    </xdr:to>
    <xdr:sp macro="" textlink="">
      <xdr:nvSpPr>
        <xdr:cNvPr id="2" name="ZoneTexte 1"/>
        <xdr:cNvSpPr txBox="1"/>
      </xdr:nvSpPr>
      <xdr:spPr>
        <a:xfrm>
          <a:off x="6096000" y="381000"/>
          <a:ext cx="3933825" cy="2809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est reporté le nom du produit et</a:t>
          </a:r>
          <a:r>
            <a:rPr lang="fr-FR" sz="1100" baseline="0"/>
            <a:t> l'opérateur sélectionne la quantité voulu. </a:t>
          </a:r>
        </a:p>
        <a:p>
          <a:r>
            <a:rPr lang="fr-FR" sz="1100" baseline="0"/>
            <a:t>Le problème est que je voudrais que chaque cellule reporté soit mise les unes en dessous des autres.</a:t>
          </a:r>
        </a:p>
        <a:p>
          <a:r>
            <a:rPr lang="fr-FR" sz="1100" baseline="0"/>
            <a:t>Par exemple mon boulon poêlier 6*60doit s'afficher dans la cellule  A4 et mon boulon poêlier 6*80 doit s'afficher en B5 en dessous du précédent.</a:t>
          </a:r>
        </a:p>
        <a:p>
          <a:r>
            <a:rPr lang="fr-FR" sz="1100" baseline="0"/>
            <a:t>Y a t'il une solution par formule?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7" displayName="Tableau7" ref="B6:B29" totalsRowShown="0" headerRowDxfId="8" dataDxfId="10" tableBorderDxfId="9">
  <autoFilter ref="B6:B29"/>
  <sortState ref="B7:B29">
    <sortCondition ref="B6:B29"/>
  </sortState>
  <tableColumns count="1">
    <tableColumn id="1" name="Visserie" dataDxfId="1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25"/>
  <sheetViews>
    <sheetView zoomScaleNormal="100" workbookViewId="0">
      <pane xSplit="1" ySplit="3" topLeftCell="B10" activePane="bottomRight" state="frozen"/>
      <selection pane="topRight" activeCell="C1" sqref="C1"/>
      <selection pane="bottomLeft" activeCell="A3" sqref="A3"/>
      <selection pane="bottomRight" activeCell="A26" sqref="A26"/>
    </sheetView>
  </sheetViews>
  <sheetFormatPr baseColWidth="10" defaultRowHeight="15" x14ac:dyDescent="0.25"/>
  <cols>
    <col min="1" max="1" width="23.7109375" customWidth="1"/>
    <col min="2" max="27" width="11.85546875" customWidth="1"/>
  </cols>
  <sheetData>
    <row r="1" spans="1:27" ht="30" customHeight="1" x14ac:dyDescent="0.25"/>
    <row r="2" spans="1:27" x14ac:dyDescent="0.25">
      <c r="A2" s="26"/>
      <c r="B2" s="26"/>
      <c r="D2" s="16"/>
      <c r="E2" s="16"/>
      <c r="F2" s="16"/>
      <c r="K2" s="16"/>
      <c r="L2" s="16"/>
      <c r="N2" s="16"/>
      <c r="P2" s="16"/>
      <c r="Q2" s="16"/>
      <c r="S2" s="16"/>
      <c r="T2" s="16"/>
      <c r="V2" s="16"/>
      <c r="W2" s="16"/>
      <c r="Z2" s="16"/>
      <c r="AA2" s="16"/>
    </row>
    <row r="3" spans="1:27" ht="15.75" x14ac:dyDescent="0.25">
      <c r="A3" s="1" t="s">
        <v>27</v>
      </c>
      <c r="B3" s="2">
        <v>42430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</row>
    <row r="4" spans="1:27" s="21" customFormat="1" ht="15.75" x14ac:dyDescent="0.25">
      <c r="A4" s="19" t="s">
        <v>24</v>
      </c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</row>
    <row r="5" spans="1:27" x14ac:dyDescent="0.25">
      <c r="A5" s="15" t="s">
        <v>1</v>
      </c>
      <c r="B5">
        <v>1</v>
      </c>
    </row>
    <row r="6" spans="1:27" x14ac:dyDescent="0.25">
      <c r="A6" s="15" t="s">
        <v>2</v>
      </c>
      <c r="B6">
        <v>50</v>
      </c>
    </row>
    <row r="7" spans="1:27" x14ac:dyDescent="0.25">
      <c r="A7" s="15" t="s">
        <v>3</v>
      </c>
    </row>
    <row r="8" spans="1:27" x14ac:dyDescent="0.25">
      <c r="A8" s="15" t="s">
        <v>4</v>
      </c>
      <c r="B8">
        <v>50</v>
      </c>
    </row>
    <row r="9" spans="1:27" x14ac:dyDescent="0.25">
      <c r="A9" s="15" t="s">
        <v>5</v>
      </c>
    </row>
    <row r="10" spans="1:27" x14ac:dyDescent="0.25">
      <c r="A10" s="15" t="s">
        <v>6</v>
      </c>
    </row>
    <row r="11" spans="1:27" x14ac:dyDescent="0.25">
      <c r="A11" s="15" t="s">
        <v>25</v>
      </c>
    </row>
    <row r="12" spans="1:27" x14ac:dyDescent="0.25">
      <c r="A12" s="15" t="s">
        <v>26</v>
      </c>
    </row>
    <row r="13" spans="1:27" x14ac:dyDescent="0.25">
      <c r="A13" s="15" t="s">
        <v>7</v>
      </c>
    </row>
    <row r="14" spans="1:27" x14ac:dyDescent="0.25">
      <c r="A14" s="15" t="s">
        <v>8</v>
      </c>
    </row>
    <row r="15" spans="1:27" x14ac:dyDescent="0.25">
      <c r="A15" s="15" t="s">
        <v>9</v>
      </c>
    </row>
    <row r="16" spans="1:27" x14ac:dyDescent="0.25">
      <c r="A16" s="15" t="s">
        <v>10</v>
      </c>
    </row>
    <row r="17" spans="1:1" x14ac:dyDescent="0.25">
      <c r="A17" s="15" t="s">
        <v>11</v>
      </c>
    </row>
    <row r="18" spans="1:1" x14ac:dyDescent="0.25">
      <c r="A18" s="15" t="s">
        <v>12</v>
      </c>
    </row>
    <row r="19" spans="1:1" x14ac:dyDescent="0.25">
      <c r="A19" s="15" t="s">
        <v>13</v>
      </c>
    </row>
    <row r="20" spans="1:1" x14ac:dyDescent="0.25">
      <c r="A20" s="15" t="s">
        <v>14</v>
      </c>
    </row>
    <row r="21" spans="1:1" x14ac:dyDescent="0.25">
      <c r="A21" s="43" t="s">
        <v>28</v>
      </c>
    </row>
    <row r="22" spans="1:1" x14ac:dyDescent="0.25">
      <c r="A22" s="43" t="s">
        <v>29</v>
      </c>
    </row>
    <row r="23" spans="1:1" x14ac:dyDescent="0.25">
      <c r="A23" s="43" t="s">
        <v>30</v>
      </c>
    </row>
    <row r="24" spans="1:1" x14ac:dyDescent="0.25">
      <c r="A24" s="43" t="s">
        <v>31</v>
      </c>
    </row>
    <row r="25" spans="1:1" x14ac:dyDescent="0.25">
      <c r="A25" s="43" t="s">
        <v>32</v>
      </c>
    </row>
  </sheetData>
  <mergeCells count="1">
    <mergeCell ref="A2:B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26"/>
  <sheetViews>
    <sheetView workbookViewId="0">
      <pane xSplit="1" ySplit="3" topLeftCell="B4" activePane="bottomRight" state="frozen"/>
      <selection pane="topRight" activeCell="C1" sqref="C1"/>
      <selection pane="bottomLeft" activeCell="A4" sqref="A4"/>
      <selection pane="bottomRight" activeCell="B14" sqref="B14"/>
    </sheetView>
  </sheetViews>
  <sheetFormatPr baseColWidth="10" defaultRowHeight="15" x14ac:dyDescent="0.25"/>
  <cols>
    <col min="1" max="1" width="23.7109375" customWidth="1"/>
    <col min="2" max="27" width="11.85546875" bestFit="1" customWidth="1"/>
  </cols>
  <sheetData>
    <row r="1" spans="1:27" ht="30" customHeight="1" x14ac:dyDescent="0.25"/>
    <row r="3" spans="1:27" ht="15.75" x14ac:dyDescent="0.25">
      <c r="A3" s="18" t="s">
        <v>27</v>
      </c>
      <c r="B3" s="2">
        <v>42430</v>
      </c>
      <c r="C3" s="2">
        <v>42431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</row>
    <row r="4" spans="1:27" s="21" customFormat="1" ht="15.75" x14ac:dyDescent="0.25">
      <c r="A4" s="23" t="s">
        <v>24</v>
      </c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</row>
    <row r="5" spans="1:27" x14ac:dyDescent="0.25">
      <c r="A5" s="15" t="s">
        <v>1</v>
      </c>
      <c r="B5">
        <v>5</v>
      </c>
    </row>
    <row r="6" spans="1:27" x14ac:dyDescent="0.25">
      <c r="A6" s="15" t="s">
        <v>2</v>
      </c>
      <c r="B6">
        <v>10</v>
      </c>
    </row>
    <row r="7" spans="1:27" x14ac:dyDescent="0.25">
      <c r="A7" s="15" t="s">
        <v>3</v>
      </c>
    </row>
    <row r="8" spans="1:27" x14ac:dyDescent="0.25">
      <c r="A8" s="15" t="s">
        <v>4</v>
      </c>
      <c r="B8">
        <v>10</v>
      </c>
    </row>
    <row r="9" spans="1:27" x14ac:dyDescent="0.25">
      <c r="A9" s="15" t="s">
        <v>5</v>
      </c>
    </row>
    <row r="10" spans="1:27" x14ac:dyDescent="0.25">
      <c r="A10" s="15" t="s">
        <v>6</v>
      </c>
    </row>
    <row r="11" spans="1:27" x14ac:dyDescent="0.25">
      <c r="A11" s="15" t="s">
        <v>25</v>
      </c>
    </row>
    <row r="12" spans="1:27" x14ac:dyDescent="0.25">
      <c r="A12" s="15" t="s">
        <v>26</v>
      </c>
    </row>
    <row r="13" spans="1:27" x14ac:dyDescent="0.25">
      <c r="A13" s="15" t="s">
        <v>7</v>
      </c>
    </row>
    <row r="14" spans="1:27" x14ac:dyDescent="0.25">
      <c r="A14" s="15" t="s">
        <v>8</v>
      </c>
    </row>
    <row r="15" spans="1:27" x14ac:dyDescent="0.25">
      <c r="A15" s="15" t="s">
        <v>9</v>
      </c>
    </row>
    <row r="16" spans="1:27" x14ac:dyDescent="0.25">
      <c r="A16" s="15" t="s">
        <v>10</v>
      </c>
    </row>
    <row r="17" spans="1:1" x14ac:dyDescent="0.25">
      <c r="A17" s="15" t="s">
        <v>11</v>
      </c>
    </row>
    <row r="18" spans="1:1" x14ac:dyDescent="0.25">
      <c r="A18" s="15" t="s">
        <v>12</v>
      </c>
    </row>
    <row r="19" spans="1:1" x14ac:dyDescent="0.25">
      <c r="A19" s="15" t="s">
        <v>13</v>
      </c>
    </row>
    <row r="20" spans="1:1" x14ac:dyDescent="0.25">
      <c r="A20" s="15" t="s">
        <v>14</v>
      </c>
    </row>
    <row r="21" spans="1:1" x14ac:dyDescent="0.25">
      <c r="A21" s="43" t="s">
        <v>28</v>
      </c>
    </row>
    <row r="22" spans="1:1" x14ac:dyDescent="0.25">
      <c r="A22" s="43" t="s">
        <v>29</v>
      </c>
    </row>
    <row r="23" spans="1:1" x14ac:dyDescent="0.25">
      <c r="A23" s="43" t="s">
        <v>30</v>
      </c>
    </row>
    <row r="24" spans="1:1" x14ac:dyDescent="0.25">
      <c r="A24" s="43" t="s">
        <v>31</v>
      </c>
    </row>
    <row r="25" spans="1:1" x14ac:dyDescent="0.25">
      <c r="A25" s="43" t="s">
        <v>32</v>
      </c>
    </row>
    <row r="26" spans="1:1" x14ac:dyDescent="0.25">
      <c r="A26" s="4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02"/>
  <sheetViews>
    <sheetView zoomScaleNormal="100" workbookViewId="0">
      <pane xSplit="5" ySplit="5" topLeftCell="F6" activePane="bottomRight" state="frozen"/>
      <selection pane="topRight" activeCell="F1" sqref="F1"/>
      <selection pane="bottomLeft" activeCell="A7" sqref="A7"/>
      <selection pane="bottomRight" activeCell="A7" sqref="A7"/>
    </sheetView>
  </sheetViews>
  <sheetFormatPr baseColWidth="10" defaultRowHeight="15" x14ac:dyDescent="0.25"/>
  <cols>
    <col min="1" max="1" width="2.7109375" customWidth="1"/>
    <col min="2" max="2" width="19.7109375" bestFit="1" customWidth="1"/>
    <col min="3" max="3" width="8.42578125" customWidth="1"/>
    <col min="4" max="4" width="14.28515625" customWidth="1"/>
    <col min="5" max="5" width="7.7109375" customWidth="1"/>
    <col min="6" max="6" width="11.85546875" bestFit="1" customWidth="1"/>
    <col min="7" max="7" width="11.42578125" customWidth="1"/>
  </cols>
  <sheetData>
    <row r="1" spans="1:27" ht="15" customHeight="1" x14ac:dyDescent="0.55000000000000004">
      <c r="A1" s="32" t="s">
        <v>22</v>
      </c>
      <c r="B1" s="32"/>
      <c r="C1" s="32"/>
      <c r="D1" s="32"/>
      <c r="E1" s="32"/>
      <c r="F1" s="14"/>
      <c r="G1" s="14"/>
      <c r="H1" s="14"/>
      <c r="I1" s="14"/>
      <c r="J1" s="27"/>
      <c r="K1" s="27"/>
      <c r="L1" s="5"/>
      <c r="M1" s="5"/>
    </row>
    <row r="2" spans="1:27" ht="6" customHeight="1" x14ac:dyDescent="0.55000000000000004">
      <c r="A2" s="32"/>
      <c r="B2" s="32"/>
      <c r="C2" s="32"/>
      <c r="D2" s="32"/>
      <c r="E2" s="32"/>
      <c r="F2" s="14"/>
      <c r="G2" s="14"/>
      <c r="H2" s="14"/>
      <c r="I2" s="14"/>
      <c r="J2" s="27"/>
      <c r="K2" s="27"/>
      <c r="L2" s="5"/>
      <c r="M2" s="5"/>
    </row>
    <row r="3" spans="1:27" s="4" customFormat="1" ht="12" customHeight="1" x14ac:dyDescent="0.25">
      <c r="A3" s="32"/>
      <c r="B3" s="32"/>
      <c r="C3" s="32"/>
      <c r="D3" s="32"/>
      <c r="E3" s="32"/>
    </row>
    <row r="4" spans="1:27" s="4" customFormat="1" ht="17.25" customHeight="1" x14ac:dyDescent="0.25">
      <c r="A4" s="32"/>
      <c r="B4" s="32"/>
      <c r="C4" s="32"/>
      <c r="D4" s="32"/>
      <c r="E4" s="32"/>
      <c r="F4" s="28">
        <v>42430</v>
      </c>
      <c r="G4" s="29"/>
      <c r="H4" s="28">
        <v>42431</v>
      </c>
      <c r="I4" s="29"/>
      <c r="J4" s="30"/>
      <c r="K4" s="31"/>
      <c r="L4" s="30"/>
      <c r="M4" s="31"/>
      <c r="N4" s="30"/>
      <c r="O4" s="31"/>
      <c r="P4" s="30"/>
      <c r="Q4" s="31"/>
      <c r="R4" s="30"/>
      <c r="S4" s="31"/>
      <c r="T4" s="30"/>
      <c r="U4" s="31"/>
      <c r="V4" s="30"/>
      <c r="W4" s="31"/>
      <c r="X4" s="30"/>
      <c r="Y4" s="31"/>
      <c r="Z4" s="30"/>
      <c r="AA4" s="31"/>
    </row>
    <row r="5" spans="1:27" ht="27.75" customHeight="1" x14ac:dyDescent="0.25">
      <c r="A5" s="48" t="s">
        <v>18</v>
      </c>
      <c r="B5" s="57" t="s">
        <v>0</v>
      </c>
      <c r="C5" s="58" t="s">
        <v>23</v>
      </c>
      <c r="D5" s="59" t="s">
        <v>17</v>
      </c>
      <c r="E5" s="17" t="s">
        <v>21</v>
      </c>
      <c r="F5" s="12" t="s">
        <v>15</v>
      </c>
      <c r="G5" s="13" t="s">
        <v>16</v>
      </c>
      <c r="H5" s="12" t="s">
        <v>15</v>
      </c>
      <c r="I5" s="13" t="s">
        <v>16</v>
      </c>
      <c r="J5" s="12" t="s">
        <v>15</v>
      </c>
      <c r="K5" s="13" t="s">
        <v>16</v>
      </c>
      <c r="L5" s="12" t="s">
        <v>15</v>
      </c>
      <c r="M5" s="13" t="s">
        <v>16</v>
      </c>
      <c r="N5" s="12" t="s">
        <v>15</v>
      </c>
      <c r="O5" s="13" t="s">
        <v>16</v>
      </c>
      <c r="P5" s="12" t="s">
        <v>15</v>
      </c>
      <c r="Q5" s="13" t="s">
        <v>16</v>
      </c>
      <c r="R5" s="12" t="s">
        <v>15</v>
      </c>
      <c r="S5" s="13" t="s">
        <v>16</v>
      </c>
      <c r="T5" s="12" t="s">
        <v>15</v>
      </c>
      <c r="U5" s="13" t="s">
        <v>16</v>
      </c>
      <c r="V5" s="12" t="s">
        <v>15</v>
      </c>
      <c r="W5" s="13" t="s">
        <v>16</v>
      </c>
      <c r="X5" s="12" t="s">
        <v>15</v>
      </c>
      <c r="Y5" s="13" t="s">
        <v>16</v>
      </c>
      <c r="Z5" s="12" t="s">
        <v>15</v>
      </c>
      <c r="AA5" s="13" t="s">
        <v>16</v>
      </c>
    </row>
    <row r="6" spans="1:27" s="25" customFormat="1" ht="18" customHeight="1" x14ac:dyDescent="0.25">
      <c r="A6" s="49"/>
      <c r="B6" s="56" t="s">
        <v>24</v>
      </c>
      <c r="C6" s="50"/>
      <c r="D6" s="51"/>
      <c r="E6" s="24"/>
    </row>
    <row r="7" spans="1:27" x14ac:dyDescent="0.25">
      <c r="A7" s="52">
        <f>IF(AND('Suivi de stock'!$B7&gt;0,('Suivi de stock'!$C7&lt;='Suivi de stock'!$D7)),0,1)</f>
        <v>1</v>
      </c>
      <c r="B7" s="53" t="s">
        <v>32</v>
      </c>
      <c r="C7" s="54">
        <f>SUM(E7,F7,H7,J7,L7,N7,P7,R7,T7,V7,X7,Z7)-SUM(Q7,S7,U7,W7,Y7,AA7,G7,I7,K7,M7,O7)</f>
        <v>70</v>
      </c>
      <c r="D7" s="55">
        <v>50</v>
      </c>
      <c r="E7">
        <v>70</v>
      </c>
      <c r="F7" s="11">
        <f>IF($F$4=HLOOKUP($F$4,Sortie!$B$3:$AA$3,1,FALSE),VLOOKUP('Suivi de stock'!$B7,Entrée,2,FALSE),"")</f>
        <v>0</v>
      </c>
      <c r="G7" s="11">
        <f>IF($F$4=HLOOKUP($F$4,Sortie!$B$3:$AA$3,1,FALSE),VLOOKUP('Suivi de stock'!$B7,Sortie,2,FALSE),"")</f>
        <v>0</v>
      </c>
      <c r="H7" s="11">
        <f>IF($H$4=HLOOKUP($H$4,Sortie!$B$3:$AA$3,1,FALSE),VLOOKUP('Suivi de stock'!$B7,Entrée,3,FALSE),"")</f>
        <v>0</v>
      </c>
      <c r="I7" s="11">
        <f>IF($H$4=HLOOKUP($H$4,Sortie!$B$3:$AA$3,1,FALSE),VLOOKUP('Suivi de stock'!$B7,Sortie,3,FALSE),"")</f>
        <v>0</v>
      </c>
      <c r="J7" s="11"/>
    </row>
    <row r="8" spans="1:27" x14ac:dyDescent="0.25">
      <c r="A8" s="40">
        <f>IF(AND('Suivi de stock'!$B8&gt;0,('Suivi de stock'!$C8&lt;='Suivi de stock'!$D8)),0,1)</f>
        <v>0</v>
      </c>
      <c r="B8" s="15" t="s">
        <v>30</v>
      </c>
      <c r="C8" s="41">
        <f>SUM(E8,F8,H8,J8,L8,N8,P8,R8,T8,V8,X8,Z8)-SUM(Q8,S8,U8,W8,Y8,AA8,G8,I8,K8,M8,O8)</f>
        <v>1</v>
      </c>
      <c r="D8" s="42">
        <v>50</v>
      </c>
      <c r="E8">
        <v>1</v>
      </c>
      <c r="F8" s="11">
        <f>IF($F$4=HLOOKUP($F$4,Sortie!$B$3:$AA$3,1,FALSE),VLOOKUP('Suivi de stock'!$B8,Entrée,2,FALSE),"")</f>
        <v>0</v>
      </c>
      <c r="G8" s="11">
        <f>IF($F$4=HLOOKUP($F$4,Sortie!$B$3:$AA$3,1,FALSE),VLOOKUP('Suivi de stock'!$B8,Sortie,2,FALSE),"")</f>
        <v>0</v>
      </c>
      <c r="H8" s="11">
        <f>IF($H$4=HLOOKUP($H$4,Sortie!$B$3:$AA$3,1,FALSE),VLOOKUP('Suivi de stock'!$B8,Entrée,3,FALSE),"")</f>
        <v>0</v>
      </c>
      <c r="I8" s="11">
        <f>IF($H$4=HLOOKUP($H$4,Sortie!$B$3:$AA$3,1,FALSE),VLOOKUP('Suivi de stock'!$B8,Sortie,3,FALSE),"")</f>
        <v>0</v>
      </c>
    </row>
    <row r="9" spans="1:27" x14ac:dyDescent="0.25">
      <c r="A9" s="40">
        <f>IF(AND('Suivi de stock'!$B9&gt;0,('Suivi de stock'!$C9&lt;='Suivi de stock'!$D9)),0,1)</f>
        <v>0</v>
      </c>
      <c r="B9" s="15" t="s">
        <v>31</v>
      </c>
      <c r="C9" s="41">
        <f>SUM(E9,F9,H9,J9,L9,N9,P9,R9,T9,V9,X9,Z9)-SUM(Q9,S9,U9,W9,Y9,AA9,G9,I9,K9,M9,O9)</f>
        <v>0</v>
      </c>
      <c r="D9" s="42">
        <v>50</v>
      </c>
      <c r="E9">
        <v>0</v>
      </c>
      <c r="F9" s="11">
        <f>IF($F$4=HLOOKUP($F$4,Sortie!$B$3:$AA$3,1,FALSE),VLOOKUP('Suivi de stock'!$B9,Entrée,2,FALSE),"")</f>
        <v>0</v>
      </c>
      <c r="G9" s="11">
        <f>IF($F$4=HLOOKUP($F$4,Sortie!$B$3:$AA$3,1,FALSE),VLOOKUP('Suivi de stock'!$B9,Sortie,2,FALSE),"")</f>
        <v>0</v>
      </c>
      <c r="H9" s="11">
        <f>IF($H$4=HLOOKUP($H$4,Sortie!$B$3:$AA$3,1,FALSE),VLOOKUP('Suivi de stock'!$B9,Entrée,3,FALSE),"")</f>
        <v>0</v>
      </c>
      <c r="I9" s="11">
        <f>IF($H$4=HLOOKUP($H$4,Sortie!$B$3:$AA$3,1,FALSE),VLOOKUP('Suivi de stock'!$B9,Sortie,3,FALSE),"")</f>
        <v>0</v>
      </c>
    </row>
    <row r="10" spans="1:27" x14ac:dyDescent="0.25">
      <c r="A10" s="40">
        <f>IF(AND('Suivi de stock'!$B10&gt;0,('Suivi de stock'!$C10&lt;='Suivi de stock'!$D10)),0,1)</f>
        <v>0</v>
      </c>
      <c r="B10" s="15" t="s">
        <v>3</v>
      </c>
      <c r="C10" s="41">
        <f>SUM(E10,F10,H10,J10,L10,N10,P10,R10,T10,V10,X10,Z10)-SUM(Q10,S10,U10,W10,Y10,AA10,G10,I10,K10,M10,O10)</f>
        <v>45</v>
      </c>
      <c r="D10" s="42">
        <v>50</v>
      </c>
      <c r="E10">
        <v>45</v>
      </c>
      <c r="F10" s="11">
        <f>IF($F$4=HLOOKUP($F$4,Sortie!$B$3:$AA$3,1,FALSE),VLOOKUP('Suivi de stock'!$B10,Entrée,2,FALSE),"")</f>
        <v>0</v>
      </c>
      <c r="G10" s="11">
        <f>IF($F$4=HLOOKUP($F$4,Sortie!$B$3:$AA$3,1,FALSE),VLOOKUP('Suivi de stock'!$B10,Sortie,2,FALSE),"")</f>
        <v>0</v>
      </c>
      <c r="H10" s="11">
        <f>IF($H$4=HLOOKUP($H$4,Sortie!$B$3:$AA$3,1,FALSE),VLOOKUP('Suivi de stock'!$B10,Entrée,3,FALSE),"")</f>
        <v>0</v>
      </c>
      <c r="I10" s="11">
        <f>IF($H$4=HLOOKUP($H$4,Sortie!$B$3:$AA$3,1,FALSE),VLOOKUP('Suivi de stock'!$B10,Sortie,3,FALSE),"")</f>
        <v>0</v>
      </c>
    </row>
    <row r="11" spans="1:27" x14ac:dyDescent="0.25">
      <c r="A11" s="40">
        <f>IF(AND('Suivi de stock'!$B11&gt;0,('Suivi de stock'!$C11&lt;='Suivi de stock'!$D11)),0,1)</f>
        <v>1</v>
      </c>
      <c r="B11" s="15" t="s">
        <v>4</v>
      </c>
      <c r="C11" s="41">
        <f>SUM(E11,F11,H11,J11,L11,N11,P11,R11,T11,V11,X11,Z11)-SUM(Q11,S11,U11,W11,Y11,AA11,G11,I11,K11,M11,O11)</f>
        <v>51</v>
      </c>
      <c r="D11" s="42">
        <v>10</v>
      </c>
      <c r="E11">
        <v>11</v>
      </c>
      <c r="F11" s="11">
        <f>IF($F$4=HLOOKUP($F$4,Sortie!$B$3:$AA$3,1,FALSE),VLOOKUP('Suivi de stock'!$B11,Entrée,2,FALSE),"")</f>
        <v>50</v>
      </c>
      <c r="G11" s="11">
        <f>IF($F$4=HLOOKUP($F$4,Sortie!$B$3:$AA$3,1,FALSE),VLOOKUP('Suivi de stock'!$B11,Sortie,2,FALSE),"")</f>
        <v>10</v>
      </c>
      <c r="H11" s="11">
        <f>IF($H$4=HLOOKUP($H$4,Sortie!$B$3:$AA$3,1,FALSE),VLOOKUP('Suivi de stock'!$B11,Entrée,3,FALSE),"")</f>
        <v>0</v>
      </c>
      <c r="I11" s="11">
        <f>IF($H$4=HLOOKUP($H$4,Sortie!$B$3:$AA$3,1,FALSE),VLOOKUP('Suivi de stock'!$B11,Sortie,3,FALSE),"")</f>
        <v>0</v>
      </c>
    </row>
    <row r="12" spans="1:27" x14ac:dyDescent="0.25">
      <c r="A12" s="40">
        <f>IF(AND('Suivi de stock'!$B12&gt;0,('Suivi de stock'!$C12&lt;='Suivi de stock'!$D12)),0,1)</f>
        <v>0</v>
      </c>
      <c r="B12" s="15" t="s">
        <v>1</v>
      </c>
      <c r="C12" s="41">
        <f>SUM(E12,F12,H12,J12,L12,N12,P12,R12,T12,V12,X12,Z12)-SUM(Q12,S12,U12,W12,Y12,AA12,G12,I12,K12,M12,O12)</f>
        <v>5</v>
      </c>
      <c r="D12" s="42">
        <v>10</v>
      </c>
      <c r="E12">
        <v>9</v>
      </c>
      <c r="F12" s="11">
        <f>IF($F$4=HLOOKUP($F$4,Sortie!$B$3:$AA$3,1,FALSE),VLOOKUP('Suivi de stock'!$B12,Entrée,2,FALSE),"")</f>
        <v>1</v>
      </c>
      <c r="G12" s="11">
        <f>IF($F$4=HLOOKUP($F$4,Sortie!$B$3:$AA$3,1,FALSE),VLOOKUP('Suivi de stock'!$B12,Sortie,2,FALSE),"")</f>
        <v>5</v>
      </c>
      <c r="H12" s="11">
        <f>IF($H$4=HLOOKUP($H$4,Sortie!$B$3:$AA$3,1,FALSE),VLOOKUP('Suivi de stock'!$B12,Entrée,3,FALSE),"")</f>
        <v>0</v>
      </c>
      <c r="I12" s="11">
        <f>IF($H$4=HLOOKUP($H$4,Sortie!$B$3:$AA$3,1,FALSE),VLOOKUP('Suivi de stock'!$B12,Sortie,3,FALSE),"")</f>
        <v>0</v>
      </c>
    </row>
    <row r="13" spans="1:27" x14ac:dyDescent="0.25">
      <c r="A13" s="40">
        <f>IF(AND('Suivi de stock'!$B13&gt;0,('Suivi de stock'!$C13&lt;='Suivi de stock'!$D13)),0,1)</f>
        <v>1</v>
      </c>
      <c r="B13" s="15" t="s">
        <v>2</v>
      </c>
      <c r="C13" s="41">
        <f>SUM(E13,F13,H13,J13,L13,N13,P13,R13,T13,V13,X13,Z13)-SUM(Q13,S13,U13,W13,Y13,AA13,G13,I13,K13,M13,O13)</f>
        <v>54</v>
      </c>
      <c r="D13" s="42">
        <v>10</v>
      </c>
      <c r="E13">
        <v>14</v>
      </c>
      <c r="F13" s="11">
        <f>IF($F$4=HLOOKUP($F$4,Sortie!$B$3:$AA$3,1,FALSE),VLOOKUP('Suivi de stock'!$B13,Entrée,2,FALSE),"")</f>
        <v>50</v>
      </c>
      <c r="G13" s="11">
        <f>IF($F$4=HLOOKUP($F$4,Sortie!$B$3:$AA$3,1,FALSE),VLOOKUP('Suivi de stock'!$B13,Sortie,2,FALSE),"")</f>
        <v>10</v>
      </c>
      <c r="H13" s="11">
        <f>IF($H$4=HLOOKUP($H$4,Sortie!$B$3:$AA$3,1,FALSE),VLOOKUP('Suivi de stock'!$B13,Entrée,3,FALSE),"")</f>
        <v>0</v>
      </c>
      <c r="I13" s="11">
        <f>IF($H$4=HLOOKUP($H$4,Sortie!$B$3:$AA$3,1,FALSE),VLOOKUP('Suivi de stock'!$B13,Sortie,3,FALSE),"")</f>
        <v>0</v>
      </c>
    </row>
    <row r="14" spans="1:27" x14ac:dyDescent="0.25">
      <c r="A14" s="40">
        <f>IF(AND('Suivi de stock'!$B14&gt;0,('Suivi de stock'!$C14&lt;='Suivi de stock'!$D14)),0,1)</f>
        <v>0</v>
      </c>
      <c r="B14" s="15" t="s">
        <v>28</v>
      </c>
      <c r="C14" s="41">
        <f>SUM(E14,F14,H14,J14,L14,N14,P14,R14,T14,V14,X14,Z14)-SUM(Q14,S14,U14,W14,Y14,AA14,G14,I14,K14,M14,O14)</f>
        <v>9</v>
      </c>
      <c r="D14" s="42">
        <v>10</v>
      </c>
      <c r="E14">
        <v>9</v>
      </c>
      <c r="F14" s="11">
        <f>IF($F$4=HLOOKUP($F$4,Sortie!$B$3:$AA$3,1,FALSE),VLOOKUP('Suivi de stock'!$B14,Entrée,2,FALSE),"")</f>
        <v>0</v>
      </c>
      <c r="G14" s="11">
        <f>IF($F$4=HLOOKUP($F$4,Sortie!$B$3:$AA$3,1,FALSE),VLOOKUP('Suivi de stock'!$B14,Sortie,2,FALSE),"")</f>
        <v>0</v>
      </c>
      <c r="H14" s="11">
        <f>IF($H$4=HLOOKUP($H$4,Sortie!$B$3:$AA$3,1,FALSE),VLOOKUP('Suivi de stock'!$B14,Entrée,3,FALSE),"")</f>
        <v>0</v>
      </c>
      <c r="I14" s="11">
        <f>IF($H$4=HLOOKUP($H$4,Sortie!$B$3:$AA$3,1,FALSE),VLOOKUP('Suivi de stock'!$B14,Sortie,3,FALSE),"")</f>
        <v>0</v>
      </c>
    </row>
    <row r="15" spans="1:27" x14ac:dyDescent="0.25">
      <c r="A15" s="40">
        <f>IF(AND('Suivi de stock'!$B15&gt;0,('Suivi de stock'!$C15&lt;='Suivi de stock'!$D15)),0,1)</f>
        <v>0</v>
      </c>
      <c r="B15" s="15" t="s">
        <v>29</v>
      </c>
      <c r="C15" s="41">
        <f>SUM(E15,F15,H15,J15,L15,N15,P15,R15,T15,V15,X15,Z15)-SUM(Q15,S15,U15,W15,Y15,AA15,G15,I15,K15,M15,O15)</f>
        <v>85</v>
      </c>
      <c r="D15" s="42">
        <v>100</v>
      </c>
      <c r="E15">
        <v>85</v>
      </c>
      <c r="F15" s="11">
        <f>IF($F$4=HLOOKUP($F$4,Sortie!$B$3:$AA$3,1,FALSE),VLOOKUP('Suivi de stock'!$B15,Entrée,2,FALSE),"")</f>
        <v>0</v>
      </c>
      <c r="G15" s="11">
        <f>IF($F$4=HLOOKUP($F$4,Sortie!$B$3:$AA$3,1,FALSE),VLOOKUP('Suivi de stock'!$B15,Sortie,2,FALSE),"")</f>
        <v>0</v>
      </c>
      <c r="H15" s="11">
        <f>IF($H$4=HLOOKUP($H$4,Sortie!$B$3:$AA$3,1,FALSE),VLOOKUP('Suivi de stock'!$B15,Entrée,3,FALSE),"")</f>
        <v>0</v>
      </c>
      <c r="I15" s="11">
        <f>IF($H$4=HLOOKUP($H$4,Sortie!$B$3:$AA$3,1,FALSE),VLOOKUP('Suivi de stock'!$B15,Sortie,3,FALSE),"")</f>
        <v>0</v>
      </c>
    </row>
    <row r="16" spans="1:27" x14ac:dyDescent="0.25">
      <c r="A16" s="40">
        <f>IF(AND('Suivi de stock'!$B16&gt;0,('Suivi de stock'!$C16&lt;='Suivi de stock'!$D16)),0,1)</f>
        <v>1</v>
      </c>
      <c r="B16" s="15" t="s">
        <v>6</v>
      </c>
      <c r="C16" s="41">
        <f>SUM(E16,F16,H16,J16,L16,N16,P16,R16,T16,V16,X16,Z16)-SUM(Q16,S16,U16,W16,Y16,AA16,G16,I16,K16,M16,O16)</f>
        <v>190</v>
      </c>
      <c r="D16" s="42">
        <v>100</v>
      </c>
      <c r="E16">
        <v>190</v>
      </c>
      <c r="F16" s="11">
        <f>IF($F$4=HLOOKUP($F$4,Sortie!$B$3:$AA$3,1,FALSE),VLOOKUP('Suivi de stock'!$B16,Entrée,2,FALSE),"")</f>
        <v>0</v>
      </c>
      <c r="G16" s="11">
        <f>IF($F$4=HLOOKUP($F$4,Sortie!$B$3:$AA$3,1,FALSE),VLOOKUP('Suivi de stock'!$B16,Sortie,2,FALSE),"")</f>
        <v>0</v>
      </c>
      <c r="H16" s="11">
        <f>IF($H$4=HLOOKUP($H$4,Sortie!$B$3:$AA$3,1,FALSE),VLOOKUP('Suivi de stock'!$B16,Entrée,3,FALSE),"")</f>
        <v>0</v>
      </c>
      <c r="I16" s="11">
        <f>IF($H$4=HLOOKUP($H$4,Sortie!$B$3:$AA$3,1,FALSE),VLOOKUP('Suivi de stock'!$B16,Sortie,3,FALSE),"")</f>
        <v>0</v>
      </c>
    </row>
    <row r="17" spans="1:9" x14ac:dyDescent="0.25">
      <c r="A17" s="40">
        <f>IF(AND('Suivi de stock'!$B17&gt;0,('Suivi de stock'!$C17&lt;='Suivi de stock'!$D17)),0,1)</f>
        <v>0</v>
      </c>
      <c r="B17" s="15" t="s">
        <v>5</v>
      </c>
      <c r="C17" s="41">
        <f>SUM(E17,F17,H17,J17,L17,N17,P17,R17,T17,V17,X17,Z17)-SUM(Q17,S17,U17,W17,Y17,AA17,G17,I17,K17,M17,O17)</f>
        <v>100</v>
      </c>
      <c r="D17" s="42">
        <v>100</v>
      </c>
      <c r="E17">
        <v>100</v>
      </c>
      <c r="F17" s="11">
        <f>IF($F$4=HLOOKUP($F$4,Sortie!$B$3:$AA$3,1,FALSE),VLOOKUP('Suivi de stock'!$B17,Entrée,2,FALSE),"")</f>
        <v>0</v>
      </c>
      <c r="G17" s="11">
        <f>IF($F$4=HLOOKUP($F$4,Sortie!$B$3:$AA$3,1,FALSE),VLOOKUP('Suivi de stock'!$B17,Sortie,2,FALSE),"")</f>
        <v>0</v>
      </c>
      <c r="H17" s="11">
        <f>IF($H$4=HLOOKUP($H$4,Sortie!$B$3:$AA$3,1,FALSE),VLOOKUP('Suivi de stock'!$B17,Entrée,3,FALSE),"")</f>
        <v>0</v>
      </c>
      <c r="I17" s="11">
        <f>IF($H$4=HLOOKUP($H$4,Sortie!$B$3:$AA$3,1,FALSE),VLOOKUP('Suivi de stock'!$B17,Sortie,3,FALSE),"")</f>
        <v>0</v>
      </c>
    </row>
    <row r="18" spans="1:9" x14ac:dyDescent="0.25">
      <c r="A18" s="40">
        <f>IF(AND('Suivi de stock'!$B18&gt;0,('Suivi de stock'!$C18&lt;='Suivi de stock'!$D18)),0,1)</f>
        <v>0</v>
      </c>
      <c r="B18" s="15" t="s">
        <v>26</v>
      </c>
      <c r="C18" s="41">
        <f>SUM(E18,F18,H18,J18,L18,N18,P18,R18,T18,V18,X18,Z18)-SUM(Q18,S18,U18,W18,Y18,AA18,G18,I18,K18,M18,O18)</f>
        <v>35</v>
      </c>
      <c r="D18" s="42">
        <v>100</v>
      </c>
      <c r="E18">
        <v>35</v>
      </c>
      <c r="F18" s="11">
        <f>IF($F$4=HLOOKUP($F$4,Sortie!$B$3:$AA$3,1,FALSE),VLOOKUP('Suivi de stock'!$B18,Entrée,2,FALSE),"")</f>
        <v>0</v>
      </c>
      <c r="G18" s="11">
        <f>IF($F$4=HLOOKUP($F$4,Sortie!$B$3:$AA$3,1,FALSE),VLOOKUP('Suivi de stock'!$B18,Sortie,2,FALSE),"")</f>
        <v>0</v>
      </c>
      <c r="H18" s="11">
        <f>IF($H$4=HLOOKUP($H$4,Sortie!$B$3:$AA$3,1,FALSE),VLOOKUP('Suivi de stock'!$B18,Entrée,3,FALSE),"")</f>
        <v>0</v>
      </c>
      <c r="I18" s="11">
        <f>IF($H$4=HLOOKUP($H$4,Sortie!$B$3:$AA$3,1,FALSE),VLOOKUP('Suivi de stock'!$B18,Sortie,3,FALSE),"")</f>
        <v>0</v>
      </c>
    </row>
    <row r="19" spans="1:9" x14ac:dyDescent="0.25">
      <c r="A19" s="40">
        <f>IF(AND('Suivi de stock'!$B19&gt;0,('Suivi de stock'!$C19&lt;='Suivi de stock'!$D19)),0,1)</f>
        <v>0</v>
      </c>
      <c r="B19" s="15" t="s">
        <v>25</v>
      </c>
      <c r="C19" s="41">
        <f>SUM(E19,F19,H19,J19,L19,N19,P19,R19,T19,V19,X19,Z19)-SUM(Q19,S19,U19,W19,Y19,AA19,G19,I19,K19,M19,O19)</f>
        <v>100</v>
      </c>
      <c r="D19" s="42">
        <v>100</v>
      </c>
      <c r="E19">
        <v>100</v>
      </c>
      <c r="F19" s="11">
        <f>IF($F$4=HLOOKUP($F$4,Sortie!$B$3:$AA$3,1,FALSE),VLOOKUP('Suivi de stock'!$B19,Entrée,2,FALSE),"")</f>
        <v>0</v>
      </c>
      <c r="G19" s="11">
        <f>IF($F$4=HLOOKUP($F$4,Sortie!$B$3:$AA$3,1,FALSE),VLOOKUP('Suivi de stock'!$B19,Sortie,2,FALSE),"")</f>
        <v>0</v>
      </c>
      <c r="H19" s="11">
        <f>IF($H$4=HLOOKUP($H$4,Sortie!$B$3:$AA$3,1,FALSE),VLOOKUP('Suivi de stock'!$B19,Entrée,3,FALSE),"")</f>
        <v>0</v>
      </c>
      <c r="I19" s="11">
        <f>IF($H$4=HLOOKUP($H$4,Sortie!$B$3:$AA$3,1,FALSE),VLOOKUP('Suivi de stock'!$B19,Sortie,3,FALSE),"")</f>
        <v>0</v>
      </c>
    </row>
    <row r="20" spans="1:9" x14ac:dyDescent="0.25">
      <c r="A20" s="40">
        <f>IF(AND('Suivi de stock'!$B20&gt;0,('Suivi de stock'!$C20&lt;='Suivi de stock'!$D20)),0,1)</f>
        <v>0</v>
      </c>
      <c r="B20" s="15" t="s">
        <v>7</v>
      </c>
      <c r="C20" s="41">
        <f>SUM(E20,F20,H20,J20,L20,N20,P20,R20,T20,V20,X20,Z20)-SUM(Q20,S20,U20,W20,Y20,AA20,G20,I20,K20,M20,O20)</f>
        <v>25</v>
      </c>
      <c r="D20" s="42">
        <v>100</v>
      </c>
      <c r="E20">
        <v>25</v>
      </c>
      <c r="F20" s="11">
        <f>IF($F$4=HLOOKUP($F$4,Sortie!$B$3:$AA$3,1,FALSE),VLOOKUP('Suivi de stock'!$B20,Entrée,2,FALSE),"")</f>
        <v>0</v>
      </c>
      <c r="G20" s="11">
        <f>IF($F$4=HLOOKUP($F$4,Sortie!$B$3:$AA$3,1,FALSE),VLOOKUP('Suivi de stock'!$B20,Sortie,2,FALSE),"")</f>
        <v>0</v>
      </c>
      <c r="H20" s="11">
        <f>IF($H$4=HLOOKUP($H$4,Sortie!$B$3:$AA$3,1,FALSE),VLOOKUP('Suivi de stock'!$B20,Entrée,3,FALSE),"")</f>
        <v>0</v>
      </c>
      <c r="I20" s="11">
        <f>IF($H$4=HLOOKUP($H$4,Sortie!$B$3:$AA$3,1,FALSE),VLOOKUP('Suivi de stock'!$B20,Sortie,3,FALSE),"")</f>
        <v>0</v>
      </c>
    </row>
    <row r="21" spans="1:9" x14ac:dyDescent="0.25">
      <c r="A21" s="40">
        <f>IF(AND('Suivi de stock'!$B21&gt;0,('Suivi de stock'!$C21&lt;='Suivi de stock'!$D21)),0,1)</f>
        <v>0</v>
      </c>
      <c r="B21" s="15" t="s">
        <v>9</v>
      </c>
      <c r="C21" s="41">
        <f>SUM(E21,F21,H21,J21,L21,N21,P21,R21,T21,V21,X21,Z21)-SUM(Q21,S21,U21,W21,Y21,AA21,G21,I21,K21,M21,O21)</f>
        <v>50</v>
      </c>
      <c r="D21" s="42">
        <v>100</v>
      </c>
      <c r="E21">
        <v>50</v>
      </c>
      <c r="F21" s="11">
        <f>IF($F$4=HLOOKUP($F$4,Sortie!$B$3:$AA$3,1,FALSE),VLOOKUP('Suivi de stock'!$B21,Entrée,2,FALSE),"")</f>
        <v>0</v>
      </c>
      <c r="G21" s="11">
        <f>IF($F$4=HLOOKUP($F$4,Sortie!$B$3:$AA$3,1,FALSE),VLOOKUP('Suivi de stock'!$B21,Sortie,2,FALSE),"")</f>
        <v>0</v>
      </c>
      <c r="H21" s="11">
        <f>IF($H$4=HLOOKUP($H$4,Sortie!$B$3:$AA$3,1,FALSE),VLOOKUP('Suivi de stock'!$B21,Entrée,3,FALSE),"")</f>
        <v>0</v>
      </c>
      <c r="I21" s="11">
        <f>IF($H$4=HLOOKUP($H$4,Sortie!$B$3:$AA$3,1,FALSE),VLOOKUP('Suivi de stock'!$B21,Sortie,3,FALSE),"")</f>
        <v>0</v>
      </c>
    </row>
    <row r="22" spans="1:9" x14ac:dyDescent="0.25">
      <c r="A22" s="40">
        <f>IF(AND('Suivi de stock'!$B22&gt;0,('Suivi de stock'!$C22&lt;='Suivi de stock'!$D22)),0,1)</f>
        <v>0</v>
      </c>
      <c r="B22" s="15" t="s">
        <v>8</v>
      </c>
      <c r="C22" s="41">
        <f>SUM(E22,F22,H22,J22,L22,N22,P22,R22,T22,V22,X22,Z22)-SUM(Q22,S22,U22,W22,Y22,AA22,G22,I22,K22,M22,O22)</f>
        <v>40</v>
      </c>
      <c r="D22" s="42">
        <v>100</v>
      </c>
      <c r="E22">
        <v>40</v>
      </c>
      <c r="F22" s="11">
        <f>IF($F$4=HLOOKUP($F$4,Sortie!$B$3:$AA$3,1,FALSE),VLOOKUP('Suivi de stock'!$B22,Entrée,2,FALSE),"")</f>
        <v>0</v>
      </c>
      <c r="G22" s="11">
        <f>IF($F$4=HLOOKUP($F$4,Sortie!$B$3:$AA$3,1,FALSE),VLOOKUP('Suivi de stock'!$B22,Sortie,2,FALSE),"")</f>
        <v>0</v>
      </c>
      <c r="H22" s="11">
        <f>IF($H$4=HLOOKUP($H$4,Sortie!$B$3:$AA$3,1,FALSE),VLOOKUP('Suivi de stock'!$B22,Entrée,3,FALSE),"")</f>
        <v>0</v>
      </c>
      <c r="I22" s="11">
        <f>IF($H$4=HLOOKUP($H$4,Sortie!$B$3:$AA$3,1,FALSE),VLOOKUP('Suivi de stock'!$B22,Sortie,3,FALSE),"")</f>
        <v>0</v>
      </c>
    </row>
    <row r="23" spans="1:9" x14ac:dyDescent="0.25">
      <c r="A23" s="40">
        <f>IF(AND('Suivi de stock'!$B23&gt;0,('Suivi de stock'!$C23&lt;='Suivi de stock'!$D23)),0,1)</f>
        <v>1</v>
      </c>
      <c r="B23" s="15" t="s">
        <v>10</v>
      </c>
      <c r="C23" s="41">
        <f>SUM(E23,F23,H23,J23,L23,N23,P23,R23,T23,V23,X23,Z23)-SUM(Q23,S23,U23,W23,Y23,AA23,G23,I23,K23,M23,O23)</f>
        <v>63</v>
      </c>
      <c r="D23" s="42"/>
      <c r="E23">
        <v>63</v>
      </c>
      <c r="F23" s="11">
        <f>IF($F$4=HLOOKUP($F$4,Sortie!$B$3:$AA$3,1,FALSE),VLOOKUP('Suivi de stock'!$B23,Entrée,2,FALSE),"")</f>
        <v>0</v>
      </c>
      <c r="G23" s="11">
        <f>IF($F$4=HLOOKUP($F$4,Sortie!$B$3:$AA$3,1,FALSE),VLOOKUP('Suivi de stock'!$B23,Sortie,2,FALSE),"")</f>
        <v>0</v>
      </c>
      <c r="H23" s="3"/>
      <c r="I23" s="3"/>
    </row>
    <row r="24" spans="1:9" x14ac:dyDescent="0.25">
      <c r="A24" s="40">
        <f>IF(AND('Suivi de stock'!$B24&gt;0,('Suivi de stock'!$C24&lt;='Suivi de stock'!$D24)),0,1)</f>
        <v>1</v>
      </c>
      <c r="B24" s="15" t="s">
        <v>11</v>
      </c>
      <c r="C24" s="41">
        <f>SUM(E24,F24,H24,J24,L24,N24,P24,R24,T24,V24,X24,Z24)-SUM(Q24,S24,U24,W24,Y24,AA24,G24,I24,K24,M24,O24)</f>
        <v>24</v>
      </c>
      <c r="D24" s="42"/>
      <c r="E24">
        <v>24</v>
      </c>
      <c r="F24" s="11">
        <f>IF($F$4=HLOOKUP($F$4,Sortie!$B$3:$AA$3,1,FALSE),VLOOKUP('Suivi de stock'!$B24,Entrée,2,FALSE),"")</f>
        <v>0</v>
      </c>
      <c r="G24" s="11">
        <f>IF($F$4=HLOOKUP($F$4,Sortie!$B$3:$AA$3,1,FALSE),VLOOKUP('Suivi de stock'!$B24,Sortie,2,FALSE),"")</f>
        <v>0</v>
      </c>
      <c r="H24" s="3"/>
      <c r="I24" s="3"/>
    </row>
    <row r="25" spans="1:9" x14ac:dyDescent="0.25">
      <c r="A25" s="40">
        <f>IF(AND('Suivi de stock'!$B25&gt;0,('Suivi de stock'!$C25&lt;='Suivi de stock'!$D25)),0,1)</f>
        <v>1</v>
      </c>
      <c r="B25" s="15" t="s">
        <v>12</v>
      </c>
      <c r="C25" s="41">
        <f>SUM(E25,F25,H25,J25,L25,N25,P25,R25,T25,V25,X25,Z25)-SUM(Q25,S25,U25,W25,Y25,AA25,G25,I25,K25,M25,O25)</f>
        <v>25</v>
      </c>
      <c r="D25" s="42"/>
      <c r="E25">
        <v>25</v>
      </c>
      <c r="F25" s="11">
        <f>IF($F$4=HLOOKUP($F$4,Sortie!$B$3:$AA$3,1,FALSE),VLOOKUP('Suivi de stock'!$B25,Entrée,2,FALSE),"")</f>
        <v>0</v>
      </c>
      <c r="G25" s="11">
        <f>IF($F$4=HLOOKUP($F$4,Sortie!$B$3:$AA$3,1,FALSE),VLOOKUP('Suivi de stock'!$B25,Sortie,2,FALSE),"")</f>
        <v>0</v>
      </c>
      <c r="H25" s="3"/>
      <c r="I25" s="3"/>
    </row>
    <row r="26" spans="1:9" x14ac:dyDescent="0.25">
      <c r="A26" s="40">
        <f>IF(AND('Suivi de stock'!$B26&gt;0,('Suivi de stock'!$C26&lt;='Suivi de stock'!$D26)),0,1)</f>
        <v>1</v>
      </c>
      <c r="B26" s="15" t="s">
        <v>13</v>
      </c>
      <c r="C26" s="41">
        <f>SUM(E26,F26,H26,J26,L26,N26,P26,R26,T26,V26,X26,Z26)-SUM(Q26,S26,U26,W26,Y26,AA26,G26,I26,K26,M26,O26)</f>
        <v>17</v>
      </c>
      <c r="D26" s="42"/>
      <c r="E26">
        <v>17</v>
      </c>
      <c r="F26" s="11">
        <f>IF($F$4=HLOOKUP($F$4,Sortie!$B$3:$AA$3,1,FALSE),VLOOKUP('Suivi de stock'!$B26,Entrée,2,FALSE),"")</f>
        <v>0</v>
      </c>
      <c r="G26" s="11">
        <f>IF($F$4=HLOOKUP($F$4,Sortie!$B$3:$AA$3,1,FALSE),VLOOKUP('Suivi de stock'!$B26,Sortie,2,FALSE),"")</f>
        <v>0</v>
      </c>
      <c r="H26" s="3"/>
      <c r="I26" s="3"/>
    </row>
    <row r="27" spans="1:9" x14ac:dyDescent="0.25">
      <c r="A27" s="40">
        <f>IF(AND('Suivi de stock'!$B27&gt;0,('Suivi de stock'!$C27&lt;='Suivi de stock'!$D27)),0,1)</f>
        <v>1</v>
      </c>
      <c r="B27" s="15" t="s">
        <v>14</v>
      </c>
      <c r="C27" s="41">
        <f>SUM(E27,F27,H27,J27,L27,N27,P27,R27,T27,V27,X27,Z27)-SUM(Q27,S27,U27,W27,Y27,AA27,G27,I27,K27,M27,O27)</f>
        <v>14</v>
      </c>
      <c r="D27" s="42"/>
      <c r="E27">
        <v>14</v>
      </c>
      <c r="F27" s="11">
        <f>IF($F$4=HLOOKUP($F$4,Sortie!$B$3:$AA$3,1,FALSE),VLOOKUP('Suivi de stock'!$B27,Entrée,2,FALSE),"")</f>
        <v>0</v>
      </c>
      <c r="G27" s="11">
        <f>IF($F$4=HLOOKUP($F$4,Sortie!$B$3:$AA$3,1,FALSE),VLOOKUP('Suivi de stock'!$B27,Sortie,2,FALSE),"")</f>
        <v>0</v>
      </c>
      <c r="H27" s="3"/>
      <c r="I27" s="3"/>
    </row>
    <row r="28" spans="1:9" x14ac:dyDescent="0.25">
      <c r="A28" s="40">
        <f>IF(AND('Suivi de stock'!$B28&gt;0,('Suivi de stock'!$C28&lt;='Suivi de stock'!$D28)),0,1)</f>
        <v>1</v>
      </c>
      <c r="B28" s="15"/>
      <c r="C28" s="41">
        <f>SUM(E28,F28,H28,J28,L28,N28,P28,R28,T28,V28,X28,Z28)-SUM(Q28,S28,U28,W28,Y28,AA28,G28,I28,K28,M28,O28)</f>
        <v>0</v>
      </c>
      <c r="D28" s="42"/>
      <c r="F28" s="11" t="str">
        <f>IF($F$4=Entrée!Q25,VLOOKUP('Suivi de stock'!$B28,Entrée,2,FALSE),"")</f>
        <v/>
      </c>
      <c r="G28" s="11" t="str">
        <f>IF($F$4=Sortie!B25,VLOOKUP('Suivi de stock'!$B28,Sortie,2,FALSE),"")</f>
        <v/>
      </c>
      <c r="H28" s="3"/>
      <c r="I28" s="3"/>
    </row>
    <row r="29" spans="1:9" x14ac:dyDescent="0.25">
      <c r="A29" s="40">
        <f>IF(AND('Suivi de stock'!$B29&gt;0,('Suivi de stock'!$C29&lt;='Suivi de stock'!$D29)),0,1)</f>
        <v>1</v>
      </c>
      <c r="B29" s="15"/>
      <c r="C29" s="41">
        <f>SUM(E29,F29,H29,J29,L29,N29,P29,R29,T29,V29,X29,Z29)-SUM(Q29,S29,U29,W29,Y29,AA29,G29,I29,K29,M29,O29)</f>
        <v>0</v>
      </c>
      <c r="D29" s="42"/>
      <c r="F29" s="11" t="str">
        <f>IF($F$4=Entrée!Q26,VLOOKUP('Suivi de stock'!$B29,Entrée,2,FALSE),"")</f>
        <v/>
      </c>
      <c r="G29" s="11" t="str">
        <f>IF($F$4=Sortie!B26,VLOOKUP('Suivi de stock'!$B29,Sortie,2,FALSE),"")</f>
        <v/>
      </c>
      <c r="H29" s="3"/>
      <c r="I29" s="3"/>
    </row>
    <row r="30" spans="1:9" x14ac:dyDescent="0.25">
      <c r="A30" s="40">
        <f>IF(AND('Suivi de stock'!$B30&gt;0,('Suivi de stock'!$C30&lt;='Suivi de stock'!$D30)),0,1)</f>
        <v>1</v>
      </c>
      <c r="B30" s="15"/>
      <c r="C30" s="41">
        <f>SUM(E30,F30,H30,J30,L30,N30,P30,R30,T30,V30,X30,Z30)-SUM(Q30,S30,U30,W30,Y30,AA30,G30,I30,K30,M30,O30)</f>
        <v>0</v>
      </c>
      <c r="D30" s="42"/>
      <c r="F30" s="11" t="str">
        <f>IF($F$4=Entrée!Q27,VLOOKUP('Suivi de stock'!$B30,Entrée,2,FALSE),"")</f>
        <v/>
      </c>
      <c r="G30" s="11" t="str">
        <f>IF($F$4=Sortie!B27,VLOOKUP('Suivi de stock'!$B30,Sortie,2,FALSE),"")</f>
        <v/>
      </c>
      <c r="H30" s="3"/>
      <c r="I30" s="3"/>
    </row>
    <row r="31" spans="1:9" x14ac:dyDescent="0.25">
      <c r="A31" s="40">
        <f>IF(AND('Suivi de stock'!$B31&gt;0,('Suivi de stock'!$C31&lt;='Suivi de stock'!$D31)),0,1)</f>
        <v>1</v>
      </c>
      <c r="B31" s="15"/>
      <c r="C31" s="41">
        <f>SUM(E31,F31,H31,J31,L31,N31,P31,R31,T31,V31,X31,Z31)-SUM(Q31,S31,U31,W31,Y31,AA31,G31,I31,K31,M31,O31)</f>
        <v>0</v>
      </c>
      <c r="D31" s="42"/>
      <c r="F31" s="11" t="str">
        <f>IF($F$4=Entrée!Q28,VLOOKUP('Suivi de stock'!$B31,Entrée,2,FALSE),"")</f>
        <v/>
      </c>
      <c r="G31" s="11" t="str">
        <f>IF($F$4=Sortie!B28,VLOOKUP('Suivi de stock'!$B31,Sortie,2,FALSE),"")</f>
        <v/>
      </c>
      <c r="H31" s="3"/>
      <c r="I31" s="3"/>
    </row>
    <row r="32" spans="1:9" x14ac:dyDescent="0.25">
      <c r="A32" s="40">
        <f>IF(AND('Suivi de stock'!$B32&gt;0,('Suivi de stock'!$C32&lt;='Suivi de stock'!$D32)),0,1)</f>
        <v>1</v>
      </c>
      <c r="B32" s="15"/>
      <c r="C32" s="41">
        <f>SUM(E32,F32,H32,J32,L32,N32,P32,R32,T32,V32,X32,Z32)-SUM(Q32,S32,U32,W32,Y32,AA32,G32,I32,K32,M32,O32)</f>
        <v>0</v>
      </c>
      <c r="D32" s="42"/>
      <c r="F32" s="11" t="str">
        <f>IF($F$4=Entrée!Q29,VLOOKUP('Suivi de stock'!$B32,Entrée,2,FALSE),"")</f>
        <v/>
      </c>
      <c r="G32" s="11" t="str">
        <f>IF($F$4=Sortie!B29,VLOOKUP('Suivi de stock'!$B32,Sortie,2,FALSE),"")</f>
        <v/>
      </c>
      <c r="H32" s="3"/>
      <c r="I32" s="3"/>
    </row>
    <row r="33" spans="1:9" x14ac:dyDescent="0.25">
      <c r="A33" s="40">
        <f>IF(AND('Suivi de stock'!$B33&gt;0,('Suivi de stock'!$C33&lt;='Suivi de stock'!$D33)),0,1)</f>
        <v>1</v>
      </c>
      <c r="B33" s="15"/>
      <c r="C33" s="41">
        <f>SUM(E33,F33,H33,J33,L33,N33,P33,R33,T33,V33,X33,Z33)-SUM(Q33,S33,U33,W33,Y33,AA33,G33,I33,K33,M33,O33)</f>
        <v>0</v>
      </c>
      <c r="D33" s="42"/>
      <c r="F33" s="11" t="str">
        <f>IF($F$4=Entrée!Q30,VLOOKUP('Suivi de stock'!$B33,Entrée,2,FALSE),"")</f>
        <v/>
      </c>
      <c r="G33" s="11" t="str">
        <f>IF($F$4=Sortie!B30,VLOOKUP('Suivi de stock'!$B33,Sortie,2,FALSE),"")</f>
        <v/>
      </c>
      <c r="H33" s="3"/>
      <c r="I33" s="3"/>
    </row>
    <row r="34" spans="1:9" x14ac:dyDescent="0.25">
      <c r="A34" s="40">
        <f>IF(AND('Suivi de stock'!$B34&gt;0,('Suivi de stock'!$C34&lt;='Suivi de stock'!$D34)),0,1)</f>
        <v>1</v>
      </c>
      <c r="B34" s="15"/>
      <c r="C34" s="41">
        <f>SUM(E34,F34,H34,J34,L34,N34,P34,R34,T34,V34,X34,Z34)-SUM(Q34,S34,U34,W34,Y34,AA34,G34,I34,K34,M34,O34)</f>
        <v>0</v>
      </c>
      <c r="D34" s="42"/>
      <c r="F34" s="11" t="str">
        <f>IF($F$4=Entrée!Q31,VLOOKUP('Suivi de stock'!$B34,Entrée,2,FALSE),"")</f>
        <v/>
      </c>
      <c r="G34" s="11" t="str">
        <f>IF($F$4=Sortie!B31,VLOOKUP('Suivi de stock'!$B34,Sortie,2,FALSE),"")</f>
        <v/>
      </c>
      <c r="H34" s="3"/>
      <c r="I34" s="3"/>
    </row>
    <row r="35" spans="1:9" x14ac:dyDescent="0.25">
      <c r="A35" s="40">
        <f>IF(AND('Suivi de stock'!$B35&gt;0,('Suivi de stock'!$C35&lt;='Suivi de stock'!$D35)),0,1)</f>
        <v>1</v>
      </c>
      <c r="B35" s="15"/>
      <c r="C35" s="41">
        <f>SUM(E35,F35,H35,J35,L35,N35,P35,R35,T35,V35,X35,Z35)-SUM(Q35,S35,U35,W35,Y35,AA35,G35,I35,K35,M35,O35)</f>
        <v>0</v>
      </c>
      <c r="D35" s="42"/>
      <c r="F35" s="11" t="str">
        <f>IF($F$4=Entrée!Q32,VLOOKUP('Suivi de stock'!$B35,Entrée,2,FALSE),"")</f>
        <v/>
      </c>
      <c r="G35" s="11" t="str">
        <f>IF($F$4=Sortie!B32,VLOOKUP('Suivi de stock'!$B35,Sortie,2,FALSE),"")</f>
        <v/>
      </c>
      <c r="H35" s="3"/>
      <c r="I35" s="3"/>
    </row>
    <row r="36" spans="1:9" x14ac:dyDescent="0.25">
      <c r="A36" s="40">
        <f>IF(AND('Suivi de stock'!$B36&gt;0,('Suivi de stock'!$C36&lt;='Suivi de stock'!$D36)),0,1)</f>
        <v>1</v>
      </c>
      <c r="B36" s="15"/>
      <c r="C36" s="41">
        <f>SUM(E36,F36,H36,J36,L36,N36,P36,R36,T36,V36,X36,Z36)-SUM(Q36,S36,U36,W36,Y36,AA36,G36,I36,K36,M36,O36)</f>
        <v>0</v>
      </c>
      <c r="D36" s="42"/>
      <c r="F36" s="11" t="str">
        <f>IF($F$4=Entrée!Q33,VLOOKUP('Suivi de stock'!$B36,Entrée,2,FALSE),"")</f>
        <v/>
      </c>
      <c r="G36" s="11" t="str">
        <f>IF($F$4=Sortie!B33,VLOOKUP('Suivi de stock'!$B36,Sortie,2,FALSE),"")</f>
        <v/>
      </c>
      <c r="H36" s="3"/>
      <c r="I36" s="3"/>
    </row>
    <row r="37" spans="1:9" x14ac:dyDescent="0.25">
      <c r="A37" s="40">
        <f>IF(AND('Suivi de stock'!$B37&gt;0,('Suivi de stock'!$C37&lt;='Suivi de stock'!$D37)),0,1)</f>
        <v>1</v>
      </c>
      <c r="B37" s="15"/>
      <c r="C37" s="41">
        <f>SUM(E37,F37,H37,J37,L37,N37,P37,R37,T37,V37,X37,Z37)-SUM(Q37,S37,U37,W37,Y37,AA37,G37,I37,K37,M37,O37)</f>
        <v>0</v>
      </c>
      <c r="D37" s="42"/>
      <c r="F37" s="11" t="str">
        <f>IF($F$4=Entrée!Q34,VLOOKUP('Suivi de stock'!$B37,Entrée,2,FALSE),"")</f>
        <v/>
      </c>
      <c r="G37" s="11" t="str">
        <f>IF($F$4=Sortie!B34,VLOOKUP('Suivi de stock'!$B37,Sortie,2,FALSE),"")</f>
        <v/>
      </c>
      <c r="H37" s="3"/>
      <c r="I37" s="3"/>
    </row>
    <row r="38" spans="1:9" x14ac:dyDescent="0.25">
      <c r="A38" s="40">
        <f>IF(AND('Suivi de stock'!$B38&gt;0,('Suivi de stock'!$C38&lt;='Suivi de stock'!$D38)),0,1)</f>
        <v>1</v>
      </c>
      <c r="B38" s="15"/>
      <c r="C38" s="41">
        <f>SUM(E38,F38,H38,J38,L38,N38,P38,R38,T38,V38,X38,Z38)-SUM(Q38,S38,U38,W38,Y38,AA38,G38,I38,K38,M38,O38)</f>
        <v>0</v>
      </c>
      <c r="D38" s="42"/>
      <c r="F38" s="11" t="str">
        <f>IF($F$4=Entrée!Q35,VLOOKUP('Suivi de stock'!$B38,Entrée,2,FALSE),"")</f>
        <v/>
      </c>
      <c r="G38" s="11" t="str">
        <f>IF($F$4=Sortie!B35,VLOOKUP('Suivi de stock'!$B38,Sortie,2,FALSE),"")</f>
        <v/>
      </c>
      <c r="H38" s="3"/>
      <c r="I38" s="3"/>
    </row>
    <row r="39" spans="1:9" x14ac:dyDescent="0.25">
      <c r="A39" s="40">
        <f>IF(AND('Suivi de stock'!$B39&gt;0,('Suivi de stock'!$C39&lt;='Suivi de stock'!$D39)),0,1)</f>
        <v>1</v>
      </c>
      <c r="B39" s="15"/>
      <c r="C39" s="41">
        <f>SUM(E39,F39,H39,J39,L39,N39,P39,R39,T39,V39,X39,Z39)-SUM(Q39,S39,U39,W39,Y39,AA39,G39,I39,K39,M39,O39)</f>
        <v>0</v>
      </c>
      <c r="D39" s="42"/>
      <c r="F39" s="11" t="str">
        <f>IF($F$4=Entrée!Q36,VLOOKUP('Suivi de stock'!$B39,Entrée,2,FALSE),"")</f>
        <v/>
      </c>
      <c r="G39" s="11" t="str">
        <f>IF($F$4=Sortie!B36,VLOOKUP('Suivi de stock'!$B39,Sortie,2,FALSE),"")</f>
        <v/>
      </c>
      <c r="H39" s="3"/>
      <c r="I39" s="3"/>
    </row>
    <row r="40" spans="1:9" x14ac:dyDescent="0.25">
      <c r="A40" s="40">
        <f>IF(AND('Suivi de stock'!$B40&gt;0,('Suivi de stock'!$C40&lt;='Suivi de stock'!$D40)),0,1)</f>
        <v>1</v>
      </c>
      <c r="B40" s="15"/>
      <c r="C40" s="41">
        <f>SUM(E40,F40,H40,J40,L40,N40,P40,R40,T40,V40,X40,Z40)-SUM(Q40,S40,U40,W40,Y40,AA40,G40,I40,K40,M40,O40)</f>
        <v>0</v>
      </c>
      <c r="D40" s="42"/>
      <c r="F40" s="11" t="str">
        <f>IF($F$4=Entrée!Q37,VLOOKUP('Suivi de stock'!$B40,Entrée,2,FALSE),"")</f>
        <v/>
      </c>
      <c r="G40" s="11" t="str">
        <f>IF($F$4=Sortie!B37,VLOOKUP('Suivi de stock'!$B40,Sortie,2,FALSE),"")</f>
        <v/>
      </c>
      <c r="H40" s="3"/>
      <c r="I40" s="3"/>
    </row>
    <row r="41" spans="1:9" x14ac:dyDescent="0.25">
      <c r="A41" s="40">
        <f>IF(AND('Suivi de stock'!$B41&gt;0,('Suivi de stock'!$C41&lt;='Suivi de stock'!$D41)),0,1)</f>
        <v>1</v>
      </c>
      <c r="B41" s="15"/>
      <c r="C41" s="41">
        <f>SUM(E41,F41,H41,J41,L41,N41,P41,R41,T41,V41,X41,Z41)-SUM(Q41,S41,U41,W41,Y41,AA41,G41,I41,K41,M41,O41)</f>
        <v>0</v>
      </c>
      <c r="D41" s="42"/>
      <c r="F41" s="11" t="str">
        <f>IF($F$4=Entrée!Q38,VLOOKUP('Suivi de stock'!$B41,Entrée,2,FALSE),"")</f>
        <v/>
      </c>
      <c r="G41" s="11" t="str">
        <f>IF($F$4=Sortie!B38,VLOOKUP('Suivi de stock'!$B41,Sortie,2,FALSE),"")</f>
        <v/>
      </c>
      <c r="H41" s="3"/>
      <c r="I41" s="3"/>
    </row>
    <row r="42" spans="1:9" x14ac:dyDescent="0.25">
      <c r="A42" s="40">
        <f>IF(AND('Suivi de stock'!$B42&gt;0,('Suivi de stock'!$C42&lt;='Suivi de stock'!$D42)),0,1)</f>
        <v>1</v>
      </c>
      <c r="B42" s="15"/>
      <c r="C42" s="41">
        <f>SUM(E42,F42,H42,J42,L42,N42,P42,R42,T42,V42,X42,Z42)-SUM(Q42,S42,U42,W42,Y42,AA42,G42,I42,K42,M42,O42)</f>
        <v>0</v>
      </c>
      <c r="D42" s="42"/>
      <c r="F42" s="11" t="str">
        <f>IF($F$4=Entrée!Q39,VLOOKUP('Suivi de stock'!$B42,Entrée,2,FALSE),"")</f>
        <v/>
      </c>
      <c r="G42" s="11" t="str">
        <f>IF($F$4=Sortie!B39,VLOOKUP('Suivi de stock'!$B42,Sortie,2,FALSE),"")</f>
        <v/>
      </c>
      <c r="H42" s="3"/>
      <c r="I42" s="3"/>
    </row>
    <row r="43" spans="1:9" x14ac:dyDescent="0.25">
      <c r="A43" s="40">
        <f>IF(AND('Suivi de stock'!$B43&gt;0,('Suivi de stock'!$C43&lt;='Suivi de stock'!$D43)),0,1)</f>
        <v>1</v>
      </c>
      <c r="B43" s="15"/>
      <c r="C43" s="41">
        <f>SUM(E43,F43,H43,J43,L43,N43,P43,R43,T43,V43,X43,Z43)-SUM(Q43,S43,U43,W43,Y43,AA43,G43,I43,K43,M43,O43)</f>
        <v>0</v>
      </c>
      <c r="D43" s="42"/>
      <c r="F43" s="11" t="str">
        <f>IF($F$4=Entrée!Q40,VLOOKUP('Suivi de stock'!$B43,Entrée,2,FALSE),"")</f>
        <v/>
      </c>
      <c r="G43" s="11" t="str">
        <f>IF($F$4=Sortie!B40,VLOOKUP('Suivi de stock'!$B43,Sortie,2,FALSE),"")</f>
        <v/>
      </c>
      <c r="H43" s="3"/>
      <c r="I43" s="3"/>
    </row>
    <row r="44" spans="1:9" x14ac:dyDescent="0.25">
      <c r="A44" s="40">
        <f>IF(AND('Suivi de stock'!$B44&gt;0,('Suivi de stock'!$C44&lt;='Suivi de stock'!$D44)),0,1)</f>
        <v>1</v>
      </c>
      <c r="B44" s="15"/>
      <c r="C44" s="41">
        <f>SUM(E44,F44,H44,J44,L44,N44,P44,R44,T44,V44,X44,Z44)-SUM(Q44,S44,U44,W44,Y44,AA44,G44,I44,K44,M44,O44)</f>
        <v>0</v>
      </c>
      <c r="D44" s="42"/>
      <c r="F44" s="11" t="str">
        <f>IF($F$4=Entrée!Q41,VLOOKUP('Suivi de stock'!$B44,Entrée,2,FALSE),"")</f>
        <v/>
      </c>
      <c r="G44" s="11" t="str">
        <f>IF($F$4=Sortie!B41,VLOOKUP('Suivi de stock'!$B44,Sortie,2,FALSE),"")</f>
        <v/>
      </c>
      <c r="H44" s="3"/>
      <c r="I44" s="3"/>
    </row>
    <row r="45" spans="1:9" x14ac:dyDescent="0.25">
      <c r="A45" s="40">
        <f>IF(AND('Suivi de stock'!$B45&gt;0,('Suivi de stock'!$C45&lt;='Suivi de stock'!$D45)),0,1)</f>
        <v>1</v>
      </c>
      <c r="B45" s="15"/>
      <c r="C45" s="41">
        <f>SUM(E45,F45,H45,J45,L45,N45,P45,R45,T45,V45,X45,Z45)-SUM(Q45,S45,U45,W45,Y45,AA45,G45,I45,K45,M45,O45)</f>
        <v>0</v>
      </c>
      <c r="D45" s="42"/>
      <c r="F45" s="11" t="str">
        <f>IF($F$4=Entrée!Q42,VLOOKUP('Suivi de stock'!$B45,Entrée,2,FALSE),"")</f>
        <v/>
      </c>
      <c r="G45" s="11" t="str">
        <f>IF($F$4=Sortie!B42,VLOOKUP('Suivi de stock'!$B45,Sortie,2,FALSE),"")</f>
        <v/>
      </c>
      <c r="H45" s="3"/>
      <c r="I45" s="3"/>
    </row>
    <row r="46" spans="1:9" x14ac:dyDescent="0.25">
      <c r="A46" s="40">
        <f>IF(AND('Suivi de stock'!$B46&gt;0,('Suivi de stock'!$C46&lt;='Suivi de stock'!$D46)),0,1)</f>
        <v>1</v>
      </c>
      <c r="B46" s="15"/>
      <c r="C46" s="41">
        <f>SUM(E46,F46,H46,J46,L46,N46,P46,R46,T46,V46,X46,Z46)-SUM(Q46,S46,U46,W46,Y46,AA46,G46,I46,K46,M46,O46)</f>
        <v>0</v>
      </c>
      <c r="D46" s="42"/>
      <c r="F46" s="11" t="str">
        <f>IF($F$4=Entrée!Q43,VLOOKUP('Suivi de stock'!$B46,Entrée,2,FALSE),"")</f>
        <v/>
      </c>
      <c r="G46" s="11" t="str">
        <f>IF($F$4=Sortie!B43,VLOOKUP('Suivi de stock'!$B46,Sortie,2,FALSE),"")</f>
        <v/>
      </c>
      <c r="H46" s="3"/>
      <c r="I46" s="3"/>
    </row>
    <row r="47" spans="1:9" x14ac:dyDescent="0.25">
      <c r="A47" s="40">
        <f>IF(AND('Suivi de stock'!$B47&gt;0,('Suivi de stock'!$C47&lt;='Suivi de stock'!$D47)),0,1)</f>
        <v>1</v>
      </c>
      <c r="B47" s="15"/>
      <c r="C47" s="41">
        <f>SUM(E47,F47,H47,J47,L47,N47,P47,R47,T47,V47,X47,Z47)-SUM(Q47,S47,U47,W47,Y47,AA47,G47,I47,K47,M47,O47)</f>
        <v>0</v>
      </c>
      <c r="D47" s="42"/>
      <c r="F47" s="11" t="str">
        <f>IF($F$4=Entrée!Q44,VLOOKUP('Suivi de stock'!$B47,Entrée,2,FALSE),"")</f>
        <v/>
      </c>
      <c r="G47" s="11" t="str">
        <f>IF($F$4=Sortie!B44,VLOOKUP('Suivi de stock'!$B47,Sortie,2,FALSE),"")</f>
        <v/>
      </c>
      <c r="H47" s="3"/>
      <c r="I47" s="3"/>
    </row>
    <row r="48" spans="1:9" x14ac:dyDescent="0.25">
      <c r="A48" s="40">
        <f>IF(AND('Suivi de stock'!$B48&gt;0,('Suivi de stock'!$C48&lt;='Suivi de stock'!$D48)),0,1)</f>
        <v>1</v>
      </c>
      <c r="B48" s="15"/>
      <c r="C48" s="41">
        <f>SUM(E48,F48,H48,J48,L48,N48,P48,R48,T48,V48,X48,Z48)-SUM(Q48,S48,U48,W48,Y48,AA48,G48,I48,K48,M48,O48)</f>
        <v>0</v>
      </c>
      <c r="D48" s="42"/>
      <c r="F48" s="11" t="str">
        <f>IF($F$4=Entrée!Q45,VLOOKUP('Suivi de stock'!$B48,Entrée,2,FALSE),"")</f>
        <v/>
      </c>
      <c r="G48" s="11" t="str">
        <f>IF($F$4=Sortie!B45,VLOOKUP('Suivi de stock'!$B48,Sortie,2,FALSE),"")</f>
        <v/>
      </c>
      <c r="H48" s="3"/>
      <c r="I48" s="3"/>
    </row>
    <row r="49" spans="1:9" x14ac:dyDescent="0.25">
      <c r="A49" s="40">
        <f>IF(AND('Suivi de stock'!$B49&gt;0,('Suivi de stock'!$C49&lt;='Suivi de stock'!$D49)),0,1)</f>
        <v>1</v>
      </c>
      <c r="B49" s="15"/>
      <c r="C49" s="41">
        <f>SUM(E49,F49,H49,J49,L49,N49,P49,R49,T49,V49,X49,Z49)-SUM(Q49,S49,U49,W49,Y49,AA49,G49,I49,K49,M49,O49)</f>
        <v>0</v>
      </c>
      <c r="D49" s="42"/>
      <c r="F49" s="11" t="str">
        <f>IF($F$4=Entrée!Q46,VLOOKUP('Suivi de stock'!$B49,Entrée,2,FALSE),"")</f>
        <v/>
      </c>
      <c r="G49" s="11" t="str">
        <f>IF($F$4=Sortie!B46,VLOOKUP('Suivi de stock'!$B49,Sortie,2,FALSE),"")</f>
        <v/>
      </c>
      <c r="H49" s="3"/>
      <c r="I49" s="3"/>
    </row>
    <row r="50" spans="1:9" x14ac:dyDescent="0.25">
      <c r="A50" s="40">
        <f>IF(AND('Suivi de stock'!$B50&gt;0,('Suivi de stock'!$C50&lt;='Suivi de stock'!$D50)),0,1)</f>
        <v>1</v>
      </c>
      <c r="B50" s="15"/>
      <c r="C50" s="41">
        <f>SUM(E50,F50,H50,J50,L50,N50,P50,R50,T50,V50,X50,Z50)-SUM(Q50,S50,U50,W50,Y50,AA50,G50,I50,K50,M50,O50)</f>
        <v>0</v>
      </c>
      <c r="D50" s="42"/>
      <c r="F50" s="11" t="str">
        <f>IF($F$4=Entrée!Q47,VLOOKUP('Suivi de stock'!$B50,Entrée,2,FALSE),"")</f>
        <v/>
      </c>
      <c r="G50" s="11" t="str">
        <f>IF($F$4=Sortie!B47,VLOOKUP('Suivi de stock'!$B50,Sortie,2,FALSE),"")</f>
        <v/>
      </c>
      <c r="H50" s="3"/>
      <c r="I50" s="3"/>
    </row>
    <row r="51" spans="1:9" x14ac:dyDescent="0.25">
      <c r="A51" s="40">
        <f>IF(AND('Suivi de stock'!$B51&gt;0,('Suivi de stock'!$C51&lt;='Suivi de stock'!$D51)),0,1)</f>
        <v>1</v>
      </c>
      <c r="B51" s="15"/>
      <c r="C51" s="41">
        <f>SUM(E51,F51,H51,J51,L51,N51,P51,R51,T51,V51,X51,Z51)-SUM(Q51,S51,U51,W51,Y51,AA51,G51,I51,K51,M51,O51)</f>
        <v>0</v>
      </c>
      <c r="D51" s="42"/>
      <c r="F51" s="11" t="str">
        <f>IF($F$4=Entrée!Q48,VLOOKUP('Suivi de stock'!$B51,Entrée,2,FALSE),"")</f>
        <v/>
      </c>
      <c r="G51" s="11" t="str">
        <f>IF($F$4=Sortie!B48,VLOOKUP('Suivi de stock'!$B51,Sortie,2,FALSE),"")</f>
        <v/>
      </c>
      <c r="H51" s="3"/>
      <c r="I51" s="3"/>
    </row>
    <row r="52" spans="1:9" x14ac:dyDescent="0.25">
      <c r="A52" s="40">
        <f>IF(AND('Suivi de stock'!$B52&gt;0,('Suivi de stock'!$C52&lt;='Suivi de stock'!$D52)),0,1)</f>
        <v>1</v>
      </c>
      <c r="B52" s="15"/>
      <c r="C52" s="41">
        <f>SUM(E52,F52,H52,J52,L52,N52,P52,R52,T52,V52,X52,Z52)-SUM(Q52,S52,U52,W52,Y52,AA52,G52,I52,K52,M52,O52)</f>
        <v>0</v>
      </c>
      <c r="D52" s="42"/>
      <c r="F52" s="11" t="str">
        <f>IF($F$4=Entrée!Q49,VLOOKUP('Suivi de stock'!$B52,Entrée,2,FALSE),"")</f>
        <v/>
      </c>
      <c r="G52" s="11" t="str">
        <f>IF($F$4=Sortie!B49,VLOOKUP('Suivi de stock'!$B52,Sortie,2,FALSE),"")</f>
        <v/>
      </c>
      <c r="H52" s="3"/>
      <c r="I52" s="3"/>
    </row>
    <row r="53" spans="1:9" x14ac:dyDescent="0.25">
      <c r="A53" s="40">
        <f>IF(AND('Suivi de stock'!$B53&gt;0,('Suivi de stock'!$C53&lt;='Suivi de stock'!$D53)),0,1)</f>
        <v>1</v>
      </c>
      <c r="B53" s="15"/>
      <c r="C53" s="41">
        <f>SUM(E53,F53,H53,J53,L53,N53,P53,R53,T53,V53,X53,Z53)-SUM(Q53,S53,U53,W53,Y53,AA53,G53,I53,K53,M53,O53)</f>
        <v>0</v>
      </c>
      <c r="D53" s="42"/>
      <c r="F53" s="11" t="str">
        <f>IF($F$4=Entrée!Q50,VLOOKUP('Suivi de stock'!$B53,Entrée,2,FALSE),"")</f>
        <v/>
      </c>
      <c r="G53" s="11" t="str">
        <f>IF($F$4=Sortie!B50,VLOOKUP('Suivi de stock'!$B53,Sortie,2,FALSE),"")</f>
        <v/>
      </c>
      <c r="H53" s="3"/>
      <c r="I53" s="3"/>
    </row>
    <row r="54" spans="1:9" x14ac:dyDescent="0.25">
      <c r="A54" s="40">
        <f>IF(AND('Suivi de stock'!$B54&gt;0,('Suivi de stock'!$C54&lt;='Suivi de stock'!$D54)),0,1)</f>
        <v>1</v>
      </c>
      <c r="B54" s="15"/>
      <c r="C54" s="41">
        <f>SUM(E54,F54,H54,J54,L54,N54,P54,R54,T54,V54,X54,Z54)-SUM(Q54,S54,U54,W54,Y54,AA54,G54,I54,K54,M54,O54)</f>
        <v>0</v>
      </c>
      <c r="D54" s="42"/>
      <c r="F54" s="11" t="str">
        <f>IF($F$4=Entrée!Q51,VLOOKUP('Suivi de stock'!$B54,Entrée,2,FALSE),"")</f>
        <v/>
      </c>
      <c r="G54" s="11" t="str">
        <f>IF($F$4=Sortie!B51,VLOOKUP('Suivi de stock'!$B54,Sortie,2,FALSE),"")</f>
        <v/>
      </c>
      <c r="H54" s="3"/>
      <c r="I54" s="3"/>
    </row>
    <row r="55" spans="1:9" x14ac:dyDescent="0.25">
      <c r="A55" s="40">
        <f>IF(AND('Suivi de stock'!$B55&gt;0,('Suivi de stock'!$C55&lt;='Suivi de stock'!$D55)),0,1)</f>
        <v>1</v>
      </c>
      <c r="B55" s="15"/>
      <c r="C55" s="41">
        <f>SUM(E55,F55,H55,J55,L55,N55,P55,R55,T55,V55,X55,Z55)-SUM(Q55,S55,U55,W55,Y55,AA55,G55,I55,K55,M55,O55)</f>
        <v>0</v>
      </c>
      <c r="D55" s="42"/>
      <c r="F55" s="11" t="str">
        <f>IF($F$4=Entrée!Q52,VLOOKUP('Suivi de stock'!$B55,Entrée,2,FALSE),"")</f>
        <v/>
      </c>
      <c r="G55" s="11" t="str">
        <f>IF($F$4=Sortie!B52,VLOOKUP('Suivi de stock'!$B55,Sortie,2,FALSE),"")</f>
        <v/>
      </c>
      <c r="H55" s="3"/>
      <c r="I55" s="3"/>
    </row>
    <row r="56" spans="1:9" x14ac:dyDescent="0.25">
      <c r="A56" s="40">
        <f>IF(AND('Suivi de stock'!$B56&gt;0,('Suivi de stock'!$C56&lt;='Suivi de stock'!$D56)),0,1)</f>
        <v>1</v>
      </c>
      <c r="B56" s="15"/>
      <c r="C56" s="41">
        <f>SUM(E56,F56,H56,J56,L56,N56,P56,R56,T56,V56,X56,Z56)-SUM(Q56,S56,U56,W56,Y56,AA56,G56,I56,K56,M56,O56)</f>
        <v>0</v>
      </c>
      <c r="D56" s="42"/>
      <c r="F56" s="11" t="str">
        <f>IF($F$4=Entrée!Q53,VLOOKUP('Suivi de stock'!$B56,Entrée,2,FALSE),"")</f>
        <v/>
      </c>
      <c r="G56" s="11" t="str">
        <f>IF($F$4=Sortie!B53,VLOOKUP('Suivi de stock'!$B56,Sortie,2,FALSE),"")</f>
        <v/>
      </c>
      <c r="H56" s="3"/>
      <c r="I56" s="3"/>
    </row>
    <row r="57" spans="1:9" x14ac:dyDescent="0.25">
      <c r="A57" s="40">
        <f>IF(AND('Suivi de stock'!$B57&gt;0,('Suivi de stock'!$C57&lt;='Suivi de stock'!$D57)),0,1)</f>
        <v>1</v>
      </c>
      <c r="B57" s="15"/>
      <c r="C57" s="41">
        <f>SUM(E57,F57,H57,J57,L57,N57,P57,R57,T57,V57,X57,Z57)-SUM(Q57,S57,U57,W57,Y57,AA57,G57,I57,K57,M57,O57)</f>
        <v>0</v>
      </c>
      <c r="D57" s="42"/>
      <c r="F57" s="11" t="str">
        <f>IF($F$4=Entrée!Q54,VLOOKUP('Suivi de stock'!$B57,Entrée,2,FALSE),"")</f>
        <v/>
      </c>
      <c r="G57" s="11" t="str">
        <f>IF($F$4=Sortie!B54,VLOOKUP('Suivi de stock'!$B57,Sortie,2,FALSE),"")</f>
        <v/>
      </c>
      <c r="H57" s="3"/>
      <c r="I57" s="3"/>
    </row>
    <row r="58" spans="1:9" x14ac:dyDescent="0.25">
      <c r="A58" s="40">
        <f>IF(AND('Suivi de stock'!$B58&gt;0,('Suivi de stock'!$C58&lt;='Suivi de stock'!$D58)),0,1)</f>
        <v>1</v>
      </c>
      <c r="B58" s="15"/>
      <c r="C58" s="41">
        <f>SUM(E58,F58,H58,J58,L58,N58,P58,R58,T58,V58,X58,Z58)-SUM(Q58,S58,U58,W58,Y58,AA58,G58,I58,K58,M58,O58)</f>
        <v>0</v>
      </c>
      <c r="D58" s="42"/>
      <c r="F58" s="11" t="str">
        <f>IF($F$4=Entrée!Q55,VLOOKUP('Suivi de stock'!$B58,Entrée,2,FALSE),"")</f>
        <v/>
      </c>
      <c r="G58" s="11" t="str">
        <f>IF($F$4=Sortie!B55,VLOOKUP('Suivi de stock'!$B58,Sortie,2,FALSE),"")</f>
        <v/>
      </c>
      <c r="H58" s="3"/>
      <c r="I58" s="3"/>
    </row>
    <row r="59" spans="1:9" x14ac:dyDescent="0.25">
      <c r="A59" s="40">
        <f>IF(AND('Suivi de stock'!$B59&gt;0,('Suivi de stock'!$C59&lt;='Suivi de stock'!$D59)),0,1)</f>
        <v>1</v>
      </c>
      <c r="B59" s="15"/>
      <c r="C59" s="41">
        <f>SUM(E59,F59,H59,J59,L59,N59,P59,R59,T59,V59,X59,Z59)-SUM(Q59,S59,U59,W59,Y59,AA59,G59,I59,K59,M59,O59)</f>
        <v>0</v>
      </c>
      <c r="D59" s="42"/>
      <c r="F59" s="11" t="str">
        <f>IF($F$4=Entrée!Q56,VLOOKUP('Suivi de stock'!$B59,Entrée,2,FALSE),"")</f>
        <v/>
      </c>
      <c r="G59" s="11" t="str">
        <f>IF($F$4=Sortie!B56,VLOOKUP('Suivi de stock'!$B59,Sortie,2,FALSE),"")</f>
        <v/>
      </c>
      <c r="H59" s="3"/>
      <c r="I59" s="3"/>
    </row>
    <row r="60" spans="1:9" x14ac:dyDescent="0.25">
      <c r="A60" s="40">
        <f>IF(AND('Suivi de stock'!$B60&gt;0,('Suivi de stock'!$C60&lt;='Suivi de stock'!$D60)),0,1)</f>
        <v>1</v>
      </c>
      <c r="B60" s="15"/>
      <c r="C60" s="41">
        <f>SUM(E60,F60,H60,J60,L60,N60,P60,R60,T60,V60,X60,Z60)-SUM(Q60,S60,U60,W60,Y60,AA60,G60,I60,K60,M60,O60)</f>
        <v>0</v>
      </c>
      <c r="D60" s="42"/>
      <c r="F60" s="11" t="str">
        <f>IF($F$4=Entrée!Q57,VLOOKUP('Suivi de stock'!$B60,Entrée,2,FALSE),"")</f>
        <v/>
      </c>
      <c r="G60" s="11" t="str">
        <f>IF($F$4=Sortie!B57,VLOOKUP('Suivi de stock'!$B60,Sortie,2,FALSE),"")</f>
        <v/>
      </c>
      <c r="H60" s="3"/>
      <c r="I60" s="3"/>
    </row>
    <row r="61" spans="1:9" x14ac:dyDescent="0.25">
      <c r="A61" s="40">
        <f>IF(AND('Suivi de stock'!$B61&gt;0,('Suivi de stock'!$C61&lt;='Suivi de stock'!$D61)),0,1)</f>
        <v>1</v>
      </c>
      <c r="B61" s="15"/>
      <c r="C61" s="41">
        <f>SUM(E61,F61,H61,J61,L61,N61,P61,R61,T61,V61,X61,Z61)-SUM(Q61,S61,U61,W61,Y61,AA61,G61,I61,K61,M61,O61)</f>
        <v>0</v>
      </c>
      <c r="D61" s="42"/>
      <c r="F61" s="11" t="str">
        <f>IF($F$4=Entrée!Q58,VLOOKUP('Suivi de stock'!$B61,Entrée,2,FALSE),"")</f>
        <v/>
      </c>
      <c r="G61" s="11" t="str">
        <f>IF($F$4=Sortie!B58,VLOOKUP('Suivi de stock'!$B61,Sortie,2,FALSE),"")</f>
        <v/>
      </c>
      <c r="H61" s="3"/>
      <c r="I61" s="3"/>
    </row>
    <row r="62" spans="1:9" x14ac:dyDescent="0.25">
      <c r="A62" s="40">
        <f>IF(AND('Suivi de stock'!$B62&gt;0,('Suivi de stock'!$C62&lt;='Suivi de stock'!$D62)),0,1)</f>
        <v>1</v>
      </c>
      <c r="B62" s="15"/>
      <c r="C62" s="41">
        <f>SUM(E62,F62,H62,J62,L62,N62,P62,R62,T62,V62,X62,Z62)-SUM(Q62,S62,U62,W62,Y62,AA62,G62,I62,K62,M62,O62)</f>
        <v>0</v>
      </c>
      <c r="D62" s="42"/>
      <c r="F62" s="11" t="str">
        <f>IF($F$4=Entrée!Q59,VLOOKUP('Suivi de stock'!$B62,Entrée,2,FALSE),"")</f>
        <v/>
      </c>
      <c r="G62" s="11" t="str">
        <f>IF($F$4=Sortie!B59,VLOOKUP('Suivi de stock'!$B62,Sortie,2,FALSE),"")</f>
        <v/>
      </c>
      <c r="H62" s="3"/>
      <c r="I62" s="3"/>
    </row>
    <row r="63" spans="1:9" x14ac:dyDescent="0.25">
      <c r="A63" s="40">
        <f>IF(AND('Suivi de stock'!$B63&gt;0,('Suivi de stock'!$C63&lt;='Suivi de stock'!$D63)),0,1)</f>
        <v>1</v>
      </c>
      <c r="B63" s="15"/>
      <c r="C63" s="41">
        <f>SUM(E63,F63,H63,J63,L63,N63,P63,R63,T63,V63,X63,Z63)-SUM(Q63,S63,U63,W63,Y63,AA63,G63,I63,K63,M63,O63)</f>
        <v>0</v>
      </c>
      <c r="D63" s="42"/>
      <c r="F63" s="11" t="str">
        <f>IF($F$4=Entrée!Q60,VLOOKUP('Suivi de stock'!$B63,Entrée,2,FALSE),"")</f>
        <v/>
      </c>
      <c r="G63" s="11" t="str">
        <f>IF($F$4=Sortie!B60,VLOOKUP('Suivi de stock'!$B63,Sortie,2,FALSE),"")</f>
        <v/>
      </c>
      <c r="H63" s="3"/>
      <c r="I63" s="3"/>
    </row>
    <row r="64" spans="1:9" x14ac:dyDescent="0.25">
      <c r="A64" s="40">
        <f>IF(AND('Suivi de stock'!$B64&gt;0,('Suivi de stock'!$C64&lt;='Suivi de stock'!$D64)),0,1)</f>
        <v>1</v>
      </c>
      <c r="B64" s="15"/>
      <c r="C64" s="41">
        <f>SUM(E64,F64,H64,J64,L64,N64,P64,R64,T64,V64,X64,Z64)-SUM(Q64,S64,U64,W64,Y64,AA64,G64,I64,K64,M64,O64)</f>
        <v>0</v>
      </c>
      <c r="D64" s="42"/>
      <c r="F64" s="11" t="str">
        <f>IF($F$4=Entrée!Q61,VLOOKUP('Suivi de stock'!$B64,Entrée,2,FALSE),"")</f>
        <v/>
      </c>
      <c r="G64" s="11" t="str">
        <f>IF($F$4=Sortie!B61,VLOOKUP('Suivi de stock'!$B64,Sortie,2,FALSE),"")</f>
        <v/>
      </c>
      <c r="H64" s="3"/>
      <c r="I64" s="3"/>
    </row>
    <row r="65" spans="1:9" x14ac:dyDescent="0.25">
      <c r="A65" s="40">
        <f>IF(AND('Suivi de stock'!$B65&gt;0,('Suivi de stock'!$C65&lt;='Suivi de stock'!$D65)),0,1)</f>
        <v>1</v>
      </c>
      <c r="B65" s="15"/>
      <c r="C65" s="41">
        <f>SUM(E65,F65,H65,J65,L65,N65,P65,R65,T65,V65,X65,Z65)-SUM(Q65,S65,U65,W65,Y65,AA65,G65,I65,K65,M65,O65)</f>
        <v>0</v>
      </c>
      <c r="D65" s="42"/>
      <c r="F65" s="11" t="str">
        <f>IF($F$4=Entrée!Q62,VLOOKUP('Suivi de stock'!$B65,Entrée,2,FALSE),"")</f>
        <v/>
      </c>
      <c r="G65" s="11" t="str">
        <f>IF($F$4=Sortie!B62,VLOOKUP('Suivi de stock'!$B65,Sortie,2,FALSE),"")</f>
        <v/>
      </c>
      <c r="H65" s="3"/>
      <c r="I65" s="3"/>
    </row>
    <row r="66" spans="1:9" x14ac:dyDescent="0.25">
      <c r="A66" s="40">
        <f>IF(AND('Suivi de stock'!$B66&gt;0,('Suivi de stock'!$C66&lt;='Suivi de stock'!$D66)),0,1)</f>
        <v>1</v>
      </c>
      <c r="B66" s="15"/>
      <c r="C66" s="41">
        <f>SUM(E66,F66,H66,J66,L66,N66,P66,R66,T66,V66,X66,Z66)-SUM(Q66,S66,U66,W66,Y66,AA66,G66,I66,K66,M66,O66)</f>
        <v>0</v>
      </c>
      <c r="D66" s="42"/>
      <c r="F66" s="11" t="str">
        <f>IF($F$4=Entrée!Q63,VLOOKUP('Suivi de stock'!$B66,Entrée,2,FALSE),"")</f>
        <v/>
      </c>
      <c r="G66" s="11" t="str">
        <f>IF($F$4=Sortie!B63,VLOOKUP('Suivi de stock'!$B66,Sortie,2,FALSE),"")</f>
        <v/>
      </c>
      <c r="H66" s="3"/>
      <c r="I66" s="3"/>
    </row>
    <row r="67" spans="1:9" x14ac:dyDescent="0.25">
      <c r="A67" s="40">
        <f>IF(AND('Suivi de stock'!$B67&gt;0,('Suivi de stock'!$C67&lt;='Suivi de stock'!$D67)),0,1)</f>
        <v>1</v>
      </c>
      <c r="B67" s="15"/>
      <c r="C67" s="41">
        <f>SUM(E67,F67,H67,J67,L67,N67,P67,R67,T67,V67,X67,Z67)-SUM(Q67,S67,U67,W67,Y67,AA67,G67,I67,K67,M67,O67)</f>
        <v>0</v>
      </c>
      <c r="D67" s="42"/>
      <c r="F67" s="11" t="str">
        <f>IF($F$4=Entrée!Q64,VLOOKUP('Suivi de stock'!$B67,Entrée,2,FALSE),"")</f>
        <v/>
      </c>
      <c r="G67" s="11" t="str">
        <f>IF($F$4=Sortie!B64,VLOOKUP('Suivi de stock'!$B67,Sortie,2,FALSE),"")</f>
        <v/>
      </c>
      <c r="H67" s="3"/>
      <c r="I67" s="3"/>
    </row>
    <row r="68" spans="1:9" x14ac:dyDescent="0.25">
      <c r="A68" s="40">
        <f>IF(AND('Suivi de stock'!$B68&gt;0,('Suivi de stock'!$C68&lt;='Suivi de stock'!$D68)),0,1)</f>
        <v>1</v>
      </c>
      <c r="B68" s="15"/>
      <c r="C68" s="41">
        <f>SUM(E68,F68,H68,J68,L68,N68,P68,R68,T68,V68,X68,Z68)-SUM(Q68,S68,U68,W68,Y68,AA68,G68,I68,K68,M68,O68)</f>
        <v>0</v>
      </c>
      <c r="D68" s="42"/>
      <c r="F68" s="11" t="str">
        <f>IF($F$4=Entrée!Q65,VLOOKUP('Suivi de stock'!$B68,Entrée,2,FALSE),"")</f>
        <v/>
      </c>
      <c r="G68" s="11" t="str">
        <f>IF($F$4=Sortie!B65,VLOOKUP('Suivi de stock'!$B68,Sortie,2,FALSE),"")</f>
        <v/>
      </c>
      <c r="H68" s="3"/>
      <c r="I68" s="3"/>
    </row>
    <row r="69" spans="1:9" x14ac:dyDescent="0.25">
      <c r="A69" s="40">
        <f>IF(AND('Suivi de stock'!$B69&gt;0,('Suivi de stock'!$C69&lt;='Suivi de stock'!$D69)),0,1)</f>
        <v>1</v>
      </c>
      <c r="B69" s="15"/>
      <c r="C69" s="41">
        <f>SUM(E69,F69,H69,J69,L69,N69,P69,R69,T69,V69,X69,Z69)-SUM(Q69,S69,U69,W69,Y69,AA69,G69,I69,K69,M69,O69)</f>
        <v>0</v>
      </c>
      <c r="D69" s="42"/>
      <c r="F69" s="11" t="str">
        <f>IF($F$4=Entrée!Q66,VLOOKUP('Suivi de stock'!$B69,Entrée,2,FALSE),"")</f>
        <v/>
      </c>
      <c r="G69" s="11" t="str">
        <f>IF($F$4=Sortie!B66,VLOOKUP('Suivi de stock'!$B69,Sortie,2,FALSE),"")</f>
        <v/>
      </c>
      <c r="H69" s="3"/>
      <c r="I69" s="3"/>
    </row>
    <row r="70" spans="1:9" x14ac:dyDescent="0.25">
      <c r="A70" s="40">
        <f>IF(AND('Suivi de stock'!$B70&gt;0,('Suivi de stock'!$C70&lt;='Suivi de stock'!$D70)),0,1)</f>
        <v>1</v>
      </c>
      <c r="B70" s="15"/>
      <c r="C70" s="41">
        <f>SUM(E70,F70,H70,J70,L70,N70,P70,R70,T70,V70,X70,Z70)-SUM(Q70,S70,U70,W70,Y70,AA70,G70,I70,K70,M70,O70)</f>
        <v>0</v>
      </c>
      <c r="D70" s="42"/>
      <c r="F70" s="11" t="str">
        <f>IF($F$4=Entrée!Q67,VLOOKUP('Suivi de stock'!$B70,Entrée,2,FALSE),"")</f>
        <v/>
      </c>
      <c r="G70" s="11" t="str">
        <f>IF($F$4=Sortie!B67,VLOOKUP('Suivi de stock'!$B70,Sortie,2,FALSE),"")</f>
        <v/>
      </c>
      <c r="H70" s="3"/>
      <c r="I70" s="3"/>
    </row>
    <row r="71" spans="1:9" x14ac:dyDescent="0.25">
      <c r="A71" s="40">
        <f>IF(AND('Suivi de stock'!$B71&gt;0,('Suivi de stock'!$C71&lt;='Suivi de stock'!$D71)),0,1)</f>
        <v>1</v>
      </c>
      <c r="B71" s="15"/>
      <c r="C71" s="41">
        <f>SUM(E71,F71,H71,J71,L71,N71,P71,R71,T71,V71,X71,Z71)-SUM(Q71,S71,U71,W71,Y71,AA71,G71,I71,K71,M71,O71)</f>
        <v>0</v>
      </c>
      <c r="D71" s="42"/>
      <c r="F71" s="11" t="str">
        <f>IF($F$4=Entrée!Q68,VLOOKUP('Suivi de stock'!$B71,Entrée,2,FALSE),"")</f>
        <v/>
      </c>
      <c r="G71" s="11" t="str">
        <f>IF($F$4=Sortie!B68,VLOOKUP('Suivi de stock'!$B71,Sortie,2,FALSE),"")</f>
        <v/>
      </c>
      <c r="H71" s="3"/>
      <c r="I71" s="3"/>
    </row>
    <row r="72" spans="1:9" x14ac:dyDescent="0.25">
      <c r="A72" s="40">
        <f>IF(AND('Suivi de stock'!$B72&gt;0,('Suivi de stock'!$C72&lt;='Suivi de stock'!$D72)),0,1)</f>
        <v>1</v>
      </c>
      <c r="B72" s="15"/>
      <c r="C72" s="41">
        <f>SUM(E72,F72,H72,J72,L72,N72,P72,R72,T72,V72,X72,Z72)-SUM(Q72,S72,U72,W72,Y72,AA72,G72,I72,K72,M72,O72)</f>
        <v>0</v>
      </c>
      <c r="D72" s="42"/>
      <c r="F72" s="11" t="str">
        <f>IF($F$4=Entrée!Q69,VLOOKUP('Suivi de stock'!$B72,Entrée,2,FALSE),"")</f>
        <v/>
      </c>
      <c r="G72" s="11" t="str">
        <f>IF($F$4=Sortie!B69,VLOOKUP('Suivi de stock'!$B72,Sortie,2,FALSE),"")</f>
        <v/>
      </c>
      <c r="H72" s="3"/>
      <c r="I72" s="3"/>
    </row>
    <row r="73" spans="1:9" x14ac:dyDescent="0.25">
      <c r="A73" s="40">
        <f>IF(AND('Suivi de stock'!$B73&gt;0,('Suivi de stock'!$C73&lt;='Suivi de stock'!$D73)),0,1)</f>
        <v>1</v>
      </c>
      <c r="B73" s="15"/>
      <c r="C73" s="41">
        <f>SUM(E73,F73,H73,J73,L73,N73,P73,R73,T73,V73,X73,Z73)-SUM(Q73,S73,U73,W73,Y73,AA73,G73,I73,K73,M73,O73)</f>
        <v>0</v>
      </c>
      <c r="D73" s="42"/>
      <c r="F73" s="11" t="str">
        <f>IF($F$4=Entrée!Q70,VLOOKUP('Suivi de stock'!$B73,Entrée,2,FALSE),"")</f>
        <v/>
      </c>
      <c r="G73" s="11" t="str">
        <f>IF($F$4=Sortie!B70,VLOOKUP('Suivi de stock'!$B73,Sortie,2,FALSE),"")</f>
        <v/>
      </c>
      <c r="H73" s="3"/>
      <c r="I73" s="3"/>
    </row>
    <row r="74" spans="1:9" x14ac:dyDescent="0.25">
      <c r="A74" s="40">
        <f>IF(AND('Suivi de stock'!$B74&gt;0,('Suivi de stock'!$C74&lt;='Suivi de stock'!$D74)),0,1)</f>
        <v>1</v>
      </c>
      <c r="B74" s="15"/>
      <c r="C74" s="41">
        <f>SUM(E74,F74,H74,J74,L74,N74,P74,R74,T74,V74,X74,Z74)-SUM(Q74,S74,U74,W74,Y74,AA74,G74,I74,K74,M74,O74)</f>
        <v>0</v>
      </c>
      <c r="D74" s="42"/>
      <c r="F74" s="11" t="str">
        <f>IF($F$4=Entrée!Q71,VLOOKUP('Suivi de stock'!$B74,Entrée,2,FALSE),"")</f>
        <v/>
      </c>
      <c r="G74" s="11" t="str">
        <f>IF($F$4=Sortie!B71,VLOOKUP('Suivi de stock'!$B74,Sortie,2,FALSE),"")</f>
        <v/>
      </c>
      <c r="H74" s="3"/>
      <c r="I74" s="3"/>
    </row>
    <row r="75" spans="1:9" x14ac:dyDescent="0.25">
      <c r="A75" s="40">
        <f>IF(AND('Suivi de stock'!$B75&gt;0,('Suivi de stock'!$C75&lt;='Suivi de stock'!$D75)),0,1)</f>
        <v>1</v>
      </c>
      <c r="B75" s="15"/>
      <c r="C75" s="41">
        <f>SUM(E75,F75,H75,J75,L75,N75,P75,R75,T75,V75,X75,Z75)-SUM(Q75,S75,U75,W75,Y75,AA75,G75,I75,K75,M75,O75)</f>
        <v>0</v>
      </c>
      <c r="D75" s="42"/>
      <c r="F75" s="11" t="str">
        <f>IF($F$4=Entrée!Q72,VLOOKUP('Suivi de stock'!$B75,Entrée,2,FALSE),"")</f>
        <v/>
      </c>
      <c r="G75" s="11" t="str">
        <f>IF($F$4=Sortie!B72,VLOOKUP('Suivi de stock'!$B75,Sortie,2,FALSE),"")</f>
        <v/>
      </c>
      <c r="H75" s="3"/>
      <c r="I75" s="3"/>
    </row>
    <row r="76" spans="1:9" x14ac:dyDescent="0.25">
      <c r="A76" s="40">
        <f>IF(AND('Suivi de stock'!$B76&gt;0,('Suivi de stock'!$C76&lt;='Suivi de stock'!$D76)),0,1)</f>
        <v>1</v>
      </c>
      <c r="B76" s="15"/>
      <c r="C76" s="41">
        <f>SUM(E76,F76,H76,J76,L76,N76,P76,R76,T76,V76,X76,Z76)-SUM(Q76,S76,U76,W76,Y76,AA76,G76,I76,K76,M76,O76)</f>
        <v>0</v>
      </c>
      <c r="D76" s="42"/>
      <c r="F76" s="11" t="str">
        <f>IF($F$4=Entrée!Q73,VLOOKUP('Suivi de stock'!$B76,Entrée,2,FALSE),"")</f>
        <v/>
      </c>
      <c r="G76" s="11" t="str">
        <f>IF($F$4=Sortie!B73,VLOOKUP('Suivi de stock'!$B76,Sortie,2,FALSE),"")</f>
        <v/>
      </c>
      <c r="H76" s="3"/>
      <c r="I76" s="3"/>
    </row>
    <row r="77" spans="1:9" x14ac:dyDescent="0.25">
      <c r="A77" s="40">
        <f>IF(AND('Suivi de stock'!$B77&gt;0,('Suivi de stock'!$C77&lt;='Suivi de stock'!$D77)),0,1)</f>
        <v>1</v>
      </c>
      <c r="B77" s="15"/>
      <c r="C77" s="41">
        <f>SUM(E77,F77,H77,J77,L77,N77,P77,R77,T77,V77,X77,Z77)-SUM(Q77,S77,U77,W77,Y77,AA77,G77,I77,K77,M77,O77)</f>
        <v>0</v>
      </c>
      <c r="D77" s="42"/>
      <c r="F77" s="11" t="str">
        <f>IF($F$4=Entrée!Q74,VLOOKUP('Suivi de stock'!$B77,Entrée,2,FALSE),"")</f>
        <v/>
      </c>
      <c r="G77" s="11" t="str">
        <f>IF($F$4=Sortie!B74,VLOOKUP('Suivi de stock'!$B77,Sortie,2,FALSE),"")</f>
        <v/>
      </c>
      <c r="H77" s="3"/>
      <c r="I77" s="3"/>
    </row>
    <row r="78" spans="1:9" x14ac:dyDescent="0.25">
      <c r="A78" s="40">
        <f>IF(AND('Suivi de stock'!$B78&gt;0,('Suivi de stock'!$C78&lt;='Suivi de stock'!$D78)),0,1)</f>
        <v>1</v>
      </c>
      <c r="B78" s="15"/>
      <c r="C78" s="41">
        <f>SUM(E78,F78,H78,J78,L78,N78,P78,R78,T78,V78,X78,Z78)-SUM(Q78,S78,U78,W78,Y78,AA78,G78,I78,K78,M78,O78)</f>
        <v>0</v>
      </c>
      <c r="D78" s="42"/>
      <c r="F78" s="11" t="str">
        <f>IF($F$4=Entrée!Q75,VLOOKUP('Suivi de stock'!$B78,Entrée,2,FALSE),"")</f>
        <v/>
      </c>
      <c r="G78" s="11" t="str">
        <f>IF($F$4=Sortie!B75,VLOOKUP('Suivi de stock'!$B78,Sortie,2,FALSE),"")</f>
        <v/>
      </c>
      <c r="H78" s="3"/>
      <c r="I78" s="3"/>
    </row>
    <row r="79" spans="1:9" x14ac:dyDescent="0.25">
      <c r="A79" s="40">
        <f>IF(AND('Suivi de stock'!$B79&gt;0,('Suivi de stock'!$C79&lt;='Suivi de stock'!$D79)),0,1)</f>
        <v>1</v>
      </c>
      <c r="B79" s="15"/>
      <c r="C79" s="41">
        <f>SUM(E79,F79,H79,J79,L79,N79,P79,R79,T79,V79,X79,Z79)-SUM(Q79,S79,U79,W79,Y79,AA79,G79,I79,K79,M79,O79)</f>
        <v>0</v>
      </c>
      <c r="D79" s="42"/>
      <c r="F79" s="11" t="str">
        <f>IF($F$4=Entrée!Q76,VLOOKUP('Suivi de stock'!$B79,Entrée,2,FALSE),"")</f>
        <v/>
      </c>
      <c r="G79" s="11" t="str">
        <f>IF($F$4=Sortie!B76,VLOOKUP('Suivi de stock'!$B79,Sortie,2,FALSE),"")</f>
        <v/>
      </c>
      <c r="H79" s="3"/>
      <c r="I79" s="3"/>
    </row>
    <row r="80" spans="1:9" x14ac:dyDescent="0.25">
      <c r="A80" s="40">
        <f>IF(AND('Suivi de stock'!$B80&gt;0,('Suivi de stock'!$C80&lt;='Suivi de stock'!$D80)),0,1)</f>
        <v>1</v>
      </c>
      <c r="B80" s="15"/>
      <c r="C80" s="41">
        <f>SUM(E80,F80,H80,J80,L80,N80,P80,R80,T80,V80,X80,Z80)-SUM(Q80,S80,U80,W80,Y80,AA80,G80,I80,K80,M80,O80)</f>
        <v>0</v>
      </c>
      <c r="D80" s="42"/>
      <c r="F80" s="11" t="str">
        <f>IF($F$4=Entrée!Q77,VLOOKUP('Suivi de stock'!$B80,Entrée,2,FALSE),"")</f>
        <v/>
      </c>
      <c r="G80" s="11" t="str">
        <f>IF($F$4=Sortie!B77,VLOOKUP('Suivi de stock'!$B80,Sortie,2,FALSE),"")</f>
        <v/>
      </c>
      <c r="H80" s="3"/>
      <c r="I80" s="3"/>
    </row>
    <row r="81" spans="1:9" x14ac:dyDescent="0.25">
      <c r="A81" s="40">
        <f>IF(AND('Suivi de stock'!$B81&gt;0,('Suivi de stock'!$C81&lt;='Suivi de stock'!$D81)),0,1)</f>
        <v>1</v>
      </c>
      <c r="B81" s="15"/>
      <c r="C81" s="41">
        <f>SUM(E81,F81,H81,J81,L81,N81,P81,R81,T81,V81,X81,Z81)-SUM(Q81,S81,U81,W81,Y81,AA81,G81,I81,K81,M81,O81)</f>
        <v>0</v>
      </c>
      <c r="D81" s="42"/>
      <c r="F81" s="11" t="str">
        <f>IF($F$4=Entrée!Q78,VLOOKUP('Suivi de stock'!$B81,Entrée,2,FALSE),"")</f>
        <v/>
      </c>
      <c r="G81" s="11" t="str">
        <f>IF($F$4=Sortie!B78,VLOOKUP('Suivi de stock'!$B81,Sortie,2,FALSE),"")</f>
        <v/>
      </c>
      <c r="H81" s="3"/>
      <c r="I81" s="3"/>
    </row>
    <row r="82" spans="1:9" x14ac:dyDescent="0.25">
      <c r="A82" s="40">
        <f>IF(AND('Suivi de stock'!$B82&gt;0,('Suivi de stock'!$C82&lt;='Suivi de stock'!$D82)),0,1)</f>
        <v>1</v>
      </c>
      <c r="B82" s="15"/>
      <c r="C82" s="41">
        <f>SUM(E82,F82,H82,J82,L82,N82,P82,R82,T82,V82,X82,Z82)-SUM(Q82,S82,U82,W82,Y82,AA82,G82,I82,K82,M82,O82)</f>
        <v>0</v>
      </c>
      <c r="D82" s="42"/>
      <c r="F82" s="11" t="str">
        <f>IF($F$4=Entrée!Q79,VLOOKUP('Suivi de stock'!$B82,Entrée,2,FALSE),"")</f>
        <v/>
      </c>
      <c r="G82" s="11" t="str">
        <f>IF($F$4=Sortie!B79,VLOOKUP('Suivi de stock'!$B82,Sortie,2,FALSE),"")</f>
        <v/>
      </c>
      <c r="H82" s="3"/>
      <c r="I82" s="3"/>
    </row>
    <row r="83" spans="1:9" x14ac:dyDescent="0.25">
      <c r="A83" s="40">
        <f>IF(AND('Suivi de stock'!$B83&gt;0,('Suivi de stock'!$C83&lt;='Suivi de stock'!$D83)),0,1)</f>
        <v>1</v>
      </c>
      <c r="B83" s="15"/>
      <c r="C83" s="41">
        <f>SUM(E83,F83,H83,J83,L83,N83,P83,R83,T83,V83,X83,Z83)-SUM(Q83,S83,U83,W83,Y83,AA83,G83,I83,K83,M83,O83)</f>
        <v>0</v>
      </c>
      <c r="D83" s="42"/>
      <c r="F83" s="11" t="str">
        <f>IF($F$4=Entrée!Q80,VLOOKUP('Suivi de stock'!$B83,Entrée,2,FALSE),"")</f>
        <v/>
      </c>
      <c r="G83" s="11" t="str">
        <f>IF($F$4=Sortie!B80,VLOOKUP('Suivi de stock'!$B83,Sortie,2,FALSE),"")</f>
        <v/>
      </c>
      <c r="H83" s="3"/>
      <c r="I83" s="3"/>
    </row>
    <row r="84" spans="1:9" x14ac:dyDescent="0.25">
      <c r="A84" s="40">
        <f>IF(AND('Suivi de stock'!$B84&gt;0,('Suivi de stock'!$C84&lt;='Suivi de stock'!$D84)),0,1)</f>
        <v>1</v>
      </c>
      <c r="B84" s="15"/>
      <c r="C84" s="41">
        <f>SUM(E84,F84,H84,J84,L84,N84,P84,R84,T84,V84,X84,Z84)-SUM(Q84,S84,U84,W84,Y84,AA84,G84,I84,K84,M84,O84)</f>
        <v>0</v>
      </c>
      <c r="D84" s="42"/>
      <c r="F84" s="11" t="str">
        <f>IF($F$4=Entrée!Q81,VLOOKUP('Suivi de stock'!$B84,Entrée,2,FALSE),"")</f>
        <v/>
      </c>
      <c r="G84" s="11" t="str">
        <f>IF($F$4=Sortie!B81,VLOOKUP('Suivi de stock'!$B84,Sortie,2,FALSE),"")</f>
        <v/>
      </c>
      <c r="H84" s="3"/>
      <c r="I84" s="3"/>
    </row>
    <row r="85" spans="1:9" x14ac:dyDescent="0.25">
      <c r="A85" s="40">
        <f>IF(AND('Suivi de stock'!$B85&gt;0,('Suivi de stock'!$C85&lt;='Suivi de stock'!$D85)),0,1)</f>
        <v>1</v>
      </c>
      <c r="B85" s="15"/>
      <c r="C85" s="41">
        <f>SUM(E85,F85,H85,J85,L85,N85,P85,R85,T85,V85,X85,Z85)-SUM(Q85,S85,U85,W85,Y85,AA85,G85,I85,K85,M85,O85)</f>
        <v>0</v>
      </c>
      <c r="D85" s="42"/>
      <c r="F85" s="11" t="str">
        <f>IF($F$4=Entrée!Q82,VLOOKUP('Suivi de stock'!$B85,Entrée,2,FALSE),"")</f>
        <v/>
      </c>
      <c r="G85" s="11" t="str">
        <f>IF($F$4=Sortie!B82,VLOOKUP('Suivi de stock'!$B85,Sortie,2,FALSE),"")</f>
        <v/>
      </c>
      <c r="H85" s="3"/>
      <c r="I85" s="3"/>
    </row>
    <row r="86" spans="1:9" x14ac:dyDescent="0.25">
      <c r="A86" s="40">
        <f>IF(AND('Suivi de stock'!$B86&gt;0,('Suivi de stock'!$C86&lt;='Suivi de stock'!$D86)),0,1)</f>
        <v>1</v>
      </c>
      <c r="B86" s="15"/>
      <c r="C86" s="41">
        <f>SUM(E86,F86,H86,J86,L86,N86,P86,R86,T86,V86,X86,Z86)-SUM(Q86,S86,U86,W86,Y86,AA86,G86,I86,K86,M86,O86)</f>
        <v>0</v>
      </c>
      <c r="D86" s="42"/>
      <c r="F86" s="11" t="str">
        <f>IF($F$4=Entrée!Q83,VLOOKUP('Suivi de stock'!$B86,Entrée,2,FALSE),"")</f>
        <v/>
      </c>
      <c r="G86" s="11" t="str">
        <f>IF($F$4=Sortie!B83,VLOOKUP('Suivi de stock'!$B86,Sortie,2,FALSE),"")</f>
        <v/>
      </c>
      <c r="H86" s="3"/>
      <c r="I86" s="3"/>
    </row>
    <row r="87" spans="1:9" x14ac:dyDescent="0.25">
      <c r="A87" s="40">
        <f>IF(AND('Suivi de stock'!$B87&gt;0,('Suivi de stock'!$C87&lt;='Suivi de stock'!$D87)),0,1)</f>
        <v>1</v>
      </c>
      <c r="B87" s="15"/>
      <c r="C87" s="41">
        <f>SUM(E87,F87,H87,J87,L87,N87,P87,R87,T87,V87,X87,Z87)-SUM(Q87,S87,U87,W87,Y87,AA87,G87,I87,K87,M87,O87)</f>
        <v>0</v>
      </c>
      <c r="D87" s="42"/>
      <c r="F87" s="11" t="str">
        <f>IF($F$4=Entrée!Q84,VLOOKUP('Suivi de stock'!$B87,Entrée,2,FALSE),"")</f>
        <v/>
      </c>
      <c r="G87" s="11" t="str">
        <f>IF($F$4=Sortie!B84,VLOOKUP('Suivi de stock'!$B87,Sortie,2,FALSE),"")</f>
        <v/>
      </c>
      <c r="H87" s="3"/>
      <c r="I87" s="3"/>
    </row>
    <row r="88" spans="1:9" x14ac:dyDescent="0.25">
      <c r="A88" s="40">
        <f>IF(AND('Suivi de stock'!$B88&gt;0,('Suivi de stock'!$C88&lt;='Suivi de stock'!$D88)),0,1)</f>
        <v>1</v>
      </c>
      <c r="B88" s="15"/>
      <c r="C88" s="41">
        <f>SUM(E88,F88,H88,J88,L88,N88,P88,R88,T88,V88,X88,Z88)-SUM(Q88,S88,U88,W88,Y88,AA88,G88,I88,K88,M88,O88)</f>
        <v>0</v>
      </c>
      <c r="D88" s="42"/>
      <c r="F88" s="11" t="str">
        <f>IF($F$4=Entrée!Q85,VLOOKUP('Suivi de stock'!$B88,Entrée,2,FALSE),"")</f>
        <v/>
      </c>
      <c r="G88" s="11" t="str">
        <f>IF($F$4=Sortie!B85,VLOOKUP('Suivi de stock'!$B88,Sortie,2,FALSE),"")</f>
        <v/>
      </c>
      <c r="H88" s="3"/>
      <c r="I88" s="3"/>
    </row>
    <row r="89" spans="1:9" x14ac:dyDescent="0.25">
      <c r="A89" s="40">
        <f>IF(AND('Suivi de stock'!$B89&gt;0,('Suivi de stock'!$C89&lt;='Suivi de stock'!$D89)),0,1)</f>
        <v>1</v>
      </c>
      <c r="B89" s="15"/>
      <c r="C89" s="41">
        <f>SUM(E89,F89,H89,J89,L89,N89,P89,R89,T89,V89,X89,Z89)-SUM(Q89,S89,U89,W89,Y89,AA89,G89,I89,K89,M89,O89)</f>
        <v>0</v>
      </c>
      <c r="D89" s="42"/>
      <c r="F89" s="11" t="str">
        <f>IF($F$4=Entrée!Q86,VLOOKUP('Suivi de stock'!$B89,Entrée,2,FALSE),"")</f>
        <v/>
      </c>
      <c r="G89" s="11" t="str">
        <f>IF($F$4=Sortie!B86,VLOOKUP('Suivi de stock'!$B89,Sortie,2,FALSE),"")</f>
        <v/>
      </c>
      <c r="H89" s="3"/>
      <c r="I89" s="3"/>
    </row>
    <row r="90" spans="1:9" x14ac:dyDescent="0.25">
      <c r="A90" s="40">
        <f>IF(AND('Suivi de stock'!$B90&gt;0,('Suivi de stock'!$C90&lt;='Suivi de stock'!$D90)),0,1)</f>
        <v>1</v>
      </c>
      <c r="B90" s="15"/>
      <c r="C90" s="41">
        <f>SUM(E90,F90,H90,J90,L90,N90,P90,R90,T90,V90,X90,Z90)-SUM(Q90,S90,U90,W90,Y90,AA90,G90,I90,K90,M90,O90)</f>
        <v>0</v>
      </c>
      <c r="D90" s="42"/>
      <c r="F90" s="11" t="str">
        <f>IF($F$4=Entrée!Q87,VLOOKUP('Suivi de stock'!$B90,Entrée,2,FALSE),"")</f>
        <v/>
      </c>
      <c r="G90" s="11" t="str">
        <f>IF($F$4=Sortie!B87,VLOOKUP('Suivi de stock'!$B90,Sortie,2,FALSE),"")</f>
        <v/>
      </c>
      <c r="H90" s="3"/>
      <c r="I90" s="3"/>
    </row>
    <row r="91" spans="1:9" x14ac:dyDescent="0.25">
      <c r="A91" s="40">
        <f>IF(AND('Suivi de stock'!$B91&gt;0,('Suivi de stock'!$C91&lt;='Suivi de stock'!$D91)),0,1)</f>
        <v>1</v>
      </c>
      <c r="B91" s="15"/>
      <c r="C91" s="41">
        <f>SUM(E91,F91,H91,J91,L91,N91,P91,R91,T91,V91,X91,Z91)-SUM(Q91,S91,U91,W91,Y91,AA91,G91,I91,K91,M91,O91)</f>
        <v>0</v>
      </c>
      <c r="D91" s="42"/>
      <c r="F91" s="11" t="str">
        <f>IF($F$4=Entrée!Q88,VLOOKUP('Suivi de stock'!$B91,Entrée,2,FALSE),"")</f>
        <v/>
      </c>
      <c r="G91" s="11" t="str">
        <f>IF($F$4=Sortie!B88,VLOOKUP('Suivi de stock'!$B91,Sortie,2,FALSE),"")</f>
        <v/>
      </c>
      <c r="H91" s="3"/>
      <c r="I91" s="3"/>
    </row>
    <row r="92" spans="1:9" x14ac:dyDescent="0.25">
      <c r="A92" s="40">
        <f>IF(AND('Suivi de stock'!$B92&gt;0,('Suivi de stock'!$C92&lt;='Suivi de stock'!$D92)),0,1)</f>
        <v>1</v>
      </c>
      <c r="B92" s="15"/>
      <c r="C92" s="41">
        <f>SUM(E92,F92,H92,J92,L92,N92,P92,R92,T92,V92,X92,Z92)-SUM(Q92,S92,U92,W92,Y92,AA92,G92,I92,K92,M92,O92)</f>
        <v>0</v>
      </c>
      <c r="D92" s="42"/>
      <c r="F92" s="11" t="str">
        <f>IF($F$4=Entrée!Q89,VLOOKUP('Suivi de stock'!$B92,Entrée,2,FALSE),"")</f>
        <v/>
      </c>
      <c r="G92" s="11" t="str">
        <f>IF($F$4=Sortie!B89,VLOOKUP('Suivi de stock'!$B92,Sortie,2,FALSE),"")</f>
        <v/>
      </c>
      <c r="H92" s="3"/>
      <c r="I92" s="3"/>
    </row>
    <row r="93" spans="1:9" x14ac:dyDescent="0.25">
      <c r="A93" s="40">
        <f>IF(AND('Suivi de stock'!$B93&gt;0,('Suivi de stock'!$C93&lt;='Suivi de stock'!$D93)),0,1)</f>
        <v>1</v>
      </c>
      <c r="B93" s="15"/>
      <c r="C93" s="41">
        <f>SUM(E93,F93,H93,J93,L93,N93,P93,R93,T93,V93,X93,Z93)-SUM(Q93,S93,U93,W93,Y93,AA93,G93,I93,K93,M93,O93)</f>
        <v>0</v>
      </c>
      <c r="D93" s="42"/>
      <c r="F93" s="11" t="str">
        <f>IF($F$4=Entrée!Q90,VLOOKUP('Suivi de stock'!$B93,Entrée,2,FALSE),"")</f>
        <v/>
      </c>
      <c r="G93" s="11" t="str">
        <f>IF($F$4=Sortie!B90,VLOOKUP('Suivi de stock'!$B93,Sortie,2,FALSE),"")</f>
        <v/>
      </c>
      <c r="H93" s="3"/>
      <c r="I93" s="3"/>
    </row>
    <row r="94" spans="1:9" x14ac:dyDescent="0.25">
      <c r="A94" s="40">
        <f>IF(AND('Suivi de stock'!$B94&gt;0,('Suivi de stock'!$C94&lt;='Suivi de stock'!$D94)),0,1)</f>
        <v>1</v>
      </c>
      <c r="B94" s="15"/>
      <c r="C94" s="41">
        <f>SUM(E94,F94,H94,J94,L94,N94,P94,R94,T94,V94,X94,Z94)-SUM(Q94,S94,U94,W94,Y94,AA94,G94,I94,K94,M94,O94)</f>
        <v>0</v>
      </c>
      <c r="D94" s="42"/>
      <c r="F94" s="11" t="str">
        <f>IF($F$4=Entrée!Q91,VLOOKUP('Suivi de stock'!$B94,Entrée,2,FALSE),"")</f>
        <v/>
      </c>
      <c r="G94" s="11" t="str">
        <f>IF($F$4=Sortie!B91,VLOOKUP('Suivi de stock'!$B94,Sortie,2,FALSE),"")</f>
        <v/>
      </c>
      <c r="H94" s="3"/>
      <c r="I94" s="3"/>
    </row>
    <row r="95" spans="1:9" x14ac:dyDescent="0.25">
      <c r="A95" s="40">
        <f>IF(AND('Suivi de stock'!$B95&gt;0,('Suivi de stock'!$C95&lt;='Suivi de stock'!$D95)),0,1)</f>
        <v>1</v>
      </c>
      <c r="B95" s="15"/>
      <c r="C95" s="41">
        <f>SUM(E95,F95,H95,J95,L95,N95,P95,R95,T95,V95,X95,Z95)-SUM(Q95,S95,U95,W95,Y95,AA95,G95,I95,K95,M95,O95)</f>
        <v>0</v>
      </c>
      <c r="D95" s="42"/>
      <c r="F95" s="11" t="str">
        <f>IF($F$4=Entrée!Q92,VLOOKUP('Suivi de stock'!$B95,Entrée,2,FALSE),"")</f>
        <v/>
      </c>
      <c r="G95" s="11" t="str">
        <f>IF($F$4=Sortie!B92,VLOOKUP('Suivi de stock'!$B95,Sortie,2,FALSE),"")</f>
        <v/>
      </c>
      <c r="H95" s="3"/>
      <c r="I95" s="3"/>
    </row>
    <row r="96" spans="1:9" x14ac:dyDescent="0.25">
      <c r="A96" s="40">
        <f>IF(AND('Suivi de stock'!$B96&gt;0,('Suivi de stock'!$C96&lt;='Suivi de stock'!$D96)),0,1)</f>
        <v>1</v>
      </c>
      <c r="B96" s="15"/>
      <c r="C96" s="41">
        <f>SUM(E96,F96,H96,J96,L96,N96,P96,R96,T96,V96,X96,Z96)-SUM(Q96,S96,U96,W96,Y96,AA96,G96,I96,K96,M96,O96)</f>
        <v>0</v>
      </c>
      <c r="D96" s="42"/>
      <c r="F96" s="11" t="str">
        <f>IF($F$4=Entrée!Q93,VLOOKUP('Suivi de stock'!$B96,Entrée,2,FALSE),"")</f>
        <v/>
      </c>
      <c r="G96" s="11" t="str">
        <f>IF($F$4=Sortie!B93,VLOOKUP('Suivi de stock'!$B96,Sortie,2,FALSE),"")</f>
        <v/>
      </c>
      <c r="H96" s="3"/>
      <c r="I96" s="3"/>
    </row>
    <row r="97" spans="1:9" x14ac:dyDescent="0.25">
      <c r="A97" s="40">
        <f>IF(AND('Suivi de stock'!$B97&gt;0,('Suivi de stock'!$C97&lt;='Suivi de stock'!$D97)),0,1)</f>
        <v>1</v>
      </c>
      <c r="B97" s="15"/>
      <c r="C97" s="41">
        <f>SUM(E97,F97,H97,J97,L97,N97,P97,R97,T97,V97,X97,Z97)-SUM(Q97,S97,U97,W97,Y97,AA97,G97,I97,K97,M97,O97)</f>
        <v>0</v>
      </c>
      <c r="D97" s="42"/>
      <c r="F97" s="11" t="str">
        <f>IF($F$4=Entrée!Q94,VLOOKUP('Suivi de stock'!$B97,Entrée,2,FALSE),"")</f>
        <v/>
      </c>
      <c r="G97" s="11" t="str">
        <f>IF($F$4=Sortie!B94,VLOOKUP('Suivi de stock'!$B97,Sortie,2,FALSE),"")</f>
        <v/>
      </c>
      <c r="H97" s="3"/>
      <c r="I97" s="3"/>
    </row>
    <row r="98" spans="1:9" x14ac:dyDescent="0.25">
      <c r="A98" s="40">
        <f>IF(AND('Suivi de stock'!$B98&gt;0,('Suivi de stock'!$C98&lt;='Suivi de stock'!$D98)),0,1)</f>
        <v>1</v>
      </c>
      <c r="B98" s="15"/>
      <c r="C98" s="41">
        <f>SUM(E98,F98,H98,J98,L98,N98,P98,R98,T98,V98,X98,Z98)-SUM(Q98,S98,U98,W98,Y98,AA98,G98,I98,K98,M98,O98)</f>
        <v>0</v>
      </c>
      <c r="D98" s="42"/>
      <c r="F98" s="11" t="str">
        <f>IF($F$4=Entrée!Q95,VLOOKUP('Suivi de stock'!$B98,Entrée,2,FALSE),"")</f>
        <v/>
      </c>
      <c r="G98" s="11" t="str">
        <f>IF($F$4=Sortie!B95,VLOOKUP('Suivi de stock'!$B98,Sortie,2,FALSE),"")</f>
        <v/>
      </c>
      <c r="H98" s="3"/>
      <c r="I98" s="3"/>
    </row>
    <row r="99" spans="1:9" x14ac:dyDescent="0.25">
      <c r="A99" s="40">
        <f>IF(AND('Suivi de stock'!$B99&gt;0,('Suivi de stock'!$C99&lt;='Suivi de stock'!$D99)),0,1)</f>
        <v>1</v>
      </c>
      <c r="B99" s="15"/>
      <c r="C99" s="41">
        <f>SUM(E99,F99,H99,J99,L99,N99,P99,R99,T99,V99,X99,Z99)-SUM(Q99,S99,U99,W99,Y99,AA99,G99,I99,K99,M99,O99)</f>
        <v>0</v>
      </c>
      <c r="D99" s="42"/>
      <c r="F99" s="11" t="str">
        <f>IF($F$4=Entrée!Q96,VLOOKUP('Suivi de stock'!$B99,Entrée,2,FALSE),"")</f>
        <v/>
      </c>
      <c r="G99" s="11" t="str">
        <f>IF($F$4=Sortie!B96,VLOOKUP('Suivi de stock'!$B99,Sortie,2,FALSE),"")</f>
        <v/>
      </c>
      <c r="H99" s="3"/>
      <c r="I99" s="3"/>
    </row>
    <row r="100" spans="1:9" x14ac:dyDescent="0.25">
      <c r="A100" s="40">
        <f>IF(AND('Suivi de stock'!$B100&gt;0,('Suivi de stock'!$C100&lt;='Suivi de stock'!$D100)),0,1)</f>
        <v>1</v>
      </c>
      <c r="B100" s="15"/>
      <c r="C100" s="41">
        <f>SUM(E100,F100,H100,J100,L100,N100,P100,R100,T100,V100,X100,Z100)-SUM(Q100,S100,U100,W100,Y100,AA100,G100,I100,K100,M100,O100)</f>
        <v>0</v>
      </c>
      <c r="D100" s="42"/>
      <c r="F100" s="11" t="str">
        <f>IF($F$4=Entrée!Q97,VLOOKUP('Suivi de stock'!$B100,Entrée,2,FALSE),"")</f>
        <v/>
      </c>
      <c r="G100" s="11" t="str">
        <f>IF($F$4=Sortie!B97,VLOOKUP('Suivi de stock'!$B100,Sortie,2,FALSE),"")</f>
        <v/>
      </c>
      <c r="H100" s="3"/>
      <c r="I100" s="3"/>
    </row>
    <row r="101" spans="1:9" x14ac:dyDescent="0.25">
      <c r="A101" s="40">
        <f>IF(AND('Suivi de stock'!$B101&gt;0,('Suivi de stock'!$C101&lt;='Suivi de stock'!$D101)),0,1)</f>
        <v>1</v>
      </c>
      <c r="B101" s="15"/>
      <c r="C101" s="41">
        <f>SUM(E101,F101,H101,J101,L101,N101,P101,R101,T101,V101,X101,Z101)-SUM(Q101,S101,U101,W101,Y101,AA101,G101,I101,K101,M101,O101)</f>
        <v>0</v>
      </c>
      <c r="D101" s="42"/>
      <c r="F101" s="11" t="str">
        <f>IF($F$4=Entrée!Q98,VLOOKUP('Suivi de stock'!$B101,Entrée,2,FALSE),"")</f>
        <v/>
      </c>
      <c r="G101" s="11" t="str">
        <f>IF($F$4=Sortie!B98,VLOOKUP('Suivi de stock'!$B101,Sortie,2,FALSE),"")</f>
        <v/>
      </c>
      <c r="H101" s="3"/>
      <c r="I101" s="3"/>
    </row>
    <row r="102" spans="1:9" x14ac:dyDescent="0.25">
      <c r="A102" s="44">
        <f>IF(AND('Suivi de stock'!$B102&gt;0,('Suivi de stock'!$C102&lt;='Suivi de stock'!$D102)),0,1)</f>
        <v>1</v>
      </c>
      <c r="B102" s="45"/>
      <c r="C102" s="46">
        <f>SUM(E102,F102,H102,J102,L102,N102,P102,R102,T102,V102,X102,Z102)-SUM(Q102,S102,U102,W102,Y102,AA102,G102,I102,K102,M102,O102)</f>
        <v>0</v>
      </c>
      <c r="D102" s="47"/>
      <c r="F102" s="11" t="str">
        <f>IF($F$4=Entrée!Q99,VLOOKUP('Suivi de stock'!$B102,Entrée,2,FALSE),"")</f>
        <v/>
      </c>
      <c r="G102" s="11" t="str">
        <f>IF($F$4=Sortie!B99,VLOOKUP('Suivi de stock'!$B102,Sortie,2,FALSE),"")</f>
        <v/>
      </c>
      <c r="H102" s="3"/>
      <c r="I102" s="3"/>
    </row>
  </sheetData>
  <dataConsolidate/>
  <mergeCells count="13">
    <mergeCell ref="V4:W4"/>
    <mergeCell ref="X4:Y4"/>
    <mergeCell ref="Z4:AA4"/>
    <mergeCell ref="L4:M4"/>
    <mergeCell ref="N4:O4"/>
    <mergeCell ref="P4:Q4"/>
    <mergeCell ref="R4:S4"/>
    <mergeCell ref="T4:U4"/>
    <mergeCell ref="J1:K2"/>
    <mergeCell ref="H4:I4"/>
    <mergeCell ref="F4:G4"/>
    <mergeCell ref="J4:K4"/>
    <mergeCell ref="A1:E4"/>
  </mergeCells>
  <conditionalFormatting sqref="B7:D102">
    <cfRule type="expression" dxfId="12" priority="1">
      <formula>$A7=0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756FD2C5-F68C-4532-B7DC-33E4C869D781}">
            <x14:iconSet iconSet="3Flag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Flags" iconId="0"/>
              <x14:cfIcon iconSet="NoIcons" iconId="0"/>
            </x14:iconSet>
          </x14:cfRule>
          <xm:sqref>A7:A102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G39"/>
  <sheetViews>
    <sheetView tabSelected="1" workbookViewId="0">
      <selection activeCell="A4" sqref="A4:B4"/>
    </sheetView>
  </sheetViews>
  <sheetFormatPr baseColWidth="10" defaultRowHeight="15" x14ac:dyDescent="0.25"/>
  <sheetData>
    <row r="3" spans="1:7" ht="30" x14ac:dyDescent="0.25">
      <c r="A3" s="36" t="s">
        <v>19</v>
      </c>
      <c r="B3" s="36"/>
      <c r="C3" s="6" t="s">
        <v>20</v>
      </c>
      <c r="D3" s="7"/>
      <c r="E3" s="37" t="s">
        <v>19</v>
      </c>
      <c r="F3" s="38"/>
      <c r="G3" s="8" t="s">
        <v>20</v>
      </c>
    </row>
    <row r="4" spans="1:7" x14ac:dyDescent="0.25">
      <c r="A4" s="39" t="str">
        <f>IF('Suivi de stock'!A7&lt;1,'Suivi de stock'!B7,'Suivi de stock'!B8)</f>
        <v>Boulon Poêlier 6*60</v>
      </c>
      <c r="B4" s="39"/>
      <c r="C4" s="9"/>
      <c r="D4" s="7"/>
      <c r="E4" s="35"/>
      <c r="F4" s="35"/>
      <c r="G4" s="9"/>
    </row>
    <row r="5" spans="1:7" x14ac:dyDescent="0.25">
      <c r="A5" s="39" t="str">
        <f>IF('Suivi de stock'!A8&lt;1,'Suivi de stock'!B8,'Suivi de stock'!B9)</f>
        <v>Boulon Poêlier 6*60</v>
      </c>
      <c r="B5" s="39"/>
      <c r="C5" s="9"/>
      <c r="D5" s="7"/>
      <c r="E5" s="35"/>
      <c r="F5" s="35"/>
      <c r="G5" s="9"/>
    </row>
    <row r="6" spans="1:7" x14ac:dyDescent="0.25">
      <c r="A6" s="39" t="str">
        <f>IF('Suivi de stock'!A9&lt;1,'Suivi de stock'!B9,'Suivi de stock'!B10)</f>
        <v>Boulon Poêlier 6*80</v>
      </c>
      <c r="B6" s="39"/>
      <c r="C6" s="9"/>
      <c r="D6" s="7"/>
      <c r="E6" s="35"/>
      <c r="F6" s="35"/>
      <c r="G6" s="9"/>
    </row>
    <row r="7" spans="1:7" x14ac:dyDescent="0.25">
      <c r="A7" s="39"/>
      <c r="B7" s="39"/>
      <c r="C7" s="9"/>
      <c r="D7" s="7"/>
      <c r="E7" s="35"/>
      <c r="F7" s="35"/>
      <c r="G7" s="9"/>
    </row>
    <row r="8" spans="1:7" x14ac:dyDescent="0.25">
      <c r="A8" s="39"/>
      <c r="B8" s="39"/>
      <c r="C8" s="9"/>
      <c r="D8" s="7"/>
      <c r="E8" s="35"/>
      <c r="F8" s="35"/>
      <c r="G8" s="9"/>
    </row>
    <row r="9" spans="1:7" x14ac:dyDescent="0.25">
      <c r="A9" s="39"/>
      <c r="B9" s="39"/>
      <c r="C9" s="9"/>
      <c r="D9" s="7"/>
      <c r="E9" s="35"/>
      <c r="F9" s="35"/>
      <c r="G9" s="9"/>
    </row>
    <row r="10" spans="1:7" x14ac:dyDescent="0.25">
      <c r="A10" s="39"/>
      <c r="B10" s="39"/>
      <c r="C10" s="9"/>
      <c r="D10" s="7"/>
      <c r="E10" s="35"/>
      <c r="F10" s="35"/>
      <c r="G10" s="9"/>
    </row>
    <row r="11" spans="1:7" x14ac:dyDescent="0.25">
      <c r="A11" s="33"/>
      <c r="B11" s="34"/>
      <c r="C11" s="9"/>
      <c r="D11" s="7"/>
      <c r="E11" s="35"/>
      <c r="F11" s="35"/>
      <c r="G11" s="9"/>
    </row>
    <row r="12" spans="1:7" x14ac:dyDescent="0.25">
      <c r="A12" s="33"/>
      <c r="B12" s="34"/>
      <c r="C12" s="9"/>
      <c r="D12" s="7"/>
      <c r="E12" s="35"/>
      <c r="F12" s="35"/>
      <c r="G12" s="9"/>
    </row>
    <row r="13" spans="1:7" x14ac:dyDescent="0.25">
      <c r="A13" s="33"/>
      <c r="B13" s="34"/>
      <c r="C13" s="9"/>
      <c r="D13" s="7"/>
      <c r="E13" s="35"/>
      <c r="F13" s="35"/>
      <c r="G13" s="9"/>
    </row>
    <row r="14" spans="1:7" x14ac:dyDescent="0.25">
      <c r="A14" s="33"/>
      <c r="B14" s="34"/>
      <c r="C14" s="9"/>
      <c r="D14" s="7"/>
      <c r="E14" s="35"/>
      <c r="F14" s="35"/>
      <c r="G14" s="9"/>
    </row>
    <row r="15" spans="1:7" x14ac:dyDescent="0.25">
      <c r="A15" s="33"/>
      <c r="B15" s="34"/>
      <c r="C15" s="9"/>
      <c r="D15" s="7"/>
      <c r="E15" s="35"/>
      <c r="F15" s="35"/>
      <c r="G15" s="9"/>
    </row>
    <row r="16" spans="1:7" x14ac:dyDescent="0.25">
      <c r="A16" s="33"/>
      <c r="B16" s="34"/>
      <c r="C16" s="9"/>
      <c r="D16" s="7"/>
      <c r="E16" s="35"/>
      <c r="F16" s="35"/>
      <c r="G16" s="9"/>
    </row>
    <row r="17" spans="1:7" x14ac:dyDescent="0.25">
      <c r="A17" s="33"/>
      <c r="B17" s="34"/>
      <c r="C17" s="9"/>
      <c r="D17" s="7"/>
      <c r="E17" s="35"/>
      <c r="F17" s="35"/>
      <c r="G17" s="9"/>
    </row>
    <row r="18" spans="1:7" x14ac:dyDescent="0.25">
      <c r="A18" s="33"/>
      <c r="B18" s="34"/>
      <c r="C18" s="9"/>
      <c r="D18" s="7"/>
      <c r="E18" s="35"/>
      <c r="F18" s="35"/>
      <c r="G18" s="9"/>
    </row>
    <row r="19" spans="1:7" x14ac:dyDescent="0.25">
      <c r="A19" s="33"/>
      <c r="B19" s="34"/>
      <c r="C19" s="9"/>
      <c r="D19" s="7"/>
      <c r="E19" s="35"/>
      <c r="F19" s="35"/>
      <c r="G19" s="9"/>
    </row>
    <row r="20" spans="1:7" x14ac:dyDescent="0.25">
      <c r="A20" s="33"/>
      <c r="B20" s="34"/>
      <c r="C20" s="9"/>
      <c r="D20" s="7"/>
      <c r="E20" s="35"/>
      <c r="F20" s="35"/>
      <c r="G20" s="9"/>
    </row>
    <row r="21" spans="1:7" x14ac:dyDescent="0.25">
      <c r="A21" s="33"/>
      <c r="B21" s="34"/>
      <c r="C21" s="9"/>
      <c r="D21" s="7"/>
      <c r="E21" s="35"/>
      <c r="F21" s="35"/>
      <c r="G21" s="9"/>
    </row>
    <row r="22" spans="1:7" x14ac:dyDescent="0.25">
      <c r="A22" s="33"/>
      <c r="B22" s="34"/>
      <c r="C22" s="9"/>
      <c r="D22" s="7"/>
      <c r="E22" s="35"/>
      <c r="F22" s="35"/>
      <c r="G22" s="9"/>
    </row>
    <row r="23" spans="1:7" x14ac:dyDescent="0.25">
      <c r="A23" s="33"/>
      <c r="B23" s="34"/>
      <c r="C23" s="9"/>
      <c r="D23" s="7"/>
      <c r="E23" s="35"/>
      <c r="F23" s="35"/>
      <c r="G23" s="9"/>
    </row>
    <row r="24" spans="1:7" x14ac:dyDescent="0.25">
      <c r="A24" s="33"/>
      <c r="B24" s="34"/>
      <c r="C24" s="9"/>
      <c r="D24" s="7"/>
      <c r="E24" s="35"/>
      <c r="F24" s="35"/>
      <c r="G24" s="9"/>
    </row>
    <row r="25" spans="1:7" x14ac:dyDescent="0.25">
      <c r="A25" s="33"/>
      <c r="B25" s="34"/>
      <c r="C25" s="9"/>
      <c r="D25" s="7"/>
      <c r="E25" s="35"/>
      <c r="F25" s="35"/>
      <c r="G25" s="9"/>
    </row>
    <row r="26" spans="1:7" x14ac:dyDescent="0.25">
      <c r="A26" s="33"/>
      <c r="B26" s="34"/>
      <c r="C26" s="9"/>
      <c r="D26" s="7"/>
      <c r="E26" s="35"/>
      <c r="F26" s="35"/>
      <c r="G26" s="9"/>
    </row>
    <row r="27" spans="1:7" x14ac:dyDescent="0.25">
      <c r="A27" s="33"/>
      <c r="B27" s="34"/>
      <c r="C27" s="9"/>
      <c r="D27" s="7"/>
      <c r="E27" s="35"/>
      <c r="F27" s="35"/>
      <c r="G27" s="9"/>
    </row>
    <row r="28" spans="1:7" x14ac:dyDescent="0.25">
      <c r="A28" s="33"/>
      <c r="B28" s="34"/>
      <c r="C28" s="9"/>
      <c r="D28" s="7"/>
      <c r="E28" s="35"/>
      <c r="F28" s="35"/>
      <c r="G28" s="9"/>
    </row>
    <row r="29" spans="1:7" x14ac:dyDescent="0.25">
      <c r="A29" s="33"/>
      <c r="B29" s="34"/>
      <c r="C29" s="9"/>
      <c r="D29" s="7"/>
      <c r="E29" s="35"/>
      <c r="F29" s="35"/>
      <c r="G29" s="9"/>
    </row>
    <row r="30" spans="1:7" x14ac:dyDescent="0.25">
      <c r="A30" s="33"/>
      <c r="B30" s="34"/>
      <c r="C30" s="9"/>
      <c r="D30" s="7"/>
      <c r="E30" s="35"/>
      <c r="F30" s="35"/>
      <c r="G30" s="9"/>
    </row>
    <row r="31" spans="1:7" x14ac:dyDescent="0.25">
      <c r="A31" s="33"/>
      <c r="B31" s="34"/>
      <c r="C31" s="9"/>
      <c r="D31" s="7"/>
      <c r="E31" s="35"/>
      <c r="F31" s="35"/>
      <c r="G31" s="9"/>
    </row>
    <row r="32" spans="1:7" x14ac:dyDescent="0.25">
      <c r="A32" s="33"/>
      <c r="B32" s="34"/>
      <c r="C32" s="9"/>
      <c r="D32" s="7"/>
      <c r="E32" s="35"/>
      <c r="F32" s="35"/>
      <c r="G32" s="9"/>
    </row>
    <row r="33" spans="1:7" x14ac:dyDescent="0.25">
      <c r="A33" s="33"/>
      <c r="B33" s="34"/>
      <c r="C33" s="9"/>
      <c r="D33" s="7"/>
      <c r="E33" s="35"/>
      <c r="F33" s="35"/>
      <c r="G33" s="9"/>
    </row>
    <row r="34" spans="1:7" x14ac:dyDescent="0.25">
      <c r="A34" s="33"/>
      <c r="B34" s="34"/>
      <c r="C34" s="9"/>
      <c r="D34" s="7"/>
      <c r="E34" s="35"/>
      <c r="F34" s="35"/>
      <c r="G34" s="9"/>
    </row>
    <row r="35" spans="1:7" x14ac:dyDescent="0.25">
      <c r="A35" s="33"/>
      <c r="B35" s="34"/>
      <c r="C35" s="9"/>
      <c r="D35" s="7"/>
      <c r="E35" s="35"/>
      <c r="F35" s="35"/>
      <c r="G35" s="9"/>
    </row>
    <row r="36" spans="1:7" x14ac:dyDescent="0.25">
      <c r="A36" s="33"/>
      <c r="B36" s="34"/>
      <c r="C36" s="9"/>
      <c r="D36" s="7"/>
      <c r="E36" s="35"/>
      <c r="F36" s="35"/>
      <c r="G36" s="9"/>
    </row>
    <row r="37" spans="1:7" x14ac:dyDescent="0.25">
      <c r="A37" s="33"/>
      <c r="B37" s="34"/>
      <c r="C37" s="9"/>
      <c r="D37" s="7"/>
      <c r="E37" s="35"/>
      <c r="F37" s="35"/>
      <c r="G37" s="9"/>
    </row>
    <row r="38" spans="1:7" x14ac:dyDescent="0.25">
      <c r="A38" s="33"/>
      <c r="B38" s="34"/>
      <c r="C38" s="9"/>
      <c r="D38" s="7"/>
      <c r="E38" s="35"/>
      <c r="F38" s="35"/>
      <c r="G38" s="9"/>
    </row>
    <row r="39" spans="1:7" x14ac:dyDescent="0.25">
      <c r="A39" s="33"/>
      <c r="B39" s="34"/>
      <c r="C39" s="9"/>
      <c r="D39" s="10"/>
      <c r="E39" s="35"/>
      <c r="F39" s="35"/>
      <c r="G39" s="9"/>
    </row>
  </sheetData>
  <mergeCells count="74">
    <mergeCell ref="A3:B3"/>
    <mergeCell ref="E3:F3"/>
    <mergeCell ref="A4:B4"/>
    <mergeCell ref="E4:F4"/>
    <mergeCell ref="A5:B5"/>
    <mergeCell ref="E5:F5"/>
    <mergeCell ref="A6:B6"/>
    <mergeCell ref="E6:F6"/>
    <mergeCell ref="A7:B7"/>
    <mergeCell ref="E7:F7"/>
    <mergeCell ref="A8:B8"/>
    <mergeCell ref="E8:F8"/>
    <mergeCell ref="A9:B9"/>
    <mergeCell ref="E9:F9"/>
    <mergeCell ref="A10:B10"/>
    <mergeCell ref="E10:F10"/>
    <mergeCell ref="A11:B11"/>
    <mergeCell ref="E11:F11"/>
    <mergeCell ref="A12:B12"/>
    <mergeCell ref="E12:F12"/>
    <mergeCell ref="A13:B13"/>
    <mergeCell ref="E13:F13"/>
    <mergeCell ref="A14:B14"/>
    <mergeCell ref="E14:F14"/>
    <mergeCell ref="A15:B15"/>
    <mergeCell ref="E15:F15"/>
    <mergeCell ref="A16:B16"/>
    <mergeCell ref="E16:F16"/>
    <mergeCell ref="A17:B17"/>
    <mergeCell ref="E17:F17"/>
    <mergeCell ref="A18:B18"/>
    <mergeCell ref="E18:F18"/>
    <mergeCell ref="A19:B19"/>
    <mergeCell ref="E19:F19"/>
    <mergeCell ref="A20:B20"/>
    <mergeCell ref="E20:F20"/>
    <mergeCell ref="A21:B21"/>
    <mergeCell ref="E21:F21"/>
    <mergeCell ref="A22:B22"/>
    <mergeCell ref="E22:F22"/>
    <mergeCell ref="A23:B23"/>
    <mergeCell ref="E23:F23"/>
    <mergeCell ref="A24:B24"/>
    <mergeCell ref="E24:F24"/>
    <mergeCell ref="A25:B25"/>
    <mergeCell ref="E25:F25"/>
    <mergeCell ref="A26:B26"/>
    <mergeCell ref="E26:F26"/>
    <mergeCell ref="A27:B27"/>
    <mergeCell ref="E27:F27"/>
    <mergeCell ref="A28:B28"/>
    <mergeCell ref="E28:F28"/>
    <mergeCell ref="A29:B29"/>
    <mergeCell ref="E29:F29"/>
    <mergeCell ref="A30:B30"/>
    <mergeCell ref="E30:F30"/>
    <mergeCell ref="A31:B31"/>
    <mergeCell ref="E31:F31"/>
    <mergeCell ref="A32:B32"/>
    <mergeCell ref="E32:F32"/>
    <mergeCell ref="A33:B33"/>
    <mergeCell ref="E33:F33"/>
    <mergeCell ref="A34:B34"/>
    <mergeCell ref="E34:F34"/>
    <mergeCell ref="A35:B35"/>
    <mergeCell ref="E35:F35"/>
    <mergeCell ref="A39:B39"/>
    <mergeCell ref="E39:F39"/>
    <mergeCell ref="A36:B36"/>
    <mergeCell ref="E36:F36"/>
    <mergeCell ref="A37:B37"/>
    <mergeCell ref="E37:F37"/>
    <mergeCell ref="A38:B38"/>
    <mergeCell ref="E38:F38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Entrée</vt:lpstr>
      <vt:lpstr>Sortie</vt:lpstr>
      <vt:lpstr>Suivi de stock</vt:lpstr>
      <vt:lpstr>Devis</vt:lpstr>
      <vt:lpstr>Entrée</vt:lpstr>
      <vt:lpstr>Sortie</vt:lpstr>
      <vt:lpstr>Tableau</vt:lpstr>
      <vt:lpstr>ValHighlight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Chataigner</dc:creator>
  <cp:lastModifiedBy>Kévin Chataigner</cp:lastModifiedBy>
  <cp:lastPrinted>2016-02-24T09:35:30Z</cp:lastPrinted>
  <dcterms:created xsi:type="dcterms:W3CDTF">2016-02-22T15:00:41Z</dcterms:created>
  <dcterms:modified xsi:type="dcterms:W3CDTF">2016-03-14T10:25:03Z</dcterms:modified>
</cp:coreProperties>
</file>