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hérèse\Desktop\"/>
    </mc:Choice>
  </mc:AlternateContent>
  <bookViews>
    <workbookView xWindow="0" yWindow="0" windowWidth="25200" windowHeight="11880"/>
  </bookViews>
  <sheets>
    <sheet name="Resultat" sheetId="1" r:id="rId1"/>
    <sheet name="Base" sheetId="2" r:id="rId2"/>
  </sheets>
  <definedNames>
    <definedName name="list">Base!$B$2:$B$22</definedName>
    <definedName name="test">Base!$A$2:$T$18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4" i="2" l="1"/>
  <c r="BB5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3" i="2"/>
  <c r="B2" i="1"/>
  <c r="BB2" i="1" s="1"/>
  <c r="A2" i="1" s="1"/>
  <c r="BB2" i="2"/>
  <c r="B341" i="1"/>
  <c r="B335" i="1"/>
  <c r="B329" i="1"/>
  <c r="B323" i="1"/>
  <c r="F341" i="1"/>
  <c r="B313" i="1"/>
  <c r="B307" i="1"/>
  <c r="B301" i="1"/>
  <c r="B295" i="1"/>
  <c r="B289" i="1"/>
  <c r="B283" i="1"/>
  <c r="B277" i="1"/>
  <c r="B267" i="1"/>
  <c r="B261" i="1"/>
  <c r="B255" i="1"/>
  <c r="B249" i="1"/>
  <c r="B239" i="1"/>
  <c r="B233" i="1"/>
  <c r="B227" i="1"/>
  <c r="B217" i="1"/>
  <c r="B211" i="1"/>
  <c r="B205" i="1"/>
  <c r="B199" i="1"/>
  <c r="B193" i="1"/>
  <c r="B187" i="1"/>
  <c r="B181" i="1"/>
  <c r="B175" i="1"/>
  <c r="B166" i="1"/>
  <c r="B160" i="1"/>
  <c r="B154" i="1"/>
  <c r="B148" i="1"/>
  <c r="B142" i="1"/>
  <c r="B136" i="1"/>
  <c r="B130" i="1"/>
  <c r="B124" i="1"/>
  <c r="B115" i="1"/>
  <c r="B109" i="1"/>
  <c r="B103" i="1"/>
  <c r="B93" i="1"/>
  <c r="B87" i="1"/>
  <c r="B81" i="1"/>
  <c r="B75" i="1"/>
  <c r="B69" i="1"/>
  <c r="B63" i="1"/>
  <c r="B57" i="1"/>
  <c r="B46" i="1"/>
  <c r="B40" i="1"/>
  <c r="C32" i="1"/>
  <c r="C28" i="1"/>
  <c r="C24" i="1"/>
  <c r="C20" i="1"/>
  <c r="C16" i="1"/>
  <c r="C12" i="1"/>
  <c r="BA2" i="1" l="1"/>
  <c r="K2" i="1"/>
  <c r="AF2" i="1"/>
  <c r="P2" i="1"/>
  <c r="AK2" i="1"/>
  <c r="U2" i="1"/>
  <c r="AQ2" i="1"/>
  <c r="E2" i="1"/>
  <c r="F24" i="1" s="1"/>
  <c r="AA2" i="1"/>
  <c r="AV2" i="1"/>
  <c r="G2" i="1"/>
  <c r="L2" i="1"/>
  <c r="Q2" i="1"/>
  <c r="W2" i="1"/>
  <c r="AB2" i="1"/>
  <c r="AG2" i="1"/>
  <c r="AM2" i="1"/>
  <c r="AR2" i="1"/>
  <c r="AW2" i="1"/>
  <c r="C2" i="1"/>
  <c r="F16" i="1" s="1"/>
  <c r="H2" i="1"/>
  <c r="M2" i="1"/>
  <c r="S2" i="1"/>
  <c r="X2" i="1"/>
  <c r="AC2" i="1"/>
  <c r="AI2" i="1"/>
  <c r="AN2" i="1"/>
  <c r="AS2" i="1"/>
  <c r="AY2" i="1"/>
  <c r="F12" i="1"/>
  <c r="D2" i="1"/>
  <c r="F20" i="1" s="1"/>
  <c r="I2" i="1"/>
  <c r="O2" i="1"/>
  <c r="T2" i="1"/>
  <c r="Y2" i="1"/>
  <c r="AE2" i="1"/>
  <c r="AJ2" i="1"/>
  <c r="AO2" i="1"/>
  <c r="AU2" i="1"/>
  <c r="AZ2" i="1"/>
  <c r="F2" i="1"/>
  <c r="J2" i="1"/>
  <c r="N2" i="1"/>
  <c r="R2" i="1"/>
  <c r="V2" i="1"/>
  <c r="Z2" i="1"/>
  <c r="AD2" i="1"/>
  <c r="AH2" i="1"/>
  <c r="AL2" i="1"/>
  <c r="AP2" i="1"/>
  <c r="AT2" i="1"/>
  <c r="AX2" i="1"/>
  <c r="F28" i="1" l="1"/>
  <c r="F32" i="1" l="1"/>
  <c r="F40" i="1"/>
  <c r="F46" i="1" l="1"/>
  <c r="F57" i="1" l="1"/>
  <c r="F63" i="1" l="1"/>
  <c r="F69" i="1" l="1"/>
  <c r="F75" i="1" l="1"/>
  <c r="F81" i="1" l="1"/>
  <c r="F87" i="1" l="1"/>
  <c r="F93" i="1" l="1"/>
  <c r="F103" i="1" l="1"/>
  <c r="F109" i="1" l="1"/>
  <c r="F115" i="1" l="1"/>
  <c r="F124" i="1" l="1"/>
  <c r="F130" i="1" l="1"/>
  <c r="F136" i="1" l="1"/>
  <c r="F142" i="1" l="1"/>
  <c r="F148" i="1" l="1"/>
  <c r="F154" i="1" l="1"/>
  <c r="F160" i="1" l="1"/>
  <c r="F166" i="1" l="1"/>
  <c r="F175" i="1" l="1"/>
  <c r="F181" i="1" l="1"/>
  <c r="F187" i="1" l="1"/>
  <c r="F193" i="1" l="1"/>
  <c r="F199" i="1" l="1"/>
  <c r="F205" i="1" l="1"/>
  <c r="F211" i="1" l="1"/>
  <c r="F217" i="1" l="1"/>
  <c r="F227" i="1" l="1"/>
  <c r="F233" i="1" l="1"/>
  <c r="F239" i="1" l="1"/>
  <c r="F249" i="1" l="1"/>
  <c r="F255" i="1" l="1"/>
  <c r="F261" i="1" l="1"/>
  <c r="F267" i="1" l="1"/>
  <c r="F277" i="1" l="1"/>
  <c r="F283" i="1" l="1"/>
  <c r="F289" i="1" l="1"/>
  <c r="F295" i="1" l="1"/>
  <c r="F301" i="1" l="1"/>
  <c r="F307" i="1" l="1"/>
  <c r="F313" i="1" l="1"/>
  <c r="F323" i="1" l="1"/>
  <c r="F329" i="1" l="1"/>
  <c r="F8" i="1" l="1"/>
  <c r="F335" i="1"/>
</calcChain>
</file>

<file path=xl/sharedStrings.xml><?xml version="1.0" encoding="utf-8"?>
<sst xmlns="http://schemas.openxmlformats.org/spreadsheetml/2006/main" count="134" uniqueCount="69">
  <si>
    <t>Horodateur</t>
  </si>
  <si>
    <t>Name</t>
  </si>
  <si>
    <t>Last Name</t>
  </si>
  <si>
    <t>Adress</t>
  </si>
  <si>
    <t>Skype</t>
  </si>
  <si>
    <t>Phone number</t>
  </si>
  <si>
    <t>Email</t>
  </si>
  <si>
    <t>Farm history (especially grazing management) or expected changes (if)</t>
  </si>
  <si>
    <t>Present and recent productions: problems (?) and positive points (?)</t>
  </si>
  <si>
    <t>Numbers of Blocks</t>
  </si>
  <si>
    <t>Distanced and distances between blocks</t>
  </si>
  <si>
    <t>Pasture and crops with notion-notes on future 1-5 years if possible</t>
  </si>
  <si>
    <t>The map should indicate clearly variable production zones, (either quality or quantity – but that are usually correlated), - if this is clearly the case - block into 1-3 classes that can be quantified. If the production is relatively uniform you might wish to increase definition on, for example... - pugging sensitive areas, machine compacted areas…. NOTES</t>
  </si>
  <si>
    <t>Access and livestock distribution lanes and yards and capacity to monitor animal performance</t>
  </si>
  <si>
    <t>Facility or difficulty of clean drinking supply (geographic source indication)</t>
  </si>
  <si>
    <t>Other limiting factors</t>
  </si>
  <si>
    <t>What kind of shifting sequences have usually been the norm in the past? (a general description suffices)</t>
  </si>
  <si>
    <t>Compaction; suggested reasons for compaction</t>
  </si>
  <si>
    <t>Generalized notion of pastures ages</t>
  </si>
  <si>
    <t>Rainfall</t>
  </si>
  <si>
    <t>Number of &gt;-4° frosts</t>
  </si>
  <si>
    <t>Availability of local weather data</t>
  </si>
  <si>
    <t>Typical/local good cereal yields</t>
  </si>
  <si>
    <t>Earliest local spring/late winter dairy turn-outs</t>
  </si>
  <si>
    <t>Earliest local silage cuts</t>
  </si>
  <si>
    <t>Approximate yields from first cuts, (with, if possible, a couple of notes on whether early grazed, out of winter covers, N-applications)</t>
  </si>
  <si>
    <t>How much hay could you make in one season with NO grazing at all (ask an older farmer or neighbor to contribute to your estimate if this is usual)</t>
  </si>
  <si>
    <t>Soil type (drainability/humidity retention capacity)</t>
  </si>
  <si>
    <t>Susceptibility to compaction and/or pugging, (if possible associate these to 1-3 classes on your farm map)</t>
  </si>
  <si>
    <t>P and S Status</t>
  </si>
  <si>
    <t>K</t>
  </si>
  <si>
    <t>pH ( past present)</t>
  </si>
  <si>
    <t>Organic fertility</t>
  </si>
  <si>
    <t>Possibility of slurry or manure toxicity or traditional over-nitrating</t>
  </si>
  <si>
    <t>If the soil has been crop-exhausted over time, - witness photos of soil color under fence lines-to-exhausted soil ground.</t>
  </si>
  <si>
    <t>Number of pasture sward types (if more than one)</t>
  </si>
  <si>
    <t>Specific or particular worries or sources of curiosity… For example: non-colonization, no-legume zones, weed infestation areas or zones, (with where possible some note of reasons-for impressions)</t>
  </si>
  <si>
    <t>A series of root mass photo indicators</t>
  </si>
  <si>
    <t>Area required for hay or silage. Approximate date periods of cuts.</t>
  </si>
  <si>
    <t>Summer or winter forage crops</t>
  </si>
  <si>
    <t>Extensive grazing block zone – such as “hill”, “estive”. Off-wintering, off-summering details</t>
  </si>
  <si>
    <t>IF ‘in wintering’ – typical off-pasture entry dates, typical turn-out dates</t>
  </si>
  <si>
    <t>Overall stock numbers and classes</t>
  </si>
  <si>
    <t>Selection retained mobs for breeding sales (how many, how long)</t>
  </si>
  <si>
    <t>Weaning dates</t>
  </si>
  <si>
    <t>ANY weaning weights or LWG data knowledge</t>
  </si>
  <si>
    <t>Average culling ages</t>
  </si>
  <si>
    <t>Average ages for first reproduction</t>
  </si>
  <si>
    <t>On a scale of 10; 1 for very poor/ 10 for tops, – where do you place your animal production per hectare of pasture?</t>
  </si>
  <si>
    <t>What is right, what is wrong?</t>
  </si>
  <si>
    <t>Any other thoughts worries, observations ... other</t>
  </si>
  <si>
    <t>Guestimate your animal production/ha of pasture today. (If you total up your total supp. Feeds and your total kg of real animal production – we can give you a hand)</t>
  </si>
  <si>
    <t>Day of the Enquiry</t>
  </si>
  <si>
    <t>General info</t>
  </si>
  <si>
    <t>Farm</t>
  </si>
  <si>
    <t>Map</t>
  </si>
  <si>
    <t>Previous pasture and grazing management historic (last 3 years)</t>
  </si>
  <si>
    <t xml:space="preserve">Pasture and Grazing agronomical potential data </t>
  </si>
  <si>
    <t>Analysis</t>
  </si>
  <si>
    <t xml:space="preserve">Sward type photos (examples) </t>
  </si>
  <si>
    <t>Wintering and summering</t>
  </si>
  <si>
    <t>Livestock production notes</t>
  </si>
  <si>
    <t>Notes</t>
  </si>
  <si>
    <t>Bigard</t>
  </si>
  <si>
    <t>gerard</t>
  </si>
  <si>
    <t>test</t>
  </si>
  <si>
    <t>la mienne</t>
  </si>
  <si>
    <t>Date</t>
  </si>
  <si>
    <t>horodateur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</si>
</sst>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Border="1" applyAlignment="1"/>
    <xf numFmtId="0" fontId="2" fillId="0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50"/>
  <sheetViews>
    <sheetView tabSelected="1" zoomScaleNormal="100" workbookViewId="0">
      <selection activeCell="L12" sqref="L12"/>
    </sheetView>
  </sheetViews>
  <sheetFormatPr baseColWidth="10" defaultRowHeight="15" x14ac:dyDescent="0.25"/>
  <sheetData>
    <row r="1" spans="1:54" ht="30.75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53" t="s">
        <v>67</v>
      </c>
    </row>
    <row r="2" spans="1:54" x14ac:dyDescent="0.25">
      <c r="A2">
        <f>BB2</f>
        <v>1</v>
      </c>
      <c r="B2" t="str">
        <f>A5</f>
        <v>gerard</v>
      </c>
      <c r="C2">
        <f>VLOOKUP($B$2,Base!$B$2:$BB$69,2,FALSE)</f>
        <v>2</v>
      </c>
      <c r="D2" t="str">
        <f>VLOOKUP($B$2,Base!$B$2:$BB$69,3,FALSE)</f>
        <v>test</v>
      </c>
      <c r="E2">
        <f>VLOOKUP($B$2,Base!$B$2:$BB$69,4,FALSE)</f>
        <v>4</v>
      </c>
      <c r="F2">
        <f>VLOOKUP($B$2,Base!$B$2:$BB$69,5,FALSE)</f>
        <v>5</v>
      </c>
      <c r="G2">
        <f>VLOOKUP($B$2,Base!$B$2:$BB$69,6,FALSE)</f>
        <v>6</v>
      </c>
      <c r="H2">
        <f>VLOOKUP($B$2,Base!$B$2:$BB$69,7,FALSE)</f>
        <v>7</v>
      </c>
      <c r="I2">
        <f>VLOOKUP($B$2,Base!$B$2:$BB$69,8,FALSE)</f>
        <v>8</v>
      </c>
      <c r="J2">
        <f>VLOOKUP($B$2,Base!$B$2:$BB$69,9,FALSE)</f>
        <v>9</v>
      </c>
      <c r="K2">
        <f>VLOOKUP($B$2,Base!$B$2:$BB$69,10,FALSE)</f>
        <v>1</v>
      </c>
      <c r="L2">
        <f>VLOOKUP($B$2,Base!$B$2:$BB$69,11,FALSE)</f>
        <v>0</v>
      </c>
      <c r="M2">
        <f>VLOOKUP($B$2,Base!$B$2:$BB$69,12,FALSE)</f>
        <v>1</v>
      </c>
      <c r="N2">
        <f>VLOOKUP($B$2,Base!$B$2:$BB$69,13,FALSE)</f>
        <v>1</v>
      </c>
      <c r="O2">
        <f>VLOOKUP($B$2,Base!$B$2:$BB$69,14,FALSE)</f>
        <v>1</v>
      </c>
      <c r="P2">
        <f>VLOOKUP($B$2,Base!$B$2:$BB$69,15,FALSE)</f>
        <v>1</v>
      </c>
      <c r="Q2">
        <f>VLOOKUP($B$2,Base!$B$2:$BB$69,16,FALSE)</f>
        <v>1</v>
      </c>
      <c r="R2">
        <f>VLOOKUP($B$2,Base!$B$2:$BB$69,17,FALSE)</f>
        <v>11</v>
      </c>
      <c r="S2">
        <f>VLOOKUP($B$2,Base!$B$2:$BB$69,18,FALSE)</f>
        <v>1</v>
      </c>
      <c r="T2">
        <f>VLOOKUP($B$2,Base!$B$2:$BB$69,19,FALSE)</f>
        <v>1</v>
      </c>
      <c r="U2">
        <f>VLOOKUP($B$2,Base!$B$2:$BB$69,20,FALSE)</f>
        <v>1</v>
      </c>
      <c r="V2">
        <f>VLOOKUP($B$2,Base!$B$2:$BB$69,21,FALSE)</f>
        <v>1</v>
      </c>
      <c r="W2">
        <f>VLOOKUP($B$2,Base!$B$2:$BB$69,22,FALSE)</f>
        <v>11</v>
      </c>
      <c r="X2">
        <f>VLOOKUP($B$2,Base!$B$2:$BB$69,23,FALSE)</f>
        <v>1</v>
      </c>
      <c r="Y2">
        <f>VLOOKUP($B$2,Base!$B$2:$BB$69,24,FALSE)</f>
        <v>1</v>
      </c>
      <c r="Z2">
        <f>VLOOKUP($B$2,Base!$B$2:$BB$69,25,FALSE)</f>
        <v>1</v>
      </c>
      <c r="AA2">
        <f>VLOOKUP($B$2,Base!$B$2:$BB$69,26,FALSE)</f>
        <v>11</v>
      </c>
      <c r="AB2">
        <f>VLOOKUP($B$2,Base!$B$2:$BB$69,27,FALSE)</f>
        <v>1</v>
      </c>
      <c r="AC2">
        <f>VLOOKUP($B$2,Base!$B$2:$BB$69,28,FALSE)</f>
        <v>1</v>
      </c>
      <c r="AD2">
        <f>VLOOKUP($B$2,Base!$B$2:$BB$69,29,FALSE)</f>
        <v>11</v>
      </c>
      <c r="AE2">
        <f>VLOOKUP($B$2,Base!$B$2:$BB$69,30,FALSE)</f>
        <v>1</v>
      </c>
      <c r="AF2">
        <f>VLOOKUP($B$2,Base!$B$2:$BB$69,31,FALSE)</f>
        <v>11</v>
      </c>
      <c r="AG2">
        <f>VLOOKUP($B$2,Base!$B$2:$BB$69,32,FALSE)</f>
        <v>1</v>
      </c>
      <c r="AH2">
        <f>VLOOKUP($B$2,Base!$B$2:$BB$69,33,FALSE)</f>
        <v>1</v>
      </c>
      <c r="AI2">
        <f>VLOOKUP($B$2,Base!$B$2:$BB$69,34,FALSE)</f>
        <v>11</v>
      </c>
      <c r="AJ2">
        <f>VLOOKUP($B$2,Base!$B$2:$BB$69,35,FALSE)</f>
        <v>1</v>
      </c>
      <c r="AK2">
        <f>VLOOKUP($B$2,Base!$B$2:$BB$69,36,FALSE)</f>
        <v>1</v>
      </c>
      <c r="AL2">
        <f>VLOOKUP($B$2,Base!$B$2:$BB$69,37,FALSE)</f>
        <v>11</v>
      </c>
      <c r="AM2">
        <f>VLOOKUP($B$2,Base!$B$2:$BB$69,38,FALSE)</f>
        <v>1</v>
      </c>
      <c r="AN2">
        <f>VLOOKUP($B$2,Base!$B$2:$BB$69,39,FALSE)</f>
        <v>1</v>
      </c>
      <c r="AO2">
        <f>VLOOKUP($B$2,Base!$B$2:$BB$69,40,FALSE)</f>
        <v>11</v>
      </c>
      <c r="AP2">
        <f>VLOOKUP($B$2,Base!$B$2:$BB$69,41,FALSE)</f>
        <v>1</v>
      </c>
      <c r="AQ2">
        <f>VLOOKUP($B$2,Base!$B$2:$BB$69,42,FALSE)</f>
        <v>11</v>
      </c>
      <c r="AR2">
        <f>VLOOKUP($B$2,Base!$B$2:$BB$69,43,FALSE)</f>
        <v>1</v>
      </c>
      <c r="AS2">
        <f>VLOOKUP($B$2,Base!$B$2:$BB$69,44,FALSE)</f>
        <v>1</v>
      </c>
      <c r="AT2">
        <f>VLOOKUP($B$2,Base!$B$2:$BB$69,45,FALSE)</f>
        <v>11</v>
      </c>
      <c r="AU2">
        <f>VLOOKUP($B$2,Base!$B$2:$BB$69,46,FALSE)</f>
        <v>1</v>
      </c>
      <c r="AV2">
        <f>VLOOKUP($B$2,Base!$B$2:$BB$69,47,FALSE)</f>
        <v>1</v>
      </c>
      <c r="AW2">
        <f>VLOOKUP($B$2,Base!$B$2:$BB$69,48,FALSE)</f>
        <v>1</v>
      </c>
      <c r="AX2">
        <f>VLOOKUP($B$2,Base!$B$2:$BB$69,49,FALSE)</f>
        <v>11</v>
      </c>
      <c r="AY2">
        <f>VLOOKUP($B$2,Base!$B$2:$BB$69,50,FALSE)</f>
        <v>1</v>
      </c>
      <c r="AZ2">
        <f>VLOOKUP($B$2,Base!$B$2:$BB$69,51,FALSE)</f>
        <v>11</v>
      </c>
      <c r="BA2">
        <f>VLOOKUP($B$2,Base!$B$2:$BB$69,52,FALSE)</f>
        <v>1</v>
      </c>
      <c r="BB2">
        <f>VLOOKUP($B$2,Base!$B$2:$BB$69,53,FALSE)</f>
        <v>1</v>
      </c>
    </row>
    <row r="5" spans="1:54" ht="15.75" thickBot="1" x14ac:dyDescent="0.3">
      <c r="A5" t="s">
        <v>64</v>
      </c>
    </row>
    <row r="6" spans="1:54" ht="15.75" thickBot="1" x14ac:dyDescent="0.3">
      <c r="D6" s="8" t="s">
        <v>53</v>
      </c>
      <c r="E6" s="9"/>
      <c r="F6" s="10"/>
    </row>
    <row r="7" spans="1:54" ht="15.75" thickBot="1" x14ac:dyDescent="0.3"/>
    <row r="8" spans="1:54" ht="15.75" thickBot="1" x14ac:dyDescent="0.3">
      <c r="C8" s="2" t="s">
        <v>52</v>
      </c>
      <c r="D8" s="3"/>
      <c r="F8" s="2">
        <f>A2</f>
        <v>1</v>
      </c>
      <c r="G8" s="3"/>
      <c r="O8" s="49" t="s">
        <v>62</v>
      </c>
      <c r="P8" s="50"/>
      <c r="Q8" s="51"/>
    </row>
    <row r="9" spans="1:54" ht="15.75" thickBot="1" x14ac:dyDescent="0.3">
      <c r="C9" s="4"/>
      <c r="D9" s="5"/>
      <c r="F9" s="4"/>
      <c r="G9" s="5"/>
    </row>
    <row r="10" spans="1:54" x14ac:dyDescent="0.25">
      <c r="M10" s="11"/>
      <c r="N10" s="17"/>
      <c r="O10" s="17"/>
      <c r="P10" s="17"/>
      <c r="Q10" s="17"/>
      <c r="R10" s="17"/>
      <c r="S10" s="12"/>
    </row>
    <row r="11" spans="1:54" ht="15.75" thickBot="1" x14ac:dyDescent="0.3">
      <c r="M11" s="15"/>
      <c r="N11" s="16"/>
      <c r="O11" s="16"/>
      <c r="P11" s="16"/>
      <c r="Q11" s="16"/>
      <c r="R11" s="16"/>
      <c r="S11" s="20"/>
    </row>
    <row r="12" spans="1:54" x14ac:dyDescent="0.25">
      <c r="C12" s="2" t="str">
        <f>B1</f>
        <v>Name</v>
      </c>
      <c r="D12" s="3"/>
      <c r="F12" s="2" t="str">
        <f>B2</f>
        <v>gerard</v>
      </c>
      <c r="G12" s="3"/>
      <c r="M12" s="15"/>
      <c r="N12" s="16"/>
      <c r="O12" s="16"/>
      <c r="P12" s="16"/>
      <c r="Q12" s="16"/>
      <c r="R12" s="16"/>
      <c r="S12" s="20"/>
    </row>
    <row r="13" spans="1:54" ht="15.75" thickBot="1" x14ac:dyDescent="0.3">
      <c r="C13" s="4"/>
      <c r="D13" s="5"/>
      <c r="F13" s="4"/>
      <c r="G13" s="5"/>
      <c r="M13" s="15"/>
      <c r="N13" s="16"/>
      <c r="O13" s="16"/>
      <c r="P13" s="16"/>
      <c r="Q13" s="16"/>
      <c r="R13" s="16"/>
      <c r="S13" s="20"/>
    </row>
    <row r="14" spans="1:54" x14ac:dyDescent="0.25">
      <c r="M14" s="15"/>
      <c r="N14" s="16"/>
      <c r="O14" s="16"/>
      <c r="P14" s="16"/>
      <c r="Q14" s="16"/>
      <c r="R14" s="16"/>
      <c r="S14" s="20"/>
    </row>
    <row r="15" spans="1:54" ht="15.75" thickBot="1" x14ac:dyDescent="0.3">
      <c r="M15" s="15"/>
      <c r="N15" s="16"/>
      <c r="O15" s="16"/>
      <c r="P15" s="16"/>
      <c r="Q15" s="16"/>
      <c r="R15" s="16"/>
      <c r="S15" s="20"/>
    </row>
    <row r="16" spans="1:54" x14ac:dyDescent="0.25">
      <c r="C16" s="2" t="str">
        <f>C1</f>
        <v>Last Name</v>
      </c>
      <c r="D16" s="3"/>
      <c r="F16" s="2">
        <f>C2</f>
        <v>2</v>
      </c>
      <c r="G16" s="3"/>
      <c r="M16" s="15"/>
      <c r="N16" s="16"/>
      <c r="O16" s="16"/>
      <c r="P16" s="16"/>
      <c r="Q16" s="16"/>
      <c r="R16" s="16"/>
      <c r="S16" s="20"/>
      <c r="X16" s="6"/>
      <c r="Y16" s="6"/>
      <c r="Z16" s="6"/>
      <c r="AA16" s="6"/>
      <c r="AB16" s="6"/>
      <c r="AC16" s="6"/>
      <c r="AD16" s="6"/>
      <c r="AE16" s="6"/>
    </row>
    <row r="17" spans="1:31" ht="15.75" thickBot="1" x14ac:dyDescent="0.3">
      <c r="C17" s="4"/>
      <c r="D17" s="5"/>
      <c r="F17" s="4"/>
      <c r="G17" s="5"/>
      <c r="M17" s="15"/>
      <c r="N17" s="16"/>
      <c r="O17" s="16"/>
      <c r="P17" s="16"/>
      <c r="Q17" s="16"/>
      <c r="R17" s="16"/>
      <c r="S17" s="20"/>
      <c r="X17" s="6"/>
      <c r="Y17" s="6"/>
      <c r="Z17" s="6"/>
      <c r="AA17" s="6"/>
      <c r="AB17" s="6"/>
      <c r="AC17" s="6"/>
      <c r="AD17" s="6"/>
      <c r="AE17" s="6"/>
    </row>
    <row r="18" spans="1:31" x14ac:dyDescent="0.25">
      <c r="M18" s="15"/>
      <c r="N18" s="16"/>
      <c r="O18" s="16"/>
      <c r="P18" s="16"/>
      <c r="Q18" s="16"/>
      <c r="R18" s="16"/>
      <c r="S18" s="20"/>
      <c r="X18" s="6"/>
      <c r="Y18" s="6"/>
      <c r="Z18" s="6"/>
      <c r="AA18" s="52"/>
      <c r="AB18" s="52"/>
      <c r="AC18" s="52"/>
      <c r="AD18" s="6"/>
      <c r="AE18" s="6"/>
    </row>
    <row r="19" spans="1:31" ht="15.75" thickBot="1" x14ac:dyDescent="0.3">
      <c r="M19" s="15"/>
      <c r="N19" s="16"/>
      <c r="O19" s="16"/>
      <c r="P19" s="16"/>
      <c r="Q19" s="16"/>
      <c r="R19" s="16"/>
      <c r="S19" s="20"/>
      <c r="X19" s="6"/>
      <c r="Y19" s="6"/>
      <c r="Z19" s="6"/>
      <c r="AA19" s="6"/>
      <c r="AB19" s="6"/>
      <c r="AC19" s="6"/>
      <c r="AD19" s="6"/>
      <c r="AE19" s="6"/>
    </row>
    <row r="20" spans="1:31" x14ac:dyDescent="0.25">
      <c r="C20" s="2" t="str">
        <f>D1</f>
        <v>Adress</v>
      </c>
      <c r="D20" s="3"/>
      <c r="F20" s="2" t="str">
        <f>D2</f>
        <v>test</v>
      </c>
      <c r="G20" s="3"/>
      <c r="M20" s="15"/>
      <c r="N20" s="16"/>
      <c r="O20" s="16"/>
      <c r="P20" s="16"/>
      <c r="Q20" s="16"/>
      <c r="R20" s="16"/>
      <c r="S20" s="20"/>
      <c r="X20" s="6"/>
      <c r="Y20" s="19"/>
      <c r="Z20" s="19"/>
      <c r="AA20" s="19"/>
      <c r="AB20" s="19"/>
      <c r="AC20" s="19"/>
      <c r="AD20" s="19"/>
      <c r="AE20" s="19"/>
    </row>
    <row r="21" spans="1:31" ht="15.75" thickBot="1" x14ac:dyDescent="0.3">
      <c r="C21" s="4"/>
      <c r="D21" s="5"/>
      <c r="F21" s="4"/>
      <c r="G21" s="5"/>
      <c r="M21" s="15"/>
      <c r="N21" s="16"/>
      <c r="O21" s="16"/>
      <c r="P21" s="16"/>
      <c r="Q21" s="16"/>
      <c r="R21" s="16"/>
      <c r="S21" s="20"/>
      <c r="X21" s="6"/>
      <c r="Y21" s="19"/>
      <c r="Z21" s="19"/>
      <c r="AA21" s="19"/>
      <c r="AB21" s="19"/>
      <c r="AC21" s="19"/>
      <c r="AD21" s="19"/>
      <c r="AE21" s="19"/>
    </row>
    <row r="22" spans="1:31" x14ac:dyDescent="0.25">
      <c r="M22" s="15"/>
      <c r="N22" s="16"/>
      <c r="O22" s="16"/>
      <c r="P22" s="16"/>
      <c r="Q22" s="16"/>
      <c r="R22" s="16"/>
      <c r="S22" s="20"/>
      <c r="X22" s="6"/>
      <c r="Y22" s="19"/>
      <c r="Z22" s="19"/>
      <c r="AA22" s="19"/>
      <c r="AB22" s="19"/>
      <c r="AC22" s="19"/>
      <c r="AD22" s="19"/>
      <c r="AE22" s="19"/>
    </row>
    <row r="23" spans="1:31" ht="15.75" thickBot="1" x14ac:dyDescent="0.3">
      <c r="M23" s="13"/>
      <c r="N23" s="18"/>
      <c r="O23" s="18"/>
      <c r="P23" s="18"/>
      <c r="Q23" s="18"/>
      <c r="R23" s="18"/>
      <c r="S23" s="14"/>
      <c r="X23" s="6"/>
      <c r="Y23" s="19"/>
      <c r="Z23" s="19"/>
      <c r="AA23" s="19"/>
      <c r="AB23" s="19"/>
      <c r="AC23" s="19"/>
      <c r="AD23" s="19"/>
      <c r="AE23" s="19"/>
    </row>
    <row r="24" spans="1:31" x14ac:dyDescent="0.25">
      <c r="C24" s="2" t="str">
        <f>E1</f>
        <v>Skype</v>
      </c>
      <c r="D24" s="3"/>
      <c r="F24" s="2">
        <f>E2</f>
        <v>4</v>
      </c>
      <c r="G24" s="3"/>
      <c r="X24" s="6"/>
      <c r="Y24" s="19"/>
      <c r="Z24" s="19"/>
      <c r="AA24" s="19"/>
      <c r="AB24" s="19"/>
      <c r="AC24" s="19"/>
      <c r="AD24" s="19"/>
      <c r="AE24" s="19"/>
    </row>
    <row r="25" spans="1:31" ht="15.75" thickBot="1" x14ac:dyDescent="0.3">
      <c r="C25" s="4"/>
      <c r="D25" s="5"/>
      <c r="F25" s="4"/>
      <c r="G25" s="5"/>
      <c r="X25" s="6"/>
      <c r="Y25" s="19"/>
      <c r="Z25" s="19"/>
      <c r="AA25" s="19"/>
      <c r="AB25" s="19"/>
      <c r="AC25" s="19"/>
      <c r="AD25" s="19"/>
      <c r="AE25" s="19"/>
    </row>
    <row r="26" spans="1:31" x14ac:dyDescent="0.25">
      <c r="X26" s="6"/>
      <c r="Y26" s="19"/>
      <c r="Z26" s="19"/>
      <c r="AA26" s="19"/>
      <c r="AB26" s="19"/>
      <c r="AC26" s="19"/>
      <c r="AD26" s="19"/>
      <c r="AE26" s="19"/>
    </row>
    <row r="27" spans="1:31" ht="15.75" thickBot="1" x14ac:dyDescent="0.3">
      <c r="X27" s="6"/>
      <c r="Y27" s="19"/>
      <c r="Z27" s="19"/>
      <c r="AA27" s="19"/>
      <c r="AB27" s="19"/>
      <c r="AC27" s="19"/>
      <c r="AD27" s="19"/>
      <c r="AE27" s="19"/>
    </row>
    <row r="28" spans="1:31" x14ac:dyDescent="0.25">
      <c r="C28" s="2" t="str">
        <f>F1</f>
        <v>Phone number</v>
      </c>
      <c r="D28" s="3"/>
      <c r="F28" s="2">
        <f>F2</f>
        <v>5</v>
      </c>
      <c r="G28" s="3"/>
      <c r="X28" s="6"/>
      <c r="Y28" s="19"/>
      <c r="Z28" s="19"/>
      <c r="AA28" s="19"/>
      <c r="AB28" s="19"/>
      <c r="AC28" s="19"/>
      <c r="AD28" s="19"/>
      <c r="AE28" s="19"/>
    </row>
    <row r="29" spans="1:31" ht="15.75" thickBot="1" x14ac:dyDescent="0.3">
      <c r="C29" s="4"/>
      <c r="D29" s="5"/>
      <c r="F29" s="4"/>
      <c r="G29" s="5"/>
      <c r="X29" s="6"/>
      <c r="Y29" s="19"/>
      <c r="Z29" s="19"/>
      <c r="AA29" s="19"/>
      <c r="AB29" s="19"/>
      <c r="AC29" s="19"/>
      <c r="AD29" s="19"/>
      <c r="AE29" s="19"/>
    </row>
    <row r="30" spans="1:31" x14ac:dyDescent="0.25">
      <c r="X30" s="6"/>
      <c r="Y30" s="19"/>
      <c r="Z30" s="19"/>
      <c r="AA30" s="19"/>
      <c r="AB30" s="19"/>
      <c r="AC30" s="19"/>
      <c r="AD30" s="19"/>
      <c r="AE30" s="19"/>
    </row>
    <row r="31" spans="1:31" ht="15.75" thickBot="1" x14ac:dyDescent="0.3">
      <c r="X31" s="6"/>
      <c r="Y31" s="19"/>
      <c r="Z31" s="19"/>
      <c r="AA31" s="19"/>
      <c r="AB31" s="19"/>
      <c r="AC31" s="19"/>
      <c r="AD31" s="19"/>
      <c r="AE31" s="19"/>
    </row>
    <row r="32" spans="1:31" x14ac:dyDescent="0.25">
      <c r="A32" s="6"/>
      <c r="C32" s="2" t="str">
        <f>G1</f>
        <v>Email</v>
      </c>
      <c r="D32" s="3"/>
      <c r="E32" s="6"/>
      <c r="F32" s="2">
        <f>G2</f>
        <v>6</v>
      </c>
      <c r="G32" s="3"/>
      <c r="X32" s="6"/>
      <c r="Y32" s="19"/>
      <c r="Z32" s="19"/>
      <c r="AA32" s="19"/>
      <c r="AB32" s="19"/>
      <c r="AC32" s="19"/>
      <c r="AD32" s="19"/>
      <c r="AE32" s="19"/>
    </row>
    <row r="33" spans="1:31" ht="15.75" thickBot="1" x14ac:dyDescent="0.3">
      <c r="A33" s="6"/>
      <c r="C33" s="4"/>
      <c r="D33" s="5"/>
      <c r="E33" s="6"/>
      <c r="F33" s="4"/>
      <c r="G33" s="5"/>
      <c r="X33" s="6"/>
      <c r="Y33" s="19"/>
      <c r="Z33" s="19"/>
      <c r="AA33" s="19"/>
      <c r="AB33" s="19"/>
      <c r="AC33" s="19"/>
      <c r="AD33" s="19"/>
      <c r="AE33" s="19"/>
    </row>
    <row r="34" spans="1:31" x14ac:dyDescent="0.25">
      <c r="A34" s="6"/>
      <c r="B34" s="6"/>
      <c r="C34" s="6"/>
      <c r="D34" s="6"/>
      <c r="E34" s="6"/>
      <c r="F34" s="6"/>
      <c r="X34" s="6"/>
      <c r="Y34" s="6"/>
      <c r="Z34" s="6"/>
      <c r="AA34" s="6"/>
      <c r="AB34" s="6"/>
      <c r="AC34" s="6"/>
      <c r="AD34" s="6"/>
      <c r="AE34" s="6"/>
    </row>
    <row r="35" spans="1:31" ht="15.75" thickBot="1" x14ac:dyDescent="0.3">
      <c r="X35" s="6"/>
      <c r="Y35" s="6"/>
      <c r="Z35" s="6"/>
      <c r="AA35" s="6"/>
      <c r="AB35" s="6"/>
      <c r="AC35" s="6"/>
      <c r="AD35" s="6"/>
      <c r="AE35" s="6"/>
    </row>
    <row r="36" spans="1:31" ht="15.75" thickBot="1" x14ac:dyDescent="0.3">
      <c r="O36" s="49" t="s">
        <v>62</v>
      </c>
      <c r="P36" s="50"/>
      <c r="Q36" s="51"/>
    </row>
    <row r="37" spans="1:31" ht="15.75" thickBot="1" x14ac:dyDescent="0.3">
      <c r="C37" s="8" t="s">
        <v>54</v>
      </c>
      <c r="D37" s="9"/>
      <c r="E37" s="9"/>
      <c r="F37" s="9"/>
      <c r="G37" s="10"/>
    </row>
    <row r="38" spans="1:31" x14ac:dyDescent="0.25">
      <c r="M38" s="11"/>
      <c r="N38" s="17"/>
      <c r="O38" s="17"/>
      <c r="P38" s="17"/>
      <c r="Q38" s="17"/>
      <c r="R38" s="17"/>
      <c r="S38" s="12"/>
    </row>
    <row r="39" spans="1:31" ht="15.75" thickBot="1" x14ac:dyDescent="0.3">
      <c r="M39" s="15"/>
      <c r="N39" s="16"/>
      <c r="O39" s="16"/>
      <c r="P39" s="16"/>
      <c r="Q39" s="16"/>
      <c r="R39" s="16"/>
      <c r="S39" s="20"/>
    </row>
    <row r="40" spans="1:31" ht="15" customHeight="1" x14ac:dyDescent="0.25">
      <c r="B40" s="11" t="str">
        <f>H1</f>
        <v>Farm history (especially grazing management) or expected changes (if)</v>
      </c>
      <c r="C40" s="17"/>
      <c r="D40" s="12"/>
      <c r="E40" s="6"/>
      <c r="F40" s="11">
        <f>H2</f>
        <v>7</v>
      </c>
      <c r="G40" s="17"/>
      <c r="H40" s="12"/>
      <c r="M40" s="15"/>
      <c r="N40" s="16"/>
      <c r="O40" s="16"/>
      <c r="P40" s="16"/>
      <c r="Q40" s="16"/>
      <c r="R40" s="16"/>
      <c r="S40" s="20"/>
    </row>
    <row r="41" spans="1:31" x14ac:dyDescent="0.25">
      <c r="B41" s="15"/>
      <c r="C41" s="16"/>
      <c r="D41" s="20"/>
      <c r="E41" s="6"/>
      <c r="F41" s="15"/>
      <c r="G41" s="16"/>
      <c r="H41" s="20"/>
      <c r="M41" s="15"/>
      <c r="N41" s="16"/>
      <c r="O41" s="16"/>
      <c r="P41" s="16"/>
      <c r="Q41" s="16"/>
      <c r="R41" s="16"/>
      <c r="S41" s="20"/>
    </row>
    <row r="42" spans="1:31" x14ac:dyDescent="0.25">
      <c r="B42" s="15"/>
      <c r="C42" s="16"/>
      <c r="D42" s="20"/>
      <c r="E42" s="6"/>
      <c r="F42" s="15"/>
      <c r="G42" s="16"/>
      <c r="H42" s="20"/>
      <c r="M42" s="15"/>
      <c r="N42" s="16"/>
      <c r="O42" s="16"/>
      <c r="P42" s="16"/>
      <c r="Q42" s="16"/>
      <c r="R42" s="16"/>
      <c r="S42" s="20"/>
    </row>
    <row r="43" spans="1:31" ht="15.75" thickBot="1" x14ac:dyDescent="0.3">
      <c r="B43" s="13"/>
      <c r="C43" s="18"/>
      <c r="D43" s="14"/>
      <c r="E43" s="6"/>
      <c r="F43" s="13"/>
      <c r="G43" s="18"/>
      <c r="H43" s="14"/>
      <c r="M43" s="15"/>
      <c r="N43" s="16"/>
      <c r="O43" s="16"/>
      <c r="P43" s="16"/>
      <c r="Q43" s="16"/>
      <c r="R43" s="16"/>
      <c r="S43" s="20"/>
    </row>
    <row r="44" spans="1:31" ht="15" customHeight="1" x14ac:dyDescent="0.25">
      <c r="B44" s="16"/>
      <c r="C44" s="16"/>
      <c r="D44" s="16"/>
      <c r="E44" s="6"/>
      <c r="M44" s="15"/>
      <c r="N44" s="16"/>
      <c r="O44" s="16"/>
      <c r="P44" s="16"/>
      <c r="Q44" s="16"/>
      <c r="R44" s="16"/>
      <c r="S44" s="20"/>
    </row>
    <row r="45" spans="1:31" ht="15.75" thickBot="1" x14ac:dyDescent="0.3">
      <c r="B45" s="16"/>
      <c r="C45" s="16"/>
      <c r="D45" s="16"/>
      <c r="E45" s="6"/>
      <c r="M45" s="15"/>
      <c r="N45" s="16"/>
      <c r="O45" s="16"/>
      <c r="P45" s="16"/>
      <c r="Q45" s="16"/>
      <c r="R45" s="16"/>
      <c r="S45" s="20"/>
    </row>
    <row r="46" spans="1:31" x14ac:dyDescent="0.25">
      <c r="B46" s="11" t="str">
        <f>I1</f>
        <v>Present and recent productions: problems (?) and positive points (?)</v>
      </c>
      <c r="C46" s="17"/>
      <c r="D46" s="12"/>
      <c r="F46" s="11">
        <f>I2</f>
        <v>8</v>
      </c>
      <c r="G46" s="17"/>
      <c r="H46" s="12"/>
      <c r="M46" s="15"/>
      <c r="N46" s="16"/>
      <c r="O46" s="16"/>
      <c r="P46" s="16"/>
      <c r="Q46" s="16"/>
      <c r="R46" s="16"/>
      <c r="S46" s="20"/>
    </row>
    <row r="47" spans="1:31" x14ac:dyDescent="0.25">
      <c r="B47" s="15"/>
      <c r="C47" s="16"/>
      <c r="D47" s="20"/>
      <c r="F47" s="15"/>
      <c r="G47" s="16"/>
      <c r="H47" s="20"/>
      <c r="M47" s="15"/>
      <c r="N47" s="16"/>
      <c r="O47" s="16"/>
      <c r="P47" s="16"/>
      <c r="Q47" s="16"/>
      <c r="R47" s="16"/>
      <c r="S47" s="20"/>
    </row>
    <row r="48" spans="1:31" x14ac:dyDescent="0.25">
      <c r="B48" s="15"/>
      <c r="C48" s="16"/>
      <c r="D48" s="20"/>
      <c r="F48" s="15"/>
      <c r="G48" s="16"/>
      <c r="H48" s="20"/>
      <c r="M48" s="15"/>
      <c r="N48" s="16"/>
      <c r="O48" s="16"/>
      <c r="P48" s="16"/>
      <c r="Q48" s="16"/>
      <c r="R48" s="16"/>
      <c r="S48" s="20"/>
    </row>
    <row r="49" spans="2:19" ht="15.75" thickBot="1" x14ac:dyDescent="0.3">
      <c r="B49" s="13"/>
      <c r="C49" s="18"/>
      <c r="D49" s="14"/>
      <c r="F49" s="13"/>
      <c r="G49" s="18"/>
      <c r="H49" s="14"/>
      <c r="M49" s="15"/>
      <c r="N49" s="16"/>
      <c r="O49" s="16"/>
      <c r="P49" s="16"/>
      <c r="Q49" s="16"/>
      <c r="R49" s="16"/>
      <c r="S49" s="20"/>
    </row>
    <row r="50" spans="2:19" x14ac:dyDescent="0.25">
      <c r="M50" s="15"/>
      <c r="N50" s="16"/>
      <c r="O50" s="16"/>
      <c r="P50" s="16"/>
      <c r="Q50" s="16"/>
      <c r="R50" s="16"/>
      <c r="S50" s="20"/>
    </row>
    <row r="51" spans="2:19" ht="15.75" thickBot="1" x14ac:dyDescent="0.3">
      <c r="M51" s="13"/>
      <c r="N51" s="18"/>
      <c r="O51" s="18"/>
      <c r="P51" s="18"/>
      <c r="Q51" s="18"/>
      <c r="R51" s="18"/>
      <c r="S51" s="14"/>
    </row>
    <row r="52" spans="2:19" x14ac:dyDescent="0.25">
      <c r="B52" s="7"/>
      <c r="C52" s="7"/>
    </row>
    <row r="53" spans="2:19" ht="15.75" thickBot="1" x14ac:dyDescent="0.3">
      <c r="B53" s="7"/>
      <c r="C53" s="7"/>
    </row>
    <row r="54" spans="2:19" ht="15.75" thickBot="1" x14ac:dyDescent="0.3">
      <c r="B54" s="6"/>
      <c r="C54" s="8" t="s">
        <v>55</v>
      </c>
      <c r="D54" s="9"/>
      <c r="E54" s="9"/>
      <c r="F54" s="9"/>
      <c r="G54" s="10"/>
    </row>
    <row r="55" spans="2:19" x14ac:dyDescent="0.25">
      <c r="B55" s="6"/>
      <c r="C55" s="6"/>
    </row>
    <row r="56" spans="2:19" ht="15.75" thickBot="1" x14ac:dyDescent="0.3">
      <c r="B56" s="7"/>
      <c r="C56" s="7"/>
    </row>
    <row r="57" spans="2:19" ht="15.75" thickBot="1" x14ac:dyDescent="0.3">
      <c r="B57" s="11" t="str">
        <f>J1</f>
        <v>Numbers of Blocks</v>
      </c>
      <c r="C57" s="17"/>
      <c r="D57" s="12"/>
      <c r="E57" s="6"/>
      <c r="F57" s="11">
        <f>J2</f>
        <v>9</v>
      </c>
      <c r="G57" s="17"/>
      <c r="H57" s="12"/>
      <c r="O57" s="49" t="s">
        <v>62</v>
      </c>
      <c r="P57" s="50"/>
      <c r="Q57" s="51"/>
    </row>
    <row r="58" spans="2:19" ht="15.75" thickBot="1" x14ac:dyDescent="0.3">
      <c r="B58" s="15"/>
      <c r="C58" s="16"/>
      <c r="D58" s="20"/>
      <c r="E58" s="6"/>
      <c r="F58" s="15"/>
      <c r="G58" s="16"/>
      <c r="H58" s="20"/>
    </row>
    <row r="59" spans="2:19" x14ac:dyDescent="0.25">
      <c r="B59" s="15"/>
      <c r="C59" s="16"/>
      <c r="D59" s="20"/>
      <c r="E59" s="6"/>
      <c r="F59" s="15"/>
      <c r="G59" s="16"/>
      <c r="H59" s="20"/>
      <c r="M59" s="11"/>
      <c r="N59" s="17"/>
      <c r="O59" s="17"/>
      <c r="P59" s="17"/>
      <c r="Q59" s="17"/>
      <c r="R59" s="17"/>
      <c r="S59" s="12"/>
    </row>
    <row r="60" spans="2:19" ht="15.75" thickBot="1" x14ac:dyDescent="0.3">
      <c r="B60" s="13"/>
      <c r="C60" s="18"/>
      <c r="D60" s="14"/>
      <c r="E60" s="6"/>
      <c r="F60" s="13"/>
      <c r="G60" s="18"/>
      <c r="H60" s="14"/>
      <c r="M60" s="15"/>
      <c r="N60" s="16"/>
      <c r="O60" s="16"/>
      <c r="P60" s="16"/>
      <c r="Q60" s="16"/>
      <c r="R60" s="16"/>
      <c r="S60" s="20"/>
    </row>
    <row r="61" spans="2:19" x14ac:dyDescent="0.25">
      <c r="B61" s="16"/>
      <c r="C61" s="16"/>
      <c r="D61" s="16"/>
      <c r="E61" s="6"/>
      <c r="M61" s="15"/>
      <c r="N61" s="16"/>
      <c r="O61" s="16"/>
      <c r="P61" s="16"/>
      <c r="Q61" s="16"/>
      <c r="R61" s="16"/>
      <c r="S61" s="20"/>
    </row>
    <row r="62" spans="2:19" ht="15.75" thickBot="1" x14ac:dyDescent="0.3">
      <c r="B62" s="16"/>
      <c r="C62" s="16"/>
      <c r="D62" s="16"/>
      <c r="E62" s="6"/>
      <c r="M62" s="15"/>
      <c r="N62" s="16"/>
      <c r="O62" s="16"/>
      <c r="P62" s="16"/>
      <c r="Q62" s="16"/>
      <c r="R62" s="16"/>
      <c r="S62" s="20"/>
    </row>
    <row r="63" spans="2:19" x14ac:dyDescent="0.25">
      <c r="B63" s="11" t="str">
        <f>K1</f>
        <v>Distanced and distances between blocks</v>
      </c>
      <c r="C63" s="17"/>
      <c r="D63" s="12"/>
      <c r="F63" s="11">
        <f>K2</f>
        <v>1</v>
      </c>
      <c r="G63" s="17"/>
      <c r="H63" s="12"/>
      <c r="M63" s="15"/>
      <c r="N63" s="16"/>
      <c r="O63" s="16"/>
      <c r="P63" s="16"/>
      <c r="Q63" s="16"/>
      <c r="R63" s="16"/>
      <c r="S63" s="20"/>
    </row>
    <row r="64" spans="2:19" x14ac:dyDescent="0.25">
      <c r="B64" s="15"/>
      <c r="C64" s="16"/>
      <c r="D64" s="20"/>
      <c r="F64" s="15"/>
      <c r="G64" s="16"/>
      <c r="H64" s="20"/>
      <c r="M64" s="15"/>
      <c r="N64" s="16"/>
      <c r="O64" s="16"/>
      <c r="P64" s="16"/>
      <c r="Q64" s="16"/>
      <c r="R64" s="16"/>
      <c r="S64" s="20"/>
    </row>
    <row r="65" spans="2:19" x14ac:dyDescent="0.25">
      <c r="B65" s="15"/>
      <c r="C65" s="16"/>
      <c r="D65" s="20"/>
      <c r="F65" s="15"/>
      <c r="G65" s="16"/>
      <c r="H65" s="20"/>
      <c r="M65" s="15"/>
      <c r="N65" s="16"/>
      <c r="O65" s="16"/>
      <c r="P65" s="16"/>
      <c r="Q65" s="16"/>
      <c r="R65" s="16"/>
      <c r="S65" s="20"/>
    </row>
    <row r="66" spans="2:19" ht="15.75" thickBot="1" x14ac:dyDescent="0.3">
      <c r="B66" s="13"/>
      <c r="C66" s="18"/>
      <c r="D66" s="14"/>
      <c r="F66" s="13"/>
      <c r="G66" s="18"/>
      <c r="H66" s="14"/>
      <c r="M66" s="15"/>
      <c r="N66" s="16"/>
      <c r="O66" s="16"/>
      <c r="P66" s="16"/>
      <c r="Q66" s="16"/>
      <c r="R66" s="16"/>
      <c r="S66" s="20"/>
    </row>
    <row r="67" spans="2:19" x14ac:dyDescent="0.25">
      <c r="M67" s="15"/>
      <c r="N67" s="16"/>
      <c r="O67" s="16"/>
      <c r="P67" s="16"/>
      <c r="Q67" s="16"/>
      <c r="R67" s="16"/>
      <c r="S67" s="20"/>
    </row>
    <row r="68" spans="2:19" ht="15.75" thickBot="1" x14ac:dyDescent="0.3">
      <c r="M68" s="15"/>
      <c r="N68" s="16"/>
      <c r="O68" s="16"/>
      <c r="P68" s="16"/>
      <c r="Q68" s="16"/>
      <c r="R68" s="16"/>
      <c r="S68" s="20"/>
    </row>
    <row r="69" spans="2:19" x14ac:dyDescent="0.25">
      <c r="B69" s="11" t="str">
        <f>L1</f>
        <v>Pasture and crops with notion-notes on future 1-5 years if possible</v>
      </c>
      <c r="C69" s="17"/>
      <c r="D69" s="12"/>
      <c r="E69" s="6"/>
      <c r="F69" s="11">
        <f>L2</f>
        <v>0</v>
      </c>
      <c r="G69" s="17"/>
      <c r="H69" s="12"/>
      <c r="M69" s="15"/>
      <c r="N69" s="16"/>
      <c r="O69" s="16"/>
      <c r="P69" s="16"/>
      <c r="Q69" s="16"/>
      <c r="R69" s="16"/>
      <c r="S69" s="20"/>
    </row>
    <row r="70" spans="2:19" x14ac:dyDescent="0.25">
      <c r="B70" s="15"/>
      <c r="C70" s="16"/>
      <c r="D70" s="20"/>
      <c r="E70" s="6"/>
      <c r="F70" s="15"/>
      <c r="G70" s="16"/>
      <c r="H70" s="20"/>
      <c r="M70" s="15"/>
      <c r="N70" s="16"/>
      <c r="O70" s="16"/>
      <c r="P70" s="16"/>
      <c r="Q70" s="16"/>
      <c r="R70" s="16"/>
      <c r="S70" s="20"/>
    </row>
    <row r="71" spans="2:19" x14ac:dyDescent="0.25">
      <c r="B71" s="15"/>
      <c r="C71" s="16"/>
      <c r="D71" s="20"/>
      <c r="E71" s="6"/>
      <c r="F71" s="15"/>
      <c r="G71" s="16"/>
      <c r="H71" s="20"/>
      <c r="M71" s="15"/>
      <c r="N71" s="16"/>
      <c r="O71" s="16"/>
      <c r="P71" s="16"/>
      <c r="Q71" s="16"/>
      <c r="R71" s="16"/>
      <c r="S71" s="20"/>
    </row>
    <row r="72" spans="2:19" ht="15.75" thickBot="1" x14ac:dyDescent="0.3">
      <c r="B72" s="13"/>
      <c r="C72" s="18"/>
      <c r="D72" s="14"/>
      <c r="E72" s="6"/>
      <c r="F72" s="13"/>
      <c r="G72" s="18"/>
      <c r="H72" s="14"/>
      <c r="M72" s="13"/>
      <c r="N72" s="18"/>
      <c r="O72" s="18"/>
      <c r="P72" s="18"/>
      <c r="Q72" s="18"/>
      <c r="R72" s="18"/>
      <c r="S72" s="14"/>
    </row>
    <row r="73" spans="2:19" x14ac:dyDescent="0.25">
      <c r="B73" s="16"/>
      <c r="C73" s="16"/>
      <c r="D73" s="16"/>
      <c r="E73" s="6"/>
    </row>
    <row r="74" spans="2:19" ht="15.75" thickBot="1" x14ac:dyDescent="0.3">
      <c r="B74" s="16"/>
      <c r="C74" s="16"/>
      <c r="D74" s="16"/>
      <c r="E74" s="6"/>
    </row>
    <row r="75" spans="2:19" x14ac:dyDescent="0.25">
      <c r="B75" s="39" t="str">
        <f>M1</f>
        <v>The map should indicate clearly variable production zones, (either quality or quantity – but that are usually correlated), - if this is clearly the case - block into 1-3 classes that can be quantified. If the production is relatively uniform you might wish to increase definition on, for example... - pugging sensitive areas, machine compacted areas…. NOTES</v>
      </c>
      <c r="C75" s="40"/>
      <c r="D75" s="41"/>
      <c r="F75" s="11">
        <f>M2</f>
        <v>1</v>
      </c>
      <c r="G75" s="17"/>
      <c r="H75" s="12"/>
    </row>
    <row r="76" spans="2:19" x14ac:dyDescent="0.25">
      <c r="B76" s="42"/>
      <c r="C76" s="43"/>
      <c r="D76" s="44"/>
      <c r="F76" s="15"/>
      <c r="G76" s="16"/>
      <c r="H76" s="20"/>
    </row>
    <row r="77" spans="2:19" x14ac:dyDescent="0.25">
      <c r="B77" s="42"/>
      <c r="C77" s="43"/>
      <c r="D77" s="44"/>
      <c r="F77" s="15"/>
      <c r="G77" s="16"/>
      <c r="H77" s="20"/>
    </row>
    <row r="78" spans="2:19" ht="15.75" thickBot="1" x14ac:dyDescent="0.3">
      <c r="B78" s="45"/>
      <c r="C78" s="46"/>
      <c r="D78" s="47"/>
      <c r="F78" s="13"/>
      <c r="G78" s="18"/>
      <c r="H78" s="14"/>
    </row>
    <row r="80" spans="2:19" ht="15.75" thickBot="1" x14ac:dyDescent="0.3"/>
    <row r="81" spans="2:8" x14ac:dyDescent="0.25">
      <c r="B81" s="11" t="str">
        <f>N1</f>
        <v>Access and livestock distribution lanes and yards and capacity to monitor animal performance</v>
      </c>
      <c r="C81" s="17"/>
      <c r="D81" s="12"/>
      <c r="E81" s="6"/>
      <c r="F81" s="11">
        <f>N2</f>
        <v>1</v>
      </c>
      <c r="G81" s="17"/>
      <c r="H81" s="12"/>
    </row>
    <row r="82" spans="2:8" x14ac:dyDescent="0.25">
      <c r="B82" s="15"/>
      <c r="C82" s="16"/>
      <c r="D82" s="20"/>
      <c r="E82" s="6"/>
      <c r="F82" s="15"/>
      <c r="G82" s="16"/>
      <c r="H82" s="20"/>
    </row>
    <row r="83" spans="2:8" x14ac:dyDescent="0.25">
      <c r="B83" s="15"/>
      <c r="C83" s="16"/>
      <c r="D83" s="20"/>
      <c r="E83" s="6"/>
      <c r="F83" s="15"/>
      <c r="G83" s="16"/>
      <c r="H83" s="20"/>
    </row>
    <row r="84" spans="2:8" ht="15.75" thickBot="1" x14ac:dyDescent="0.3">
      <c r="B84" s="13"/>
      <c r="C84" s="18"/>
      <c r="D84" s="14"/>
      <c r="E84" s="6"/>
      <c r="F84" s="13"/>
      <c r="G84" s="18"/>
      <c r="H84" s="14"/>
    </row>
    <row r="85" spans="2:8" x14ac:dyDescent="0.25">
      <c r="B85" s="16"/>
      <c r="C85" s="16"/>
      <c r="D85" s="16"/>
      <c r="E85" s="6"/>
    </row>
    <row r="86" spans="2:8" ht="15.75" thickBot="1" x14ac:dyDescent="0.3">
      <c r="B86" s="16"/>
      <c r="C86" s="16"/>
      <c r="D86" s="16"/>
      <c r="E86" s="6"/>
    </row>
    <row r="87" spans="2:8" x14ac:dyDescent="0.25">
      <c r="B87" s="11" t="str">
        <f>O1</f>
        <v>Facility or difficulty of clean drinking supply (geographic source indication)</v>
      </c>
      <c r="C87" s="17"/>
      <c r="D87" s="12"/>
      <c r="F87" s="11">
        <f>O2</f>
        <v>1</v>
      </c>
      <c r="G87" s="17"/>
      <c r="H87" s="12"/>
    </row>
    <row r="88" spans="2:8" x14ac:dyDescent="0.25">
      <c r="B88" s="15"/>
      <c r="C88" s="16"/>
      <c r="D88" s="20"/>
      <c r="F88" s="15"/>
      <c r="G88" s="16"/>
      <c r="H88" s="20"/>
    </row>
    <row r="89" spans="2:8" x14ac:dyDescent="0.25">
      <c r="B89" s="15"/>
      <c r="C89" s="16"/>
      <c r="D89" s="20"/>
      <c r="F89" s="15"/>
      <c r="G89" s="16"/>
      <c r="H89" s="20"/>
    </row>
    <row r="90" spans="2:8" ht="15.75" thickBot="1" x14ac:dyDescent="0.3">
      <c r="B90" s="13"/>
      <c r="C90" s="18"/>
      <c r="D90" s="14"/>
      <c r="F90" s="13"/>
      <c r="G90" s="18"/>
      <c r="H90" s="14"/>
    </row>
    <row r="92" spans="2:8" ht="15.75" thickBot="1" x14ac:dyDescent="0.3"/>
    <row r="93" spans="2:8" x14ac:dyDescent="0.25">
      <c r="B93" s="11" t="str">
        <f>P1</f>
        <v>Other limiting factors</v>
      </c>
      <c r="C93" s="17"/>
      <c r="D93" s="12"/>
      <c r="F93" s="11">
        <f>P2</f>
        <v>1</v>
      </c>
      <c r="G93" s="17"/>
      <c r="H93" s="12"/>
    </row>
    <row r="94" spans="2:8" x14ac:dyDescent="0.25">
      <c r="B94" s="15"/>
      <c r="C94" s="16"/>
      <c r="D94" s="20"/>
      <c r="F94" s="15"/>
      <c r="G94" s="16"/>
      <c r="H94" s="20"/>
    </row>
    <row r="95" spans="2:8" x14ac:dyDescent="0.25">
      <c r="B95" s="15"/>
      <c r="C95" s="16"/>
      <c r="D95" s="20"/>
      <c r="F95" s="15"/>
      <c r="G95" s="16"/>
      <c r="H95" s="20"/>
    </row>
    <row r="96" spans="2:8" ht="15.75" thickBot="1" x14ac:dyDescent="0.3">
      <c r="B96" s="13"/>
      <c r="C96" s="18"/>
      <c r="D96" s="14"/>
      <c r="F96" s="13"/>
      <c r="G96" s="18"/>
      <c r="H96" s="14"/>
    </row>
    <row r="99" spans="2:19" ht="15.75" thickBot="1" x14ac:dyDescent="0.3"/>
    <row r="100" spans="2:19" ht="15.75" thickBot="1" x14ac:dyDescent="0.3">
      <c r="B100" s="6"/>
      <c r="C100" s="8" t="s">
        <v>56</v>
      </c>
      <c r="D100" s="9"/>
      <c r="E100" s="9"/>
      <c r="F100" s="9"/>
      <c r="G100" s="10"/>
    </row>
    <row r="101" spans="2:19" ht="15.75" thickBot="1" x14ac:dyDescent="0.3">
      <c r="B101" s="6"/>
      <c r="C101" s="6"/>
    </row>
    <row r="102" spans="2:19" ht="15.75" thickBot="1" x14ac:dyDescent="0.3">
      <c r="B102" s="7"/>
      <c r="C102" s="7"/>
      <c r="O102" s="49" t="s">
        <v>62</v>
      </c>
      <c r="P102" s="50"/>
      <c r="Q102" s="51"/>
    </row>
    <row r="103" spans="2:19" ht="15.75" thickBot="1" x14ac:dyDescent="0.3">
      <c r="B103" s="11" t="str">
        <f>Q1</f>
        <v>What kind of shifting sequences have usually been the norm in the past? (a general description suffices)</v>
      </c>
      <c r="C103" s="17"/>
      <c r="D103" s="12"/>
      <c r="E103" s="6"/>
      <c r="F103" s="11">
        <f>Q2</f>
        <v>1</v>
      </c>
      <c r="G103" s="17"/>
      <c r="H103" s="12"/>
    </row>
    <row r="104" spans="2:19" x14ac:dyDescent="0.25">
      <c r="B104" s="15"/>
      <c r="C104" s="16"/>
      <c r="D104" s="20"/>
      <c r="E104" s="6"/>
      <c r="F104" s="15"/>
      <c r="G104" s="16"/>
      <c r="H104" s="20"/>
      <c r="M104" s="11"/>
      <c r="N104" s="17"/>
      <c r="O104" s="17"/>
      <c r="P104" s="17"/>
      <c r="Q104" s="17"/>
      <c r="R104" s="17"/>
      <c r="S104" s="12"/>
    </row>
    <row r="105" spans="2:19" x14ac:dyDescent="0.25">
      <c r="B105" s="15"/>
      <c r="C105" s="16"/>
      <c r="D105" s="20"/>
      <c r="E105" s="6"/>
      <c r="F105" s="15"/>
      <c r="G105" s="16"/>
      <c r="H105" s="20"/>
      <c r="M105" s="15"/>
      <c r="N105" s="16"/>
      <c r="O105" s="16"/>
      <c r="P105" s="16"/>
      <c r="Q105" s="16"/>
      <c r="R105" s="16"/>
      <c r="S105" s="20"/>
    </row>
    <row r="106" spans="2:19" ht="15.75" thickBot="1" x14ac:dyDescent="0.3">
      <c r="B106" s="13"/>
      <c r="C106" s="18"/>
      <c r="D106" s="14"/>
      <c r="E106" s="6"/>
      <c r="F106" s="13"/>
      <c r="G106" s="18"/>
      <c r="H106" s="14"/>
      <c r="M106" s="15"/>
      <c r="N106" s="16"/>
      <c r="O106" s="16"/>
      <c r="P106" s="16"/>
      <c r="Q106" s="16"/>
      <c r="R106" s="16"/>
      <c r="S106" s="20"/>
    </row>
    <row r="107" spans="2:19" x14ac:dyDescent="0.25">
      <c r="B107" s="16"/>
      <c r="C107" s="16"/>
      <c r="D107" s="16"/>
      <c r="E107" s="6"/>
      <c r="M107" s="15"/>
      <c r="N107" s="16"/>
      <c r="O107" s="16"/>
      <c r="P107" s="16"/>
      <c r="Q107" s="16"/>
      <c r="R107" s="16"/>
      <c r="S107" s="20"/>
    </row>
    <row r="108" spans="2:19" ht="15.75" thickBot="1" x14ac:dyDescent="0.3">
      <c r="B108" s="16"/>
      <c r="C108" s="16"/>
      <c r="D108" s="16"/>
      <c r="E108" s="6"/>
      <c r="M108" s="15"/>
      <c r="N108" s="16"/>
      <c r="O108" s="16"/>
      <c r="P108" s="16"/>
      <c r="Q108" s="16"/>
      <c r="R108" s="16"/>
      <c r="S108" s="20"/>
    </row>
    <row r="109" spans="2:19" x14ac:dyDescent="0.25">
      <c r="B109" s="11" t="str">
        <f>R1</f>
        <v>Compaction; suggested reasons for compaction</v>
      </c>
      <c r="C109" s="17"/>
      <c r="D109" s="12"/>
      <c r="F109" s="11">
        <f>R2</f>
        <v>11</v>
      </c>
      <c r="G109" s="17"/>
      <c r="H109" s="12"/>
      <c r="M109" s="15"/>
      <c r="N109" s="16"/>
      <c r="O109" s="16"/>
      <c r="P109" s="16"/>
      <c r="Q109" s="16"/>
      <c r="R109" s="16"/>
      <c r="S109" s="20"/>
    </row>
    <row r="110" spans="2:19" x14ac:dyDescent="0.25">
      <c r="B110" s="15"/>
      <c r="C110" s="16"/>
      <c r="D110" s="20"/>
      <c r="F110" s="15"/>
      <c r="G110" s="16"/>
      <c r="H110" s="20"/>
      <c r="M110" s="15"/>
      <c r="N110" s="16"/>
      <c r="O110" s="16"/>
      <c r="P110" s="16"/>
      <c r="Q110" s="16"/>
      <c r="R110" s="16"/>
      <c r="S110" s="20"/>
    </row>
    <row r="111" spans="2:19" x14ac:dyDescent="0.25">
      <c r="B111" s="15"/>
      <c r="C111" s="16"/>
      <c r="D111" s="20"/>
      <c r="F111" s="15"/>
      <c r="G111" s="16"/>
      <c r="H111" s="20"/>
      <c r="M111" s="15"/>
      <c r="N111" s="16"/>
      <c r="O111" s="16"/>
      <c r="P111" s="16"/>
      <c r="Q111" s="16"/>
      <c r="R111" s="16"/>
      <c r="S111" s="20"/>
    </row>
    <row r="112" spans="2:19" ht="15.75" thickBot="1" x14ac:dyDescent="0.3">
      <c r="B112" s="13"/>
      <c r="C112" s="18"/>
      <c r="D112" s="14"/>
      <c r="F112" s="13"/>
      <c r="G112" s="18"/>
      <c r="H112" s="14"/>
      <c r="M112" s="15"/>
      <c r="N112" s="16"/>
      <c r="O112" s="16"/>
      <c r="P112" s="16"/>
      <c r="Q112" s="16"/>
      <c r="R112" s="16"/>
      <c r="S112" s="20"/>
    </row>
    <row r="113" spans="2:19" x14ac:dyDescent="0.25">
      <c r="M113" s="15"/>
      <c r="N113" s="16"/>
      <c r="O113" s="16"/>
      <c r="P113" s="16"/>
      <c r="Q113" s="16"/>
      <c r="R113" s="16"/>
      <c r="S113" s="20"/>
    </row>
    <row r="114" spans="2:19" ht="15.75" thickBot="1" x14ac:dyDescent="0.3">
      <c r="M114" s="15"/>
      <c r="N114" s="16"/>
      <c r="O114" s="16"/>
      <c r="P114" s="16"/>
      <c r="Q114" s="16"/>
      <c r="R114" s="16"/>
      <c r="S114" s="20"/>
    </row>
    <row r="115" spans="2:19" x14ac:dyDescent="0.25">
      <c r="B115" s="11" t="str">
        <f>S1</f>
        <v>Generalized notion of pastures ages</v>
      </c>
      <c r="C115" s="17"/>
      <c r="D115" s="12"/>
      <c r="E115" s="6"/>
      <c r="F115" s="11">
        <f>S2</f>
        <v>1</v>
      </c>
      <c r="G115" s="17"/>
      <c r="H115" s="12"/>
      <c r="M115" s="15"/>
      <c r="N115" s="16"/>
      <c r="O115" s="16"/>
      <c r="P115" s="16"/>
      <c r="Q115" s="16"/>
      <c r="R115" s="16"/>
      <c r="S115" s="20"/>
    </row>
    <row r="116" spans="2:19" x14ac:dyDescent="0.25">
      <c r="B116" s="15"/>
      <c r="C116" s="16"/>
      <c r="D116" s="20"/>
      <c r="E116" s="6"/>
      <c r="F116" s="15"/>
      <c r="G116" s="16"/>
      <c r="H116" s="20"/>
      <c r="M116" s="15"/>
      <c r="N116" s="16"/>
      <c r="O116" s="16"/>
      <c r="P116" s="16"/>
      <c r="Q116" s="16"/>
      <c r="R116" s="16"/>
      <c r="S116" s="20"/>
    </row>
    <row r="117" spans="2:19" ht="15.75" thickBot="1" x14ac:dyDescent="0.3">
      <c r="B117" s="15"/>
      <c r="C117" s="16"/>
      <c r="D117" s="20"/>
      <c r="E117" s="6"/>
      <c r="F117" s="15"/>
      <c r="G117" s="16"/>
      <c r="H117" s="20"/>
      <c r="M117" s="13"/>
      <c r="N117" s="18"/>
      <c r="O117" s="18"/>
      <c r="P117" s="18"/>
      <c r="Q117" s="18"/>
      <c r="R117" s="18"/>
      <c r="S117" s="14"/>
    </row>
    <row r="118" spans="2:19" ht="15.75" thickBot="1" x14ac:dyDescent="0.3">
      <c r="B118" s="13"/>
      <c r="C118" s="18"/>
      <c r="D118" s="14"/>
      <c r="E118" s="6"/>
      <c r="F118" s="13"/>
      <c r="G118" s="18"/>
      <c r="H118" s="14"/>
    </row>
    <row r="120" spans="2:19" ht="15.75" thickBot="1" x14ac:dyDescent="0.3"/>
    <row r="121" spans="2:19" ht="15.75" thickBot="1" x14ac:dyDescent="0.3">
      <c r="B121" s="6"/>
      <c r="C121" s="8" t="s">
        <v>57</v>
      </c>
      <c r="D121" s="9"/>
      <c r="E121" s="9"/>
      <c r="F121" s="9"/>
      <c r="G121" s="10"/>
    </row>
    <row r="122" spans="2:19" x14ac:dyDescent="0.25">
      <c r="B122" s="6"/>
      <c r="C122" s="6"/>
    </row>
    <row r="123" spans="2:19" ht="15.75" thickBot="1" x14ac:dyDescent="0.3">
      <c r="B123" s="7"/>
      <c r="C123" s="7"/>
    </row>
    <row r="124" spans="2:19" ht="15.75" thickBot="1" x14ac:dyDescent="0.3">
      <c r="B124" s="11" t="str">
        <f>T1</f>
        <v>Rainfall</v>
      </c>
      <c r="C124" s="17"/>
      <c r="D124" s="12"/>
      <c r="E124" s="6"/>
      <c r="F124" s="11">
        <f>T2</f>
        <v>1</v>
      </c>
      <c r="G124" s="17"/>
      <c r="H124" s="12"/>
      <c r="O124" s="49" t="s">
        <v>62</v>
      </c>
      <c r="P124" s="50"/>
      <c r="Q124" s="51"/>
    </row>
    <row r="125" spans="2:19" ht="15.75" thickBot="1" x14ac:dyDescent="0.3">
      <c r="B125" s="15"/>
      <c r="C125" s="16"/>
      <c r="D125" s="20"/>
      <c r="E125" s="6"/>
      <c r="F125" s="15"/>
      <c r="G125" s="16"/>
      <c r="H125" s="20"/>
    </row>
    <row r="126" spans="2:19" x14ac:dyDescent="0.25">
      <c r="B126" s="15"/>
      <c r="C126" s="16"/>
      <c r="D126" s="20"/>
      <c r="E126" s="6"/>
      <c r="F126" s="15"/>
      <c r="G126" s="16"/>
      <c r="H126" s="20"/>
      <c r="M126" s="11"/>
      <c r="N126" s="17"/>
      <c r="O126" s="17"/>
      <c r="P126" s="17"/>
      <c r="Q126" s="17"/>
      <c r="R126" s="17"/>
      <c r="S126" s="12"/>
    </row>
    <row r="127" spans="2:19" ht="15.75" thickBot="1" x14ac:dyDescent="0.3">
      <c r="B127" s="13"/>
      <c r="C127" s="18"/>
      <c r="D127" s="14"/>
      <c r="E127" s="6"/>
      <c r="F127" s="13"/>
      <c r="G127" s="18"/>
      <c r="H127" s="14"/>
      <c r="M127" s="15"/>
      <c r="N127" s="16"/>
      <c r="O127" s="16"/>
      <c r="P127" s="16"/>
      <c r="Q127" s="16"/>
      <c r="R127" s="16"/>
      <c r="S127" s="20"/>
    </row>
    <row r="128" spans="2:19" x14ac:dyDescent="0.25">
      <c r="B128" s="16"/>
      <c r="C128" s="16"/>
      <c r="D128" s="16"/>
      <c r="E128" s="6"/>
      <c r="M128" s="15"/>
      <c r="N128" s="16"/>
      <c r="O128" s="16"/>
      <c r="P128" s="16"/>
      <c r="Q128" s="16"/>
      <c r="R128" s="16"/>
      <c r="S128" s="20"/>
    </row>
    <row r="129" spans="2:19" ht="15.75" thickBot="1" x14ac:dyDescent="0.3">
      <c r="B129" s="16"/>
      <c r="C129" s="16"/>
      <c r="D129" s="16"/>
      <c r="E129" s="6"/>
      <c r="M129" s="15"/>
      <c r="N129" s="16"/>
      <c r="O129" s="16"/>
      <c r="P129" s="16"/>
      <c r="Q129" s="16"/>
      <c r="R129" s="16"/>
      <c r="S129" s="20"/>
    </row>
    <row r="130" spans="2:19" x14ac:dyDescent="0.25">
      <c r="B130" s="11" t="str">
        <f>U1</f>
        <v>Number of &gt;-4° frosts</v>
      </c>
      <c r="C130" s="17"/>
      <c r="D130" s="12"/>
      <c r="F130" s="11">
        <f>U2</f>
        <v>1</v>
      </c>
      <c r="G130" s="17"/>
      <c r="H130" s="12"/>
      <c r="M130" s="15"/>
      <c r="N130" s="16"/>
      <c r="O130" s="16"/>
      <c r="P130" s="16"/>
      <c r="Q130" s="16"/>
      <c r="R130" s="16"/>
      <c r="S130" s="20"/>
    </row>
    <row r="131" spans="2:19" x14ac:dyDescent="0.25">
      <c r="B131" s="15"/>
      <c r="C131" s="16"/>
      <c r="D131" s="20"/>
      <c r="F131" s="15"/>
      <c r="G131" s="16"/>
      <c r="H131" s="20"/>
      <c r="M131" s="15"/>
      <c r="N131" s="16"/>
      <c r="O131" s="16"/>
      <c r="P131" s="16"/>
      <c r="Q131" s="16"/>
      <c r="R131" s="16"/>
      <c r="S131" s="20"/>
    </row>
    <row r="132" spans="2:19" x14ac:dyDescent="0.25">
      <c r="B132" s="15"/>
      <c r="C132" s="16"/>
      <c r="D132" s="20"/>
      <c r="F132" s="15"/>
      <c r="G132" s="16"/>
      <c r="H132" s="20"/>
      <c r="M132" s="15"/>
      <c r="N132" s="16"/>
      <c r="O132" s="16"/>
      <c r="P132" s="16"/>
      <c r="Q132" s="16"/>
      <c r="R132" s="16"/>
      <c r="S132" s="20"/>
    </row>
    <row r="133" spans="2:19" ht="15.75" thickBot="1" x14ac:dyDescent="0.3">
      <c r="B133" s="13"/>
      <c r="C133" s="18"/>
      <c r="D133" s="14"/>
      <c r="F133" s="13"/>
      <c r="G133" s="18"/>
      <c r="H133" s="14"/>
      <c r="M133" s="15"/>
      <c r="N133" s="16"/>
      <c r="O133" s="16"/>
      <c r="P133" s="16"/>
      <c r="Q133" s="16"/>
      <c r="R133" s="16"/>
      <c r="S133" s="20"/>
    </row>
    <row r="134" spans="2:19" x14ac:dyDescent="0.25">
      <c r="M134" s="15"/>
      <c r="N134" s="16"/>
      <c r="O134" s="16"/>
      <c r="P134" s="16"/>
      <c r="Q134" s="16"/>
      <c r="R134" s="16"/>
      <c r="S134" s="20"/>
    </row>
    <row r="135" spans="2:19" ht="15.75" thickBot="1" x14ac:dyDescent="0.3">
      <c r="M135" s="15"/>
      <c r="N135" s="16"/>
      <c r="O135" s="16"/>
      <c r="P135" s="16"/>
      <c r="Q135" s="16"/>
      <c r="R135" s="16"/>
      <c r="S135" s="20"/>
    </row>
    <row r="136" spans="2:19" x14ac:dyDescent="0.25">
      <c r="B136" s="11" t="str">
        <f>V1</f>
        <v>Availability of local weather data</v>
      </c>
      <c r="C136" s="17"/>
      <c r="D136" s="12"/>
      <c r="E136" s="6"/>
      <c r="F136" s="11">
        <f>V2</f>
        <v>1</v>
      </c>
      <c r="G136" s="17"/>
      <c r="H136" s="12"/>
      <c r="M136" s="15"/>
      <c r="N136" s="16"/>
      <c r="O136" s="16"/>
      <c r="P136" s="16"/>
      <c r="Q136" s="16"/>
      <c r="R136" s="16"/>
      <c r="S136" s="20"/>
    </row>
    <row r="137" spans="2:19" x14ac:dyDescent="0.25">
      <c r="B137" s="15"/>
      <c r="C137" s="16"/>
      <c r="D137" s="20"/>
      <c r="E137" s="6"/>
      <c r="F137" s="15"/>
      <c r="G137" s="16"/>
      <c r="H137" s="20"/>
      <c r="M137" s="15"/>
      <c r="N137" s="16"/>
      <c r="O137" s="16"/>
      <c r="P137" s="16"/>
      <c r="Q137" s="16"/>
      <c r="R137" s="16"/>
      <c r="S137" s="20"/>
    </row>
    <row r="138" spans="2:19" x14ac:dyDescent="0.25">
      <c r="B138" s="15"/>
      <c r="C138" s="16"/>
      <c r="D138" s="20"/>
      <c r="E138" s="6"/>
      <c r="F138" s="15"/>
      <c r="G138" s="16"/>
      <c r="H138" s="20"/>
      <c r="M138" s="15"/>
      <c r="N138" s="16"/>
      <c r="O138" s="16"/>
      <c r="P138" s="16"/>
      <c r="Q138" s="16"/>
      <c r="R138" s="16"/>
      <c r="S138" s="20"/>
    </row>
    <row r="139" spans="2:19" ht="15.75" thickBot="1" x14ac:dyDescent="0.3">
      <c r="B139" s="13"/>
      <c r="C139" s="18"/>
      <c r="D139" s="14"/>
      <c r="E139" s="6"/>
      <c r="F139" s="13"/>
      <c r="G139" s="18"/>
      <c r="H139" s="14"/>
      <c r="M139" s="13"/>
      <c r="N139" s="18"/>
      <c r="O139" s="18"/>
      <c r="P139" s="18"/>
      <c r="Q139" s="18"/>
      <c r="R139" s="18"/>
      <c r="S139" s="14"/>
    </row>
    <row r="141" spans="2:19" ht="15.75" thickBot="1" x14ac:dyDescent="0.3"/>
    <row r="142" spans="2:19" x14ac:dyDescent="0.25">
      <c r="B142" s="11" t="str">
        <f>W1</f>
        <v>Typical/local good cereal yields</v>
      </c>
      <c r="C142" s="17"/>
      <c r="D142" s="12"/>
      <c r="E142" s="6"/>
      <c r="F142" s="11">
        <f>W2</f>
        <v>11</v>
      </c>
      <c r="G142" s="17"/>
      <c r="H142" s="12"/>
    </row>
    <row r="143" spans="2:19" x14ac:dyDescent="0.25">
      <c r="B143" s="15"/>
      <c r="C143" s="16"/>
      <c r="D143" s="20"/>
      <c r="E143" s="6"/>
      <c r="F143" s="15"/>
      <c r="G143" s="16"/>
      <c r="H143" s="20"/>
    </row>
    <row r="144" spans="2:19" x14ac:dyDescent="0.25">
      <c r="B144" s="15"/>
      <c r="C144" s="16"/>
      <c r="D144" s="20"/>
      <c r="E144" s="6"/>
      <c r="F144" s="15"/>
      <c r="G144" s="16"/>
      <c r="H144" s="20"/>
    </row>
    <row r="145" spans="2:8" ht="15.75" thickBot="1" x14ac:dyDescent="0.3">
      <c r="B145" s="13"/>
      <c r="C145" s="18"/>
      <c r="D145" s="14"/>
      <c r="E145" s="6"/>
      <c r="F145" s="13"/>
      <c r="G145" s="18"/>
      <c r="H145" s="14"/>
    </row>
    <row r="146" spans="2:8" x14ac:dyDescent="0.25">
      <c r="B146" s="16"/>
      <c r="C146" s="16"/>
      <c r="D146" s="16"/>
      <c r="E146" s="6"/>
    </row>
    <row r="147" spans="2:8" ht="15.75" thickBot="1" x14ac:dyDescent="0.3">
      <c r="B147" s="16"/>
      <c r="C147" s="16"/>
      <c r="D147" s="16"/>
      <c r="E147" s="6"/>
    </row>
    <row r="148" spans="2:8" x14ac:dyDescent="0.25">
      <c r="B148" s="11" t="str">
        <f>X1</f>
        <v>Earliest local spring/late winter dairy turn-outs</v>
      </c>
      <c r="C148" s="17"/>
      <c r="D148" s="12"/>
      <c r="F148" s="11">
        <f>X2</f>
        <v>1</v>
      </c>
      <c r="G148" s="17"/>
      <c r="H148" s="12"/>
    </row>
    <row r="149" spans="2:8" x14ac:dyDescent="0.25">
      <c r="B149" s="15"/>
      <c r="C149" s="16"/>
      <c r="D149" s="20"/>
      <c r="F149" s="15"/>
      <c r="G149" s="16"/>
      <c r="H149" s="20"/>
    </row>
    <row r="150" spans="2:8" x14ac:dyDescent="0.25">
      <c r="B150" s="15"/>
      <c r="C150" s="16"/>
      <c r="D150" s="20"/>
      <c r="F150" s="15"/>
      <c r="G150" s="16"/>
      <c r="H150" s="20"/>
    </row>
    <row r="151" spans="2:8" ht="15.75" thickBot="1" x14ac:dyDescent="0.3">
      <c r="B151" s="13"/>
      <c r="C151" s="18"/>
      <c r="D151" s="14"/>
      <c r="F151" s="13"/>
      <c r="G151" s="18"/>
      <c r="H151" s="14"/>
    </row>
    <row r="153" spans="2:8" ht="15.75" thickBot="1" x14ac:dyDescent="0.3"/>
    <row r="154" spans="2:8" x14ac:dyDescent="0.25">
      <c r="B154" s="11" t="str">
        <f>Y1</f>
        <v>Earliest local silage cuts</v>
      </c>
      <c r="C154" s="17"/>
      <c r="D154" s="12"/>
      <c r="E154" s="6"/>
      <c r="F154" s="11">
        <f>Y2</f>
        <v>1</v>
      </c>
      <c r="G154" s="17"/>
      <c r="H154" s="12"/>
    </row>
    <row r="155" spans="2:8" x14ac:dyDescent="0.25">
      <c r="B155" s="15"/>
      <c r="C155" s="16"/>
      <c r="D155" s="20"/>
      <c r="E155" s="6"/>
      <c r="F155" s="15"/>
      <c r="G155" s="16"/>
      <c r="H155" s="20"/>
    </row>
    <row r="156" spans="2:8" x14ac:dyDescent="0.25">
      <c r="B156" s="15"/>
      <c r="C156" s="16"/>
      <c r="D156" s="20"/>
      <c r="E156" s="6"/>
      <c r="F156" s="15"/>
      <c r="G156" s="16"/>
      <c r="H156" s="20"/>
    </row>
    <row r="157" spans="2:8" ht="15.75" thickBot="1" x14ac:dyDescent="0.3">
      <c r="B157" s="13"/>
      <c r="C157" s="18"/>
      <c r="D157" s="14"/>
      <c r="E157" s="6"/>
      <c r="F157" s="13"/>
      <c r="G157" s="18"/>
      <c r="H157" s="14"/>
    </row>
    <row r="159" spans="2:8" ht="15.75" thickBot="1" x14ac:dyDescent="0.3"/>
    <row r="160" spans="2:8" x14ac:dyDescent="0.25">
      <c r="B160" s="21" t="str">
        <f>Z1</f>
        <v>Approximate yields from first cuts, (with, if possible, a couple of notes on whether early grazed, out of winter covers, N-applications)</v>
      </c>
      <c r="C160" s="22"/>
      <c r="D160" s="23"/>
      <c r="E160" s="6"/>
      <c r="F160" s="11">
        <f>Z2</f>
        <v>1</v>
      </c>
      <c r="G160" s="17"/>
      <c r="H160" s="12"/>
    </row>
    <row r="161" spans="2:17" x14ac:dyDescent="0.25">
      <c r="B161" s="24"/>
      <c r="C161" s="25"/>
      <c r="D161" s="26"/>
      <c r="E161" s="6"/>
      <c r="F161" s="15"/>
      <c r="G161" s="16"/>
      <c r="H161" s="20"/>
    </row>
    <row r="162" spans="2:17" x14ac:dyDescent="0.25">
      <c r="B162" s="24"/>
      <c r="C162" s="25"/>
      <c r="D162" s="26"/>
      <c r="E162" s="6"/>
      <c r="F162" s="15"/>
      <c r="G162" s="16"/>
      <c r="H162" s="20"/>
    </row>
    <row r="163" spans="2:17" ht="15.75" thickBot="1" x14ac:dyDescent="0.3">
      <c r="B163" s="27"/>
      <c r="C163" s="28"/>
      <c r="D163" s="29"/>
      <c r="E163" s="6"/>
      <c r="F163" s="13"/>
      <c r="G163" s="18"/>
      <c r="H163" s="14"/>
    </row>
    <row r="164" spans="2:17" x14ac:dyDescent="0.25">
      <c r="B164" s="16"/>
      <c r="C164" s="16"/>
      <c r="D164" s="16"/>
      <c r="E164" s="6"/>
    </row>
    <row r="165" spans="2:17" ht="15.75" thickBot="1" x14ac:dyDescent="0.3">
      <c r="B165" s="16"/>
      <c r="C165" s="16"/>
      <c r="D165" s="16"/>
      <c r="E165" s="6"/>
    </row>
    <row r="166" spans="2:17" x14ac:dyDescent="0.25">
      <c r="B166" s="21" t="str">
        <f>AA1</f>
        <v>How much hay could you make in one season with NO grazing at all (ask an older farmer or neighbor to contribute to your estimate if this is usual)</v>
      </c>
      <c r="C166" s="22"/>
      <c r="D166" s="23"/>
      <c r="F166" s="11">
        <f>AA2</f>
        <v>11</v>
      </c>
      <c r="G166" s="17"/>
      <c r="H166" s="12"/>
    </row>
    <row r="167" spans="2:17" x14ac:dyDescent="0.25">
      <c r="B167" s="24"/>
      <c r="C167" s="25"/>
      <c r="D167" s="26"/>
      <c r="F167" s="15"/>
      <c r="G167" s="16"/>
      <c r="H167" s="20"/>
    </row>
    <row r="168" spans="2:17" x14ac:dyDescent="0.25">
      <c r="B168" s="24"/>
      <c r="C168" s="25"/>
      <c r="D168" s="26"/>
      <c r="F168" s="15"/>
      <c r="G168" s="16"/>
      <c r="H168" s="20"/>
    </row>
    <row r="169" spans="2:17" ht="15.75" thickBot="1" x14ac:dyDescent="0.3">
      <c r="B169" s="27"/>
      <c r="C169" s="28"/>
      <c r="D169" s="29"/>
      <c r="F169" s="13"/>
      <c r="G169" s="18"/>
      <c r="H169" s="14"/>
    </row>
    <row r="171" spans="2:17" ht="15.75" thickBot="1" x14ac:dyDescent="0.3"/>
    <row r="172" spans="2:17" ht="15.75" thickBot="1" x14ac:dyDescent="0.3">
      <c r="B172" s="6"/>
      <c r="C172" s="8" t="s">
        <v>58</v>
      </c>
      <c r="D172" s="9"/>
      <c r="E172" s="9"/>
      <c r="F172" s="9"/>
      <c r="G172" s="10"/>
    </row>
    <row r="173" spans="2:17" x14ac:dyDescent="0.25">
      <c r="B173" s="6"/>
      <c r="C173" s="6"/>
    </row>
    <row r="174" spans="2:17" ht="15.75" thickBot="1" x14ac:dyDescent="0.3">
      <c r="B174" s="7"/>
      <c r="C174" s="7"/>
    </row>
    <row r="175" spans="2:17" ht="15.75" thickBot="1" x14ac:dyDescent="0.3">
      <c r="B175" s="11" t="str">
        <f>AB1</f>
        <v>Soil type (drainability/humidity retention capacity)</v>
      </c>
      <c r="C175" s="17"/>
      <c r="D175" s="12"/>
      <c r="E175" s="6"/>
      <c r="F175" s="11">
        <f>AB2</f>
        <v>1</v>
      </c>
      <c r="G175" s="17"/>
      <c r="H175" s="12"/>
      <c r="O175" s="49" t="s">
        <v>62</v>
      </c>
      <c r="P175" s="50"/>
      <c r="Q175" s="51"/>
    </row>
    <row r="176" spans="2:17" ht="15.75" thickBot="1" x14ac:dyDescent="0.3">
      <c r="B176" s="15"/>
      <c r="C176" s="16"/>
      <c r="D176" s="20"/>
      <c r="E176" s="6"/>
      <c r="F176" s="15"/>
      <c r="G176" s="16"/>
      <c r="H176" s="20"/>
    </row>
    <row r="177" spans="2:19" x14ac:dyDescent="0.25">
      <c r="B177" s="15"/>
      <c r="C177" s="16"/>
      <c r="D177" s="20"/>
      <c r="E177" s="6"/>
      <c r="F177" s="15"/>
      <c r="G177" s="16"/>
      <c r="H177" s="20"/>
      <c r="M177" s="11"/>
      <c r="N177" s="17"/>
      <c r="O177" s="17"/>
      <c r="P177" s="17"/>
      <c r="Q177" s="17"/>
      <c r="R177" s="17"/>
      <c r="S177" s="12"/>
    </row>
    <row r="178" spans="2:19" ht="15.75" thickBot="1" x14ac:dyDescent="0.3">
      <c r="B178" s="13"/>
      <c r="C178" s="18"/>
      <c r="D178" s="14"/>
      <c r="E178" s="6"/>
      <c r="F178" s="13"/>
      <c r="G178" s="18"/>
      <c r="H178" s="14"/>
      <c r="M178" s="15"/>
      <c r="N178" s="16"/>
      <c r="O178" s="16"/>
      <c r="P178" s="16"/>
      <c r="Q178" s="16"/>
      <c r="R178" s="16"/>
      <c r="S178" s="20"/>
    </row>
    <row r="179" spans="2:19" x14ac:dyDescent="0.25">
      <c r="B179" s="16"/>
      <c r="C179" s="16"/>
      <c r="D179" s="16"/>
      <c r="E179" s="6"/>
      <c r="M179" s="15"/>
      <c r="N179" s="16"/>
      <c r="O179" s="16"/>
      <c r="P179" s="16"/>
      <c r="Q179" s="16"/>
      <c r="R179" s="16"/>
      <c r="S179" s="20"/>
    </row>
    <row r="180" spans="2:19" ht="15.75" thickBot="1" x14ac:dyDescent="0.3">
      <c r="B180" s="16"/>
      <c r="C180" s="16"/>
      <c r="D180" s="16"/>
      <c r="E180" s="6"/>
      <c r="M180" s="15"/>
      <c r="N180" s="16"/>
      <c r="O180" s="16"/>
      <c r="P180" s="16"/>
      <c r="Q180" s="16"/>
      <c r="R180" s="16"/>
      <c r="S180" s="20"/>
    </row>
    <row r="181" spans="2:19" x14ac:dyDescent="0.25">
      <c r="B181" s="21" t="str">
        <f>AC1</f>
        <v>Susceptibility to compaction and/or pugging, (if possible associate these to 1-3 classes on your farm map)</v>
      </c>
      <c r="C181" s="22"/>
      <c r="D181" s="23"/>
      <c r="F181" s="11">
        <f>AC2</f>
        <v>1</v>
      </c>
      <c r="G181" s="17"/>
      <c r="H181" s="12"/>
      <c r="M181" s="15"/>
      <c r="N181" s="16"/>
      <c r="O181" s="16"/>
      <c r="P181" s="16"/>
      <c r="Q181" s="16"/>
      <c r="R181" s="16"/>
      <c r="S181" s="20"/>
    </row>
    <row r="182" spans="2:19" x14ac:dyDescent="0.25">
      <c r="B182" s="24"/>
      <c r="C182" s="25"/>
      <c r="D182" s="26"/>
      <c r="F182" s="15"/>
      <c r="G182" s="16"/>
      <c r="H182" s="20"/>
      <c r="M182" s="15"/>
      <c r="N182" s="16"/>
      <c r="O182" s="16"/>
      <c r="P182" s="16"/>
      <c r="Q182" s="16"/>
      <c r="R182" s="16"/>
      <c r="S182" s="20"/>
    </row>
    <row r="183" spans="2:19" x14ac:dyDescent="0.25">
      <c r="B183" s="24"/>
      <c r="C183" s="25"/>
      <c r="D183" s="26"/>
      <c r="F183" s="15"/>
      <c r="G183" s="16"/>
      <c r="H183" s="20"/>
      <c r="M183" s="15"/>
      <c r="N183" s="16"/>
      <c r="O183" s="16"/>
      <c r="P183" s="16"/>
      <c r="Q183" s="16"/>
      <c r="R183" s="16"/>
      <c r="S183" s="20"/>
    </row>
    <row r="184" spans="2:19" ht="15.75" thickBot="1" x14ac:dyDescent="0.3">
      <c r="B184" s="27"/>
      <c r="C184" s="28"/>
      <c r="D184" s="29"/>
      <c r="F184" s="13"/>
      <c r="G184" s="18"/>
      <c r="H184" s="14"/>
      <c r="M184" s="15"/>
      <c r="N184" s="16"/>
      <c r="O184" s="16"/>
      <c r="P184" s="16"/>
      <c r="Q184" s="16"/>
      <c r="R184" s="16"/>
      <c r="S184" s="20"/>
    </row>
    <row r="185" spans="2:19" x14ac:dyDescent="0.25">
      <c r="M185" s="15"/>
      <c r="N185" s="16"/>
      <c r="O185" s="16"/>
      <c r="P185" s="16"/>
      <c r="Q185" s="16"/>
      <c r="R185" s="16"/>
      <c r="S185" s="20"/>
    </row>
    <row r="186" spans="2:19" ht="15.75" thickBot="1" x14ac:dyDescent="0.3">
      <c r="M186" s="15"/>
      <c r="N186" s="16"/>
      <c r="O186" s="16"/>
      <c r="P186" s="16"/>
      <c r="Q186" s="16"/>
      <c r="R186" s="16"/>
      <c r="S186" s="20"/>
    </row>
    <row r="187" spans="2:19" x14ac:dyDescent="0.25">
      <c r="B187" s="11" t="str">
        <f>AD1</f>
        <v>P and S Status</v>
      </c>
      <c r="C187" s="17"/>
      <c r="D187" s="12"/>
      <c r="E187" s="6"/>
      <c r="F187" s="11">
        <f>AD2</f>
        <v>11</v>
      </c>
      <c r="G187" s="17"/>
      <c r="H187" s="12"/>
      <c r="M187" s="15"/>
      <c r="N187" s="16"/>
      <c r="O187" s="16"/>
      <c r="P187" s="16"/>
      <c r="Q187" s="16"/>
      <c r="R187" s="16"/>
      <c r="S187" s="20"/>
    </row>
    <row r="188" spans="2:19" x14ac:dyDescent="0.25">
      <c r="B188" s="15"/>
      <c r="C188" s="16"/>
      <c r="D188" s="20"/>
      <c r="E188" s="6"/>
      <c r="F188" s="15"/>
      <c r="G188" s="16"/>
      <c r="H188" s="20"/>
      <c r="M188" s="15"/>
      <c r="N188" s="16"/>
      <c r="O188" s="16"/>
      <c r="P188" s="16"/>
      <c r="Q188" s="16"/>
      <c r="R188" s="16"/>
      <c r="S188" s="20"/>
    </row>
    <row r="189" spans="2:19" x14ac:dyDescent="0.25">
      <c r="B189" s="15"/>
      <c r="C189" s="16"/>
      <c r="D189" s="20"/>
      <c r="E189" s="6"/>
      <c r="F189" s="15"/>
      <c r="G189" s="16"/>
      <c r="H189" s="20"/>
      <c r="M189" s="15"/>
      <c r="N189" s="16"/>
      <c r="O189" s="16"/>
      <c r="P189" s="16"/>
      <c r="Q189" s="16"/>
      <c r="R189" s="16"/>
      <c r="S189" s="20"/>
    </row>
    <row r="190" spans="2:19" ht="15.75" thickBot="1" x14ac:dyDescent="0.3">
      <c r="B190" s="13"/>
      <c r="C190" s="18"/>
      <c r="D190" s="14"/>
      <c r="E190" s="6"/>
      <c r="F190" s="13"/>
      <c r="G190" s="18"/>
      <c r="H190" s="14"/>
      <c r="M190" s="13"/>
      <c r="N190" s="18"/>
      <c r="O190" s="18"/>
      <c r="P190" s="18"/>
      <c r="Q190" s="18"/>
      <c r="R190" s="18"/>
      <c r="S190" s="14"/>
    </row>
    <row r="192" spans="2:19" ht="15.75" thickBot="1" x14ac:dyDescent="0.3"/>
    <row r="193" spans="2:8" x14ac:dyDescent="0.25">
      <c r="B193" s="11" t="str">
        <f>AE1</f>
        <v>K</v>
      </c>
      <c r="C193" s="17"/>
      <c r="D193" s="12"/>
      <c r="E193" s="6"/>
      <c r="F193" s="11">
        <f>AE2</f>
        <v>1</v>
      </c>
      <c r="G193" s="17"/>
      <c r="H193" s="12"/>
    </row>
    <row r="194" spans="2:8" x14ac:dyDescent="0.25">
      <c r="B194" s="15"/>
      <c r="C194" s="16"/>
      <c r="D194" s="20"/>
      <c r="E194" s="6"/>
      <c r="F194" s="15"/>
      <c r="G194" s="16"/>
      <c r="H194" s="20"/>
    </row>
    <row r="195" spans="2:8" x14ac:dyDescent="0.25">
      <c r="B195" s="15"/>
      <c r="C195" s="16"/>
      <c r="D195" s="20"/>
      <c r="E195" s="6"/>
      <c r="F195" s="15"/>
      <c r="G195" s="16"/>
      <c r="H195" s="20"/>
    </row>
    <row r="196" spans="2:8" ht="15.75" thickBot="1" x14ac:dyDescent="0.3">
      <c r="B196" s="13"/>
      <c r="C196" s="18"/>
      <c r="D196" s="14"/>
      <c r="E196" s="6"/>
      <c r="F196" s="13"/>
      <c r="G196" s="18"/>
      <c r="H196" s="14"/>
    </row>
    <row r="197" spans="2:8" x14ac:dyDescent="0.25">
      <c r="B197" s="16"/>
      <c r="C197" s="16"/>
      <c r="D197" s="16"/>
      <c r="E197" s="6"/>
    </row>
    <row r="198" spans="2:8" ht="15.75" thickBot="1" x14ac:dyDescent="0.3">
      <c r="B198" s="16"/>
      <c r="C198" s="16"/>
      <c r="D198" s="16"/>
      <c r="E198" s="6"/>
    </row>
    <row r="199" spans="2:8" x14ac:dyDescent="0.25">
      <c r="B199" s="21" t="str">
        <f>AF1</f>
        <v>pH ( past present)</v>
      </c>
      <c r="C199" s="22"/>
      <c r="D199" s="23"/>
      <c r="F199" s="11">
        <f>AF2</f>
        <v>11</v>
      </c>
      <c r="G199" s="17"/>
      <c r="H199" s="12"/>
    </row>
    <row r="200" spans="2:8" x14ac:dyDescent="0.25">
      <c r="B200" s="24"/>
      <c r="C200" s="25"/>
      <c r="D200" s="26"/>
      <c r="F200" s="15"/>
      <c r="G200" s="16"/>
      <c r="H200" s="20"/>
    </row>
    <row r="201" spans="2:8" x14ac:dyDescent="0.25">
      <c r="B201" s="24"/>
      <c r="C201" s="25"/>
      <c r="D201" s="26"/>
      <c r="F201" s="15"/>
      <c r="G201" s="16"/>
      <c r="H201" s="20"/>
    </row>
    <row r="202" spans="2:8" ht="15.75" thickBot="1" x14ac:dyDescent="0.3">
      <c r="B202" s="27"/>
      <c r="C202" s="28"/>
      <c r="D202" s="29"/>
      <c r="F202" s="13"/>
      <c r="G202" s="18"/>
      <c r="H202" s="14"/>
    </row>
    <row r="204" spans="2:8" ht="15.75" thickBot="1" x14ac:dyDescent="0.3"/>
    <row r="205" spans="2:8" x14ac:dyDescent="0.25">
      <c r="B205" s="11" t="str">
        <f>AG1</f>
        <v>Organic fertility</v>
      </c>
      <c r="C205" s="17"/>
      <c r="D205" s="12"/>
      <c r="E205" s="6"/>
      <c r="F205" s="11">
        <f>AG2</f>
        <v>1</v>
      </c>
      <c r="G205" s="17"/>
      <c r="H205" s="12"/>
    </row>
    <row r="206" spans="2:8" x14ac:dyDescent="0.25">
      <c r="B206" s="15"/>
      <c r="C206" s="16"/>
      <c r="D206" s="20"/>
      <c r="E206" s="6"/>
      <c r="F206" s="15"/>
      <c r="G206" s="16"/>
      <c r="H206" s="20"/>
    </row>
    <row r="207" spans="2:8" x14ac:dyDescent="0.25">
      <c r="B207" s="15"/>
      <c r="C207" s="16"/>
      <c r="D207" s="20"/>
      <c r="E207" s="6"/>
      <c r="F207" s="15"/>
      <c r="G207" s="16"/>
      <c r="H207" s="20"/>
    </row>
    <row r="208" spans="2:8" ht="15.75" thickBot="1" x14ac:dyDescent="0.3">
      <c r="B208" s="13"/>
      <c r="C208" s="18"/>
      <c r="D208" s="14"/>
      <c r="E208" s="6"/>
      <c r="F208" s="13"/>
      <c r="G208" s="18"/>
      <c r="H208" s="14"/>
    </row>
    <row r="210" spans="2:8" ht="15.75" thickBot="1" x14ac:dyDescent="0.3"/>
    <row r="211" spans="2:8" x14ac:dyDescent="0.25">
      <c r="B211" s="21" t="str">
        <f>AH1</f>
        <v>Possibility of slurry or manure toxicity or traditional over-nitrating</v>
      </c>
      <c r="C211" s="22"/>
      <c r="D211" s="23"/>
      <c r="F211" s="11">
        <f>AH2</f>
        <v>1</v>
      </c>
      <c r="G211" s="17"/>
      <c r="H211" s="12"/>
    </row>
    <row r="212" spans="2:8" x14ac:dyDescent="0.25">
      <c r="B212" s="24"/>
      <c r="C212" s="25"/>
      <c r="D212" s="26"/>
      <c r="F212" s="15"/>
      <c r="G212" s="16"/>
      <c r="H212" s="20"/>
    </row>
    <row r="213" spans="2:8" x14ac:dyDescent="0.25">
      <c r="B213" s="24"/>
      <c r="C213" s="25"/>
      <c r="D213" s="26"/>
      <c r="F213" s="15"/>
      <c r="G213" s="16"/>
      <c r="H213" s="20"/>
    </row>
    <row r="214" spans="2:8" ht="15.75" thickBot="1" x14ac:dyDescent="0.3">
      <c r="B214" s="27"/>
      <c r="C214" s="28"/>
      <c r="D214" s="29"/>
      <c r="F214" s="13"/>
      <c r="G214" s="18"/>
      <c r="H214" s="14"/>
    </row>
    <row r="216" spans="2:8" ht="15.75" thickBot="1" x14ac:dyDescent="0.3"/>
    <row r="217" spans="2:8" x14ac:dyDescent="0.25">
      <c r="B217" s="21" t="str">
        <f>AI1</f>
        <v>If the soil has been crop-exhausted over time, - witness photos of soil color under fence lines-to-exhausted soil ground.</v>
      </c>
      <c r="C217" s="22"/>
      <c r="D217" s="23"/>
      <c r="E217" s="6"/>
      <c r="F217" s="11">
        <f>AI2</f>
        <v>11</v>
      </c>
      <c r="G217" s="17"/>
      <c r="H217" s="12"/>
    </row>
    <row r="218" spans="2:8" x14ac:dyDescent="0.25">
      <c r="B218" s="24"/>
      <c r="C218" s="25"/>
      <c r="D218" s="26"/>
      <c r="E218" s="6"/>
      <c r="F218" s="15"/>
      <c r="G218" s="16"/>
      <c r="H218" s="20"/>
    </row>
    <row r="219" spans="2:8" x14ac:dyDescent="0.25">
      <c r="B219" s="24"/>
      <c r="C219" s="25"/>
      <c r="D219" s="26"/>
      <c r="E219" s="6"/>
      <c r="F219" s="15"/>
      <c r="G219" s="16"/>
      <c r="H219" s="20"/>
    </row>
    <row r="220" spans="2:8" ht="15.75" thickBot="1" x14ac:dyDescent="0.3">
      <c r="B220" s="27"/>
      <c r="C220" s="28"/>
      <c r="D220" s="29"/>
      <c r="E220" s="6"/>
      <c r="F220" s="13"/>
      <c r="G220" s="18"/>
      <c r="H220" s="14"/>
    </row>
    <row r="223" spans="2:8" ht="15.75" thickBot="1" x14ac:dyDescent="0.3"/>
    <row r="224" spans="2:8" ht="15.75" thickBot="1" x14ac:dyDescent="0.3">
      <c r="B224" s="6"/>
      <c r="C224" s="8" t="s">
        <v>59</v>
      </c>
      <c r="D224" s="9"/>
      <c r="E224" s="9"/>
      <c r="F224" s="9"/>
      <c r="G224" s="10"/>
    </row>
    <row r="225" spans="2:19" ht="15.75" thickBot="1" x14ac:dyDescent="0.3">
      <c r="B225" s="6"/>
      <c r="C225" s="6"/>
    </row>
    <row r="226" spans="2:19" ht="15.75" thickBot="1" x14ac:dyDescent="0.3">
      <c r="B226" s="7"/>
      <c r="C226" s="7"/>
      <c r="O226" s="49" t="s">
        <v>62</v>
      </c>
      <c r="P226" s="50"/>
      <c r="Q226" s="51"/>
    </row>
    <row r="227" spans="2:19" ht="15.75" thickBot="1" x14ac:dyDescent="0.3">
      <c r="B227" s="11" t="str">
        <f>AJ1</f>
        <v>Number of pasture sward types (if more than one)</v>
      </c>
      <c r="C227" s="17"/>
      <c r="D227" s="12"/>
      <c r="E227" s="6"/>
      <c r="F227" s="11">
        <f>AJ2</f>
        <v>1</v>
      </c>
      <c r="G227" s="17"/>
      <c r="H227" s="12"/>
    </row>
    <row r="228" spans="2:19" x14ac:dyDescent="0.25">
      <c r="B228" s="15"/>
      <c r="C228" s="16"/>
      <c r="D228" s="20"/>
      <c r="E228" s="6"/>
      <c r="F228" s="15"/>
      <c r="G228" s="16"/>
      <c r="H228" s="20"/>
      <c r="M228" s="11"/>
      <c r="N228" s="17"/>
      <c r="O228" s="17"/>
      <c r="P228" s="17"/>
      <c r="Q228" s="17"/>
      <c r="R228" s="17"/>
      <c r="S228" s="12"/>
    </row>
    <row r="229" spans="2:19" x14ac:dyDescent="0.25">
      <c r="B229" s="15"/>
      <c r="C229" s="16"/>
      <c r="D229" s="20"/>
      <c r="E229" s="6"/>
      <c r="F229" s="15"/>
      <c r="G229" s="16"/>
      <c r="H229" s="20"/>
      <c r="M229" s="15"/>
      <c r="N229" s="16"/>
      <c r="O229" s="16"/>
      <c r="P229" s="16"/>
      <c r="Q229" s="16"/>
      <c r="R229" s="16"/>
      <c r="S229" s="20"/>
    </row>
    <row r="230" spans="2:19" ht="15.75" thickBot="1" x14ac:dyDescent="0.3">
      <c r="B230" s="13"/>
      <c r="C230" s="18"/>
      <c r="D230" s="14"/>
      <c r="E230" s="6"/>
      <c r="F230" s="13"/>
      <c r="G230" s="18"/>
      <c r="H230" s="14"/>
      <c r="M230" s="15"/>
      <c r="N230" s="16"/>
      <c r="O230" s="16"/>
      <c r="P230" s="16"/>
      <c r="Q230" s="16"/>
      <c r="R230" s="16"/>
      <c r="S230" s="20"/>
    </row>
    <row r="231" spans="2:19" x14ac:dyDescent="0.25">
      <c r="B231" s="16"/>
      <c r="C231" s="16"/>
      <c r="D231" s="16"/>
      <c r="E231" s="6"/>
      <c r="M231" s="15"/>
      <c r="N231" s="16"/>
      <c r="O231" s="16"/>
      <c r="P231" s="16"/>
      <c r="Q231" s="16"/>
      <c r="R231" s="16"/>
      <c r="S231" s="20"/>
    </row>
    <row r="232" spans="2:19" ht="15.75" thickBot="1" x14ac:dyDescent="0.3">
      <c r="B232" s="16"/>
      <c r="C232" s="16"/>
      <c r="D232" s="16"/>
      <c r="E232" s="6"/>
      <c r="M232" s="15"/>
      <c r="N232" s="16"/>
      <c r="O232" s="16"/>
      <c r="P232" s="16"/>
      <c r="Q232" s="16"/>
      <c r="R232" s="16"/>
      <c r="S232" s="20"/>
    </row>
    <row r="233" spans="2:19" x14ac:dyDescent="0.25">
      <c r="B233" s="30" t="str">
        <f>AK1</f>
        <v>Specific or particular worries or sources of curiosity… For example: non-colonization, no-legume zones, weed infestation areas or zones, (with where possible some note of reasons-for impressions)</v>
      </c>
      <c r="C233" s="31"/>
      <c r="D233" s="32"/>
      <c r="F233" s="11">
        <f>AK2</f>
        <v>1</v>
      </c>
      <c r="G233" s="17"/>
      <c r="H233" s="12"/>
      <c r="M233" s="15"/>
      <c r="N233" s="16"/>
      <c r="O233" s="16"/>
      <c r="P233" s="16"/>
      <c r="Q233" s="16"/>
      <c r="R233" s="16"/>
      <c r="S233" s="20"/>
    </row>
    <row r="234" spans="2:19" x14ac:dyDescent="0.25">
      <c r="B234" s="33"/>
      <c r="C234" s="34"/>
      <c r="D234" s="35"/>
      <c r="F234" s="15"/>
      <c r="G234" s="16"/>
      <c r="H234" s="20"/>
      <c r="M234" s="15"/>
      <c r="N234" s="16"/>
      <c r="O234" s="16"/>
      <c r="P234" s="16"/>
      <c r="Q234" s="16"/>
      <c r="R234" s="16"/>
      <c r="S234" s="20"/>
    </row>
    <row r="235" spans="2:19" x14ac:dyDescent="0.25">
      <c r="B235" s="33"/>
      <c r="C235" s="34"/>
      <c r="D235" s="35"/>
      <c r="F235" s="15"/>
      <c r="G235" s="16"/>
      <c r="H235" s="20"/>
      <c r="M235" s="15"/>
      <c r="N235" s="16"/>
      <c r="O235" s="16"/>
      <c r="P235" s="16"/>
      <c r="Q235" s="16"/>
      <c r="R235" s="16"/>
      <c r="S235" s="20"/>
    </row>
    <row r="236" spans="2:19" ht="15.75" thickBot="1" x14ac:dyDescent="0.3">
      <c r="B236" s="36"/>
      <c r="C236" s="37"/>
      <c r="D236" s="38"/>
      <c r="F236" s="13"/>
      <c r="G236" s="18"/>
      <c r="H236" s="14"/>
      <c r="M236" s="15"/>
      <c r="N236" s="16"/>
      <c r="O236" s="16"/>
      <c r="P236" s="16"/>
      <c r="Q236" s="16"/>
      <c r="R236" s="16"/>
      <c r="S236" s="20"/>
    </row>
    <row r="237" spans="2:19" x14ac:dyDescent="0.25">
      <c r="M237" s="15"/>
      <c r="N237" s="16"/>
      <c r="O237" s="16"/>
      <c r="P237" s="16"/>
      <c r="Q237" s="16"/>
      <c r="R237" s="16"/>
      <c r="S237" s="20"/>
    </row>
    <row r="238" spans="2:19" ht="15.75" thickBot="1" x14ac:dyDescent="0.3">
      <c r="M238" s="15"/>
      <c r="N238" s="16"/>
      <c r="O238" s="16"/>
      <c r="P238" s="16"/>
      <c r="Q238" s="16"/>
      <c r="R238" s="16"/>
      <c r="S238" s="20"/>
    </row>
    <row r="239" spans="2:19" x14ac:dyDescent="0.25">
      <c r="B239" s="21" t="str">
        <f>AL1</f>
        <v>A series of root mass photo indicators</v>
      </c>
      <c r="C239" s="22"/>
      <c r="D239" s="23"/>
      <c r="F239" s="11">
        <f>AL2</f>
        <v>11</v>
      </c>
      <c r="G239" s="17"/>
      <c r="H239" s="12"/>
      <c r="M239" s="15"/>
      <c r="N239" s="16"/>
      <c r="O239" s="16"/>
      <c r="P239" s="16"/>
      <c r="Q239" s="16"/>
      <c r="R239" s="16"/>
      <c r="S239" s="20"/>
    </row>
    <row r="240" spans="2:19" x14ac:dyDescent="0.25">
      <c r="B240" s="24"/>
      <c r="C240" s="25"/>
      <c r="D240" s="26"/>
      <c r="F240" s="15"/>
      <c r="G240" s="16"/>
      <c r="H240" s="20"/>
      <c r="M240" s="15"/>
      <c r="N240" s="16"/>
      <c r="O240" s="16"/>
      <c r="P240" s="16"/>
      <c r="Q240" s="16"/>
      <c r="R240" s="16"/>
      <c r="S240" s="20"/>
    </row>
    <row r="241" spans="2:19" ht="15.75" thickBot="1" x14ac:dyDescent="0.3">
      <c r="B241" s="24"/>
      <c r="C241" s="25"/>
      <c r="D241" s="26"/>
      <c r="F241" s="15"/>
      <c r="G241" s="16"/>
      <c r="H241" s="20"/>
      <c r="M241" s="13"/>
      <c r="N241" s="18"/>
      <c r="O241" s="18"/>
      <c r="P241" s="18"/>
      <c r="Q241" s="18"/>
      <c r="R241" s="18"/>
      <c r="S241" s="14"/>
    </row>
    <row r="242" spans="2:19" ht="15.75" thickBot="1" x14ac:dyDescent="0.3">
      <c r="B242" s="27"/>
      <c r="C242" s="28"/>
      <c r="D242" s="29"/>
      <c r="F242" s="13"/>
      <c r="G242" s="18"/>
      <c r="H242" s="14"/>
    </row>
    <row r="245" spans="2:19" ht="15.75" thickBot="1" x14ac:dyDescent="0.3"/>
    <row r="246" spans="2:19" ht="15.75" thickBot="1" x14ac:dyDescent="0.3">
      <c r="B246" s="6"/>
      <c r="C246" s="8" t="s">
        <v>60</v>
      </c>
      <c r="D246" s="9"/>
      <c r="E246" s="9"/>
      <c r="F246" s="9"/>
      <c r="G246" s="10"/>
    </row>
    <row r="247" spans="2:19" ht="15.75" thickBot="1" x14ac:dyDescent="0.3">
      <c r="B247" s="6"/>
      <c r="C247" s="6"/>
    </row>
    <row r="248" spans="2:19" ht="15.75" thickBot="1" x14ac:dyDescent="0.3">
      <c r="B248" s="7"/>
      <c r="C248" s="7"/>
      <c r="O248" s="49" t="s">
        <v>62</v>
      </c>
      <c r="P248" s="50"/>
      <c r="Q248" s="51"/>
    </row>
    <row r="249" spans="2:19" ht="15.75" thickBot="1" x14ac:dyDescent="0.3">
      <c r="B249" s="11" t="str">
        <f>AM1</f>
        <v>Area required for hay or silage. Approximate date periods of cuts.</v>
      </c>
      <c r="C249" s="17"/>
      <c r="D249" s="12"/>
      <c r="E249" s="6"/>
      <c r="F249" s="11">
        <f>AM2</f>
        <v>1</v>
      </c>
      <c r="G249" s="17"/>
      <c r="H249" s="12"/>
    </row>
    <row r="250" spans="2:19" x14ac:dyDescent="0.25">
      <c r="B250" s="15"/>
      <c r="C250" s="16"/>
      <c r="D250" s="20"/>
      <c r="E250" s="6"/>
      <c r="F250" s="15"/>
      <c r="G250" s="16"/>
      <c r="H250" s="20"/>
      <c r="M250" s="11"/>
      <c r="N250" s="17"/>
      <c r="O250" s="17"/>
      <c r="P250" s="17"/>
      <c r="Q250" s="17"/>
      <c r="R250" s="17"/>
      <c r="S250" s="12"/>
    </row>
    <row r="251" spans="2:19" x14ac:dyDescent="0.25">
      <c r="B251" s="15"/>
      <c r="C251" s="16"/>
      <c r="D251" s="20"/>
      <c r="E251" s="6"/>
      <c r="F251" s="15"/>
      <c r="G251" s="16"/>
      <c r="H251" s="20"/>
      <c r="M251" s="15"/>
      <c r="N251" s="16"/>
      <c r="O251" s="16"/>
      <c r="P251" s="16"/>
      <c r="Q251" s="16"/>
      <c r="R251" s="16"/>
      <c r="S251" s="20"/>
    </row>
    <row r="252" spans="2:19" ht="15.75" thickBot="1" x14ac:dyDescent="0.3">
      <c r="B252" s="13"/>
      <c r="C252" s="18"/>
      <c r="D252" s="14"/>
      <c r="E252" s="6"/>
      <c r="F252" s="13"/>
      <c r="G252" s="18"/>
      <c r="H252" s="14"/>
      <c r="M252" s="15"/>
      <c r="N252" s="16"/>
      <c r="O252" s="16"/>
      <c r="P252" s="16"/>
      <c r="Q252" s="16"/>
      <c r="R252" s="16"/>
      <c r="S252" s="20"/>
    </row>
    <row r="253" spans="2:19" x14ac:dyDescent="0.25">
      <c r="B253" s="16"/>
      <c r="C253" s="16"/>
      <c r="D253" s="16"/>
      <c r="E253" s="6"/>
      <c r="M253" s="15"/>
      <c r="N253" s="16"/>
      <c r="O253" s="16"/>
      <c r="P253" s="16"/>
      <c r="Q253" s="16"/>
      <c r="R253" s="16"/>
      <c r="S253" s="20"/>
    </row>
    <row r="254" spans="2:19" ht="15.75" thickBot="1" x14ac:dyDescent="0.3">
      <c r="B254" s="16"/>
      <c r="C254" s="16"/>
      <c r="D254" s="16"/>
      <c r="E254" s="6"/>
      <c r="M254" s="15"/>
      <c r="N254" s="16"/>
      <c r="O254" s="16"/>
      <c r="P254" s="16"/>
      <c r="Q254" s="16"/>
      <c r="R254" s="16"/>
      <c r="S254" s="20"/>
    </row>
    <row r="255" spans="2:19" x14ac:dyDescent="0.25">
      <c r="B255" s="21" t="str">
        <f>AN1</f>
        <v>Summer or winter forage crops</v>
      </c>
      <c r="C255" s="22"/>
      <c r="D255" s="23"/>
      <c r="F255" s="11">
        <f>AN2</f>
        <v>1</v>
      </c>
      <c r="G255" s="17"/>
      <c r="H255" s="12"/>
      <c r="M255" s="15"/>
      <c r="N255" s="16"/>
      <c r="O255" s="16"/>
      <c r="P255" s="16"/>
      <c r="Q255" s="16"/>
      <c r="R255" s="16"/>
      <c r="S255" s="20"/>
    </row>
    <row r="256" spans="2:19" x14ac:dyDescent="0.25">
      <c r="B256" s="24"/>
      <c r="C256" s="25"/>
      <c r="D256" s="26"/>
      <c r="F256" s="15"/>
      <c r="G256" s="16"/>
      <c r="H256" s="20"/>
      <c r="M256" s="15"/>
      <c r="N256" s="16"/>
      <c r="O256" s="16"/>
      <c r="P256" s="16"/>
      <c r="Q256" s="16"/>
      <c r="R256" s="16"/>
      <c r="S256" s="20"/>
    </row>
    <row r="257" spans="2:19" x14ac:dyDescent="0.25">
      <c r="B257" s="24"/>
      <c r="C257" s="25"/>
      <c r="D257" s="26"/>
      <c r="F257" s="15"/>
      <c r="G257" s="16"/>
      <c r="H257" s="20"/>
      <c r="M257" s="15"/>
      <c r="N257" s="16"/>
      <c r="O257" s="16"/>
      <c r="P257" s="16"/>
      <c r="Q257" s="16"/>
      <c r="R257" s="16"/>
      <c r="S257" s="20"/>
    </row>
    <row r="258" spans="2:19" ht="15.75" thickBot="1" x14ac:dyDescent="0.3">
      <c r="B258" s="27"/>
      <c r="C258" s="28"/>
      <c r="D258" s="29"/>
      <c r="F258" s="13"/>
      <c r="G258" s="18"/>
      <c r="H258" s="14"/>
      <c r="M258" s="15"/>
      <c r="N258" s="16"/>
      <c r="O258" s="16"/>
      <c r="P258" s="16"/>
      <c r="Q258" s="16"/>
      <c r="R258" s="16"/>
      <c r="S258" s="20"/>
    </row>
    <row r="259" spans="2:19" x14ac:dyDescent="0.25">
      <c r="M259" s="15"/>
      <c r="N259" s="16"/>
      <c r="O259" s="16"/>
      <c r="P259" s="16"/>
      <c r="Q259" s="16"/>
      <c r="R259" s="16"/>
      <c r="S259" s="20"/>
    </row>
    <row r="260" spans="2:19" ht="15.75" thickBot="1" x14ac:dyDescent="0.3">
      <c r="M260" s="15"/>
      <c r="N260" s="16"/>
      <c r="O260" s="16"/>
      <c r="P260" s="16"/>
      <c r="Q260" s="16"/>
      <c r="R260" s="16"/>
      <c r="S260" s="20"/>
    </row>
    <row r="261" spans="2:19" x14ac:dyDescent="0.25">
      <c r="B261" s="11" t="str">
        <f>AO1</f>
        <v>Extensive grazing block zone – such as “hill”, “estive”. Off-wintering, off-summering details</v>
      </c>
      <c r="C261" s="17"/>
      <c r="D261" s="12"/>
      <c r="E261" s="6"/>
      <c r="F261" s="11">
        <f>AO2</f>
        <v>11</v>
      </c>
      <c r="G261" s="17"/>
      <c r="H261" s="12"/>
      <c r="M261" s="15"/>
      <c r="N261" s="16"/>
      <c r="O261" s="16"/>
      <c r="P261" s="16"/>
      <c r="Q261" s="16"/>
      <c r="R261" s="16"/>
      <c r="S261" s="20"/>
    </row>
    <row r="262" spans="2:19" x14ac:dyDescent="0.25">
      <c r="B262" s="15"/>
      <c r="C262" s="16"/>
      <c r="D262" s="20"/>
      <c r="E262" s="6"/>
      <c r="F262" s="15"/>
      <c r="G262" s="16"/>
      <c r="H262" s="20"/>
      <c r="M262" s="15"/>
      <c r="N262" s="16"/>
      <c r="O262" s="16"/>
      <c r="P262" s="16"/>
      <c r="Q262" s="16"/>
      <c r="R262" s="16"/>
      <c r="S262" s="20"/>
    </row>
    <row r="263" spans="2:19" ht="15.75" thickBot="1" x14ac:dyDescent="0.3">
      <c r="B263" s="15"/>
      <c r="C263" s="16"/>
      <c r="D263" s="20"/>
      <c r="E263" s="6"/>
      <c r="F263" s="15"/>
      <c r="G263" s="16"/>
      <c r="H263" s="20"/>
      <c r="M263" s="13"/>
      <c r="N263" s="18"/>
      <c r="O263" s="18"/>
      <c r="P263" s="18"/>
      <c r="Q263" s="18"/>
      <c r="R263" s="18"/>
      <c r="S263" s="14"/>
    </row>
    <row r="264" spans="2:19" ht="15.75" thickBot="1" x14ac:dyDescent="0.3">
      <c r="B264" s="13"/>
      <c r="C264" s="18"/>
      <c r="D264" s="14"/>
      <c r="E264" s="6"/>
      <c r="F264" s="13"/>
      <c r="G264" s="18"/>
      <c r="H264" s="14"/>
    </row>
    <row r="266" spans="2:19" ht="15.75" thickBot="1" x14ac:dyDescent="0.3"/>
    <row r="267" spans="2:19" x14ac:dyDescent="0.25">
      <c r="B267" s="11" t="str">
        <f>AP1</f>
        <v>IF ‘in wintering’ – typical off-pasture entry dates, typical turn-out dates</v>
      </c>
      <c r="C267" s="17"/>
      <c r="D267" s="12"/>
      <c r="E267" s="6"/>
      <c r="F267" s="11">
        <f>AP2</f>
        <v>1</v>
      </c>
      <c r="G267" s="17"/>
      <c r="H267" s="12"/>
    </row>
    <row r="268" spans="2:19" x14ac:dyDescent="0.25">
      <c r="B268" s="15"/>
      <c r="C268" s="16"/>
      <c r="D268" s="20"/>
      <c r="E268" s="6"/>
      <c r="F268" s="15"/>
      <c r="G268" s="16"/>
      <c r="H268" s="20"/>
    </row>
    <row r="269" spans="2:19" x14ac:dyDescent="0.25">
      <c r="B269" s="15"/>
      <c r="C269" s="16"/>
      <c r="D269" s="20"/>
      <c r="E269" s="6"/>
      <c r="F269" s="15"/>
      <c r="G269" s="16"/>
      <c r="H269" s="20"/>
    </row>
    <row r="270" spans="2:19" ht="15.75" thickBot="1" x14ac:dyDescent="0.3">
      <c r="B270" s="13"/>
      <c r="C270" s="18"/>
      <c r="D270" s="14"/>
      <c r="E270" s="6"/>
      <c r="F270" s="13"/>
      <c r="G270" s="18"/>
      <c r="H270" s="14"/>
    </row>
    <row r="273" spans="2:19" ht="15.75" thickBot="1" x14ac:dyDescent="0.3"/>
    <row r="274" spans="2:19" ht="15.75" thickBot="1" x14ac:dyDescent="0.3">
      <c r="B274" s="6"/>
      <c r="C274" s="8" t="s">
        <v>61</v>
      </c>
      <c r="D274" s="9"/>
      <c r="E274" s="9"/>
      <c r="F274" s="9"/>
      <c r="G274" s="10"/>
    </row>
    <row r="275" spans="2:19" x14ac:dyDescent="0.25">
      <c r="B275" s="6"/>
      <c r="C275" s="6"/>
    </row>
    <row r="276" spans="2:19" ht="15.75" thickBot="1" x14ac:dyDescent="0.3">
      <c r="B276" s="7"/>
      <c r="C276" s="7"/>
    </row>
    <row r="277" spans="2:19" ht="15.75" thickBot="1" x14ac:dyDescent="0.3">
      <c r="B277" s="11" t="str">
        <f>AQ1</f>
        <v>Overall stock numbers and classes</v>
      </c>
      <c r="C277" s="17"/>
      <c r="D277" s="12"/>
      <c r="E277" s="6"/>
      <c r="F277" s="11">
        <f>AQ2</f>
        <v>11</v>
      </c>
      <c r="G277" s="17"/>
      <c r="H277" s="12"/>
      <c r="O277" s="49" t="s">
        <v>62</v>
      </c>
      <c r="P277" s="50"/>
      <c r="Q277" s="51"/>
    </row>
    <row r="278" spans="2:19" ht="15.75" thickBot="1" x14ac:dyDescent="0.3">
      <c r="B278" s="15"/>
      <c r="C278" s="16"/>
      <c r="D278" s="20"/>
      <c r="E278" s="6"/>
      <c r="F278" s="15"/>
      <c r="G278" s="16"/>
      <c r="H278" s="20"/>
    </row>
    <row r="279" spans="2:19" x14ac:dyDescent="0.25">
      <c r="B279" s="15"/>
      <c r="C279" s="16"/>
      <c r="D279" s="20"/>
      <c r="E279" s="6"/>
      <c r="F279" s="15"/>
      <c r="G279" s="16"/>
      <c r="H279" s="20"/>
      <c r="M279" s="11"/>
      <c r="N279" s="17"/>
      <c r="O279" s="17"/>
      <c r="P279" s="17"/>
      <c r="Q279" s="17"/>
      <c r="R279" s="17"/>
      <c r="S279" s="12"/>
    </row>
    <row r="280" spans="2:19" ht="15.75" thickBot="1" x14ac:dyDescent="0.3">
      <c r="B280" s="13"/>
      <c r="C280" s="18"/>
      <c r="D280" s="14"/>
      <c r="E280" s="6"/>
      <c r="F280" s="13"/>
      <c r="G280" s="18"/>
      <c r="H280" s="14"/>
      <c r="M280" s="15"/>
      <c r="N280" s="16"/>
      <c r="O280" s="16"/>
      <c r="P280" s="16"/>
      <c r="Q280" s="16"/>
      <c r="R280" s="16"/>
      <c r="S280" s="20"/>
    </row>
    <row r="281" spans="2:19" x14ac:dyDescent="0.25">
      <c r="B281" s="16"/>
      <c r="C281" s="16"/>
      <c r="D281" s="16"/>
      <c r="E281" s="6"/>
      <c r="M281" s="15"/>
      <c r="N281" s="16"/>
      <c r="O281" s="16"/>
      <c r="P281" s="16"/>
      <c r="Q281" s="16"/>
      <c r="R281" s="16"/>
      <c r="S281" s="20"/>
    </row>
    <row r="282" spans="2:19" ht="15.75" thickBot="1" x14ac:dyDescent="0.3">
      <c r="B282" s="16"/>
      <c r="C282" s="16"/>
      <c r="D282" s="16"/>
      <c r="E282" s="6"/>
      <c r="M282" s="15"/>
      <c r="N282" s="16"/>
      <c r="O282" s="16"/>
      <c r="P282" s="16"/>
      <c r="Q282" s="16"/>
      <c r="R282" s="16"/>
      <c r="S282" s="20"/>
    </row>
    <row r="283" spans="2:19" x14ac:dyDescent="0.25">
      <c r="B283" s="21" t="str">
        <f>AR1</f>
        <v>Selection retained mobs for breeding sales (how many, how long)</v>
      </c>
      <c r="C283" s="22"/>
      <c r="D283" s="23"/>
      <c r="F283" s="11">
        <f>AR2</f>
        <v>1</v>
      </c>
      <c r="G283" s="17"/>
      <c r="H283" s="12"/>
      <c r="M283" s="15"/>
      <c r="N283" s="16"/>
      <c r="O283" s="16"/>
      <c r="P283" s="16"/>
      <c r="Q283" s="16"/>
      <c r="R283" s="16"/>
      <c r="S283" s="20"/>
    </row>
    <row r="284" spans="2:19" x14ac:dyDescent="0.25">
      <c r="B284" s="24"/>
      <c r="C284" s="25"/>
      <c r="D284" s="26"/>
      <c r="F284" s="15"/>
      <c r="G284" s="16"/>
      <c r="H284" s="20"/>
      <c r="M284" s="15"/>
      <c r="N284" s="16"/>
      <c r="O284" s="16"/>
      <c r="P284" s="16"/>
      <c r="Q284" s="16"/>
      <c r="R284" s="16"/>
      <c r="S284" s="20"/>
    </row>
    <row r="285" spans="2:19" x14ac:dyDescent="0.25">
      <c r="B285" s="24"/>
      <c r="C285" s="25"/>
      <c r="D285" s="26"/>
      <c r="F285" s="15"/>
      <c r="G285" s="16"/>
      <c r="H285" s="20"/>
      <c r="M285" s="15"/>
      <c r="N285" s="16"/>
      <c r="O285" s="16"/>
      <c r="P285" s="16"/>
      <c r="Q285" s="16"/>
      <c r="R285" s="16"/>
      <c r="S285" s="20"/>
    </row>
    <row r="286" spans="2:19" ht="15.75" thickBot="1" x14ac:dyDescent="0.3">
      <c r="B286" s="27"/>
      <c r="C286" s="28"/>
      <c r="D286" s="29"/>
      <c r="F286" s="13"/>
      <c r="G286" s="18"/>
      <c r="H286" s="14"/>
      <c r="M286" s="15"/>
      <c r="N286" s="16"/>
      <c r="O286" s="16"/>
      <c r="P286" s="16"/>
      <c r="Q286" s="16"/>
      <c r="R286" s="16"/>
      <c r="S286" s="20"/>
    </row>
    <row r="287" spans="2:19" x14ac:dyDescent="0.25">
      <c r="M287" s="15"/>
      <c r="N287" s="16"/>
      <c r="O287" s="16"/>
      <c r="P287" s="16"/>
      <c r="Q287" s="16"/>
      <c r="R287" s="16"/>
      <c r="S287" s="20"/>
    </row>
    <row r="288" spans="2:19" ht="15.75" thickBot="1" x14ac:dyDescent="0.3">
      <c r="M288" s="15"/>
      <c r="N288" s="16"/>
      <c r="O288" s="16"/>
      <c r="P288" s="16"/>
      <c r="Q288" s="16"/>
      <c r="R288" s="16"/>
      <c r="S288" s="20"/>
    </row>
    <row r="289" spans="2:19" x14ac:dyDescent="0.25">
      <c r="B289" s="11" t="str">
        <f>AS1</f>
        <v>Selection retained mobs for breeding sales (how many, how long)</v>
      </c>
      <c r="C289" s="17"/>
      <c r="D289" s="12"/>
      <c r="E289" s="6"/>
      <c r="F289" s="11">
        <f>AS2</f>
        <v>1</v>
      </c>
      <c r="G289" s="17"/>
      <c r="H289" s="12"/>
      <c r="M289" s="15"/>
      <c r="N289" s="16"/>
      <c r="O289" s="16"/>
      <c r="P289" s="16"/>
      <c r="Q289" s="16"/>
      <c r="R289" s="16"/>
      <c r="S289" s="20"/>
    </row>
    <row r="290" spans="2:19" x14ac:dyDescent="0.25">
      <c r="B290" s="15"/>
      <c r="C290" s="16"/>
      <c r="D290" s="20"/>
      <c r="E290" s="6"/>
      <c r="F290" s="15"/>
      <c r="G290" s="16"/>
      <c r="H290" s="20"/>
      <c r="M290" s="15"/>
      <c r="N290" s="16"/>
      <c r="O290" s="16"/>
      <c r="P290" s="16"/>
      <c r="Q290" s="16"/>
      <c r="R290" s="16"/>
      <c r="S290" s="20"/>
    </row>
    <row r="291" spans="2:19" x14ac:dyDescent="0.25">
      <c r="B291" s="15"/>
      <c r="C291" s="16"/>
      <c r="D291" s="20"/>
      <c r="E291" s="6"/>
      <c r="F291" s="15"/>
      <c r="G291" s="16"/>
      <c r="H291" s="20"/>
      <c r="M291" s="15"/>
      <c r="N291" s="16"/>
      <c r="O291" s="16"/>
      <c r="P291" s="16"/>
      <c r="Q291" s="16"/>
      <c r="R291" s="16"/>
      <c r="S291" s="20"/>
    </row>
    <row r="292" spans="2:19" ht="15.75" thickBot="1" x14ac:dyDescent="0.3">
      <c r="B292" s="13"/>
      <c r="C292" s="18"/>
      <c r="D292" s="14"/>
      <c r="E292" s="6"/>
      <c r="F292" s="13"/>
      <c r="G292" s="18"/>
      <c r="H292" s="14"/>
      <c r="M292" s="13"/>
      <c r="N292" s="18"/>
      <c r="O292" s="18"/>
      <c r="P292" s="18"/>
      <c r="Q292" s="18"/>
      <c r="R292" s="18"/>
      <c r="S292" s="14"/>
    </row>
    <row r="294" spans="2:19" ht="15.75" thickBot="1" x14ac:dyDescent="0.3"/>
    <row r="295" spans="2:19" x14ac:dyDescent="0.25">
      <c r="B295" s="11" t="str">
        <f>AT1</f>
        <v>Weaning dates</v>
      </c>
      <c r="C295" s="17"/>
      <c r="D295" s="12"/>
      <c r="E295" s="6"/>
      <c r="F295" s="11">
        <f>AT2</f>
        <v>11</v>
      </c>
      <c r="G295" s="17"/>
      <c r="H295" s="12"/>
    </row>
    <row r="296" spans="2:19" x14ac:dyDescent="0.25">
      <c r="B296" s="15"/>
      <c r="C296" s="16"/>
      <c r="D296" s="20"/>
      <c r="E296" s="6"/>
      <c r="F296" s="15"/>
      <c r="G296" s="16"/>
      <c r="H296" s="20"/>
    </row>
    <row r="297" spans="2:19" x14ac:dyDescent="0.25">
      <c r="B297" s="15"/>
      <c r="C297" s="16"/>
      <c r="D297" s="20"/>
      <c r="E297" s="6"/>
      <c r="F297" s="15"/>
      <c r="G297" s="16"/>
      <c r="H297" s="20"/>
    </row>
    <row r="298" spans="2:19" ht="15.75" thickBot="1" x14ac:dyDescent="0.3">
      <c r="B298" s="13"/>
      <c r="C298" s="18"/>
      <c r="D298" s="14"/>
      <c r="E298" s="6"/>
      <c r="F298" s="13"/>
      <c r="G298" s="18"/>
      <c r="H298" s="14"/>
    </row>
    <row r="299" spans="2:19" x14ac:dyDescent="0.25">
      <c r="B299" s="16"/>
      <c r="C299" s="16"/>
      <c r="D299" s="16"/>
      <c r="E299" s="6"/>
    </row>
    <row r="300" spans="2:19" ht="15.75" thickBot="1" x14ac:dyDescent="0.3">
      <c r="B300" s="16"/>
      <c r="C300" s="16"/>
      <c r="D300" s="16"/>
      <c r="E300" s="6"/>
    </row>
    <row r="301" spans="2:19" x14ac:dyDescent="0.25">
      <c r="B301" s="21" t="str">
        <f>AU1</f>
        <v>ANY weaning weights or LWG data knowledge</v>
      </c>
      <c r="C301" s="22"/>
      <c r="D301" s="23"/>
      <c r="F301" s="11">
        <f>AU2</f>
        <v>1</v>
      </c>
      <c r="G301" s="17"/>
      <c r="H301" s="12"/>
    </row>
    <row r="302" spans="2:19" x14ac:dyDescent="0.25">
      <c r="B302" s="24"/>
      <c r="C302" s="25"/>
      <c r="D302" s="26"/>
      <c r="F302" s="15"/>
      <c r="G302" s="16"/>
      <c r="H302" s="20"/>
    </row>
    <row r="303" spans="2:19" x14ac:dyDescent="0.25">
      <c r="B303" s="24"/>
      <c r="C303" s="25"/>
      <c r="D303" s="26"/>
      <c r="F303" s="15"/>
      <c r="G303" s="16"/>
      <c r="H303" s="20"/>
    </row>
    <row r="304" spans="2:19" ht="15.75" thickBot="1" x14ac:dyDescent="0.3">
      <c r="B304" s="27"/>
      <c r="C304" s="28"/>
      <c r="D304" s="29"/>
      <c r="F304" s="13"/>
      <c r="G304" s="18"/>
      <c r="H304" s="14"/>
    </row>
    <row r="306" spans="2:8" ht="15.75" thickBot="1" x14ac:dyDescent="0.3"/>
    <row r="307" spans="2:8" x14ac:dyDescent="0.25">
      <c r="B307" s="11" t="str">
        <f>AV1</f>
        <v>Average culling ages</v>
      </c>
      <c r="C307" s="17"/>
      <c r="D307" s="12"/>
      <c r="E307" s="6"/>
      <c r="F307" s="11">
        <f>AV2</f>
        <v>1</v>
      </c>
      <c r="G307" s="17"/>
      <c r="H307" s="12"/>
    </row>
    <row r="308" spans="2:8" x14ac:dyDescent="0.25">
      <c r="B308" s="15"/>
      <c r="C308" s="16"/>
      <c r="D308" s="20"/>
      <c r="E308" s="6"/>
      <c r="F308" s="15"/>
      <c r="G308" s="16"/>
      <c r="H308" s="20"/>
    </row>
    <row r="309" spans="2:8" x14ac:dyDescent="0.25">
      <c r="B309" s="15"/>
      <c r="C309" s="16"/>
      <c r="D309" s="20"/>
      <c r="E309" s="6"/>
      <c r="F309" s="15"/>
      <c r="G309" s="16"/>
      <c r="H309" s="20"/>
    </row>
    <row r="310" spans="2:8" ht="15.75" thickBot="1" x14ac:dyDescent="0.3">
      <c r="B310" s="13"/>
      <c r="C310" s="18"/>
      <c r="D310" s="14"/>
      <c r="E310" s="6"/>
      <c r="F310" s="13"/>
      <c r="G310" s="18"/>
      <c r="H310" s="14"/>
    </row>
    <row r="312" spans="2:8" ht="15.75" thickBot="1" x14ac:dyDescent="0.3"/>
    <row r="313" spans="2:8" x14ac:dyDescent="0.25">
      <c r="B313" s="21" t="str">
        <f>AW1</f>
        <v>Average ages for first reproduction</v>
      </c>
      <c r="C313" s="22"/>
      <c r="D313" s="23"/>
      <c r="F313" s="11">
        <f>AW2</f>
        <v>1</v>
      </c>
      <c r="G313" s="17"/>
      <c r="H313" s="12"/>
    </row>
    <row r="314" spans="2:8" x14ac:dyDescent="0.25">
      <c r="B314" s="24"/>
      <c r="C314" s="25"/>
      <c r="D314" s="26"/>
      <c r="F314" s="15"/>
      <c r="G314" s="16"/>
      <c r="H314" s="20"/>
    </row>
    <row r="315" spans="2:8" x14ac:dyDescent="0.25">
      <c r="B315" s="24"/>
      <c r="C315" s="25"/>
      <c r="D315" s="26"/>
      <c r="F315" s="15"/>
      <c r="G315" s="16"/>
      <c r="H315" s="20"/>
    </row>
    <row r="316" spans="2:8" ht="15.75" thickBot="1" x14ac:dyDescent="0.3">
      <c r="B316" s="27"/>
      <c r="C316" s="28"/>
      <c r="D316" s="29"/>
      <c r="F316" s="13"/>
      <c r="G316" s="18"/>
      <c r="H316" s="14"/>
    </row>
    <row r="319" spans="2:8" ht="15.75" thickBot="1" x14ac:dyDescent="0.3"/>
    <row r="320" spans="2:8" ht="15.75" thickBot="1" x14ac:dyDescent="0.3">
      <c r="B320" s="6"/>
      <c r="C320" s="8" t="s">
        <v>61</v>
      </c>
      <c r="D320" s="9"/>
      <c r="E320" s="9"/>
      <c r="F320" s="9"/>
      <c r="G320" s="10"/>
    </row>
    <row r="321" spans="2:19" x14ac:dyDescent="0.25">
      <c r="B321" s="6"/>
      <c r="C321" s="6"/>
    </row>
    <row r="322" spans="2:19" ht="15.75" thickBot="1" x14ac:dyDescent="0.3">
      <c r="B322" s="7"/>
      <c r="C322" s="7"/>
    </row>
    <row r="323" spans="2:19" ht="15.75" thickBot="1" x14ac:dyDescent="0.3">
      <c r="B323" s="11" t="str">
        <f>AX1</f>
        <v>On a scale of 10; 1 for very poor/ 10 for tops, – where do you place your animal production per hectare of pasture?</v>
      </c>
      <c r="C323" s="17"/>
      <c r="D323" s="12"/>
      <c r="E323" s="6"/>
      <c r="F323" s="11">
        <f>AX2</f>
        <v>11</v>
      </c>
      <c r="G323" s="17"/>
      <c r="H323" s="12"/>
    </row>
    <row r="324" spans="2:19" ht="15.75" thickBot="1" x14ac:dyDescent="0.3">
      <c r="B324" s="15"/>
      <c r="C324" s="16"/>
      <c r="D324" s="20"/>
      <c r="E324" s="6"/>
      <c r="F324" s="15"/>
      <c r="G324" s="16"/>
      <c r="H324" s="20"/>
      <c r="O324" s="49" t="s">
        <v>62</v>
      </c>
      <c r="P324" s="50"/>
      <c r="Q324" s="51"/>
    </row>
    <row r="325" spans="2:19" ht="15.75" thickBot="1" x14ac:dyDescent="0.3">
      <c r="B325" s="15"/>
      <c r="C325" s="16"/>
      <c r="D325" s="20"/>
      <c r="E325" s="6"/>
      <c r="F325" s="15"/>
      <c r="G325" s="16"/>
      <c r="H325" s="20"/>
    </row>
    <row r="326" spans="2:19" ht="15.75" thickBot="1" x14ac:dyDescent="0.3">
      <c r="B326" s="13"/>
      <c r="C326" s="18"/>
      <c r="D326" s="14"/>
      <c r="E326" s="6"/>
      <c r="F326" s="13"/>
      <c r="G326" s="18"/>
      <c r="H326" s="14"/>
      <c r="M326" s="11"/>
      <c r="N326" s="17"/>
      <c r="O326" s="17"/>
      <c r="P326" s="17"/>
      <c r="Q326" s="17"/>
      <c r="R326" s="17"/>
      <c r="S326" s="12"/>
    </row>
    <row r="327" spans="2:19" x14ac:dyDescent="0.25">
      <c r="B327" s="16"/>
      <c r="C327" s="16"/>
      <c r="D327" s="16"/>
      <c r="E327" s="6"/>
      <c r="M327" s="15"/>
      <c r="N327" s="16"/>
      <c r="O327" s="16"/>
      <c r="P327" s="16"/>
      <c r="Q327" s="16"/>
      <c r="R327" s="16"/>
      <c r="S327" s="20"/>
    </row>
    <row r="328" spans="2:19" ht="15.75" thickBot="1" x14ac:dyDescent="0.3">
      <c r="B328" s="16"/>
      <c r="C328" s="16"/>
      <c r="D328" s="16"/>
      <c r="E328" s="6"/>
      <c r="M328" s="15"/>
      <c r="N328" s="16"/>
      <c r="O328" s="16"/>
      <c r="P328" s="16"/>
      <c r="Q328" s="16"/>
      <c r="R328" s="16"/>
      <c r="S328" s="20"/>
    </row>
    <row r="329" spans="2:19" x14ac:dyDescent="0.25">
      <c r="B329" s="21" t="str">
        <f>AY1</f>
        <v>What is right, what is wrong?</v>
      </c>
      <c r="C329" s="22"/>
      <c r="D329" s="23"/>
      <c r="F329" s="11">
        <f>AY2</f>
        <v>1</v>
      </c>
      <c r="G329" s="17"/>
      <c r="H329" s="12"/>
      <c r="M329" s="15"/>
      <c r="N329" s="16"/>
      <c r="O329" s="16"/>
      <c r="P329" s="16"/>
      <c r="Q329" s="16"/>
      <c r="R329" s="16"/>
      <c r="S329" s="20"/>
    </row>
    <row r="330" spans="2:19" x14ac:dyDescent="0.25">
      <c r="B330" s="24"/>
      <c r="C330" s="25"/>
      <c r="D330" s="26"/>
      <c r="F330" s="15"/>
      <c r="G330" s="16"/>
      <c r="H330" s="20"/>
      <c r="M330" s="15"/>
      <c r="N330" s="16"/>
      <c r="O330" s="16"/>
      <c r="P330" s="16"/>
      <c r="Q330" s="16"/>
      <c r="R330" s="16"/>
      <c r="S330" s="20"/>
    </row>
    <row r="331" spans="2:19" x14ac:dyDescent="0.25">
      <c r="B331" s="24"/>
      <c r="C331" s="25"/>
      <c r="D331" s="26"/>
      <c r="F331" s="15"/>
      <c r="G331" s="16"/>
      <c r="H331" s="20"/>
      <c r="M331" s="15"/>
      <c r="N331" s="16"/>
      <c r="O331" s="16"/>
      <c r="P331" s="16"/>
      <c r="Q331" s="16"/>
      <c r="R331" s="16"/>
      <c r="S331" s="20"/>
    </row>
    <row r="332" spans="2:19" ht="15.75" thickBot="1" x14ac:dyDescent="0.3">
      <c r="B332" s="27"/>
      <c r="C332" s="28"/>
      <c r="D332" s="29"/>
      <c r="F332" s="13"/>
      <c r="G332" s="18"/>
      <c r="H332" s="14"/>
      <c r="M332" s="15"/>
      <c r="N332" s="16"/>
      <c r="O332" s="16"/>
      <c r="P332" s="16"/>
      <c r="Q332" s="16"/>
      <c r="R332" s="16"/>
      <c r="S332" s="20"/>
    </row>
    <row r="333" spans="2:19" x14ac:dyDescent="0.25">
      <c r="M333" s="15"/>
      <c r="N333" s="16"/>
      <c r="O333" s="16"/>
      <c r="P333" s="16"/>
      <c r="Q333" s="16"/>
      <c r="R333" s="16"/>
      <c r="S333" s="20"/>
    </row>
    <row r="334" spans="2:19" ht="15.75" thickBot="1" x14ac:dyDescent="0.3">
      <c r="M334" s="15"/>
      <c r="N334" s="16"/>
      <c r="O334" s="16"/>
      <c r="P334" s="16"/>
      <c r="Q334" s="16"/>
      <c r="R334" s="16"/>
      <c r="S334" s="20"/>
    </row>
    <row r="335" spans="2:19" x14ac:dyDescent="0.25">
      <c r="B335" s="11" t="str">
        <f>AZ1</f>
        <v>Any other thoughts worries, observations ... other</v>
      </c>
      <c r="C335" s="17"/>
      <c r="D335" s="12"/>
      <c r="E335" s="6"/>
      <c r="F335" s="11">
        <f>AZ2</f>
        <v>11</v>
      </c>
      <c r="G335" s="17"/>
      <c r="H335" s="12"/>
      <c r="M335" s="15"/>
      <c r="N335" s="16"/>
      <c r="O335" s="16"/>
      <c r="P335" s="16"/>
      <c r="Q335" s="16"/>
      <c r="R335" s="16"/>
      <c r="S335" s="20"/>
    </row>
    <row r="336" spans="2:19" x14ac:dyDescent="0.25">
      <c r="B336" s="15"/>
      <c r="C336" s="16"/>
      <c r="D336" s="20"/>
      <c r="E336" s="6"/>
      <c r="F336" s="15"/>
      <c r="G336" s="16"/>
      <c r="H336" s="20"/>
      <c r="M336" s="15"/>
      <c r="N336" s="16"/>
      <c r="O336" s="16"/>
      <c r="P336" s="16"/>
      <c r="Q336" s="16"/>
      <c r="R336" s="16"/>
      <c r="S336" s="20"/>
    </row>
    <row r="337" spans="2:19" x14ac:dyDescent="0.25">
      <c r="B337" s="15"/>
      <c r="C337" s="16"/>
      <c r="D337" s="20"/>
      <c r="E337" s="6"/>
      <c r="F337" s="15"/>
      <c r="G337" s="16"/>
      <c r="H337" s="20"/>
      <c r="M337" s="15"/>
      <c r="N337" s="16"/>
      <c r="O337" s="16"/>
      <c r="P337" s="16"/>
      <c r="Q337" s="16"/>
      <c r="R337" s="16"/>
      <c r="S337" s="20"/>
    </row>
    <row r="338" spans="2:19" ht="15.75" thickBot="1" x14ac:dyDescent="0.3">
      <c r="B338" s="13"/>
      <c r="C338" s="18"/>
      <c r="D338" s="14"/>
      <c r="E338" s="6"/>
      <c r="F338" s="13"/>
      <c r="G338" s="18"/>
      <c r="H338" s="14"/>
      <c r="M338" s="15"/>
      <c r="N338" s="16"/>
      <c r="O338" s="16"/>
      <c r="P338" s="16"/>
      <c r="Q338" s="16"/>
      <c r="R338" s="16"/>
      <c r="S338" s="20"/>
    </row>
    <row r="339" spans="2:19" ht="15.75" thickBot="1" x14ac:dyDescent="0.3">
      <c r="M339" s="13"/>
      <c r="N339" s="18"/>
      <c r="O339" s="18"/>
      <c r="P339" s="18"/>
      <c r="Q339" s="18"/>
      <c r="R339" s="18"/>
      <c r="S339" s="14"/>
    </row>
    <row r="340" spans="2:19" ht="15.75" thickBot="1" x14ac:dyDescent="0.3"/>
    <row r="341" spans="2:19" x14ac:dyDescent="0.25">
      <c r="B341" s="11" t="str">
        <f>BA1</f>
        <v>Guestimate your animal production/ha of pasture today. (If you total up your total supp. Feeds and your total kg of real animal production – we can give you a hand)</v>
      </c>
      <c r="C341" s="17"/>
      <c r="D341" s="12"/>
      <c r="E341" s="6"/>
      <c r="F341" s="11">
        <f>AT48</f>
        <v>0</v>
      </c>
      <c r="G341" s="17"/>
      <c r="H341" s="12"/>
    </row>
    <row r="342" spans="2:19" x14ac:dyDescent="0.25">
      <c r="B342" s="15"/>
      <c r="C342" s="16"/>
      <c r="D342" s="20"/>
      <c r="E342" s="6"/>
      <c r="F342" s="15"/>
      <c r="G342" s="16"/>
      <c r="H342" s="20"/>
    </row>
    <row r="343" spans="2:19" x14ac:dyDescent="0.25">
      <c r="B343" s="15"/>
      <c r="C343" s="16"/>
      <c r="D343" s="20"/>
      <c r="E343" s="6"/>
      <c r="F343" s="15"/>
      <c r="G343" s="16"/>
      <c r="H343" s="20"/>
    </row>
    <row r="344" spans="2:19" ht="15.75" thickBot="1" x14ac:dyDescent="0.3">
      <c r="B344" s="13"/>
      <c r="C344" s="18"/>
      <c r="D344" s="14"/>
      <c r="E344" s="6"/>
      <c r="F344" s="13"/>
      <c r="G344" s="18"/>
      <c r="H344" s="14"/>
    </row>
    <row r="345" spans="2:19" x14ac:dyDescent="0.25">
      <c r="B345" s="16"/>
      <c r="C345" s="16"/>
      <c r="D345" s="16"/>
      <c r="E345" s="6"/>
    </row>
    <row r="346" spans="2:19" x14ac:dyDescent="0.25">
      <c r="B346" s="16"/>
      <c r="C346" s="16"/>
      <c r="D346" s="16"/>
      <c r="E346" s="6"/>
    </row>
    <row r="347" spans="2:19" x14ac:dyDescent="0.25">
      <c r="B347" s="48"/>
      <c r="C347" s="48"/>
      <c r="D347" s="48"/>
      <c r="E347" s="6"/>
      <c r="F347" s="19"/>
      <c r="G347" s="19"/>
      <c r="H347" s="19"/>
    </row>
    <row r="348" spans="2:19" x14ac:dyDescent="0.25">
      <c r="B348" s="48"/>
      <c r="C348" s="48"/>
      <c r="D348" s="48"/>
      <c r="E348" s="6"/>
      <c r="F348" s="19"/>
      <c r="G348" s="19"/>
      <c r="H348" s="19"/>
    </row>
    <row r="349" spans="2:19" x14ac:dyDescent="0.25">
      <c r="B349" s="48"/>
      <c r="C349" s="48"/>
      <c r="D349" s="48"/>
      <c r="E349" s="6"/>
      <c r="F349" s="19"/>
      <c r="G349" s="19"/>
      <c r="H349" s="19"/>
    </row>
    <row r="350" spans="2:19" x14ac:dyDescent="0.25">
      <c r="B350" s="48"/>
      <c r="C350" s="48"/>
      <c r="D350" s="48"/>
      <c r="E350" s="6"/>
      <c r="F350" s="19"/>
      <c r="G350" s="19"/>
      <c r="H350" s="19"/>
    </row>
  </sheetData>
  <mergeCells count="152">
    <mergeCell ref="M250:S263"/>
    <mergeCell ref="O277:Q277"/>
    <mergeCell ref="M279:S292"/>
    <mergeCell ref="O324:Q324"/>
    <mergeCell ref="M326:S339"/>
    <mergeCell ref="O8:Q8"/>
    <mergeCell ref="M10:S23"/>
    <mergeCell ref="M177:S190"/>
    <mergeCell ref="O226:Q226"/>
    <mergeCell ref="M228:S241"/>
    <mergeCell ref="O248:Q248"/>
    <mergeCell ref="O102:Q102"/>
    <mergeCell ref="M104:S117"/>
    <mergeCell ref="O124:Q124"/>
    <mergeCell ref="M126:S139"/>
    <mergeCell ref="O175:Q175"/>
    <mergeCell ref="B345:D346"/>
    <mergeCell ref="O36:Q36"/>
    <mergeCell ref="M38:S51"/>
    <mergeCell ref="O57:Q57"/>
    <mergeCell ref="M59:S72"/>
    <mergeCell ref="B327:D328"/>
    <mergeCell ref="B329:D332"/>
    <mergeCell ref="F329:H332"/>
    <mergeCell ref="B335:D338"/>
    <mergeCell ref="F335:H338"/>
    <mergeCell ref="B341:D344"/>
    <mergeCell ref="F341:H344"/>
    <mergeCell ref="B307:D310"/>
    <mergeCell ref="F307:H310"/>
    <mergeCell ref="B313:D316"/>
    <mergeCell ref="F313:H316"/>
    <mergeCell ref="C320:G320"/>
    <mergeCell ref="B323:D326"/>
    <mergeCell ref="F323:H326"/>
    <mergeCell ref="B289:D292"/>
    <mergeCell ref="F289:H292"/>
    <mergeCell ref="B295:D298"/>
    <mergeCell ref="F295:H298"/>
    <mergeCell ref="B299:D300"/>
    <mergeCell ref="B301:D304"/>
    <mergeCell ref="F301:H304"/>
    <mergeCell ref="C274:G274"/>
    <mergeCell ref="B277:D280"/>
    <mergeCell ref="F277:H280"/>
    <mergeCell ref="B281:D282"/>
    <mergeCell ref="B283:D286"/>
    <mergeCell ref="F283:H286"/>
    <mergeCell ref="B253:D254"/>
    <mergeCell ref="B255:D258"/>
    <mergeCell ref="F255:H258"/>
    <mergeCell ref="B261:D264"/>
    <mergeCell ref="F261:H264"/>
    <mergeCell ref="B267:D270"/>
    <mergeCell ref="F267:H270"/>
    <mergeCell ref="B233:D236"/>
    <mergeCell ref="F233:H236"/>
    <mergeCell ref="B239:D242"/>
    <mergeCell ref="F239:H242"/>
    <mergeCell ref="C246:G246"/>
    <mergeCell ref="B249:D252"/>
    <mergeCell ref="F249:H252"/>
    <mergeCell ref="B217:D220"/>
    <mergeCell ref="F217:H220"/>
    <mergeCell ref="C224:G224"/>
    <mergeCell ref="B227:D230"/>
    <mergeCell ref="F227:H230"/>
    <mergeCell ref="B231:D232"/>
    <mergeCell ref="B197:D198"/>
    <mergeCell ref="B199:D202"/>
    <mergeCell ref="F199:H202"/>
    <mergeCell ref="B205:D208"/>
    <mergeCell ref="F205:H208"/>
    <mergeCell ref="B211:D214"/>
    <mergeCell ref="F211:H214"/>
    <mergeCell ref="B179:D180"/>
    <mergeCell ref="B181:D184"/>
    <mergeCell ref="F181:H184"/>
    <mergeCell ref="B187:D190"/>
    <mergeCell ref="F187:H190"/>
    <mergeCell ref="B193:D196"/>
    <mergeCell ref="F193:H196"/>
    <mergeCell ref="B160:D163"/>
    <mergeCell ref="F160:H163"/>
    <mergeCell ref="B164:D165"/>
    <mergeCell ref="B166:D169"/>
    <mergeCell ref="F166:H169"/>
    <mergeCell ref="C172:G172"/>
    <mergeCell ref="B175:D178"/>
    <mergeCell ref="F175:H178"/>
    <mergeCell ref="B142:D145"/>
    <mergeCell ref="F142:H145"/>
    <mergeCell ref="B146:D147"/>
    <mergeCell ref="B148:D151"/>
    <mergeCell ref="F148:H151"/>
    <mergeCell ref="B154:D157"/>
    <mergeCell ref="F154:H157"/>
    <mergeCell ref="B124:D127"/>
    <mergeCell ref="F124:H127"/>
    <mergeCell ref="B128:D129"/>
    <mergeCell ref="B130:D133"/>
    <mergeCell ref="F130:H133"/>
    <mergeCell ref="B136:D139"/>
    <mergeCell ref="F136:H139"/>
    <mergeCell ref="B107:D108"/>
    <mergeCell ref="B109:D112"/>
    <mergeCell ref="F109:H112"/>
    <mergeCell ref="B115:D118"/>
    <mergeCell ref="F115:H118"/>
    <mergeCell ref="C121:G121"/>
    <mergeCell ref="B93:D96"/>
    <mergeCell ref="F93:H96"/>
    <mergeCell ref="C100:G100"/>
    <mergeCell ref="B103:D106"/>
    <mergeCell ref="F103:H106"/>
    <mergeCell ref="B75:D78"/>
    <mergeCell ref="F75:H78"/>
    <mergeCell ref="B81:D84"/>
    <mergeCell ref="F81:H84"/>
    <mergeCell ref="B85:D86"/>
    <mergeCell ref="B87:D90"/>
    <mergeCell ref="F87:H90"/>
    <mergeCell ref="B61:D62"/>
    <mergeCell ref="B63:D66"/>
    <mergeCell ref="F63:H66"/>
    <mergeCell ref="B69:D72"/>
    <mergeCell ref="F69:H72"/>
    <mergeCell ref="B73:D74"/>
    <mergeCell ref="F40:H43"/>
    <mergeCell ref="F46:H49"/>
    <mergeCell ref="C37:G37"/>
    <mergeCell ref="C54:G54"/>
    <mergeCell ref="B57:D60"/>
    <mergeCell ref="F57:H60"/>
    <mergeCell ref="B44:D45"/>
    <mergeCell ref="B40:D43"/>
    <mergeCell ref="B46:D49"/>
    <mergeCell ref="D6:F6"/>
    <mergeCell ref="C28:D29"/>
    <mergeCell ref="C32:D33"/>
    <mergeCell ref="F12:G13"/>
    <mergeCell ref="F16:G17"/>
    <mergeCell ref="F20:G21"/>
    <mergeCell ref="F24:G25"/>
    <mergeCell ref="F28:G29"/>
    <mergeCell ref="F32:G33"/>
    <mergeCell ref="C8:D9"/>
    <mergeCell ref="F8:G9"/>
    <mergeCell ref="C12:D13"/>
    <mergeCell ref="C16:D17"/>
    <mergeCell ref="C20:D21"/>
    <mergeCell ref="C24:D25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Base!$B$2:$B$28</xm:f>
          </x14:formula1>
          <xm:sqref>A5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1"/>
  <sheetViews>
    <sheetView workbookViewId="0">
      <selection activeCell="B2" sqref="B2:B8"/>
    </sheetView>
  </sheetViews>
  <sheetFormatPr baseColWidth="10" defaultRowHeight="15" x14ac:dyDescent="0.25"/>
  <sheetData>
    <row r="1" spans="1:54" ht="21" customHeight="1" thickBot="1" x14ac:dyDescent="0.3">
      <c r="A1" s="1" t="s">
        <v>68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53" t="s">
        <v>67</v>
      </c>
    </row>
    <row r="2" spans="1:54" x14ac:dyDescent="0.25">
      <c r="A2">
        <v>1</v>
      </c>
      <c r="B2" t="s">
        <v>64</v>
      </c>
      <c r="C2">
        <v>2</v>
      </c>
      <c r="D2" t="s">
        <v>65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11</v>
      </c>
      <c r="S2">
        <v>1</v>
      </c>
      <c r="T2">
        <v>1</v>
      </c>
      <c r="U2">
        <v>1</v>
      </c>
      <c r="V2">
        <v>1</v>
      </c>
      <c r="W2">
        <v>11</v>
      </c>
      <c r="X2">
        <v>1</v>
      </c>
      <c r="Y2">
        <v>1</v>
      </c>
      <c r="Z2">
        <v>1</v>
      </c>
      <c r="AA2">
        <v>11</v>
      </c>
      <c r="AB2">
        <v>1</v>
      </c>
      <c r="AC2">
        <v>1</v>
      </c>
      <c r="AD2">
        <v>11</v>
      </c>
      <c r="AE2">
        <v>1</v>
      </c>
      <c r="AF2">
        <v>11</v>
      </c>
      <c r="AG2">
        <v>1</v>
      </c>
      <c r="AH2">
        <v>1</v>
      </c>
      <c r="AI2">
        <v>11</v>
      </c>
      <c r="AJ2">
        <v>1</v>
      </c>
      <c r="AK2">
        <v>1</v>
      </c>
      <c r="AL2">
        <v>11</v>
      </c>
      <c r="AM2">
        <v>1</v>
      </c>
      <c r="AN2">
        <v>1</v>
      </c>
      <c r="AO2">
        <v>11</v>
      </c>
      <c r="AP2">
        <v>1</v>
      </c>
      <c r="AQ2">
        <v>11</v>
      </c>
      <c r="AR2">
        <v>1</v>
      </c>
      <c r="AS2">
        <v>1</v>
      </c>
      <c r="AT2">
        <v>11</v>
      </c>
      <c r="AU2">
        <v>1</v>
      </c>
      <c r="AV2">
        <v>1</v>
      </c>
      <c r="AW2">
        <v>1</v>
      </c>
      <c r="AX2">
        <v>11</v>
      </c>
      <c r="AY2">
        <v>1</v>
      </c>
      <c r="AZ2">
        <v>11</v>
      </c>
      <c r="BA2">
        <v>1</v>
      </c>
      <c r="BB2">
        <f>A2</f>
        <v>1</v>
      </c>
    </row>
    <row r="3" spans="1:54" x14ac:dyDescent="0.25">
      <c r="A3">
        <v>2</v>
      </c>
      <c r="B3" t="s">
        <v>63</v>
      </c>
      <c r="C3">
        <v>2</v>
      </c>
      <c r="D3" t="s">
        <v>66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  <c r="K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13</v>
      </c>
      <c r="S3">
        <v>1</v>
      </c>
      <c r="T3">
        <v>1</v>
      </c>
      <c r="U3">
        <v>1</v>
      </c>
      <c r="V3">
        <v>1</v>
      </c>
      <c r="W3">
        <v>11</v>
      </c>
      <c r="X3">
        <v>1</v>
      </c>
      <c r="Y3">
        <v>1</v>
      </c>
      <c r="Z3">
        <v>1</v>
      </c>
      <c r="AA3">
        <v>11</v>
      </c>
      <c r="AB3">
        <v>1</v>
      </c>
      <c r="AC3">
        <v>1</v>
      </c>
      <c r="AD3">
        <v>11</v>
      </c>
      <c r="AE3">
        <v>1</v>
      </c>
      <c r="AF3">
        <v>11</v>
      </c>
      <c r="AG3">
        <v>1</v>
      </c>
      <c r="AH3">
        <v>1</v>
      </c>
      <c r="AI3">
        <v>11</v>
      </c>
      <c r="AJ3">
        <v>1</v>
      </c>
      <c r="AK3">
        <v>1</v>
      </c>
      <c r="AL3">
        <v>11</v>
      </c>
      <c r="AM3">
        <v>1</v>
      </c>
      <c r="AN3">
        <v>1</v>
      </c>
      <c r="AO3">
        <v>11</v>
      </c>
      <c r="AP3">
        <v>1</v>
      </c>
      <c r="AQ3">
        <v>11</v>
      </c>
      <c r="AR3">
        <v>1</v>
      </c>
      <c r="AS3">
        <v>1</v>
      </c>
      <c r="AT3">
        <v>11</v>
      </c>
      <c r="AU3">
        <v>1</v>
      </c>
      <c r="AV3">
        <v>1</v>
      </c>
      <c r="AW3">
        <v>1</v>
      </c>
      <c r="AX3">
        <v>11</v>
      </c>
      <c r="AY3">
        <v>1</v>
      </c>
      <c r="AZ3">
        <v>11</v>
      </c>
      <c r="BA3">
        <v>1</v>
      </c>
      <c r="BB3">
        <f>A3</f>
        <v>2</v>
      </c>
    </row>
    <row r="4" spans="1:54" x14ac:dyDescent="0.25">
      <c r="BB4">
        <f t="shared" ref="BB4:BB41" si="0">A4</f>
        <v>0</v>
      </c>
    </row>
    <row r="5" spans="1:54" x14ac:dyDescent="0.25">
      <c r="BB5">
        <f t="shared" si="0"/>
        <v>0</v>
      </c>
    </row>
    <row r="6" spans="1:54" x14ac:dyDescent="0.25">
      <c r="BB6">
        <f t="shared" si="0"/>
        <v>0</v>
      </c>
    </row>
    <row r="7" spans="1:54" x14ac:dyDescent="0.25">
      <c r="BB7">
        <f t="shared" si="0"/>
        <v>0</v>
      </c>
    </row>
    <row r="8" spans="1:54" x14ac:dyDescent="0.25">
      <c r="BB8">
        <f t="shared" si="0"/>
        <v>0</v>
      </c>
    </row>
    <row r="9" spans="1:54" x14ac:dyDescent="0.25">
      <c r="BB9">
        <f t="shared" si="0"/>
        <v>0</v>
      </c>
    </row>
    <row r="10" spans="1:54" x14ac:dyDescent="0.25">
      <c r="BB10">
        <f t="shared" si="0"/>
        <v>0</v>
      </c>
    </row>
    <row r="11" spans="1:54" x14ac:dyDescent="0.25">
      <c r="BB11">
        <f t="shared" si="0"/>
        <v>0</v>
      </c>
    </row>
    <row r="12" spans="1:54" x14ac:dyDescent="0.25">
      <c r="BB12">
        <f t="shared" si="0"/>
        <v>0</v>
      </c>
    </row>
    <row r="13" spans="1:54" x14ac:dyDescent="0.25">
      <c r="BB13">
        <f t="shared" si="0"/>
        <v>0</v>
      </c>
    </row>
    <row r="14" spans="1:54" x14ac:dyDescent="0.25">
      <c r="BB14">
        <f t="shared" si="0"/>
        <v>0</v>
      </c>
    </row>
    <row r="15" spans="1:54" x14ac:dyDescent="0.25">
      <c r="BB15">
        <f t="shared" si="0"/>
        <v>0</v>
      </c>
    </row>
    <row r="16" spans="1:54" x14ac:dyDescent="0.25">
      <c r="BB16">
        <f t="shared" si="0"/>
        <v>0</v>
      </c>
    </row>
    <row r="17" spans="54:54" x14ac:dyDescent="0.25">
      <c r="BB17">
        <f t="shared" si="0"/>
        <v>0</v>
      </c>
    </row>
    <row r="18" spans="54:54" x14ac:dyDescent="0.25">
      <c r="BB18">
        <f t="shared" si="0"/>
        <v>0</v>
      </c>
    </row>
    <row r="19" spans="54:54" x14ac:dyDescent="0.25">
      <c r="BB19">
        <f t="shared" si="0"/>
        <v>0</v>
      </c>
    </row>
    <row r="20" spans="54:54" x14ac:dyDescent="0.25">
      <c r="BB20">
        <f t="shared" si="0"/>
        <v>0</v>
      </c>
    </row>
    <row r="21" spans="54:54" x14ac:dyDescent="0.25">
      <c r="BB21">
        <f t="shared" si="0"/>
        <v>0</v>
      </c>
    </row>
    <row r="22" spans="54:54" x14ac:dyDescent="0.25">
      <c r="BB22">
        <f t="shared" si="0"/>
        <v>0</v>
      </c>
    </row>
    <row r="23" spans="54:54" x14ac:dyDescent="0.25">
      <c r="BB23">
        <f t="shared" si="0"/>
        <v>0</v>
      </c>
    </row>
    <row r="24" spans="54:54" x14ac:dyDescent="0.25">
      <c r="BB24">
        <f t="shared" si="0"/>
        <v>0</v>
      </c>
    </row>
    <row r="25" spans="54:54" x14ac:dyDescent="0.25">
      <c r="BB25">
        <f t="shared" si="0"/>
        <v>0</v>
      </c>
    </row>
    <row r="26" spans="54:54" x14ac:dyDescent="0.25">
      <c r="BB26">
        <f t="shared" si="0"/>
        <v>0</v>
      </c>
    </row>
    <row r="27" spans="54:54" x14ac:dyDescent="0.25">
      <c r="BB27">
        <f t="shared" si="0"/>
        <v>0</v>
      </c>
    </row>
    <row r="28" spans="54:54" x14ac:dyDescent="0.25">
      <c r="BB28">
        <f t="shared" si="0"/>
        <v>0</v>
      </c>
    </row>
    <row r="29" spans="54:54" x14ac:dyDescent="0.25">
      <c r="BB29">
        <f t="shared" si="0"/>
        <v>0</v>
      </c>
    </row>
    <row r="30" spans="54:54" x14ac:dyDescent="0.25">
      <c r="BB30">
        <f t="shared" si="0"/>
        <v>0</v>
      </c>
    </row>
    <row r="31" spans="54:54" x14ac:dyDescent="0.25">
      <c r="BB31">
        <f t="shared" si="0"/>
        <v>0</v>
      </c>
    </row>
    <row r="32" spans="54:54" x14ac:dyDescent="0.25">
      <c r="BB32">
        <f t="shared" si="0"/>
        <v>0</v>
      </c>
    </row>
    <row r="33" spans="54:54" x14ac:dyDescent="0.25">
      <c r="BB33">
        <f t="shared" si="0"/>
        <v>0</v>
      </c>
    </row>
    <row r="34" spans="54:54" x14ac:dyDescent="0.25">
      <c r="BB34">
        <f t="shared" si="0"/>
        <v>0</v>
      </c>
    </row>
    <row r="35" spans="54:54" x14ac:dyDescent="0.25">
      <c r="BB35">
        <f t="shared" si="0"/>
        <v>0</v>
      </c>
    </row>
    <row r="36" spans="54:54" x14ac:dyDescent="0.25">
      <c r="BB36">
        <f t="shared" si="0"/>
        <v>0</v>
      </c>
    </row>
    <row r="37" spans="54:54" x14ac:dyDescent="0.25">
      <c r="BB37">
        <f t="shared" si="0"/>
        <v>0</v>
      </c>
    </row>
    <row r="38" spans="54:54" x14ac:dyDescent="0.25">
      <c r="BB38">
        <f t="shared" si="0"/>
        <v>0</v>
      </c>
    </row>
    <row r="39" spans="54:54" x14ac:dyDescent="0.25">
      <c r="BB39">
        <f t="shared" si="0"/>
        <v>0</v>
      </c>
    </row>
    <row r="40" spans="54:54" x14ac:dyDescent="0.25">
      <c r="BB40">
        <f t="shared" si="0"/>
        <v>0</v>
      </c>
    </row>
    <row r="41" spans="54:54" x14ac:dyDescent="0.25">
      <c r="BB41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Resultat</vt:lpstr>
      <vt:lpstr>Base</vt:lpstr>
      <vt:lpstr>list</vt:lpstr>
      <vt:lpstr>test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Thérèse</dc:creator>
  <cp:lastModifiedBy>Thérèse</cp:lastModifiedBy>
  <dcterms:created xsi:type="dcterms:W3CDTF">2016-08-24T07:43:10Z</dcterms:created>
  <dcterms:modified xsi:type="dcterms:W3CDTF">2016-08-24T10:05:42Z</dcterms:modified>
</cp:coreProperties>
</file>