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6720"/>
  </bookViews>
  <sheets>
    <sheet name="Budget Mobiliers" sheetId="1" r:id="rId1"/>
  </sheets>
  <externalReferences>
    <externalReference r:id="rId2"/>
  </externalReferences>
  <definedNames>
    <definedName name="RS_N°" comment="Choisir ici :" localSheetId="0">#REF!</definedName>
    <definedName name="RS_N°" comment="Choisir ici :">#REF!</definedName>
  </definedNames>
  <calcPr calcId="145621"/>
</workbook>
</file>

<file path=xl/calcChain.xml><?xml version="1.0" encoding="utf-8"?>
<calcChain xmlns="http://schemas.openxmlformats.org/spreadsheetml/2006/main">
  <c r="O203" i="1" l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204" i="1" s="1"/>
  <c r="O171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70" i="1" s="1"/>
  <c r="AQ11" i="1" s="1"/>
  <c r="O149" i="1"/>
  <c r="O148" i="1"/>
  <c r="O147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46" i="1" s="1"/>
  <c r="AQ10" i="1" s="1"/>
  <c r="O113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X94" i="1"/>
  <c r="O94" i="1"/>
  <c r="O93" i="1"/>
  <c r="O92" i="1"/>
  <c r="O91" i="1"/>
  <c r="O90" i="1"/>
  <c r="O89" i="1"/>
  <c r="O88" i="1"/>
  <c r="O87" i="1"/>
  <c r="O86" i="1"/>
  <c r="O85" i="1"/>
  <c r="O84" i="1"/>
  <c r="O83" i="1"/>
  <c r="O112" i="1" s="1"/>
  <c r="AQ9" i="1" s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82" i="1" s="1"/>
  <c r="AQ8" i="1" s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AC52" i="1"/>
  <c r="AB52" i="1"/>
  <c r="AA52" i="1"/>
  <c r="Z52" i="1"/>
  <c r="Y52" i="1"/>
  <c r="X52" i="1"/>
  <c r="O3" i="1" s="1"/>
  <c r="W52" i="1"/>
  <c r="O52" i="1"/>
  <c r="O51" i="1"/>
  <c r="O50" i="1"/>
  <c r="AQ6" i="1" s="1"/>
  <c r="O49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O48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O47" i="1"/>
  <c r="O46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O45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O44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O43" i="1"/>
  <c r="O42" i="1"/>
  <c r="O41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O40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O39" i="1"/>
  <c r="O38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O37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O36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O35" i="1"/>
  <c r="O34" i="1"/>
  <c r="AQ5" i="1" s="1"/>
  <c r="O33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O32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O31" i="1"/>
  <c r="O30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O29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O28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O27" i="1"/>
  <c r="O26" i="1"/>
  <c r="O25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O24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O23" i="1"/>
  <c r="O22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O21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O20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O19" i="1"/>
  <c r="O18" i="1"/>
  <c r="AQ4" i="1" s="1"/>
  <c r="O17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O16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O15" i="1"/>
  <c r="O14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O13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O12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O11" i="1"/>
  <c r="O10" i="1"/>
  <c r="O9" i="1"/>
  <c r="O8" i="1"/>
  <c r="AQ7" i="1"/>
  <c r="O7" i="1"/>
  <c r="O6" i="1"/>
  <c r="O5" i="1"/>
  <c r="O4" i="1"/>
  <c r="O205" i="1" l="1"/>
  <c r="AQ13" i="1" s="1"/>
  <c r="AQ12" i="1"/>
</calcChain>
</file>

<file path=xl/sharedStrings.xml><?xml version="1.0" encoding="utf-8"?>
<sst xmlns="http://schemas.openxmlformats.org/spreadsheetml/2006/main" count="317" uniqueCount="249">
  <si>
    <t xml:space="preserve">MOBILIERS 
</t>
  </si>
  <si>
    <t xml:space="preserve">BQ 100
</t>
  </si>
  <si>
    <t>BQ 150</t>
  </si>
  <si>
    <t>COUT TOTAL
(Inclut Transport +PLV)</t>
  </si>
  <si>
    <t>2 SEMAINES</t>
  </si>
  <si>
    <t>3 SEMAINES</t>
  </si>
  <si>
    <t>4 SEMAINES</t>
  </si>
  <si>
    <t>5 SEMAINES</t>
  </si>
  <si>
    <t>6 SEMAINES</t>
  </si>
  <si>
    <t>7 SEMAINES</t>
  </si>
  <si>
    <t>8 SEMAINES</t>
  </si>
  <si>
    <t>9 SEMAINES</t>
  </si>
  <si>
    <t>10 SEMAINES</t>
  </si>
  <si>
    <t>11 SEMAINES</t>
  </si>
  <si>
    <t>12 SEMAINES</t>
  </si>
  <si>
    <t>16 SEMAINES</t>
  </si>
  <si>
    <t>20 SEMAINES</t>
  </si>
  <si>
    <t>24 SEMAINES</t>
  </si>
  <si>
    <t>28 SEMAINES</t>
  </si>
  <si>
    <t>32 SEMAINES</t>
  </si>
  <si>
    <t>Nombre 
de Chillers</t>
  </si>
  <si>
    <t>Nombre de Semaines</t>
  </si>
  <si>
    <t>Nombre de Chillers</t>
  </si>
  <si>
    <t>(CRF MKT) CARREFOUR MARKET ELANCOURT</t>
  </si>
  <si>
    <t>Cout d'un VLS 130</t>
  </si>
  <si>
    <t>COUT TOTAL</t>
  </si>
  <si>
    <t>(CRF MKT) CARREFOUR MARKET MAULETTE</t>
  </si>
  <si>
    <t>Cout d'un BLS 150</t>
  </si>
  <si>
    <t>AC 212B</t>
  </si>
  <si>
    <t>(CRF MKT) CARREFOUR MARKET MARLY LE ROI</t>
  </si>
  <si>
    <t>Cout d'un VLS 70</t>
  </si>
  <si>
    <t>DC 211</t>
  </si>
  <si>
    <t>(CRF MKT) CARREFOUR MARKET VILLIERS SAINT FREDERIC</t>
  </si>
  <si>
    <t>Cout d'un VOU 90</t>
  </si>
  <si>
    <t>DC 212</t>
  </si>
  <si>
    <t>(ITM) INTERMARCHÉ SUPER JOUARS PONTCHARTRAIN</t>
  </si>
  <si>
    <t>Cout d'un VLS 50</t>
  </si>
  <si>
    <t>DC 213</t>
  </si>
  <si>
    <t>ITM LA VERRIERE</t>
  </si>
  <si>
    <t>Cout d'un BQ 100</t>
  </si>
  <si>
    <t>DC 214</t>
  </si>
  <si>
    <t>(ATAC) SIMPLY MARKET MAREIL MARLY</t>
  </si>
  <si>
    <t>RS 211</t>
  </si>
  <si>
    <t>(ATAC) SIMPLY MARKET ORGERUS</t>
  </si>
  <si>
    <t>RS 212</t>
  </si>
  <si>
    <t>(ATAC) SIMPLY MARKET LE PERRAY EN YVELINES</t>
  </si>
  <si>
    <t>RS 213</t>
  </si>
  <si>
    <t>(ATAC) SIMPLY MARKET LA QUEUE LES YVELINES</t>
  </si>
  <si>
    <t>RS 214</t>
  </si>
  <si>
    <t>(ATAC) SIMPLY MARKET PLAISIR</t>
  </si>
  <si>
    <t>CVR</t>
  </si>
  <si>
    <t>(SIMPLY MKT) SIMPLY MKT RAMBOUILLET</t>
  </si>
  <si>
    <t>(MONOP) MONOPRIX LE PECQ</t>
  </si>
  <si>
    <t>(MONOP) MONOPRIX SAINT CYR L'ECOLE</t>
  </si>
  <si>
    <t>(MONOP) MONOPRIX LE VESINET</t>
  </si>
  <si>
    <t>BUDGET TOTAL AC212B</t>
  </si>
  <si>
    <t>(SU NAT) SUPER U ETREPAGNY</t>
  </si>
  <si>
    <t>COOP BIHOREL</t>
  </si>
  <si>
    <t>(ITM) INTERMARCHÉ SUPER GASNY</t>
  </si>
  <si>
    <t>ITM BOOS</t>
  </si>
  <si>
    <t>(ITM) INTERMARCHE GRAND COURONNE</t>
  </si>
  <si>
    <t>ITM ISNEAUVILLE</t>
  </si>
  <si>
    <t>ITM SOTTEVILLE LES ROUEN</t>
  </si>
  <si>
    <t>ITM TOTES</t>
  </si>
  <si>
    <t>ITM YVETOT</t>
  </si>
  <si>
    <t>CRF MKT SOTTEVILLE LES ROUEN</t>
  </si>
  <si>
    <t>CRF MKT PAVILLY</t>
  </si>
  <si>
    <t>CRF MKT DUCLAIR</t>
  </si>
  <si>
    <t>CRF MKT LE MESNIL ESNARD</t>
  </si>
  <si>
    <t>CRF MKT BOIS GUILLAUME CENTRE COMMERCIAL DES BOCQUETS</t>
  </si>
  <si>
    <t>MONOP ROUEN</t>
  </si>
  <si>
    <t>BUDGET TOTAL DC211</t>
  </si>
  <si>
    <t>(ITM) INTERMARCHÉ SUPER BREVAL</t>
  </si>
  <si>
    <t>(ITM) INTERMARCHÉ SUPER FRENEUSE</t>
  </si>
  <si>
    <t>(ITM) INTERMARCHÉ SUPER MANTES LA JOLIE</t>
  </si>
  <si>
    <t>(CASI) HYPER CASINO HARDRICOURT</t>
  </si>
  <si>
    <t>(CASI) CASINO HOUILLES</t>
  </si>
  <si>
    <t>(CASI) CASINO CARRIERES SUR SEINE</t>
  </si>
  <si>
    <t>(MONOP) MONOPRIX POISSY ROBESPIERRE</t>
  </si>
  <si>
    <t>(CRF MKT) CARREFOUR MARKET GARGENVILLE</t>
  </si>
  <si>
    <t>(CRF MKT) CARREFOUR MARKET MANTES LA JOLIE</t>
  </si>
  <si>
    <t>(CRF MKT) CARREFOUR MARKET MEZIERES SUR SEINE</t>
  </si>
  <si>
    <t>(CRF MKT) CARREFOUR MARKET MONTESSON</t>
  </si>
  <si>
    <t>(SU NAT) U EXPRESS LE MESNIL LE ROI</t>
  </si>
  <si>
    <t>(ATAC) SIMPLY MARKET TESSANCOURT SUR AUBETTE</t>
  </si>
  <si>
    <t>(ATAC) SIMPLY MARKET TRIEL SUR SEINE</t>
  </si>
  <si>
    <t>(ATAC) SIMPLY MARKET VERNEUIL SUR SEINE LE MAUPAS</t>
  </si>
  <si>
    <t>BUDGET TOTAL DC212</t>
  </si>
  <si>
    <t>(ITM) INTERMARCHÉ SUPER EVREUX 14 JUILLET</t>
  </si>
  <si>
    <t>(ITM) INTERMARCHÉ SUPER EVREUX NÉTREVILLE</t>
  </si>
  <si>
    <t>TRANSPORT/PLV</t>
  </si>
  <si>
    <t>(ITM) INTERMARCHÉ HYPER VERNEUIL SUR AVRE</t>
  </si>
  <si>
    <t>(ITM) INTERMARCHÉ SUPER BOLBEC</t>
  </si>
  <si>
    <t>(ITM) INTERMARCHÉ SUPER CRIQUETOT L'ESNEVAL</t>
  </si>
  <si>
    <t>(SU NAT) SUPER U EVREUX</t>
  </si>
  <si>
    <t>(CRF MKT) CARREFOUR MARKET LE HAVRE LA VALLÉE</t>
  </si>
  <si>
    <t>(CRF MKT) MARKET PONT AUDEMER EUROPE</t>
  </si>
  <si>
    <t>(CRF MKT) CARREFOUR MARKET SAUSSAY</t>
  </si>
  <si>
    <t>(CRF MKT) CARREFOUR MARKET EPOUVILLE</t>
  </si>
  <si>
    <t>(CRF MKT) CARREFOUR MARKET GODERVILLE</t>
  </si>
  <si>
    <t>(CRF MKT) CARREFOUR MARKET NOTRE DAME DE GRAVENCHON</t>
  </si>
  <si>
    <t>(CRF MKT) CARREFOUR MARKET SAINTE ADRESSE</t>
  </si>
  <si>
    <t>(ATAC) SIMPLY MARKET LE BOSC ROGER EN ROUMOIS</t>
  </si>
  <si>
    <t>(MONOP) MONOPRIX LE HAVRE</t>
  </si>
  <si>
    <t>BUDGET TOTAL DC213</t>
  </si>
  <si>
    <t>(CRF MKT) CARREFOUR MARKET BRETTEVILLE SUR ODON</t>
  </si>
  <si>
    <t>(CRF MKT) CARREFOUR MARKET CABOURG</t>
  </si>
  <si>
    <t>(CRF MKT) CARREFOUR MARKET DEAUVILLE</t>
  </si>
  <si>
    <t>(CRF MKT) CARREFOUR MARKET TOURGEVILLE</t>
  </si>
  <si>
    <t>(SU NAT) SUPER U IFS</t>
  </si>
  <si>
    <t>(SU NAT) SUPER U SAINT CONTEST</t>
  </si>
  <si>
    <t>(SU NAT) SYSTEME U THURY HARCOURT</t>
  </si>
  <si>
    <t>(SU NAT) SUPER U COLOMBELLES</t>
  </si>
  <si>
    <t>(CASI) HYPER CASINO SAINT PIERRE SUR DIVES</t>
  </si>
  <si>
    <t>(ATAC) SIMPLY MARKET COLLEVILLE MONTGOMERY</t>
  </si>
  <si>
    <t>(ITM) INTERMARCHÉ SUPER CONDE SUR NOIREAU</t>
  </si>
  <si>
    <t>(ITM) INTERMARCHÉ SUPER DIVES SUR MER</t>
  </si>
  <si>
    <t>(ITM) INTERMARCHÉ SUPER EVRECY</t>
  </si>
  <si>
    <t>(ITM) INTERMARCHÉ SUPER LIVAROT</t>
  </si>
  <si>
    <t>(ITM) INTERMARCHÉ SUPER LOUVIGNY</t>
  </si>
  <si>
    <t>BUDGET TOTAL DC 214</t>
  </si>
  <si>
    <t>AUCH DIEPPE</t>
  </si>
  <si>
    <t>(CRF) CARREFOUR BARENTIN</t>
  </si>
  <si>
    <t>(CRF) CARREFOUR FECAMP</t>
  </si>
  <si>
    <t>CRF MONT SAINT AIGNAN</t>
  </si>
  <si>
    <t>(CRF) CARREFOUR TOURVILLE LA RIVIERE</t>
  </si>
  <si>
    <t>(CRF) CARREFOUR VERNON</t>
  </si>
  <si>
    <t>(HU NAT) HYPER U LE GRAND QUEVILLY</t>
  </si>
  <si>
    <t>(SU NAT) SUPER U FRANQUEVILLE SAINT PIERRE ROUTE DE PARIS</t>
  </si>
  <si>
    <t>(SU NAT) SUPER U MAROMME</t>
  </si>
  <si>
    <t>(SU NAT) SUPER U IGOVILLE</t>
  </si>
  <si>
    <t>(ITM) INTERMARCHÉ HYPER LOUVIERS BECQUET</t>
  </si>
  <si>
    <t>(ITM) INTERMARCHÉ SUPER AUBEVOYE</t>
  </si>
  <si>
    <t>(ITM) INTERMARCHÉ HYPER ROUEN SAINT MARC</t>
  </si>
  <si>
    <t>(ITM) INTERMARCHÉ HYPER SAINT MARCEL</t>
  </si>
  <si>
    <t>(ITM) INTERMARCHÉ SUPER DARNETAL</t>
  </si>
  <si>
    <t>(ITM) INTERMARCHÉ SUPER ROUXMESNIL BOUTEILLES</t>
  </si>
  <si>
    <t>(ITM) INTERMARCHÉ SUPER SAINT NICOLAS D'ALIERMONT</t>
  </si>
  <si>
    <t>(CL) CENTRE LECLERC CANTELEU BAPEAUME</t>
  </si>
  <si>
    <t>(CL) CENTRE LECLERC INCARVILLE</t>
  </si>
  <si>
    <t>(CL) CENTRE LECLERC ROUEN SAINT SEVER</t>
  </si>
  <si>
    <t>(CL) CENTRE LECLERC SAINT ETIENNE DU ROUVRAY</t>
  </si>
  <si>
    <t>(CL) CENTRE LECLERC SAINT LEONARD</t>
  </si>
  <si>
    <t>(CL) CENTRE LECLERC SAINT VALERY EN CAUX</t>
  </si>
  <si>
    <t>(CL) CENTRE LECLERC VERNON</t>
  </si>
  <si>
    <t>(CL) CENTRE LECLERC YVETOT</t>
  </si>
  <si>
    <t>(CL) CENTRE LECLERC MARTIN EGLISE</t>
  </si>
  <si>
    <t>(CL) CENTRE LECLERC LE HOULME</t>
  </si>
  <si>
    <t>(ATAC) SIMPLY MARKET GAILLON</t>
  </si>
  <si>
    <t>(ATAC) SIMPLY MARKET VAL DE REUIL</t>
  </si>
  <si>
    <t>BUDGET TOTAL RS 211</t>
  </si>
  <si>
    <t>(AUCH) AUCHAN BUCHELAY</t>
  </si>
  <si>
    <t>(AUCH) AUCHAN PLAISIR</t>
  </si>
  <si>
    <t>(AUCH) AUCHAN MAUREPAS</t>
  </si>
  <si>
    <t>(CRF) CARREFOUR CHAMBOURCY</t>
  </si>
  <si>
    <t>(CRF) CARREFOUR FLINS SUR SEINE</t>
  </si>
  <si>
    <t>(CRF) CARREFOUR MONTESSON</t>
  </si>
  <si>
    <t>(CRF) CARREFOUR LIMAY</t>
  </si>
  <si>
    <t>(CRF) CARREFOUR MONTIGNY LE BRETONNEUX SAINT QUENTIN EN YVELINES</t>
  </si>
  <si>
    <t>(CRF) CARREFOUR RAMBOUILLET</t>
  </si>
  <si>
    <t>(CRF) CARREFOUR SARTROUVILLE</t>
  </si>
  <si>
    <t>(CL) CENTRE LECLERC ACHERES</t>
  </si>
  <si>
    <t>(CL) CENTRE LECLERC BOIS D'ARCY</t>
  </si>
  <si>
    <t>(CL) CENTRE LECLERC CARRIERES SOUS POISSY ROUTE D'ANDRÉSY</t>
  </si>
  <si>
    <t>(CL) CENTRE LECLERC CARRIERES SOUS POISSY SAINT LOUIS</t>
  </si>
  <si>
    <t>(CL) CENTRE LECLERC HOUILLES</t>
  </si>
  <si>
    <t>(CL) CENTRE LECLERC RAMBOUILLET</t>
  </si>
  <si>
    <t>(SU NAT) SUPER U FONTENAY LE FLEURY</t>
  </si>
  <si>
    <t>(SU NAT) SUPER U JUZIERS</t>
  </si>
  <si>
    <t>(SU NAT) SUPER U LE PORT MARLY</t>
  </si>
  <si>
    <t>(SU NAT) SUPER U CHATOU MAURICE BERTEAUX</t>
  </si>
  <si>
    <t>(SU NAT) SUPER U NOISY LE ROI</t>
  </si>
  <si>
    <t>(CRF MKT) CARREFOUR MARKET SAINT GERMAIN EN LAYE</t>
  </si>
  <si>
    <t>(CRF MKT) CARREFOUR MARKET VERNOUILLET</t>
  </si>
  <si>
    <t>(CRF MKT) CARREFOUR MARKET VILLEPREUX</t>
  </si>
  <si>
    <t>(CRF MKT) CARREFOUR MARKET CROISSY SUR SEINE</t>
  </si>
  <si>
    <t>(ATAC) SIMPLY MARKET HOUILLES</t>
  </si>
  <si>
    <t>(ATAC) SIMPLY MARKET SAINT GERMAIN EN LAYE</t>
  </si>
  <si>
    <t>(ATAC) SIMPLY MARKET SARTROUVILLE</t>
  </si>
  <si>
    <t>(CASI) CASINO MAISONS LAFFITTE</t>
  </si>
  <si>
    <t>(ITM) INTERMARCHÉ SUPER MAULETTE</t>
  </si>
  <si>
    <t>(ITM) INTERMARCHÉ SUPER ORGEVAL</t>
  </si>
  <si>
    <t>(ITM) INTERMARCHÉ EXPRESS HOUILLES</t>
  </si>
  <si>
    <t>(MONOP) MONOPRIX SAINT GERMAIN EN LAYE POLOGNE</t>
  </si>
  <si>
    <t>BUDGET TOTAL RS 212</t>
  </si>
  <si>
    <t>(AUCH) AUCHAN MONTIVILLIERS</t>
  </si>
  <si>
    <t>(AUCH) AUCHAN LE HAVRE</t>
  </si>
  <si>
    <t>(CRF) CARREFOUR GRUCHET LE VALASSE</t>
  </si>
  <si>
    <t>(CRF) CARREFOUR GUICHAINVILLE</t>
  </si>
  <si>
    <t>(CORA) CORA DREUX</t>
  </si>
  <si>
    <t>(CORA) CORA EVREUX</t>
  </si>
  <si>
    <t>(CL) CENTRE LECLERC HONFLEUR</t>
  </si>
  <si>
    <t>(CL) CENTRE LECLERC GONFREVILLE L'ORCHER</t>
  </si>
  <si>
    <t>(CL) CENTRE LECLERC LE NEUBOURG</t>
  </si>
  <si>
    <t>(CL) CENTRE LECLERC MENNEVAL</t>
  </si>
  <si>
    <t>(CL) CENTRE LECLERC NORMANVILLE</t>
  </si>
  <si>
    <t>(CL) CENTRE LECLERC SAINT PIERRE LES ELBEUF</t>
  </si>
  <si>
    <t>(CL) CENTRE LECLERC LE HAVRE</t>
  </si>
  <si>
    <t>(CL) CENTRE LECLERC SAINT SULPICE SUR RISLE</t>
  </si>
  <si>
    <t>(CL) CENTRE LECLERC ANET</t>
  </si>
  <si>
    <t>(CL) CENTRE LECLERC DREUX</t>
  </si>
  <si>
    <t>(CL) CENTRE LECLERC SAINT LUBIN DES JONCHERETS</t>
  </si>
  <si>
    <t>(HU NAT) HYPER U VERNOUILLET</t>
  </si>
  <si>
    <t>(SU NAT) SUPER U LE HAVRE APLEMONT</t>
  </si>
  <si>
    <t>(SU NAT) SUPER U SAINT ROMAIN DE COLBOSC</t>
  </si>
  <si>
    <t>(ITM) INTERMARCHÉ HYPER BERNAY BERNARD GOMBERT</t>
  </si>
  <si>
    <t>(ITM) INTERMARCHÉ HYPER PONT AUDEMER</t>
  </si>
  <si>
    <t>(ITM) INTERMARCHÉ HYPER L'AIGLE</t>
  </si>
  <si>
    <t>BUDGET TOTAL RS 213</t>
  </si>
  <si>
    <t>(CRF) CARREFOUR BAYEUX</t>
  </si>
  <si>
    <t>(CRF) CARREFOUR CAEN CÔTE DE NACRE</t>
  </si>
  <si>
    <t>(CRF) CARREFOUR MONDEVILLE</t>
  </si>
  <si>
    <t>(CRF) CARREFOUR SAINT GEORGES DES GROSEILLERS</t>
  </si>
  <si>
    <t>(CRF) CARREFOUR HEROUVILLE SAINT CLAIR</t>
  </si>
  <si>
    <t>(CL) CENTRE LECLERC ARGENCES</t>
  </si>
  <si>
    <t>(CL) CENTRE LECLERC BAYEUX</t>
  </si>
  <si>
    <t>(CL) CENTRE LECLERC CAEN</t>
  </si>
  <si>
    <t>(CL) CENTRE LECLERC FALAISE</t>
  </si>
  <si>
    <t>(CL) CENTRE LECLERC IFS</t>
  </si>
  <si>
    <t>(CL) CENTRE LECLERC LISIEUX</t>
  </si>
  <si>
    <t>(CL) CENTRE LECLERC LA FERTE MACE</t>
  </si>
  <si>
    <t>(CL) CENTRE LECLERC TOUQUES</t>
  </si>
  <si>
    <t>(CL) CENTRE LECLERC ARGENTAN</t>
  </si>
  <si>
    <t>(CL) CENTRE LECLERC FLERS</t>
  </si>
  <si>
    <t>(CORA) CORA ROTS</t>
  </si>
  <si>
    <t>(CRF MKT) CARREFOUR MARKET COURSEULLES SUR MER</t>
  </si>
  <si>
    <t>(CRF MKT) CARREFOUR MARKET SAINT MARTIN DE FONTENAY</t>
  </si>
  <si>
    <t>(CRF MKT) CARREFOUR MARKET OUISTREHAM</t>
  </si>
  <si>
    <t>(CRF MKT) CARREFOUR MARKET VILLERS BOCAGE (14)</t>
  </si>
  <si>
    <t>(CRF MKT) CARREFOUR MARKET FALAISE GEORGES CLÉMENCEAU</t>
  </si>
  <si>
    <t>(SU NAT) SUPER U HEROUVILLE SAINT CLAIR</t>
  </si>
  <si>
    <t>(SU NAT) SUPER U CAEN BEAULIEU</t>
  </si>
  <si>
    <t>(HU NAT) HYPER U DIVES SUR MER</t>
  </si>
  <si>
    <t>(HU NAT) HYPER U DOUVRES LA DELIVRANDE</t>
  </si>
  <si>
    <t>(SU NAT) SUPER U TROARN</t>
  </si>
  <si>
    <t>(HU NAT) HYPER U TOUQUES</t>
  </si>
  <si>
    <t>(ITM) INTERMARCHÉ HYPER FLERS</t>
  </si>
  <si>
    <t>(ITM) INTERMARCHÉ HYPER ARGENTAN</t>
  </si>
  <si>
    <t>(ITM) INTERMARCHÉ SUPER CAEN GUYNEMER</t>
  </si>
  <si>
    <t>(ITM) INTERMARCHÉ SUPER PONT L'EVEQUE</t>
  </si>
  <si>
    <t>(ITM) INTERMARCHÉ HYPER LISIEUX</t>
  </si>
  <si>
    <t>(MONOP) MONOPRIX CAEN MARÉCHAL LECLERC</t>
  </si>
  <si>
    <t>BUDGET TOTAL RS 214 2016</t>
  </si>
  <si>
    <t>BUDGET TOTAL CVR 210</t>
  </si>
  <si>
    <t xml:space="preserve">VLS 130
</t>
  </si>
  <si>
    <t xml:space="preserve">BLS 150                
</t>
  </si>
  <si>
    <t xml:space="preserve">  VLS 70                 
</t>
  </si>
  <si>
    <t xml:space="preserve">VOU 90
</t>
  </si>
  <si>
    <t xml:space="preserve">VLS 50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</si>
</sst>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_ ;\-#,##0\ "/>
    <numFmt numFmtId="165" formatCode="_-* #,##0\ _€_-;\-* #,##0\ _€_-;_-* &quot;-&quot;??\ _€_-;_-@_-"/>
    <numFmt numFmtId="166" formatCode="#,##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0"/>
      <name val="Calibri"/>
      <family val="2"/>
    </font>
    <font>
      <sz val="11"/>
      <name val="Times New Roman"/>
      <family val="1"/>
    </font>
    <font>
      <b/>
      <sz val="18"/>
      <name val="Arial"/>
      <family val="2"/>
    </font>
    <font>
      <b/>
      <sz val="18"/>
      <color theme="1"/>
      <name val="Arial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1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color theme="3"/>
      <name val="Cambria"/>
      <family val="2"/>
      <scheme val="major"/>
    </font>
    <font>
      <b/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1D6EA"/>
      </patternFill>
    </fill>
    <fill>
      <patternFill patternType="solid">
        <fgColor theme="0"/>
        <bgColor rgb="FFDFDFDF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A2C4E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A2C4E0"/>
      </bottom>
      <diagonal/>
    </border>
    <border>
      <left/>
      <right/>
      <top style="medium">
        <color indexed="64"/>
      </top>
      <bottom style="thin">
        <color rgb="FFA2C4E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A2C4E0"/>
      </top>
      <bottom/>
      <diagonal/>
    </border>
    <border>
      <left style="medium">
        <color indexed="64"/>
      </left>
      <right/>
      <top style="thin">
        <color rgb="FFA2C4E0"/>
      </top>
      <bottom style="thin">
        <color rgb="FFA2C4E0"/>
      </bottom>
      <diagonal/>
    </border>
    <border>
      <left style="medium">
        <color indexed="64"/>
      </left>
      <right style="medium">
        <color indexed="64"/>
      </right>
      <top style="thin">
        <color rgb="FFA2C4E0"/>
      </top>
      <bottom style="thin">
        <color rgb="FFA2C4E0"/>
      </bottom>
      <diagonal/>
    </border>
    <border>
      <left/>
      <right/>
      <top style="thin">
        <color rgb="FFA2C4E0"/>
      </top>
      <bottom style="thin">
        <color rgb="FFA2C4E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A2C4E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A2C4E0"/>
      </top>
      <bottom style="medium">
        <color indexed="64"/>
      </bottom>
      <diagonal/>
    </border>
    <border>
      <left/>
      <right/>
      <top style="thin">
        <color rgb="FFA2C4E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A2C4E0"/>
      </bottom>
      <diagonal/>
    </border>
    <border>
      <left style="thin">
        <color rgb="FFA2C4E0"/>
      </left>
      <right/>
      <top/>
      <bottom/>
      <diagonal/>
    </border>
    <border>
      <left style="medium">
        <color indexed="64"/>
      </left>
      <right/>
      <top/>
      <bottom style="thin">
        <color rgb="FFA2C4E0"/>
      </bottom>
      <diagonal/>
    </border>
    <border>
      <left style="medium">
        <color indexed="64"/>
      </left>
      <right style="medium">
        <color indexed="64"/>
      </right>
      <top/>
      <bottom style="thin">
        <color rgb="FFA2C4E0"/>
      </bottom>
      <diagonal/>
    </border>
    <border>
      <left style="thin">
        <color rgb="FFA2C4E0"/>
      </left>
      <right/>
      <top style="thin">
        <color rgb="FFA2C4E0"/>
      </top>
      <bottom/>
      <diagonal/>
    </border>
    <border>
      <left/>
      <right/>
      <top style="thin">
        <color rgb="FFA2C4E0"/>
      </top>
      <bottom/>
      <diagonal/>
    </border>
    <border>
      <left style="medium">
        <color indexed="64"/>
      </left>
      <right style="medium">
        <color indexed="64"/>
      </right>
      <top style="thin">
        <color rgb="FFA2C4E0"/>
      </top>
      <bottom/>
      <diagonal/>
    </border>
    <border>
      <left style="thin">
        <color rgb="FFA2C4E0"/>
      </left>
      <right/>
      <top style="thin">
        <color rgb="FFA2C4E0"/>
      </top>
      <bottom style="thin">
        <color rgb="FFA2C4E0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2" fillId="0" borderId="0" applyNumberFormat="0" applyFill="0" applyBorder="0" applyAlignment="0" applyProtection="0"/>
  </cellStyleXfs>
  <cellXfs count="13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166" fontId="0" fillId="2" borderId="1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6" xfId="0" applyNumberFormat="1" applyBorder="1" applyAlignment="1">
      <alignment horizontal="center" vertical="center"/>
    </xf>
    <xf numFmtId="166" fontId="0" fillId="0" borderId="17" xfId="0" applyNumberFormat="1" applyBorder="1" applyAlignment="1">
      <alignment horizontal="center" vertical="center"/>
    </xf>
    <xf numFmtId="0" fontId="0" fillId="2" borderId="11" xfId="0" applyFill="1" applyBorder="1"/>
    <xf numFmtId="44" fontId="0" fillId="2" borderId="11" xfId="2" applyFont="1" applyFill="1" applyBorder="1"/>
    <xf numFmtId="0" fontId="0" fillId="0" borderId="18" xfId="0" applyBorder="1" applyAlignment="1">
      <alignment horizontal="center"/>
    </xf>
    <xf numFmtId="166" fontId="0" fillId="0" borderId="19" xfId="0" applyNumberFormat="1" applyBorder="1" applyAlignment="1">
      <alignment horizontal="center" vertical="center"/>
    </xf>
    <xf numFmtId="166" fontId="0" fillId="0" borderId="20" xfId="0" applyNumberFormat="1" applyBorder="1" applyAlignment="1">
      <alignment horizontal="center" vertical="center"/>
    </xf>
    <xf numFmtId="44" fontId="0" fillId="2" borderId="11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66" fontId="0" fillId="0" borderId="0" xfId="2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6" fontId="0" fillId="0" borderId="0" xfId="0" applyNumberFormat="1"/>
    <xf numFmtId="6" fontId="0" fillId="0" borderId="0" xfId="0" applyNumberFormat="1" applyAlignment="1">
      <alignment horizontal="center"/>
    </xf>
    <xf numFmtId="165" fontId="0" fillId="0" borderId="0" xfId="1" applyNumberFormat="1" applyFont="1" applyAlignment="1">
      <alignment horizontal="center"/>
    </xf>
    <xf numFmtId="44" fontId="0" fillId="0" borderId="0" xfId="2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horizontal="center" vertical="top" wrapText="1"/>
    </xf>
    <xf numFmtId="0" fontId="5" fillId="2" borderId="3" xfId="3" applyFont="1" applyFill="1" applyBorder="1" applyAlignment="1">
      <alignment horizontal="center" vertical="top" wrapText="1"/>
    </xf>
    <xf numFmtId="0" fontId="5" fillId="2" borderId="2" xfId="3" applyFont="1" applyFill="1" applyBorder="1" applyAlignment="1" applyProtection="1">
      <alignment horizontal="center" vertical="top" wrapText="1"/>
    </xf>
    <xf numFmtId="0" fontId="5" fillId="2" borderId="3" xfId="3" applyFont="1" applyFill="1" applyBorder="1" applyAlignment="1" applyProtection="1">
      <alignment horizontal="center" vertical="top" wrapText="1"/>
    </xf>
    <xf numFmtId="0" fontId="6" fillId="2" borderId="4" xfId="0" applyFont="1" applyFill="1" applyBorder="1" applyAlignment="1">
      <alignment horizontal="center" vertical="top"/>
    </xf>
    <xf numFmtId="44" fontId="7" fillId="3" borderId="1" xfId="2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top"/>
    </xf>
    <xf numFmtId="0" fontId="8" fillId="3" borderId="6" xfId="0" applyFont="1" applyFill="1" applyBorder="1"/>
    <xf numFmtId="164" fontId="8" fillId="2" borderId="8" xfId="1" applyNumberFormat="1" applyFont="1" applyFill="1" applyBorder="1" applyAlignment="1">
      <alignment horizontal="center" vertical="center"/>
    </xf>
    <xf numFmtId="164" fontId="8" fillId="2" borderId="9" xfId="1" applyNumberFormat="1" applyFont="1" applyFill="1" applyBorder="1" applyAlignment="1">
      <alignment horizontal="center" vertical="center" wrapText="1" readingOrder="1"/>
    </xf>
    <xf numFmtId="165" fontId="8" fillId="2" borderId="10" xfId="1" applyNumberFormat="1" applyFont="1" applyFill="1" applyBorder="1" applyAlignment="1">
      <alignment horizontal="center"/>
    </xf>
    <xf numFmtId="0" fontId="0" fillId="2" borderId="0" xfId="0" applyFill="1"/>
    <xf numFmtId="0" fontId="8" fillId="3" borderId="12" xfId="0" applyFont="1" applyFill="1" applyBorder="1"/>
    <xf numFmtId="164" fontId="8" fillId="2" borderId="13" xfId="1" applyNumberFormat="1" applyFont="1" applyFill="1" applyBorder="1" applyAlignment="1">
      <alignment horizontal="center" vertical="center"/>
    </xf>
    <xf numFmtId="164" fontId="8" fillId="2" borderId="14" xfId="1" applyNumberFormat="1" applyFont="1" applyFill="1" applyBorder="1" applyAlignment="1">
      <alignment horizontal="center" vertical="center" wrapText="1" readingOrder="1"/>
    </xf>
    <xf numFmtId="165" fontId="8" fillId="2" borderId="15" xfId="1" applyNumberFormat="1" applyFont="1" applyFill="1" applyBorder="1" applyAlignment="1">
      <alignment horizontal="center"/>
    </xf>
    <xf numFmtId="44" fontId="8" fillId="2" borderId="16" xfId="2" applyFont="1" applyFill="1" applyBorder="1" applyAlignment="1">
      <alignment horizontal="center"/>
    </xf>
    <xf numFmtId="0" fontId="8" fillId="3" borderId="21" xfId="0" applyFont="1" applyFill="1" applyBorder="1"/>
    <xf numFmtId="164" fontId="8" fillId="2" borderId="21" xfId="1" applyNumberFormat="1" applyFont="1" applyFill="1" applyBorder="1" applyAlignment="1">
      <alignment horizontal="center" vertical="center"/>
    </xf>
    <xf numFmtId="164" fontId="8" fillId="2" borderId="22" xfId="1" applyNumberFormat="1" applyFont="1" applyFill="1" applyBorder="1" applyAlignment="1">
      <alignment horizontal="center" vertical="center" wrapText="1" readingOrder="1"/>
    </xf>
    <xf numFmtId="165" fontId="8" fillId="2" borderId="23" xfId="1" applyNumberFormat="1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4" borderId="24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165" fontId="7" fillId="4" borderId="25" xfId="1" applyNumberFormat="1" applyFont="1" applyFill="1" applyBorder="1" applyAlignment="1">
      <alignment horizontal="center"/>
    </xf>
    <xf numFmtId="0" fontId="8" fillId="3" borderId="26" xfId="4" applyFont="1" applyFill="1" applyBorder="1"/>
    <xf numFmtId="0" fontId="8" fillId="3" borderId="0" xfId="4" applyFont="1" applyFill="1" applyBorder="1"/>
    <xf numFmtId="164" fontId="8" fillId="2" borderId="27" xfId="1" applyNumberFormat="1" applyFont="1" applyFill="1" applyBorder="1" applyAlignment="1">
      <alignment horizontal="center" vertical="center" wrapText="1" readingOrder="1"/>
    </xf>
    <xf numFmtId="164" fontId="8" fillId="2" borderId="28" xfId="1" applyNumberFormat="1" applyFont="1" applyFill="1" applyBorder="1" applyAlignment="1">
      <alignment horizontal="center" vertical="center" wrapText="1" readingOrder="1"/>
    </xf>
    <xf numFmtId="0" fontId="8" fillId="3" borderId="29" xfId="4" applyFont="1" applyFill="1" applyBorder="1"/>
    <xf numFmtId="0" fontId="8" fillId="3" borderId="30" xfId="4" applyFont="1" applyFill="1" applyBorder="1"/>
    <xf numFmtId="164" fontId="8" fillId="2" borderId="13" xfId="1" applyNumberFormat="1" applyFont="1" applyFill="1" applyBorder="1" applyAlignment="1">
      <alignment horizontal="center" vertical="center" wrapText="1" readingOrder="1"/>
    </xf>
    <xf numFmtId="164" fontId="8" fillId="2" borderId="12" xfId="1" applyNumberFormat="1" applyFont="1" applyFill="1" applyBorder="1" applyAlignment="1">
      <alignment horizontal="center" vertical="center" wrapText="1" readingOrder="1"/>
    </xf>
    <xf numFmtId="164" fontId="8" fillId="2" borderId="31" xfId="1" applyNumberFormat="1" applyFont="1" applyFill="1" applyBorder="1" applyAlignment="1">
      <alignment horizontal="center" vertical="center" wrapText="1" readingOrder="1"/>
    </xf>
    <xf numFmtId="165" fontId="8" fillId="2" borderId="30" xfId="1" applyNumberFormat="1" applyFont="1" applyFill="1" applyBorder="1" applyAlignment="1">
      <alignment horizontal="center"/>
    </xf>
    <xf numFmtId="0" fontId="7" fillId="4" borderId="2" xfId="4" applyFont="1" applyFill="1" applyBorder="1" applyAlignment="1">
      <alignment horizontal="center"/>
    </xf>
    <xf numFmtId="0" fontId="7" fillId="4" borderId="24" xfId="4" applyFont="1" applyFill="1" applyBorder="1" applyAlignment="1">
      <alignment horizontal="center"/>
    </xf>
    <xf numFmtId="0" fontId="7" fillId="4" borderId="3" xfId="4" applyFont="1" applyFill="1" applyBorder="1" applyAlignment="1">
      <alignment horizontal="center"/>
    </xf>
    <xf numFmtId="165" fontId="7" fillId="4" borderId="24" xfId="1" applyNumberFormat="1" applyFont="1" applyFill="1" applyBorder="1" applyAlignment="1">
      <alignment horizontal="center"/>
    </xf>
    <xf numFmtId="0" fontId="8" fillId="3" borderId="26" xfId="5" applyFont="1" applyFill="1" applyBorder="1"/>
    <xf numFmtId="0" fontId="8" fillId="3" borderId="0" xfId="5" applyFont="1" applyFill="1" applyBorder="1"/>
    <xf numFmtId="165" fontId="8" fillId="2" borderId="25" xfId="1" applyNumberFormat="1" applyFont="1" applyFill="1" applyBorder="1" applyAlignment="1">
      <alignment horizontal="center"/>
    </xf>
    <xf numFmtId="0" fontId="8" fillId="3" borderId="29" xfId="5" applyFont="1" applyFill="1" applyBorder="1"/>
    <xf numFmtId="0" fontId="8" fillId="3" borderId="30" xfId="5" applyFont="1" applyFill="1" applyBorder="1"/>
    <xf numFmtId="0" fontId="7" fillId="4" borderId="2" xfId="5" applyFont="1" applyFill="1" applyBorder="1" applyAlignment="1">
      <alignment horizontal="center"/>
    </xf>
    <xf numFmtId="0" fontId="7" fillId="4" borderId="24" xfId="5" applyFont="1" applyFill="1" applyBorder="1" applyAlignment="1">
      <alignment horizontal="center"/>
    </xf>
    <xf numFmtId="0" fontId="7" fillId="4" borderId="3" xfId="5" applyFont="1" applyFill="1" applyBorder="1" applyAlignment="1">
      <alignment horizontal="center"/>
    </xf>
    <xf numFmtId="165" fontId="7" fillId="4" borderId="15" xfId="1" applyNumberFormat="1" applyFont="1" applyFill="1" applyBorder="1" applyAlignment="1">
      <alignment horizontal="center"/>
    </xf>
    <xf numFmtId="0" fontId="8" fillId="3" borderId="26" xfId="6" applyFont="1" applyFill="1" applyBorder="1"/>
    <xf numFmtId="0" fontId="8" fillId="3" borderId="0" xfId="6" applyFont="1" applyFill="1" applyBorder="1"/>
    <xf numFmtId="165" fontId="8" fillId="2" borderId="32" xfId="1" applyNumberFormat="1" applyFont="1" applyFill="1" applyBorder="1" applyAlignment="1">
      <alignment horizontal="center"/>
    </xf>
    <xf numFmtId="0" fontId="8" fillId="3" borderId="29" xfId="6" applyFont="1" applyFill="1" applyBorder="1"/>
    <xf numFmtId="0" fontId="8" fillId="3" borderId="30" xfId="6" applyFont="1" applyFill="1" applyBorder="1"/>
    <xf numFmtId="0" fontId="7" fillId="4" borderId="2" xfId="6" applyFont="1" applyFill="1" applyBorder="1" applyAlignment="1">
      <alignment horizontal="center"/>
    </xf>
    <xf numFmtId="0" fontId="7" fillId="4" borderId="24" xfId="6" applyFont="1" applyFill="1" applyBorder="1" applyAlignment="1">
      <alignment horizontal="center"/>
    </xf>
    <xf numFmtId="0" fontId="7" fillId="4" borderId="3" xfId="6" applyFont="1" applyFill="1" applyBorder="1" applyAlignment="1">
      <alignment horizontal="center"/>
    </xf>
    <xf numFmtId="0" fontId="8" fillId="3" borderId="26" xfId="7" applyFont="1" applyFill="1" applyBorder="1"/>
    <xf numFmtId="0" fontId="8" fillId="3" borderId="0" xfId="7" applyFont="1" applyFill="1" applyBorder="1"/>
    <xf numFmtId="0" fontId="8" fillId="3" borderId="29" xfId="7" applyFont="1" applyFill="1" applyBorder="1"/>
    <xf numFmtId="0" fontId="8" fillId="3" borderId="30" xfId="7" applyFont="1" applyFill="1" applyBorder="1"/>
    <xf numFmtId="0" fontId="7" fillId="4" borderId="2" xfId="7" applyFont="1" applyFill="1" applyBorder="1" applyAlignment="1">
      <alignment horizontal="center"/>
    </xf>
    <xf numFmtId="0" fontId="7" fillId="4" borderId="24" xfId="7" applyFont="1" applyFill="1" applyBorder="1" applyAlignment="1">
      <alignment horizontal="center"/>
    </xf>
    <xf numFmtId="0" fontId="7" fillId="4" borderId="3" xfId="7" applyFont="1" applyFill="1" applyBorder="1" applyAlignment="1">
      <alignment horizontal="center"/>
    </xf>
    <xf numFmtId="44" fontId="8" fillId="2" borderId="5" xfId="2" applyFont="1" applyFill="1" applyBorder="1" applyAlignment="1">
      <alignment horizontal="center"/>
    </xf>
    <xf numFmtId="0" fontId="8" fillId="3" borderId="26" xfId="8" applyFont="1" applyFill="1" applyBorder="1"/>
    <xf numFmtId="0" fontId="8" fillId="3" borderId="0" xfId="8" applyFont="1" applyFill="1" applyBorder="1"/>
    <xf numFmtId="0" fontId="8" fillId="3" borderId="29" xfId="8" applyFont="1" applyFill="1" applyBorder="1"/>
    <xf numFmtId="0" fontId="8" fillId="3" borderId="30" xfId="8" applyFont="1" applyFill="1" applyBorder="1"/>
    <xf numFmtId="0" fontId="7" fillId="4" borderId="2" xfId="8" applyFont="1" applyFill="1" applyBorder="1" applyAlignment="1">
      <alignment horizontal="center"/>
    </xf>
    <xf numFmtId="0" fontId="7" fillId="4" borderId="24" xfId="8" applyFont="1" applyFill="1" applyBorder="1" applyAlignment="1">
      <alignment horizontal="center"/>
    </xf>
    <xf numFmtId="0" fontId="7" fillId="4" borderId="3" xfId="8" applyFont="1" applyFill="1" applyBorder="1" applyAlignment="1">
      <alignment horizontal="center"/>
    </xf>
    <xf numFmtId="0" fontId="8" fillId="3" borderId="26" xfId="9" applyFont="1" applyFill="1" applyBorder="1"/>
    <xf numFmtId="0" fontId="8" fillId="3" borderId="0" xfId="9" applyFont="1" applyFill="1" applyBorder="1"/>
    <xf numFmtId="0" fontId="8" fillId="3" borderId="29" xfId="9" applyFont="1" applyFill="1" applyBorder="1"/>
    <xf numFmtId="0" fontId="8" fillId="3" borderId="30" xfId="9" applyFont="1" applyFill="1" applyBorder="1"/>
    <xf numFmtId="0" fontId="7" fillId="4" borderId="2" xfId="9" applyFont="1" applyFill="1" applyBorder="1" applyAlignment="1">
      <alignment horizontal="center"/>
    </xf>
    <xf numFmtId="0" fontId="7" fillId="4" borderId="24" xfId="9" applyFont="1" applyFill="1" applyBorder="1" applyAlignment="1">
      <alignment horizontal="center"/>
    </xf>
    <xf numFmtId="0" fontId="7" fillId="4" borderId="3" xfId="9" applyFont="1" applyFill="1" applyBorder="1" applyAlignment="1">
      <alignment horizontal="center"/>
    </xf>
    <xf numFmtId="0" fontId="8" fillId="3" borderId="26" xfId="10" applyFont="1" applyFill="1" applyBorder="1"/>
    <xf numFmtId="0" fontId="8" fillId="3" borderId="0" xfId="10" applyFont="1" applyFill="1" applyBorder="1"/>
    <xf numFmtId="0" fontId="8" fillId="3" borderId="29" xfId="10" applyFont="1" applyFill="1" applyBorder="1"/>
    <xf numFmtId="0" fontId="8" fillId="3" borderId="30" xfId="10" applyFont="1" applyFill="1" applyBorder="1"/>
    <xf numFmtId="0" fontId="7" fillId="4" borderId="2" xfId="10" applyFont="1" applyFill="1" applyBorder="1" applyAlignment="1">
      <alignment horizontal="center"/>
    </xf>
    <xf numFmtId="0" fontId="7" fillId="4" borderId="24" xfId="10" applyFont="1" applyFill="1" applyBorder="1" applyAlignment="1">
      <alignment horizontal="center"/>
    </xf>
    <xf numFmtId="0" fontId="7" fillId="4" borderId="3" xfId="10" applyFont="1" applyFill="1" applyBorder="1" applyAlignment="1">
      <alignment horizontal="center"/>
    </xf>
    <xf numFmtId="0" fontId="8" fillId="3" borderId="26" xfId="11" applyFont="1" applyFill="1" applyBorder="1"/>
    <xf numFmtId="0" fontId="8" fillId="3" borderId="0" xfId="11" applyFont="1" applyFill="1" applyBorder="1"/>
    <xf numFmtId="0" fontId="8" fillId="3" borderId="29" xfId="11" applyFont="1" applyFill="1" applyBorder="1"/>
    <xf numFmtId="0" fontId="8" fillId="3" borderId="30" xfId="11" applyFont="1" applyFill="1" applyBorder="1"/>
    <xf numFmtId="44" fontId="8" fillId="2" borderId="19" xfId="2" applyFont="1" applyFill="1" applyBorder="1" applyAlignment="1">
      <alignment horizontal="center"/>
    </xf>
    <xf numFmtId="0" fontId="7" fillId="4" borderId="2" xfId="11" applyFont="1" applyFill="1" applyBorder="1" applyAlignment="1">
      <alignment horizontal="center"/>
    </xf>
    <xf numFmtId="0" fontId="7" fillId="4" borderId="24" xfId="11" applyFont="1" applyFill="1" applyBorder="1" applyAlignment="1">
      <alignment horizontal="center"/>
    </xf>
    <xf numFmtId="0" fontId="7" fillId="4" borderId="3" xfId="11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</cellXfs>
  <cellStyles count="17">
    <cellStyle name="Milliers" xfId="1" builtinId="3"/>
    <cellStyle name="Monétaire" xfId="2" builtinId="4"/>
    <cellStyle name="Normal" xfId="0" builtinId="0"/>
    <cellStyle name="Normal 2" xfId="12"/>
    <cellStyle name="Normal 3" xfId="13"/>
    <cellStyle name="Normal 51" xfId="4"/>
    <cellStyle name="Normal 52" xfId="5"/>
    <cellStyle name="Normal 53" xfId="6"/>
    <cellStyle name="Normal 54" xfId="7"/>
    <cellStyle name="Normal 55" xfId="8"/>
    <cellStyle name="Normal 56" xfId="9"/>
    <cellStyle name="Normal 57" xfId="10"/>
    <cellStyle name="Normal 58" xfId="11"/>
    <cellStyle name="Normal 87" xfId="14"/>
    <cellStyle name="Normal 89" xfId="15"/>
    <cellStyle name="Normal_proc pro system" xfId="3"/>
    <cellStyle name="Titre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40208051\AppData\Local\Temp\Temp1_FICHIER%20RAPHAEL%20LORY.zip\FICHIER%20RAPHAEL%20LO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DZ1"/>
      <sheetName val="Info DZ2"/>
      <sheetName val="Info DZ3"/>
      <sheetName val="Budget Mobilier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AQ205"/>
  <sheetViews>
    <sheetView tabSelected="1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O3" sqref="O3"/>
    </sheetView>
  </sheetViews>
  <sheetFormatPr baseColWidth="10" defaultColWidth="9.140625" defaultRowHeight="15" x14ac:dyDescent="0.25"/>
  <cols>
    <col min="1" max="1" width="1.28515625" customWidth="1"/>
    <col min="2" max="2" width="56.140625" bestFit="1" customWidth="1"/>
    <col min="3" max="3" width="12.42578125" customWidth="1"/>
    <col min="4" max="4" width="14" style="27" customWidth="1"/>
    <col min="5" max="5" width="12.7109375" style="27" customWidth="1"/>
    <col min="6" max="7" width="13.140625" style="27" customWidth="1"/>
    <col min="8" max="8" width="13" style="27" customWidth="1"/>
    <col min="9" max="9" width="17.7109375" style="27" customWidth="1"/>
    <col min="10" max="10" width="14.140625" style="27" customWidth="1"/>
    <col min="11" max="11" width="13.7109375" style="27" customWidth="1"/>
    <col min="12" max="12" width="13.140625" style="27" customWidth="1"/>
    <col min="13" max="13" width="14.28515625" style="27" customWidth="1"/>
    <col min="14" max="14" width="13.7109375" style="27" hidden="1" customWidth="1"/>
    <col min="15" max="15" width="22" style="28" customWidth="1"/>
    <col min="16" max="16" width="7.42578125" customWidth="1"/>
    <col min="17" max="17" width="12.85546875" customWidth="1"/>
    <col min="18" max="20" width="9.140625" customWidth="1"/>
    <col min="21" max="21" width="2.85546875" customWidth="1"/>
    <col min="22" max="22" width="17.28515625" customWidth="1"/>
    <col min="23" max="23" width="13.85546875" customWidth="1"/>
    <col min="24" max="25" width="12.28515625" customWidth="1"/>
    <col min="26" max="26" width="12.140625" customWidth="1"/>
    <col min="27" max="27" width="15.85546875" customWidth="1"/>
    <col min="28" max="28" width="15.140625" customWidth="1"/>
    <col min="29" max="29" width="13.85546875" customWidth="1"/>
    <col min="30" max="30" width="12.5703125" customWidth="1"/>
    <col min="31" max="31" width="12.7109375" customWidth="1"/>
    <col min="32" max="32" width="13.5703125" customWidth="1"/>
    <col min="33" max="33" width="16.7109375" customWidth="1"/>
    <col min="34" max="34" width="12.7109375" customWidth="1"/>
    <col min="35" max="40" width="16.140625" customWidth="1"/>
    <col min="41" max="41" width="2.42578125" customWidth="1"/>
    <col min="42" max="44" width="9.140625" customWidth="1"/>
    <col min="45" max="45" width="15.85546875" bestFit="1" customWidth="1"/>
    <col min="46" max="47" width="9.140625" customWidth="1"/>
  </cols>
  <sheetData>
    <row r="1" spans="2:43" s="1" customFormat="1" ht="105.75" customHeight="1" thickBot="1" x14ac:dyDescent="0.3">
      <c r="B1" s="29" t="s">
        <v>0</v>
      </c>
      <c r="C1" s="30" t="s">
        <v>244</v>
      </c>
      <c r="D1" s="31"/>
      <c r="E1" s="32" t="s">
        <v>245</v>
      </c>
      <c r="F1" s="33"/>
      <c r="G1" s="32" t="s">
        <v>246</v>
      </c>
      <c r="H1" s="33"/>
      <c r="I1" s="125" t="s">
        <v>247</v>
      </c>
      <c r="J1" s="126" t="s">
        <v>248</v>
      </c>
      <c r="K1" s="127"/>
      <c r="L1" s="126" t="s">
        <v>1</v>
      </c>
      <c r="M1" s="127"/>
      <c r="N1" s="34" t="s">
        <v>2</v>
      </c>
      <c r="O1" s="35" t="s">
        <v>3</v>
      </c>
      <c r="V1" s="128"/>
      <c r="W1" s="129" t="s">
        <v>4</v>
      </c>
      <c r="X1" s="129" t="s">
        <v>5</v>
      </c>
      <c r="Y1" s="129" t="s">
        <v>6</v>
      </c>
      <c r="Z1" s="129" t="s">
        <v>7</v>
      </c>
      <c r="AA1" s="129" t="s">
        <v>8</v>
      </c>
      <c r="AB1" s="129" t="s">
        <v>9</v>
      </c>
      <c r="AC1" s="129" t="s">
        <v>10</v>
      </c>
      <c r="AD1" s="129" t="s">
        <v>11</v>
      </c>
      <c r="AE1" s="129" t="s">
        <v>12</v>
      </c>
      <c r="AF1" s="129" t="s">
        <v>13</v>
      </c>
      <c r="AG1" s="129" t="s">
        <v>14</v>
      </c>
      <c r="AH1" s="129" t="s">
        <v>15</v>
      </c>
      <c r="AI1" s="130" t="s">
        <v>16</v>
      </c>
      <c r="AJ1" s="129" t="s">
        <v>17</v>
      </c>
      <c r="AK1" s="129" t="s">
        <v>18</v>
      </c>
      <c r="AL1" s="129" t="s">
        <v>19</v>
      </c>
      <c r="AM1" s="131"/>
      <c r="AN1" s="131"/>
    </row>
    <row r="2" spans="2:43" s="1" customFormat="1" ht="39.75" customHeight="1" thickBot="1" x14ac:dyDescent="0.3">
      <c r="B2" s="36"/>
      <c r="C2" s="124" t="s">
        <v>20</v>
      </c>
      <c r="D2" s="124" t="s">
        <v>21</v>
      </c>
      <c r="E2" s="124" t="s">
        <v>20</v>
      </c>
      <c r="F2" s="124" t="s">
        <v>21</v>
      </c>
      <c r="G2" s="124" t="s">
        <v>22</v>
      </c>
      <c r="H2" s="124" t="s">
        <v>21</v>
      </c>
      <c r="I2" s="124" t="s">
        <v>22</v>
      </c>
      <c r="J2" s="124" t="s">
        <v>22</v>
      </c>
      <c r="K2" s="124" t="s">
        <v>21</v>
      </c>
      <c r="L2" s="124" t="s">
        <v>22</v>
      </c>
      <c r="M2" s="124" t="s">
        <v>21</v>
      </c>
      <c r="N2" s="37"/>
      <c r="O2" s="35"/>
      <c r="V2" s="128"/>
      <c r="W2" s="132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4"/>
      <c r="AJ2" s="133"/>
      <c r="AK2" s="133"/>
      <c r="AL2" s="135"/>
      <c r="AM2" s="131"/>
      <c r="AN2" s="131"/>
    </row>
    <row r="3" spans="2:43" ht="15" customHeight="1" x14ac:dyDescent="0.25">
      <c r="B3" s="38" t="s">
        <v>23</v>
      </c>
      <c r="C3" s="38">
        <v>1</v>
      </c>
      <c r="D3" s="39">
        <v>2</v>
      </c>
      <c r="E3" s="39">
        <v>1</v>
      </c>
      <c r="F3" s="40">
        <v>2</v>
      </c>
      <c r="G3" s="40"/>
      <c r="H3" s="40"/>
      <c r="I3" s="40"/>
      <c r="J3" s="40"/>
      <c r="K3" s="40"/>
      <c r="L3" s="40"/>
      <c r="M3" s="40"/>
      <c r="N3" s="41"/>
      <c r="O3" s="42">
        <f>IF(AND(C3=1,D3=2),$W$3,0)+IF(AND(C3=1,D3=3),$X$3,0)+IF(AND(C3=1,D3=4),$Y$3,0)+IF(AND(C3=1,D3=5),$Z$3,0)+IF(AND(C3=1,D3=6),$AA$3,0)+IF(AND(C3=1,D3=7),$AB$3,0)+IF(AND(C3=1,D3=8),$AC$3,0)+IF(AND(C3=1,D3=9),$AD$3,0)+IF(AND(C3=1,D3=10),$AE$3,0)+IF(AND(C3=1,D3=11),$AF$3,0)+IF(AND(C3=1,D3=12),$AG$3,0)+IF(AND(C3=1,D3=16),$AH$3,0)+IF(AND(C3=1,D3=20),$AI$3,0)+IF(AND(C3=1,D3=24),$AJ$3,0)+IF(AND(C3=2,D3=2),$W$11,0)+IF(AND(C3=2,D3=3),$X$11,0)+IF(AND(C3=2,D3=4),$Y$11,0)+IF(AND(C3=2,D3=5),$Z$11,0)+IF(AND(C3=2,D3=6),$AA$11,0)+IF(AND(C3=2,D3=7),$AB$11,0)+IF(AND(C3=2,D3=8),$AC$11,0)+IF(AND(C3=2,D3=9),$AD$11,0)+IF(AND(C3=2,D3=10),$AE$11,0)+IF(AND(C3=2,D3=11),$AF$11,0)+IF(AND(C3=2,D3=12),$AG$11,0)+IF(AND(C3=2,D3=16),$AH$11,0)+IF(AND(C3=2,D3=20),$AI$11,0)+IF(AND(C3=2,D3=24),$AJ$11,0)+IF(AND(C3=3,D3=2),$W$19,0)+IF(AND(C3=3,D3=3),$X$19,0)+IF(AND(C3=3,D3=4),$Y$19,0)+IF(AND(C3=3,D3=5),$Z$19,0)+IF(AND(C3=3,D3=6),$AA$19,0)+IF(AND(C3=3,D3=7),$AB$19,0)+IF(AND(C3=3,D3=8),$AC$19,0)+IF(AND(C3=3,D3=9),$AD$19,0)+IF(AND(C3=3,D3=10),$AE$19,0)+IF(AND(C3=3,D3=11),$AF$19,0)+IF(AND(C3=3,D3=12),$AG$19,0)+IF(AND(C3=3,D3=16),$AH$19,0)+IF(AND(C3=3,D3=20),$AI$19,0)+IF(AND(C3=3,D3=24),$AJ$19,0)+IF(AND(C3=4,D3=2),$W$27,0)+IF(AND(C3=4,D3=3),$X$27,0)+IF(AND(C3=4,D3=4),$Y$27,0)+IF(AND(C3=4,D3=5),$Z$27,0)+IF(AND(C3=4,D3=6),$AA$27,0)+IF(AND(C3=4,D3=7),$AB$27,0)+IF(AND(C3=4,D3=8),$AC$27,0)+IF(AND(C3=4,D3=9),$AD$27,0)+IF(AND(C3=4,D3=10),$AE$27,0)+IF(AND(C3=4,D3=11),$AF$27,0)+IF(AND(C3=4,D3=12),$AG$27,0)+IF(AND(C3=4,D3=16),$AH$27,0)+IF(AND(C3=4,D3=20),$AI$27,0)+IF(AND(C3=4,D3=24),$AJ$27,0)+IF(AND(C3=5,D3=2),$W$35,0)+IF(AND(C3=5,D3=3),$X$35,0)+IF(AND(C3=5,D3=4),$Y$35,0)+IF(AND(C3=5,D3=5),$Z$35,0)+IF(AND(C3=5,D3=6),$AA$35,0)+IF(AND(C3=5,D3=7),$AB$35,0)+IF(AND(C3=5,D3=8),$AC$35,0)+IF(AND(C3=5,D3=9),$AD$35,0)+IF(AND(C3=5,D3=10),$AE$35,0)+IF(AND(C3=5,D3=11),$AF$35,0)+IF(AND(C3=5,D3=12),$AG$35,0)+IF(AND(C3=5,D3=16),$AH$35,0)+IF(AND(C3=5,D3=20),$AI$35,0)+IF(AND(C3=5,D3=24),$AJ$35,0)+IF(AND(C3=6,D3=2),$W$43,0)+IF(AND(C3=6,D3=3),$X$43,0)+IF(AND(C3=6,D3=4),$Y$43,0)+IF(AND(C3=6,D3=5),$Z$43,0)+IF(AND(C3=6,D3=6),$AA$43,0)+IF(AND(C3=6,D3=7),$AB$43,0)+IF(AND(C3=6,D3=8),$AC$43,0)+IF(AND(C3=6,D3=9),$AD$43,0)+IF(AND(C3=6,D3=10),$AE$43,0)+IF(AND(C3=6,D3=11),$AF$43,0)+IF(AND(C3=6,D3=12),$AG$43,0)+IF(AND(C3=6,D3=16),$AH$43,0)+IF(AND(C3=6,D3=20),$AI$43,0)+IF(AND(C3=6,D3=24),$AJ$43,0)+IF(AND(E3=1,F3=2),$W$4,0)+IF(AND(E3=1,F3=3),$X$4,0)+IF(AND(E3=1,F3=4),$Y$4,0)+IF(AND(E3=1,F3=5),$Z$4,0)+IF(AND(E3=1,F3=6),$AA$4,0)+IF(AND(E3=1,F3=7),$AB$4,0)+IF(AND(E3=1,F3=8),$AC$4,0)+IF(AND(E3=1,F3=9),$AD$4,0)+IF(AND(E3=1,F3=10),$AE$4,0)+IF(AND(E3=1,F3=11),$AF$4,0)+IF(AND(E3=1,F3=12),$AG$4,0)+IF(AND(E3=1,F3=16),$AH$4,0)+IF(AND(E3=1,F3=20),$AI$4,0)+IF(AND(E3=1,F3=24),$AJ$4,0)+IF(SUM(C3+E3+G3+J3+L3)=1,$W$52,0)+IF(SUM(C3+E3+G3+J3+L3)=2,$X$52,0)+IF(SUM(C3+E3+G3+J3+L3)=3,$Y$52,0)+IF(SUM(C3+E3+G3+J3+L3)=4,$Z$52,0)+IF(SUM(C3+E3+G3+J3+L3)=5,AA52,0)+IF(SUM(C3+E3+G3+J3+L3)=6,AB52,0)</f>
        <v>449</v>
      </c>
      <c r="T3" s="2">
        <v>1</v>
      </c>
      <c r="V3" s="3" t="s">
        <v>24</v>
      </c>
      <c r="W3" s="4">
        <v>133</v>
      </c>
      <c r="X3" s="5">
        <v>161</v>
      </c>
      <c r="Y3" s="4">
        <v>188</v>
      </c>
      <c r="Z3" s="4">
        <v>227</v>
      </c>
      <c r="AA3" s="4">
        <v>267</v>
      </c>
      <c r="AB3" s="4">
        <v>306</v>
      </c>
      <c r="AC3" s="4">
        <v>345</v>
      </c>
      <c r="AD3" s="4">
        <v>385</v>
      </c>
      <c r="AE3" s="4">
        <v>424</v>
      </c>
      <c r="AF3" s="4">
        <v>463</v>
      </c>
      <c r="AG3" s="4">
        <v>461</v>
      </c>
      <c r="AH3" s="4">
        <v>561</v>
      </c>
      <c r="AI3" s="4">
        <v>635</v>
      </c>
      <c r="AJ3" s="4">
        <v>683</v>
      </c>
      <c r="AK3" s="6"/>
      <c r="AL3" s="7"/>
      <c r="AM3" s="8"/>
      <c r="AN3" s="8"/>
      <c r="AP3" s="9" t="s">
        <v>25</v>
      </c>
      <c r="AQ3" s="9"/>
    </row>
    <row r="4" spans="2:43" ht="15" customHeight="1" x14ac:dyDescent="0.25">
      <c r="B4" s="43" t="s">
        <v>26</v>
      </c>
      <c r="C4" s="43"/>
      <c r="D4" s="44"/>
      <c r="E4" s="44"/>
      <c r="F4" s="45"/>
      <c r="G4" s="45"/>
      <c r="H4" s="45"/>
      <c r="I4" s="45"/>
      <c r="J4" s="45"/>
      <c r="K4" s="45"/>
      <c r="L4" s="45"/>
      <c r="M4" s="45"/>
      <c r="N4" s="46"/>
      <c r="O4" s="42">
        <f>IF(AND(C4=1,D4=2),$W$3,0)+IF(AND(C4=1,D4=3),$X$3,0)+IF(AND(C4=1,D4=4),$Y$3,0)+IF(AND(C4=1,D4=5),$Z$3,0)+IF(AND(C4=1,D4=6),$AA$3,0)+IF(AND(C4=1,D4=7),$AB$3,0)+IF(AND(C4=1,D4=8),$AC$3,0)+IF(AND(C4=1,D4=9),$AD$3,0)+IF(AND(C4=1,D4=10),$AE$3,0)+IF(AND(C4=1,D4=11),$AF$3,0)+IF(AND(C4=1,D4=12),$AG$3,0)+IF(AND(C4=1,D4=16),$AH$3,0)+IF(AND(C4=1,D4=20),$AI$3,0)+IF(AND(C4=1,D4=24),$AJ$3,0)+IF(SUM(C4+E4+G4+J4+L4)=2,$X$52,0)+IF(SUM(C4+E4+G4+J4+L4)=3,$Y$52,0)+IF(SUM(C4+E4+G4+J4+L4)=4,$Z$52,0)+IF(SUM(C4+E4+G4+J4+L4)=5,AA53,0)+IF(SUM(C4+E4+G4+J4+L4)=6,AB53,0)</f>
        <v>0</v>
      </c>
      <c r="T4" s="2"/>
      <c r="V4" s="10" t="s">
        <v>27</v>
      </c>
      <c r="W4" s="4">
        <v>91</v>
      </c>
      <c r="X4" s="5">
        <v>114</v>
      </c>
      <c r="Y4" s="4">
        <v>136</v>
      </c>
      <c r="Z4" s="4">
        <v>161</v>
      </c>
      <c r="AA4" s="4">
        <v>186</v>
      </c>
      <c r="AB4" s="4">
        <v>211</v>
      </c>
      <c r="AC4" s="4">
        <v>236</v>
      </c>
      <c r="AD4" s="4">
        <v>261</v>
      </c>
      <c r="AE4" s="4">
        <v>286</v>
      </c>
      <c r="AF4" s="4">
        <v>311</v>
      </c>
      <c r="AG4" s="4">
        <v>347</v>
      </c>
      <c r="AH4" s="4">
        <v>415</v>
      </c>
      <c r="AI4" s="4">
        <v>458</v>
      </c>
      <c r="AJ4" s="4">
        <v>478</v>
      </c>
      <c r="AK4" s="11"/>
      <c r="AL4" s="12"/>
      <c r="AM4" s="8"/>
      <c r="AN4" s="8"/>
      <c r="AP4" s="13" t="s">
        <v>28</v>
      </c>
      <c r="AQ4" s="14">
        <f>SUM(O18)</f>
        <v>0</v>
      </c>
    </row>
    <row r="5" spans="2:43" ht="15" customHeight="1" x14ac:dyDescent="0.25">
      <c r="B5" s="43" t="s">
        <v>29</v>
      </c>
      <c r="C5" s="43"/>
      <c r="D5" s="44"/>
      <c r="E5" s="44"/>
      <c r="F5" s="45"/>
      <c r="G5" s="45"/>
      <c r="H5" s="45"/>
      <c r="I5" s="45"/>
      <c r="J5" s="45"/>
      <c r="K5" s="45"/>
      <c r="L5" s="45"/>
      <c r="M5" s="45"/>
      <c r="N5" s="46"/>
      <c r="O5" s="42">
        <f t="shared" ref="O5:O7" si="0">IF(AND(C5=1,D5=2),$W$3,0)+IF(AND(C5=1,D5=3),$X$3,0)+IF(AND(C5=1,D5=4),$Y$3,0)+IF(AND(C5=1,D5=5),$Z$3,0)+IF(AND(C5=1,D5=6),$AA$3,0)+IF(AND(C5=1,D5=7),$AB$3,0)+IF(AND(C5=1,D5=8),$AC$3,0)+IF(AND(C5=1,D5=9),$AD$3,0)+IF(AND(C5=1,D5=10),$AE$3,0)+IF(AND(C5=1,D5=11),$AF$3,0)+IF(AND(C5=1,D5=12),$AG$3,0)+IF(AND(C5=1,D5=16),$AH$3,0)+IF(AND(C5=1,D5=20),$AI$3,0)+IF(AND(C5=1,D5=24),$AJ$3,0)+IF(AND(C5=2,D5=2),$W$11,0)+IF(AND(C5=2,D5=3),$X$11,0)+IF(AND(C5=2,D5=4),$Y$11,0)+IF(AND(C5=2,D5=5),$Z$11,0)+IF(AND(C5=2,D5=6),$AA$11,0)+IF(AND(C5=2,D5=7),$AB$11,0)+IF(AND(C5=2,D5=8),$AC$11,0)+IF(AND(C5=2,D5=9),$AD$11,0)+IF(AND(C5=2,D5=10),$AE$11,0)+IF(AND(C5=2,D5=11),$AF$11,0)+IF(AND(C5=2,D5=12),$AG$11,0)+IF(AND(C5=2,D5=16),$AH$11,0)+IF(AND(C5=2,D5=20),$AI$11,0)+IF(AND(C5=2,D5=24),$AJ$11,0)+IF(AND(C5=3,D5=2),$W$19,0)+IF(AND(C5=3,D5=3),$X$19,0)+IF(AND(C5=3,D5=4),$Y$19,0)+IF(AND(C5=3,D5=5),$Z$19,0)+IF(AND(C5=3,D5=6),$AA$19,0)+IF(AND(C5=3,D5=7),$AB$19,0)+IF(AND(C5=3,D5=8),$AC$19,0)+IF(AND(C5=3,D5=9),$AD$19,0)+IF(AND(C5=3,D5=10),$AE$19,0)+IF(AND(C5=3,D5=11),$AF$19,0)+IF(AND(C5=3,D5=12),$AG$19,0)+IF(AND(C5=3,D5=16),$AH$19,0)+IF(AND(C5=3,D5=20),$AI$19,0)+IF(AND(C5=3,D5=24),$AJ$19,0)+IF(AND(C5=4,D5=2),$W$27,0)+IF(AND(C5=4,D5=3),$X$27,0)+IF(AND(C5=4,D5=4),$Y$27,0)+IF(AND(C5=4,D5=5),$Z$27,0)+IF(AND(C5=4,D5=6),$AA$27,0)+IF(AND(C5=4,D5=7),$AB$27,0)+IF(AND(C5=4,D5=8),$AC$27,0)+IF(AND(C5=4,D5=9),$AD$27,0)+IF(AND(C5=4,D5=10),$AE$27,0)+IF(AND(C5=4,D5=11),$AF$27,0)+IF(AND(C5=4,D5=12),$AG$27,0)+IF(AND(C5=4,D5=16),$AH$27,0)+IF(AND(C5=4,D5=20),$AI$27,0)+IF(AND(C5=4,D5=24),$AJ$27,0)+IF(AND(C5=5,D5=2),$W$35,0)+IF(AND(C5=5,D5=3),$X$35,0)+IF(AND(C5=5,D5=4),$Y$35,0)+IF(AND(C5=5,D5=5),$Z$35,0)+IF(AND(C5=5,D5=6),$AA$35,0)+IF(AND(C5=5,D5=7),$AB$35,0)+IF(AND(C5=5,D5=8),$AC$35,0)+IF(AND(C5=5,D5=9),$AD$35,0)+IF(AND(C5=5,D5=10),$AE$35,0)+IF(AND(C5=5,D5=11),$AF$35,0)+IF(AND(C5=5,D5=12),$AG$35,0)+IF(AND(C5=5,D5=16),$AH$35,0)+IF(AND(C5=5,D5=20),$AI$35,0)+IF(AND(C5=5,D5=24),$AJ$35,0)+IF(AND(C5=6,D5=2),$W$43,0)+IF(AND(C5=6,D5=3),$X$43,0)+IF(AND(C5=6,D5=4),$Y$43,0)+IF(AND(C5=6,D5=5),$Z$43,0)+IF(AND(C5=6,D5=6),$AA$43,0)+IF(AND(C5=6,D5=7),$AB$43,0)+IF(AND(C5=6,D5=8),$AC$43,0)+IF(AND(C5=6,D5=9),$AD$43,0)+IF(AND(C5=6,D5=10),$AE$43,0)+IF(AND(C5=6,D5=11),$AF$43,0)+IF(AND(C5=6,D5=12),$AG$43,0)+IF(AND(C5=6,D5=16),$AH$43,0)+IF(AND(C5=6,D5=20),$AI$43,0)+IF(AND(C5=6,D5=24),$AJ$43,0)+IF(AND(E5=1,F5=2),$W$4,0)+IF(AND(E5=1,F5=3),$X$4,0)+IF(AND(E5=1,F5=4),$Y$4,0)+IF(AND(E5=1,F5=5),$Z$4,0)+IF(AND(E5=1,F5=6),$AA$4,0)+IF(AND(E5=1,F5=7),$AB$4,0)+IF(AND(E5=1,F5=8),$AC$4,0)+IF(AND(E5=1,F5=9),$AD$4,0)+IF(AND(E5=1,F5=10),$AE$4,0)+IF(AND(E5=1,F5=11),$AF$4,0)+IF(AND(E5=1,F5=12),$AG$4,0)+IF(AND(E5=1,F5=16),$AH$4,0)+IF(AND(E5=1,F5=20),$AI$4,0)+IF(AND(E5=1,F5=24),$AJ$4,0)+IF(AND(E5=2,F5=2),$W$12,0)+IF(AND(E5=2,F5=3),$X$12,0)+IF(AND(E5=2,F5=4),$Y$12,0)+IF(AND(E5=2,F5=5),$Z$12,0)+IF(AND(E5=2,F5=6),$AA$12,0)+IF(AND(E5=2,F5=7),$AB$12,0)+IF(AND(E5=2,F5=8),$AC$12,0)+IF(AND(E5=2,F5=9),$AD$12,0)+IF(AND(E5=2,F5=10),$AE$12,0)+IF(AND(E5=2,F5=11),$AF$12,0)+IF(AND(E5=2,F5=12),$AG$12,0)+IF(AND(E5=2,F5=16),$AH$12,0)+IF(AND(E5=2,F5=20),$AI$12,0)+IF(AND(E5=2,F5=24),$AJ$12,0)+IF(AND(E5=3,F5=2),$W$20,0)+IF(AND(E5=3,F5=3),$X$20,0)+IF(AND(E5=3,F5=4),$Y$20,0)+IF(AND(E5=3,F5=5),$Z$20,0)+IF(AND(E5=3,F5=6),$AA$20,0)+IF(AND(E5=3,F5=7),$AB$20,0)+IF(AND(E5=3,F5=8),$AC$20,0)+IF(AND(E5=3,F5=9),$AD$20,0)+IF(AND(E5=3,F5=10),$AE$20,0)+IF(AND(E5=3,F5=11),$AF$20,0)+IF(AND(E5=3,F5=12),$AG$20,0)+IF(AND(E5=3,F5=16),$AH$20,0)+IF(AND(E5=3,F5=20),$AI$20,0)+IF(AND(E5=3,F5=24),$AJ$20,0)+IF(AND(E5=4,F5=2),$W$28,0)+IF(AND(E5=3,F5=4),$X$28,0)+IF(AND(E5=4,F5=4),$Y$28,0)+IF(AND(E5=4,F5=5),$Z$28,0)+IF(AND(E5=4,F5=6),$AA$28,0)+IF(AND(E5=4,F5=7),$AB$28,0)+IF(AND(E5=4,F5=8),$AC$28,0)+IF(AND(E5=4,F5=9),$AD$28,0)+IF(AND(E5=4,F5=10),$AE$28,0)+IF(AND(E5=4,F5=11),$AF$28,0)+IF(AND(E5=4,F5=12),$AG$28,0)+IF(AND(E5=4,F5=16),$AH$28,0)+IF(AND(E5=4,F5=20),$AI$28,0)+IF(AND(E5=4,F5=24),$AJ$28,0)+IF(AND(E5=5,F5=2),$W$36,0)+IF(AND(E5=5,F5=4),$X$36,0)+IF(AND(E5=5,F5=4),$Y$36,0)+IF(AND(E5=5,F5=5),$Z$36,0)+IF(AND(E5=5,F5=6),$AA$36,0)+IF(AND(E5=5,F5=7),$AB$36,0)+IF(AND(E5=5,F5=8),$AC$36,0)+IF(AND(E5=5,F5=9),$AD$36,0)+IF(AND(E5=5,F5=10),$AE$36,0)+IF(AND(E5=5,F5=11),$AF$36,0)+IF(AND(E5=5,F5=12),$AG$36,0)+IF(AND(E5=5,F5=16),$AH$36,0)+IF(AND(E5=5,F5=20),$AI$36,0)+IF(AND(E5=5,F5=24),$AJ$36,0)+IF(AND(E5=6,F5=2),$W$44,0)+IF(AND(E5=6,F5=4),$X$44,0)+IF(AND(E5=6,F5=4),$Y$44,0)+IF(AND(E5=6,F5=5),$Z$44,0)+IF(AND(E5=6,F5=6),$AA$44,0)+IF(AND(E5=6,F5=7),$AB$44,0)+IF(AND(E5=6,F5=8),$AC$44,0)+IF(AND(E5=6,F5=9),$AD$44,0)+IF(AND(E5=6,F5=10),$AE$44,0)+IF(AND(E5=6,F5=11),$AF$44,0)+IF(AND(E5=6,F5=12),$AG$44,0)+IF(AND(E5=6,F5=16),$AH$44,0)+IF(AND(E5=6,F5=20),$AI$44,0)+IF(AND(E5=6,F5=24),$AJ$44,0)+IF(AND(G5=1,H5=2),$W$5,0)+IF(AND(G5=1,H5=3),$X$5,0)+IF(AND(G5=1,H5=4),$Y$5,0)+IF(AND(G5=1,H5=5),$Z$5,0)+IF(AND(G5=1,H5=6),$AA$5,0)+IF(AND(G5=1,H5=7),$AB$5,0)+IF(AND(G5=1,H5=8),$AC$5,0)+IF(AND(G5=1,H5=9),$AD$5,0)+IF(AND(G5=1,H5=10),$AE$5,0)+IF(AND(G5=1,H5=11),$AF$5,0)+IF(AND(G5=1,H5=12),$AG$5,0)+IF(AND(G5=1,H5=16),$AH$5,0)+IF(AND(G5=1,H5=20),$AI$5,0)+IF(AND(G5=1,H5=24),$AJ$5,0)+IF(AND(G5=2,H5=2),$W$13,0)+IF(AND(G5=2,H5=3),$X$13,0)+IF(AND(G5=2,H5=4),$Y$13,0)+IF(AND(G5=2,H5=5),$Z$13,0)+IF(AND(G5=2,H5=6),$AA$13,0)+IF(AND(G5=2,H5=7),$AB$13,0)+IF(AND(G5=2,H5=8),$AC$13,0)+IF(AND(G5=2,H5=9),$AD$13,0)+IF(AND(G5=2,H5=10),$AE$13,0)+IF(AND(G5=2,H5=11),$AF$13,0)+IF(AND(G5=2,H5=12),$AG$13,0)+IF(AND(G5=2,H5=16),$AH$13,0)+IF(AND(G5=2,H5=20),$AI$13,0)+IF(AND(G5=2,H5=24),$AJ$13,0)+IF(AND(G5=3,H5=2),$W$21,0)+IF(AND(G5=3,H5=3),$X$21,0)+IF(AND(G5=3,H5=4),$Y$21,0)+IF(AND(G5=3,H5=5),$Z$21,0)+IF(AND(G5=3,H5=6),$AA$21,0)+IF(AND(G5=3,H5=7),$AB$21,0)+IF(AND(G5=3,H5=8),$AC$21,0)+IF(AND(G5=3,H5=9),$AD$21,0)+IF(AND(G5=3,H5=10),$AE$21,0)+IF(AND(G5=3,H5=11),$AF$21,0)+IF(AND(G5=3,H5=12),$AG$21,0)+IF(AND(G5=3,H5=16),$AH$21,0)+IF(AND(G5=3,H5=20),$AI$21,0)+IF(AND(G5=3,H5=24),$AJ$21,0)+IF(AND(G5=4,H5=2),$W$29,0)+IF(AND(G5=4,H5=3),$X$29,0)+IF(AND(G5=4,H5=4),$Y$29,0)+IF(AND(G5=4,H5=5),$Z$29,0)+IF(AND(G5=4,H5=6),$AA$29,0)+IF(AND(G5=4,H5=7),$AB$29,0)+IF(AND(G5=4,H5=8),$AC$29,0)+IF(AND(G5=4,H5=9),$AD$29,0)+IF(AND(G5=4,H5=10),$AE$29,0)+IF(AND(G5=4,H5=11),$AF$29,0)+IF(AND(G5=4,H5=12),$AG$29,0)+IF(AND(G5=4,H5=16),$AH$29,0)+IF(AND(G5=4,H5=20),$AI$29,0)+IF(AND(G5=4,H5=24),$AJ$29,0)+IF(AND(G5=5,H5=2),$W$37,0)+IF(AND(G5=5,H5=3),$X$37,0)+IF(AND(G5=5,H5=4),$Y$37,0)+IF(AND(G5=5,H5=5),$Z$37,0)+IF(AND(G5=5,H5=6),$AA$37,0)+IF(AND(G5=5,H5=7),$AB$37,0)+IF(AND(G5=5,H5=8),$AC$37,0)+IF(AND(G5=5,H5=9),$AD$37,0)+IF(AND(G5=5,H5=10),$AE$37,0)+IF(AND(G5=5,H5=11),$AF$37,0)+IF(AND(G5=5,H5=12),$AG$37,0)+IF(AND(G5=5,H5=16),$AH$37,0)+IF(AND(G5=5,H5=20),$AI$37,0)+IF(AND(G5=5,H5=24),$AJ$37,0)+IF(AND(G5=6,H5=2),$W$45,0)+IF(AND(G5=6,H5=3),$X$45,0)+IF(AND(G5=6,H5=4),$Y$45,0)+IF(AND(G5=6,H5=5),$Z$45,0)+IF(AND(G5=6,H5=6),$AA$45,0)+IF(AND(G5=6,H5=7),$AB$45,0)+IF(AND(G5=6,H5=8),$AC$45,0)+IF(AND(G5=6,H5=9),$AD$45,0)+IF(AND(G5=6,H5=10),$AE$45,0)+IF(AND(G5=6,H5=11),$AF$45,0)+IF(AND(G5=6,H5=12),$AG$45,0)+IF(AND(G5=6,H5=16),$AH$45,0)+IF(AND(G5=6,H5=20),$AI$45,0)+IF(AND(G5=6,H5=24),$AJ$45,0)+IF(SUM(C5+E5+G5+J5+L5)=1,$W$52,0)+IF(SUM(C5+E5+G5+J5+L5)=2,$X$52,0)+IF(SUM(C5+E5+G5+J5+L5)=3,$Y$52,0)+IF(SUM(C5+E5+G5+J5+L5)=4,$Z$52,0)+IF(SUM(C5+E5+G5+J5+L5)=5,AA54,0)+IF(SUM(C5+E5+G5+J5+L5)=6,AB54,0)</f>
        <v>0</v>
      </c>
      <c r="T5" s="2"/>
      <c r="V5" s="10" t="s">
        <v>30</v>
      </c>
      <c r="W5" s="4">
        <v>99</v>
      </c>
      <c r="X5" s="4">
        <v>119</v>
      </c>
      <c r="Y5" s="4">
        <v>145</v>
      </c>
      <c r="Z5" s="4">
        <v>170</v>
      </c>
      <c r="AA5" s="4">
        <v>195</v>
      </c>
      <c r="AB5" s="4">
        <v>220</v>
      </c>
      <c r="AC5" s="4">
        <v>245</v>
      </c>
      <c r="AD5" s="4">
        <v>271</v>
      </c>
      <c r="AE5" s="4">
        <v>296</v>
      </c>
      <c r="AF5" s="4">
        <v>321</v>
      </c>
      <c r="AG5" s="4">
        <v>331</v>
      </c>
      <c r="AH5" s="4">
        <v>355</v>
      </c>
      <c r="AI5" s="4">
        <v>402</v>
      </c>
      <c r="AJ5" s="4">
        <v>432</v>
      </c>
      <c r="AK5" s="11"/>
      <c r="AL5" s="12"/>
      <c r="AM5" s="8"/>
      <c r="AN5" s="8"/>
      <c r="AP5" s="13" t="s">
        <v>31</v>
      </c>
      <c r="AQ5" s="14">
        <f>SUM(O34)</f>
        <v>0</v>
      </c>
    </row>
    <row r="6" spans="2:43" ht="15" customHeight="1" x14ac:dyDescent="0.25">
      <c r="B6" s="43" t="s">
        <v>32</v>
      </c>
      <c r="C6" s="43"/>
      <c r="D6" s="44"/>
      <c r="E6" s="44"/>
      <c r="F6" s="45"/>
      <c r="G6" s="45"/>
      <c r="H6" s="45"/>
      <c r="I6" s="45"/>
      <c r="J6" s="45"/>
      <c r="K6" s="45"/>
      <c r="L6" s="45"/>
      <c r="M6" s="45"/>
      <c r="N6" s="46"/>
      <c r="O6" s="42">
        <f t="shared" si="0"/>
        <v>0</v>
      </c>
      <c r="T6" s="2"/>
      <c r="V6" s="10" t="s">
        <v>33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11"/>
      <c r="AL6" s="12"/>
      <c r="AM6" s="8"/>
      <c r="AN6" s="8"/>
      <c r="AP6" s="13" t="s">
        <v>34</v>
      </c>
      <c r="AQ6" s="14">
        <f>SUM(O50)</f>
        <v>0</v>
      </c>
    </row>
    <row r="7" spans="2:43" ht="15" customHeight="1" x14ac:dyDescent="0.25">
      <c r="B7" s="43" t="s">
        <v>35</v>
      </c>
      <c r="C7" s="43"/>
      <c r="D7" s="44"/>
      <c r="E7" s="44"/>
      <c r="F7" s="45"/>
      <c r="G7" s="45"/>
      <c r="H7" s="45"/>
      <c r="I7" s="45"/>
      <c r="J7" s="45"/>
      <c r="K7" s="45"/>
      <c r="L7" s="45"/>
      <c r="M7" s="45"/>
      <c r="N7" s="46"/>
      <c r="O7" s="42">
        <f t="shared" si="0"/>
        <v>0</v>
      </c>
      <c r="T7" s="2"/>
      <c r="V7" s="10" t="s">
        <v>36</v>
      </c>
      <c r="W7" s="4">
        <v>96</v>
      </c>
      <c r="X7" s="4">
        <v>115</v>
      </c>
      <c r="Y7" s="4">
        <v>140</v>
      </c>
      <c r="Z7" s="4">
        <v>165</v>
      </c>
      <c r="AA7" s="4">
        <v>189</v>
      </c>
      <c r="AB7" s="4">
        <v>214</v>
      </c>
      <c r="AC7" s="4">
        <v>238</v>
      </c>
      <c r="AD7" s="4">
        <v>262</v>
      </c>
      <c r="AE7" s="4">
        <v>287</v>
      </c>
      <c r="AF7" s="4">
        <v>311</v>
      </c>
      <c r="AG7" s="4">
        <v>331</v>
      </c>
      <c r="AH7" s="4">
        <v>344</v>
      </c>
      <c r="AI7" s="4">
        <v>390</v>
      </c>
      <c r="AJ7" s="4">
        <v>419</v>
      </c>
      <c r="AK7" s="11"/>
      <c r="AL7" s="12"/>
      <c r="AM7" s="8"/>
      <c r="AN7" s="8"/>
      <c r="AP7" s="13" t="s">
        <v>37</v>
      </c>
      <c r="AQ7" s="14">
        <f>SUM(O66)</f>
        <v>0</v>
      </c>
    </row>
    <row r="8" spans="2:43" ht="15" customHeight="1" thickBot="1" x14ac:dyDescent="0.3">
      <c r="B8" s="43" t="s">
        <v>38</v>
      </c>
      <c r="C8" s="43"/>
      <c r="D8" s="44"/>
      <c r="E8" s="44"/>
      <c r="F8" s="45"/>
      <c r="G8" s="45"/>
      <c r="H8" s="45"/>
      <c r="I8" s="45"/>
      <c r="J8" s="45"/>
      <c r="K8" s="45"/>
      <c r="L8" s="45"/>
      <c r="M8" s="45"/>
      <c r="N8" s="46"/>
      <c r="O8" s="47">
        <f t="shared" ref="O8:O71" si="1">IF(D8=2,$W$3,IF(D8=3,$X$3,IF(D8=4,$Y$3,IF(D8=5,$Z$3,IF(D8=6,$AA$3,IF(D8=7,$AB$3,IF(D8=8,$AC$3,0)))))))+IF(D8=9,$AD$3,IF(D8=10,$AE$3,IF(D8=11,$AF$3,IF(D8=12,$AG$3,IF(D8=16,$AH$3,IF(D8=20,$AI$3,0))))))+IF(D8=24,$AJ$3,IF(D8=28,$AK$3,0))+IF(F8=2,$W$4,IF(F8=3,$X$4,IF(F8=4,$Y$4,IF(F8=5,$Z$4,IF(F8=6,$AA$4,IF(F8=7,$AB$4,0))))))+IF(F8=8,$AC$4,IF(F8=9,$AD$4,IF(F8=10,$AE$4,IF(F8=11,$AF$4,IF(F8=12,$AG$4,IF(F8=16,$AH$4,IF(F8=20,$AI$4,0)))))))+IF(F8=24,$AJ$4,IF(F8=28,$AK$4,0))+IF(H8=2,$W$5,IF(H8=3,$X$5,IF(H8=4,$Y$5,IF(H8=5,$Z$5,IF(H8=6,$AA$5,IF(H8=7,$AB$5,IF(H8=8,$AC$5,0)))))))+IF(H8=8,$AC$5,IF(H8=9,$AD$5,IF(H8=10,$AE$5,IF(H8=11,$AF$5,IF(H8=12,$AG$5,IF(H8=16,$AH$5,IF(H8=20,$AI$5,0)))))))+IF(H8=24,$AJ$5,IF(H8=28,$AK$5,0))+IF(I8=2,$W$6,IF(I8=3,$X$6,IF(I8=4,$Y$6,IF(I8=5,$Z$6,IF(I8=6,$AA$6,IF(I8=7,$AB$6,0))))))+IF(I8=8,$AC$6,IF(I8=9,$AD$6,IF(I8=10,$AE$6,IF(I8=11,$AF$6,IF(I8=12,$AG$6,IF(I8=16,$AH$6,IF(I8=20,$AI$6,0)))))))+IF(I8=24,$AJ$6,IF(I8=28,$AK$6,0))+IF(K8=2,$W$7,IF(K8=3,$X$7,IF(K8=4,$Y$7,IF(K8=5,$Z$7,IF(K8=6,$AA$7,IF(K8=7,$AB$7,0))))))+IF(K8=8,$AC$7,IF(K8=9,$AD$7,IF(K8=10,$AE$7,IF(K8=11,$AF$7,IF(K8=12,$AG$7,IF(K8=16,$AH$7,IF(K8=20,$AI$7,0)))))))+IF(K8=24,$AJ$7,IF(K8=28,$AK$7,0))+IF(M8=2,$W$8,IF(M8=3,$X$8,IF(M8=4,$Y$8,IF(M8=5,$Z$8,IF(M8=6,$AA$8,IF(M8=7,$AB$8,0))))))+IF(M8=8,$AC$8,IF(M8=9,$AD$8,IF(M8=10,$AE$8,IF(M8=11,$AF$8,IF(M8=12,$AG$8,IF(M8=16,$AH$8,IF(M8=20,$AI$8,0)))))))+IF(M8=24,$AJ$8,IF(M8=28,$AK$8,0))</f>
        <v>0</v>
      </c>
      <c r="T8" s="2"/>
      <c r="V8" s="15" t="s">
        <v>39</v>
      </c>
      <c r="W8" s="4">
        <v>82</v>
      </c>
      <c r="X8" s="4">
        <v>104</v>
      </c>
      <c r="Y8" s="4">
        <v>124</v>
      </c>
      <c r="Z8" s="4">
        <v>147</v>
      </c>
      <c r="AA8" s="4">
        <v>169</v>
      </c>
      <c r="AB8" s="4">
        <v>192</v>
      </c>
      <c r="AC8" s="4">
        <v>215</v>
      </c>
      <c r="AD8" s="4">
        <v>237</v>
      </c>
      <c r="AE8" s="4">
        <v>260</v>
      </c>
      <c r="AF8" s="4">
        <v>283</v>
      </c>
      <c r="AG8" s="4">
        <v>316</v>
      </c>
      <c r="AH8" s="4">
        <v>378</v>
      </c>
      <c r="AI8" s="4">
        <v>417</v>
      </c>
      <c r="AJ8" s="4">
        <v>435</v>
      </c>
      <c r="AK8" s="16"/>
      <c r="AL8" s="17"/>
      <c r="AM8" s="8"/>
      <c r="AN8" s="8"/>
      <c r="AP8" s="13" t="s">
        <v>40</v>
      </c>
      <c r="AQ8" s="18">
        <f>SUM(O82)</f>
        <v>0</v>
      </c>
    </row>
    <row r="9" spans="2:43" ht="15" customHeight="1" x14ac:dyDescent="0.25">
      <c r="B9" s="43" t="s">
        <v>41</v>
      </c>
      <c r="C9" s="43"/>
      <c r="D9" s="44"/>
      <c r="E9" s="44"/>
      <c r="F9" s="45"/>
      <c r="G9" s="45"/>
      <c r="H9" s="45"/>
      <c r="I9" s="45"/>
      <c r="J9" s="45"/>
      <c r="K9" s="45"/>
      <c r="L9" s="45"/>
      <c r="M9" s="45"/>
      <c r="N9" s="46"/>
      <c r="O9" s="47">
        <f t="shared" si="1"/>
        <v>0</v>
      </c>
      <c r="V9" s="19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P9" s="13" t="s">
        <v>42</v>
      </c>
      <c r="AQ9" s="18">
        <f>SUM(O112)</f>
        <v>0</v>
      </c>
    </row>
    <row r="10" spans="2:43" ht="15" customHeight="1" thickBot="1" x14ac:dyDescent="0.3">
      <c r="B10" s="43" t="s">
        <v>43</v>
      </c>
      <c r="C10" s="43"/>
      <c r="D10" s="44"/>
      <c r="E10" s="44"/>
      <c r="F10" s="45"/>
      <c r="G10" s="45"/>
      <c r="H10" s="45"/>
      <c r="I10" s="45"/>
      <c r="J10" s="45"/>
      <c r="K10" s="45"/>
      <c r="L10" s="45"/>
      <c r="M10" s="45"/>
      <c r="N10" s="46"/>
      <c r="O10" s="47">
        <f t="shared" si="1"/>
        <v>0</v>
      </c>
      <c r="V10" s="20"/>
      <c r="W10" s="20">
        <v>2</v>
      </c>
      <c r="X10" s="20">
        <v>3</v>
      </c>
      <c r="Y10" s="20">
        <v>4</v>
      </c>
      <c r="Z10" s="20">
        <v>5</v>
      </c>
      <c r="AA10" s="20">
        <v>6</v>
      </c>
      <c r="AB10" s="20">
        <v>7</v>
      </c>
      <c r="AC10" s="20">
        <v>8</v>
      </c>
      <c r="AD10" s="20">
        <v>9</v>
      </c>
      <c r="AE10" s="20">
        <v>10</v>
      </c>
      <c r="AF10" s="20">
        <v>11</v>
      </c>
      <c r="AG10" s="20">
        <v>12</v>
      </c>
      <c r="AH10" s="20">
        <v>16</v>
      </c>
      <c r="AI10" s="20">
        <v>20</v>
      </c>
      <c r="AJ10" s="20">
        <v>24</v>
      </c>
      <c r="AP10" s="13" t="s">
        <v>44</v>
      </c>
      <c r="AQ10" s="18">
        <f>SUM(O146)</f>
        <v>0</v>
      </c>
    </row>
    <row r="11" spans="2:43" ht="15" customHeight="1" x14ac:dyDescent="0.25">
      <c r="B11" s="43" t="s">
        <v>45</v>
      </c>
      <c r="C11" s="43"/>
      <c r="D11" s="44"/>
      <c r="E11" s="44"/>
      <c r="F11" s="45"/>
      <c r="G11" s="45"/>
      <c r="H11" s="45"/>
      <c r="I11" s="45"/>
      <c r="J11" s="45"/>
      <c r="K11" s="45"/>
      <c r="L11" s="45"/>
      <c r="M11" s="45"/>
      <c r="N11" s="46"/>
      <c r="O11" s="47">
        <f t="shared" si="1"/>
        <v>0</v>
      </c>
      <c r="T11" s="2">
        <v>2</v>
      </c>
      <c r="V11" s="3" t="s">
        <v>24</v>
      </c>
      <c r="W11" s="4">
        <f>W3*2</f>
        <v>266</v>
      </c>
      <c r="X11" s="4">
        <f t="shared" ref="X11:AJ11" si="2">X3*2</f>
        <v>322</v>
      </c>
      <c r="Y11" s="4">
        <f t="shared" si="2"/>
        <v>376</v>
      </c>
      <c r="Z11" s="4">
        <f t="shared" si="2"/>
        <v>454</v>
      </c>
      <c r="AA11" s="4">
        <f t="shared" si="2"/>
        <v>534</v>
      </c>
      <c r="AB11" s="4">
        <f t="shared" si="2"/>
        <v>612</v>
      </c>
      <c r="AC11" s="4">
        <f t="shared" si="2"/>
        <v>690</v>
      </c>
      <c r="AD11" s="4">
        <f t="shared" si="2"/>
        <v>770</v>
      </c>
      <c r="AE11" s="4">
        <f t="shared" si="2"/>
        <v>848</v>
      </c>
      <c r="AF11" s="4">
        <f t="shared" si="2"/>
        <v>926</v>
      </c>
      <c r="AG11" s="4">
        <f t="shared" si="2"/>
        <v>922</v>
      </c>
      <c r="AH11" s="4">
        <f t="shared" si="2"/>
        <v>1122</v>
      </c>
      <c r="AI11" s="4">
        <f t="shared" si="2"/>
        <v>1270</v>
      </c>
      <c r="AJ11" s="4">
        <f t="shared" si="2"/>
        <v>1366</v>
      </c>
      <c r="AK11" s="21"/>
      <c r="AP11" s="13" t="s">
        <v>46</v>
      </c>
      <c r="AQ11" s="18">
        <f>SUM(O170)</f>
        <v>0</v>
      </c>
    </row>
    <row r="12" spans="2:43" ht="15" customHeight="1" x14ac:dyDescent="0.25">
      <c r="B12" s="43" t="s">
        <v>47</v>
      </c>
      <c r="C12" s="43"/>
      <c r="D12" s="44"/>
      <c r="E12" s="44"/>
      <c r="F12" s="45"/>
      <c r="G12" s="45"/>
      <c r="H12" s="45"/>
      <c r="I12" s="45"/>
      <c r="J12" s="45"/>
      <c r="K12" s="45"/>
      <c r="L12" s="45"/>
      <c r="M12" s="45"/>
      <c r="N12" s="46"/>
      <c r="O12" s="47">
        <f t="shared" si="1"/>
        <v>0</v>
      </c>
      <c r="T12" s="2"/>
      <c r="V12" s="10" t="s">
        <v>27</v>
      </c>
      <c r="W12" s="4">
        <f t="shared" ref="W12:AJ16" si="3">W4*2</f>
        <v>182</v>
      </c>
      <c r="X12" s="4">
        <f t="shared" si="3"/>
        <v>228</v>
      </c>
      <c r="Y12" s="4">
        <f t="shared" si="3"/>
        <v>272</v>
      </c>
      <c r="Z12" s="4">
        <f t="shared" si="3"/>
        <v>322</v>
      </c>
      <c r="AA12" s="4">
        <f t="shared" si="3"/>
        <v>372</v>
      </c>
      <c r="AB12" s="4">
        <f t="shared" si="3"/>
        <v>422</v>
      </c>
      <c r="AC12" s="4">
        <f t="shared" si="3"/>
        <v>472</v>
      </c>
      <c r="AD12" s="4">
        <f t="shared" si="3"/>
        <v>522</v>
      </c>
      <c r="AE12" s="4">
        <f t="shared" si="3"/>
        <v>572</v>
      </c>
      <c r="AF12" s="4">
        <f t="shared" si="3"/>
        <v>622</v>
      </c>
      <c r="AG12" s="4">
        <f t="shared" si="3"/>
        <v>694</v>
      </c>
      <c r="AH12" s="4">
        <f t="shared" si="3"/>
        <v>830</v>
      </c>
      <c r="AI12" s="4">
        <f t="shared" si="3"/>
        <v>916</v>
      </c>
      <c r="AJ12" s="4">
        <f t="shared" si="3"/>
        <v>956</v>
      </c>
      <c r="AK12" s="21"/>
      <c r="AP12" s="13" t="s">
        <v>48</v>
      </c>
      <c r="AQ12" s="18">
        <f>SUM(O204)</f>
        <v>0</v>
      </c>
    </row>
    <row r="13" spans="2:43" ht="15" customHeight="1" x14ac:dyDescent="0.25">
      <c r="B13" s="43" t="s">
        <v>49</v>
      </c>
      <c r="C13" s="43"/>
      <c r="D13" s="44"/>
      <c r="E13" s="44"/>
      <c r="F13" s="45"/>
      <c r="G13" s="45"/>
      <c r="H13" s="45"/>
      <c r="I13" s="45"/>
      <c r="J13" s="45"/>
      <c r="K13" s="45"/>
      <c r="L13" s="45"/>
      <c r="M13" s="45"/>
      <c r="N13" s="46"/>
      <c r="O13" s="47">
        <f t="shared" si="1"/>
        <v>0</v>
      </c>
      <c r="T13" s="2"/>
      <c r="V13" s="10" t="s">
        <v>30</v>
      </c>
      <c r="W13" s="4">
        <f t="shared" si="3"/>
        <v>198</v>
      </c>
      <c r="X13" s="4">
        <f t="shared" si="3"/>
        <v>238</v>
      </c>
      <c r="Y13" s="4">
        <f t="shared" si="3"/>
        <v>290</v>
      </c>
      <c r="Z13" s="4">
        <f t="shared" si="3"/>
        <v>340</v>
      </c>
      <c r="AA13" s="4">
        <f t="shared" si="3"/>
        <v>390</v>
      </c>
      <c r="AB13" s="4">
        <f t="shared" si="3"/>
        <v>440</v>
      </c>
      <c r="AC13" s="4">
        <f t="shared" si="3"/>
        <v>490</v>
      </c>
      <c r="AD13" s="4">
        <f t="shared" si="3"/>
        <v>542</v>
      </c>
      <c r="AE13" s="4">
        <f t="shared" si="3"/>
        <v>592</v>
      </c>
      <c r="AF13" s="4">
        <f t="shared" si="3"/>
        <v>642</v>
      </c>
      <c r="AG13" s="4">
        <f t="shared" si="3"/>
        <v>662</v>
      </c>
      <c r="AH13" s="4">
        <f t="shared" si="3"/>
        <v>710</v>
      </c>
      <c r="AI13" s="4">
        <f t="shared" si="3"/>
        <v>804</v>
      </c>
      <c r="AJ13" s="4">
        <f t="shared" si="3"/>
        <v>864</v>
      </c>
      <c r="AK13" s="21"/>
      <c r="AP13" s="13" t="s">
        <v>50</v>
      </c>
      <c r="AQ13" s="18">
        <f>SUM(O205)</f>
        <v>0</v>
      </c>
    </row>
    <row r="14" spans="2:43" ht="15" customHeight="1" x14ac:dyDescent="0.25">
      <c r="B14" s="43" t="s">
        <v>51</v>
      </c>
      <c r="C14" s="43"/>
      <c r="D14" s="44"/>
      <c r="E14" s="44"/>
      <c r="F14" s="45"/>
      <c r="G14" s="45"/>
      <c r="H14" s="45"/>
      <c r="I14" s="45"/>
      <c r="J14" s="45"/>
      <c r="K14" s="45"/>
      <c r="L14" s="45"/>
      <c r="M14" s="45"/>
      <c r="N14" s="46"/>
      <c r="O14" s="47">
        <f t="shared" si="1"/>
        <v>0</v>
      </c>
      <c r="T14" s="2"/>
      <c r="V14" s="10" t="s">
        <v>33</v>
      </c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21"/>
    </row>
    <row r="15" spans="2:43" ht="15" customHeight="1" x14ac:dyDescent="0.25">
      <c r="B15" s="43" t="s">
        <v>52</v>
      </c>
      <c r="C15" s="43"/>
      <c r="D15" s="44"/>
      <c r="E15" s="44"/>
      <c r="F15" s="45"/>
      <c r="G15" s="45"/>
      <c r="H15" s="45"/>
      <c r="I15" s="45"/>
      <c r="J15" s="45"/>
      <c r="K15" s="45"/>
      <c r="L15" s="45"/>
      <c r="M15" s="45"/>
      <c r="N15" s="46"/>
      <c r="O15" s="47">
        <f t="shared" si="1"/>
        <v>0</v>
      </c>
      <c r="T15" s="2"/>
      <c r="V15" s="10" t="s">
        <v>36</v>
      </c>
      <c r="W15" s="4">
        <f t="shared" si="3"/>
        <v>192</v>
      </c>
      <c r="X15" s="4">
        <f t="shared" si="3"/>
        <v>230</v>
      </c>
      <c r="Y15" s="4">
        <f t="shared" si="3"/>
        <v>280</v>
      </c>
      <c r="Z15" s="4">
        <f t="shared" si="3"/>
        <v>330</v>
      </c>
      <c r="AA15" s="4">
        <f t="shared" si="3"/>
        <v>378</v>
      </c>
      <c r="AB15" s="4">
        <f t="shared" si="3"/>
        <v>428</v>
      </c>
      <c r="AC15" s="4">
        <f t="shared" si="3"/>
        <v>476</v>
      </c>
      <c r="AD15" s="4">
        <f t="shared" si="3"/>
        <v>524</v>
      </c>
      <c r="AE15" s="4">
        <f t="shared" si="3"/>
        <v>574</v>
      </c>
      <c r="AF15" s="4">
        <f t="shared" si="3"/>
        <v>622</v>
      </c>
      <c r="AG15" s="4">
        <f t="shared" si="3"/>
        <v>662</v>
      </c>
      <c r="AH15" s="4">
        <f t="shared" si="3"/>
        <v>688</v>
      </c>
      <c r="AI15" s="4">
        <f t="shared" si="3"/>
        <v>780</v>
      </c>
      <c r="AJ15" s="4">
        <f t="shared" si="3"/>
        <v>838</v>
      </c>
      <c r="AK15" s="21"/>
    </row>
    <row r="16" spans="2:43" ht="15" customHeight="1" thickBot="1" x14ac:dyDescent="0.3">
      <c r="B16" s="43" t="s">
        <v>53</v>
      </c>
      <c r="C16" s="43"/>
      <c r="D16" s="44"/>
      <c r="E16" s="44"/>
      <c r="F16" s="45"/>
      <c r="G16" s="45"/>
      <c r="H16" s="45"/>
      <c r="I16" s="45"/>
      <c r="J16" s="45"/>
      <c r="K16" s="45"/>
      <c r="L16" s="45"/>
      <c r="M16" s="45"/>
      <c r="N16" s="46"/>
      <c r="O16" s="47">
        <f t="shared" si="1"/>
        <v>0</v>
      </c>
      <c r="T16" s="2"/>
      <c r="V16" s="15" t="s">
        <v>39</v>
      </c>
      <c r="W16" s="4">
        <f t="shared" si="3"/>
        <v>164</v>
      </c>
      <c r="X16" s="4">
        <f t="shared" si="3"/>
        <v>208</v>
      </c>
      <c r="Y16" s="4">
        <f t="shared" si="3"/>
        <v>248</v>
      </c>
      <c r="Z16" s="4">
        <f t="shared" si="3"/>
        <v>294</v>
      </c>
      <c r="AA16" s="4">
        <f t="shared" si="3"/>
        <v>338</v>
      </c>
      <c r="AB16" s="4">
        <f t="shared" si="3"/>
        <v>384</v>
      </c>
      <c r="AC16" s="4">
        <f t="shared" si="3"/>
        <v>430</v>
      </c>
      <c r="AD16" s="4">
        <f t="shared" si="3"/>
        <v>474</v>
      </c>
      <c r="AE16" s="4">
        <f t="shared" si="3"/>
        <v>520</v>
      </c>
      <c r="AF16" s="4">
        <f t="shared" si="3"/>
        <v>566</v>
      </c>
      <c r="AG16" s="4">
        <f t="shared" si="3"/>
        <v>632</v>
      </c>
      <c r="AH16" s="4">
        <f t="shared" si="3"/>
        <v>756</v>
      </c>
      <c r="AI16" s="4">
        <f t="shared" si="3"/>
        <v>834</v>
      </c>
      <c r="AJ16" s="4">
        <f t="shared" si="3"/>
        <v>870</v>
      </c>
      <c r="AK16" s="21"/>
    </row>
    <row r="17" spans="2:36" ht="15" customHeight="1" thickBot="1" x14ac:dyDescent="0.3">
      <c r="B17" s="48" t="s">
        <v>54</v>
      </c>
      <c r="C17" s="48"/>
      <c r="D17" s="49"/>
      <c r="E17" s="49"/>
      <c r="F17" s="50"/>
      <c r="G17" s="50"/>
      <c r="H17" s="50"/>
      <c r="I17" s="50"/>
      <c r="J17" s="50"/>
      <c r="K17" s="50"/>
      <c r="L17" s="50"/>
      <c r="M17" s="50"/>
      <c r="N17" s="51"/>
      <c r="O17" s="47">
        <f t="shared" si="1"/>
        <v>0</v>
      </c>
      <c r="V17" s="19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</row>
    <row r="18" spans="2:36" ht="15" customHeight="1" thickBot="1" x14ac:dyDescent="0.3">
      <c r="B18" s="52" t="s">
        <v>55</v>
      </c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4"/>
      <c r="N18" s="55"/>
      <c r="O18" s="47">
        <f t="shared" si="1"/>
        <v>0</v>
      </c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</row>
    <row r="19" spans="2:36" x14ac:dyDescent="0.25">
      <c r="B19" s="56" t="s">
        <v>56</v>
      </c>
      <c r="C19" s="57"/>
      <c r="D19" s="58"/>
      <c r="E19" s="58"/>
      <c r="F19" s="59"/>
      <c r="G19" s="59"/>
      <c r="H19" s="59"/>
      <c r="I19" s="59"/>
      <c r="J19" s="59"/>
      <c r="K19" s="59"/>
      <c r="L19" s="59"/>
      <c r="M19" s="59"/>
      <c r="N19" s="46"/>
      <c r="O19" s="47">
        <f t="shared" si="1"/>
        <v>0</v>
      </c>
      <c r="T19" s="2">
        <v>3</v>
      </c>
      <c r="V19" s="3" t="s">
        <v>24</v>
      </c>
      <c r="W19" s="4">
        <f>W3*3</f>
        <v>399</v>
      </c>
      <c r="X19" s="4">
        <f t="shared" ref="X19:AJ19" si="4">X3*3</f>
        <v>483</v>
      </c>
      <c r="Y19" s="4">
        <f t="shared" si="4"/>
        <v>564</v>
      </c>
      <c r="Z19" s="4">
        <f t="shared" si="4"/>
        <v>681</v>
      </c>
      <c r="AA19" s="4">
        <f t="shared" si="4"/>
        <v>801</v>
      </c>
      <c r="AB19" s="4">
        <f t="shared" si="4"/>
        <v>918</v>
      </c>
      <c r="AC19" s="4">
        <f t="shared" si="4"/>
        <v>1035</v>
      </c>
      <c r="AD19" s="4">
        <f t="shared" si="4"/>
        <v>1155</v>
      </c>
      <c r="AE19" s="4">
        <f t="shared" si="4"/>
        <v>1272</v>
      </c>
      <c r="AF19" s="4">
        <f t="shared" si="4"/>
        <v>1389</v>
      </c>
      <c r="AG19" s="4">
        <f t="shared" si="4"/>
        <v>1383</v>
      </c>
      <c r="AH19" s="4">
        <f t="shared" si="4"/>
        <v>1683</v>
      </c>
      <c r="AI19" s="4">
        <f t="shared" si="4"/>
        <v>1905</v>
      </c>
      <c r="AJ19" s="4">
        <f t="shared" si="4"/>
        <v>2049</v>
      </c>
    </row>
    <row r="20" spans="2:36" x14ac:dyDescent="0.25">
      <c r="B20" s="60" t="s">
        <v>57</v>
      </c>
      <c r="C20" s="61"/>
      <c r="D20" s="62"/>
      <c r="E20" s="62"/>
      <c r="F20" s="45"/>
      <c r="G20" s="45"/>
      <c r="H20" s="45"/>
      <c r="I20" s="45"/>
      <c r="J20" s="45"/>
      <c r="K20" s="45"/>
      <c r="L20" s="45"/>
      <c r="M20" s="45"/>
      <c r="N20" s="46"/>
      <c r="O20" s="47">
        <f t="shared" si="1"/>
        <v>0</v>
      </c>
      <c r="T20" s="2"/>
      <c r="V20" s="10" t="s">
        <v>27</v>
      </c>
      <c r="W20" s="4">
        <f t="shared" ref="W20:AJ24" si="5">W4*3</f>
        <v>273</v>
      </c>
      <c r="X20" s="4">
        <f t="shared" si="5"/>
        <v>342</v>
      </c>
      <c r="Y20" s="4">
        <f t="shared" si="5"/>
        <v>408</v>
      </c>
      <c r="Z20" s="4">
        <f t="shared" si="5"/>
        <v>483</v>
      </c>
      <c r="AA20" s="4">
        <f t="shared" si="5"/>
        <v>558</v>
      </c>
      <c r="AB20" s="4">
        <f t="shared" si="5"/>
        <v>633</v>
      </c>
      <c r="AC20" s="4">
        <f t="shared" si="5"/>
        <v>708</v>
      </c>
      <c r="AD20" s="4">
        <f t="shared" si="5"/>
        <v>783</v>
      </c>
      <c r="AE20" s="4">
        <f t="shared" si="5"/>
        <v>858</v>
      </c>
      <c r="AF20" s="4">
        <f t="shared" si="5"/>
        <v>933</v>
      </c>
      <c r="AG20" s="4">
        <f t="shared" si="5"/>
        <v>1041</v>
      </c>
      <c r="AH20" s="4">
        <f t="shared" si="5"/>
        <v>1245</v>
      </c>
      <c r="AI20" s="4">
        <f t="shared" si="5"/>
        <v>1374</v>
      </c>
      <c r="AJ20" s="4">
        <f t="shared" si="5"/>
        <v>1434</v>
      </c>
    </row>
    <row r="21" spans="2:36" x14ac:dyDescent="0.25">
      <c r="B21" s="60" t="s">
        <v>58</v>
      </c>
      <c r="C21" s="61"/>
      <c r="D21" s="62"/>
      <c r="E21" s="62"/>
      <c r="F21" s="45"/>
      <c r="G21" s="45"/>
      <c r="H21" s="45"/>
      <c r="I21" s="45"/>
      <c r="J21" s="45"/>
      <c r="K21" s="45"/>
      <c r="L21" s="45"/>
      <c r="M21" s="45"/>
      <c r="N21" s="46"/>
      <c r="O21" s="47">
        <f t="shared" si="1"/>
        <v>0</v>
      </c>
      <c r="T21" s="2"/>
      <c r="V21" s="10" t="s">
        <v>30</v>
      </c>
      <c r="W21" s="4">
        <f t="shared" si="5"/>
        <v>297</v>
      </c>
      <c r="X21" s="4">
        <f t="shared" si="5"/>
        <v>357</v>
      </c>
      <c r="Y21" s="4">
        <f t="shared" si="5"/>
        <v>435</v>
      </c>
      <c r="Z21" s="4">
        <f t="shared" si="5"/>
        <v>510</v>
      </c>
      <c r="AA21" s="4">
        <f t="shared" si="5"/>
        <v>585</v>
      </c>
      <c r="AB21" s="4">
        <f t="shared" si="5"/>
        <v>660</v>
      </c>
      <c r="AC21" s="4">
        <f t="shared" si="5"/>
        <v>735</v>
      </c>
      <c r="AD21" s="4">
        <f t="shared" si="5"/>
        <v>813</v>
      </c>
      <c r="AE21" s="4">
        <f t="shared" si="5"/>
        <v>888</v>
      </c>
      <c r="AF21" s="4">
        <f t="shared" si="5"/>
        <v>963</v>
      </c>
      <c r="AG21" s="4">
        <f t="shared" si="5"/>
        <v>993</v>
      </c>
      <c r="AH21" s="4">
        <f t="shared" si="5"/>
        <v>1065</v>
      </c>
      <c r="AI21" s="4">
        <f t="shared" si="5"/>
        <v>1206</v>
      </c>
      <c r="AJ21" s="4">
        <f t="shared" si="5"/>
        <v>1296</v>
      </c>
    </row>
    <row r="22" spans="2:36" x14ac:dyDescent="0.25">
      <c r="B22" s="60" t="s">
        <v>59</v>
      </c>
      <c r="C22" s="61"/>
      <c r="D22" s="62"/>
      <c r="E22" s="62"/>
      <c r="F22" s="45"/>
      <c r="G22" s="45"/>
      <c r="H22" s="45"/>
      <c r="I22" s="45"/>
      <c r="J22" s="45"/>
      <c r="K22" s="45"/>
      <c r="L22" s="45"/>
      <c r="M22" s="45"/>
      <c r="N22" s="46"/>
      <c r="O22" s="47">
        <f t="shared" si="1"/>
        <v>0</v>
      </c>
      <c r="T22" s="2"/>
      <c r="V22" s="10" t="s">
        <v>33</v>
      </c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</row>
    <row r="23" spans="2:36" x14ac:dyDescent="0.25">
      <c r="B23" s="60" t="s">
        <v>60</v>
      </c>
      <c r="C23" s="61"/>
      <c r="D23" s="62"/>
      <c r="E23" s="62"/>
      <c r="F23" s="45"/>
      <c r="G23" s="45"/>
      <c r="H23" s="45"/>
      <c r="I23" s="45"/>
      <c r="J23" s="45"/>
      <c r="K23" s="45"/>
      <c r="L23" s="45"/>
      <c r="M23" s="45"/>
      <c r="N23" s="46"/>
      <c r="O23" s="47">
        <f t="shared" si="1"/>
        <v>0</v>
      </c>
      <c r="T23" s="2"/>
      <c r="V23" s="10" t="s">
        <v>36</v>
      </c>
      <c r="W23" s="4">
        <f t="shared" si="5"/>
        <v>288</v>
      </c>
      <c r="X23" s="4">
        <f t="shared" si="5"/>
        <v>345</v>
      </c>
      <c r="Y23" s="4">
        <f t="shared" si="5"/>
        <v>420</v>
      </c>
      <c r="Z23" s="4">
        <f t="shared" si="5"/>
        <v>495</v>
      </c>
      <c r="AA23" s="4">
        <f t="shared" si="5"/>
        <v>567</v>
      </c>
      <c r="AB23" s="4">
        <f t="shared" si="5"/>
        <v>642</v>
      </c>
      <c r="AC23" s="4">
        <f t="shared" si="5"/>
        <v>714</v>
      </c>
      <c r="AD23" s="4">
        <f t="shared" si="5"/>
        <v>786</v>
      </c>
      <c r="AE23" s="4">
        <f t="shared" si="5"/>
        <v>861</v>
      </c>
      <c r="AF23" s="4">
        <f t="shared" si="5"/>
        <v>933</v>
      </c>
      <c r="AG23" s="4">
        <f t="shared" si="5"/>
        <v>993</v>
      </c>
      <c r="AH23" s="4">
        <f t="shared" si="5"/>
        <v>1032</v>
      </c>
      <c r="AI23" s="4">
        <f t="shared" si="5"/>
        <v>1170</v>
      </c>
      <c r="AJ23" s="4">
        <f t="shared" si="5"/>
        <v>1257</v>
      </c>
    </row>
    <row r="24" spans="2:36" ht="15.75" thickBot="1" x14ac:dyDescent="0.3">
      <c r="B24" s="60" t="s">
        <v>61</v>
      </c>
      <c r="C24" s="61"/>
      <c r="D24" s="62"/>
      <c r="E24" s="62"/>
      <c r="F24" s="45"/>
      <c r="G24" s="45"/>
      <c r="H24" s="45"/>
      <c r="I24" s="45"/>
      <c r="J24" s="45"/>
      <c r="K24" s="45"/>
      <c r="L24" s="45"/>
      <c r="M24" s="45"/>
      <c r="N24" s="46"/>
      <c r="O24" s="47">
        <f t="shared" si="1"/>
        <v>0</v>
      </c>
      <c r="T24" s="2"/>
      <c r="V24" s="15" t="s">
        <v>39</v>
      </c>
      <c r="W24" s="4">
        <f t="shared" si="5"/>
        <v>246</v>
      </c>
      <c r="X24" s="4">
        <f t="shared" si="5"/>
        <v>312</v>
      </c>
      <c r="Y24" s="4">
        <f t="shared" si="5"/>
        <v>372</v>
      </c>
      <c r="Z24" s="4">
        <f t="shared" si="5"/>
        <v>441</v>
      </c>
      <c r="AA24" s="4">
        <f t="shared" si="5"/>
        <v>507</v>
      </c>
      <c r="AB24" s="4">
        <f t="shared" si="5"/>
        <v>576</v>
      </c>
      <c r="AC24" s="4">
        <f t="shared" si="5"/>
        <v>645</v>
      </c>
      <c r="AD24" s="4">
        <f t="shared" si="5"/>
        <v>711</v>
      </c>
      <c r="AE24" s="4">
        <f t="shared" si="5"/>
        <v>780</v>
      </c>
      <c r="AF24" s="4">
        <f t="shared" si="5"/>
        <v>849</v>
      </c>
      <c r="AG24" s="4">
        <f t="shared" si="5"/>
        <v>948</v>
      </c>
      <c r="AH24" s="4">
        <f t="shared" si="5"/>
        <v>1134</v>
      </c>
      <c r="AI24" s="4">
        <f t="shared" si="5"/>
        <v>1251</v>
      </c>
      <c r="AJ24" s="4">
        <f t="shared" si="5"/>
        <v>1305</v>
      </c>
    </row>
    <row r="25" spans="2:36" x14ac:dyDescent="0.25">
      <c r="B25" s="60" t="s">
        <v>62</v>
      </c>
      <c r="C25" s="61"/>
      <c r="D25" s="62"/>
      <c r="E25" s="62"/>
      <c r="F25" s="45"/>
      <c r="G25" s="45"/>
      <c r="H25" s="45"/>
      <c r="I25" s="45"/>
      <c r="J25" s="45"/>
      <c r="K25" s="45"/>
      <c r="L25" s="45"/>
      <c r="M25" s="45"/>
      <c r="N25" s="46"/>
      <c r="O25" s="47">
        <f t="shared" si="1"/>
        <v>0</v>
      </c>
      <c r="V25" s="19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</row>
    <row r="26" spans="2:36" ht="15.75" thickBot="1" x14ac:dyDescent="0.3">
      <c r="B26" s="60" t="s">
        <v>63</v>
      </c>
      <c r="C26" s="61"/>
      <c r="D26" s="62"/>
      <c r="E26" s="62"/>
      <c r="F26" s="45"/>
      <c r="G26" s="45"/>
      <c r="H26" s="45"/>
      <c r="I26" s="45"/>
      <c r="J26" s="45"/>
      <c r="K26" s="45"/>
      <c r="L26" s="45"/>
      <c r="M26" s="45"/>
      <c r="N26" s="46"/>
      <c r="O26" s="47">
        <f t="shared" si="1"/>
        <v>0</v>
      </c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</row>
    <row r="27" spans="2:36" x14ac:dyDescent="0.25">
      <c r="B27" s="60" t="s">
        <v>64</v>
      </c>
      <c r="C27" s="61"/>
      <c r="D27" s="62"/>
      <c r="E27" s="62"/>
      <c r="F27" s="45"/>
      <c r="G27" s="45"/>
      <c r="H27" s="45"/>
      <c r="I27" s="45"/>
      <c r="J27" s="45"/>
      <c r="K27" s="45"/>
      <c r="L27" s="45"/>
      <c r="M27" s="45"/>
      <c r="N27" s="46"/>
      <c r="O27" s="47">
        <f t="shared" si="1"/>
        <v>0</v>
      </c>
      <c r="T27" s="2">
        <v>4</v>
      </c>
      <c r="V27" s="3" t="s">
        <v>24</v>
      </c>
      <c r="W27" s="4">
        <f>W3*4</f>
        <v>532</v>
      </c>
      <c r="X27" s="4">
        <f t="shared" ref="X27:AJ27" si="6">X3*4</f>
        <v>644</v>
      </c>
      <c r="Y27" s="4">
        <f t="shared" si="6"/>
        <v>752</v>
      </c>
      <c r="Z27" s="4">
        <f t="shared" si="6"/>
        <v>908</v>
      </c>
      <c r="AA27" s="4">
        <f t="shared" si="6"/>
        <v>1068</v>
      </c>
      <c r="AB27" s="4">
        <f t="shared" si="6"/>
        <v>1224</v>
      </c>
      <c r="AC27" s="4">
        <f t="shared" si="6"/>
        <v>1380</v>
      </c>
      <c r="AD27" s="4">
        <f t="shared" si="6"/>
        <v>1540</v>
      </c>
      <c r="AE27" s="4">
        <f t="shared" si="6"/>
        <v>1696</v>
      </c>
      <c r="AF27" s="4">
        <f t="shared" si="6"/>
        <v>1852</v>
      </c>
      <c r="AG27" s="4">
        <f t="shared" si="6"/>
        <v>1844</v>
      </c>
      <c r="AH27" s="4">
        <f t="shared" si="6"/>
        <v>2244</v>
      </c>
      <c r="AI27" s="4">
        <f t="shared" si="6"/>
        <v>2540</v>
      </c>
      <c r="AJ27" s="4">
        <f t="shared" si="6"/>
        <v>2732</v>
      </c>
    </row>
    <row r="28" spans="2:36" x14ac:dyDescent="0.25">
      <c r="B28" s="60" t="s">
        <v>65</v>
      </c>
      <c r="C28" s="61"/>
      <c r="D28" s="62"/>
      <c r="E28" s="62"/>
      <c r="F28" s="45"/>
      <c r="G28" s="45"/>
      <c r="H28" s="45"/>
      <c r="I28" s="45"/>
      <c r="J28" s="45"/>
      <c r="K28" s="45"/>
      <c r="L28" s="45"/>
      <c r="M28" s="45"/>
      <c r="N28" s="46"/>
      <c r="O28" s="47">
        <f t="shared" si="1"/>
        <v>0</v>
      </c>
      <c r="T28" s="2"/>
      <c r="V28" s="10" t="s">
        <v>27</v>
      </c>
      <c r="W28" s="4">
        <f t="shared" ref="W28:AJ32" si="7">W4*4</f>
        <v>364</v>
      </c>
      <c r="X28" s="4">
        <f t="shared" si="7"/>
        <v>456</v>
      </c>
      <c r="Y28" s="4">
        <f t="shared" si="7"/>
        <v>544</v>
      </c>
      <c r="Z28" s="4">
        <f t="shared" si="7"/>
        <v>644</v>
      </c>
      <c r="AA28" s="4">
        <f t="shared" si="7"/>
        <v>744</v>
      </c>
      <c r="AB28" s="4">
        <f t="shared" si="7"/>
        <v>844</v>
      </c>
      <c r="AC28" s="4">
        <f t="shared" si="7"/>
        <v>944</v>
      </c>
      <c r="AD28" s="4">
        <f t="shared" si="7"/>
        <v>1044</v>
      </c>
      <c r="AE28" s="4">
        <f t="shared" si="7"/>
        <v>1144</v>
      </c>
      <c r="AF28" s="4">
        <f t="shared" si="7"/>
        <v>1244</v>
      </c>
      <c r="AG28" s="4">
        <f t="shared" si="7"/>
        <v>1388</v>
      </c>
      <c r="AH28" s="4">
        <f t="shared" si="7"/>
        <v>1660</v>
      </c>
      <c r="AI28" s="4">
        <f t="shared" si="7"/>
        <v>1832</v>
      </c>
      <c r="AJ28" s="4">
        <f t="shared" si="7"/>
        <v>1912</v>
      </c>
    </row>
    <row r="29" spans="2:36" x14ac:dyDescent="0.25">
      <c r="B29" s="60" t="s">
        <v>66</v>
      </c>
      <c r="C29" s="61"/>
      <c r="D29" s="62"/>
      <c r="E29" s="62"/>
      <c r="F29" s="45"/>
      <c r="G29" s="45"/>
      <c r="H29" s="45"/>
      <c r="I29" s="45"/>
      <c r="J29" s="45"/>
      <c r="K29" s="45"/>
      <c r="L29" s="45"/>
      <c r="M29" s="45"/>
      <c r="N29" s="46"/>
      <c r="O29" s="47">
        <f t="shared" si="1"/>
        <v>0</v>
      </c>
      <c r="T29" s="2"/>
      <c r="V29" s="10" t="s">
        <v>30</v>
      </c>
      <c r="W29" s="4">
        <f t="shared" si="7"/>
        <v>396</v>
      </c>
      <c r="X29" s="4">
        <f t="shared" si="7"/>
        <v>476</v>
      </c>
      <c r="Y29" s="4">
        <f t="shared" si="7"/>
        <v>580</v>
      </c>
      <c r="Z29" s="4">
        <f t="shared" si="7"/>
        <v>680</v>
      </c>
      <c r="AA29" s="4">
        <f t="shared" si="7"/>
        <v>780</v>
      </c>
      <c r="AB29" s="4">
        <f t="shared" si="7"/>
        <v>880</v>
      </c>
      <c r="AC29" s="4">
        <f t="shared" si="7"/>
        <v>980</v>
      </c>
      <c r="AD29" s="4">
        <f t="shared" si="7"/>
        <v>1084</v>
      </c>
      <c r="AE29" s="4">
        <f t="shared" si="7"/>
        <v>1184</v>
      </c>
      <c r="AF29" s="4">
        <f t="shared" si="7"/>
        <v>1284</v>
      </c>
      <c r="AG29" s="4">
        <f t="shared" si="7"/>
        <v>1324</v>
      </c>
      <c r="AH29" s="4">
        <f t="shared" si="7"/>
        <v>1420</v>
      </c>
      <c r="AI29" s="4">
        <f t="shared" si="7"/>
        <v>1608</v>
      </c>
      <c r="AJ29" s="4">
        <f t="shared" si="7"/>
        <v>1728</v>
      </c>
    </row>
    <row r="30" spans="2:36" x14ac:dyDescent="0.25">
      <c r="B30" s="60" t="s">
        <v>67</v>
      </c>
      <c r="C30" s="61"/>
      <c r="D30" s="62"/>
      <c r="E30" s="62"/>
      <c r="F30" s="45"/>
      <c r="G30" s="45"/>
      <c r="H30" s="45"/>
      <c r="I30" s="45"/>
      <c r="J30" s="45"/>
      <c r="K30" s="45"/>
      <c r="L30" s="45"/>
      <c r="M30" s="45"/>
      <c r="N30" s="46"/>
      <c r="O30" s="47">
        <f t="shared" si="1"/>
        <v>0</v>
      </c>
      <c r="T30" s="2"/>
      <c r="V30" s="10" t="s">
        <v>33</v>
      </c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</row>
    <row r="31" spans="2:36" x14ac:dyDescent="0.25">
      <c r="B31" s="60" t="s">
        <v>68</v>
      </c>
      <c r="C31" s="61"/>
      <c r="D31" s="62"/>
      <c r="E31" s="62"/>
      <c r="F31" s="45"/>
      <c r="G31" s="45"/>
      <c r="H31" s="45"/>
      <c r="I31" s="45"/>
      <c r="J31" s="45"/>
      <c r="K31" s="45"/>
      <c r="L31" s="45"/>
      <c r="M31" s="45"/>
      <c r="N31" s="46"/>
      <c r="O31" s="47">
        <f t="shared" si="1"/>
        <v>0</v>
      </c>
      <c r="T31" s="2"/>
      <c r="V31" s="10" t="s">
        <v>36</v>
      </c>
      <c r="W31" s="4">
        <f t="shared" si="7"/>
        <v>384</v>
      </c>
      <c r="X31" s="4">
        <f t="shared" si="7"/>
        <v>460</v>
      </c>
      <c r="Y31" s="4">
        <f t="shared" si="7"/>
        <v>560</v>
      </c>
      <c r="Z31" s="4">
        <f t="shared" si="7"/>
        <v>660</v>
      </c>
      <c r="AA31" s="4">
        <f t="shared" si="7"/>
        <v>756</v>
      </c>
      <c r="AB31" s="4">
        <f t="shared" si="7"/>
        <v>856</v>
      </c>
      <c r="AC31" s="4">
        <f t="shared" si="7"/>
        <v>952</v>
      </c>
      <c r="AD31" s="4">
        <f t="shared" si="7"/>
        <v>1048</v>
      </c>
      <c r="AE31" s="4">
        <f t="shared" si="7"/>
        <v>1148</v>
      </c>
      <c r="AF31" s="4">
        <f t="shared" si="7"/>
        <v>1244</v>
      </c>
      <c r="AG31" s="4">
        <f t="shared" si="7"/>
        <v>1324</v>
      </c>
      <c r="AH31" s="4">
        <f t="shared" si="7"/>
        <v>1376</v>
      </c>
      <c r="AI31" s="4">
        <f t="shared" si="7"/>
        <v>1560</v>
      </c>
      <c r="AJ31" s="4">
        <f t="shared" si="7"/>
        <v>1676</v>
      </c>
    </row>
    <row r="32" spans="2:36" ht="15.75" thickBot="1" x14ac:dyDescent="0.3">
      <c r="B32" s="60" t="s">
        <v>69</v>
      </c>
      <c r="C32" s="61"/>
      <c r="D32" s="62"/>
      <c r="E32" s="62"/>
      <c r="F32" s="45"/>
      <c r="G32" s="45"/>
      <c r="H32" s="45"/>
      <c r="I32" s="45"/>
      <c r="J32" s="45"/>
      <c r="K32" s="45"/>
      <c r="L32" s="45"/>
      <c r="M32" s="45"/>
      <c r="N32" s="46"/>
      <c r="O32" s="47">
        <f t="shared" si="1"/>
        <v>0</v>
      </c>
      <c r="T32" s="2"/>
      <c r="V32" s="15" t="s">
        <v>39</v>
      </c>
      <c r="W32" s="4">
        <f t="shared" si="7"/>
        <v>328</v>
      </c>
      <c r="X32" s="4">
        <f t="shared" si="7"/>
        <v>416</v>
      </c>
      <c r="Y32" s="4">
        <f t="shared" si="7"/>
        <v>496</v>
      </c>
      <c r="Z32" s="4">
        <f t="shared" si="7"/>
        <v>588</v>
      </c>
      <c r="AA32" s="4">
        <f t="shared" si="7"/>
        <v>676</v>
      </c>
      <c r="AB32" s="4">
        <f t="shared" si="7"/>
        <v>768</v>
      </c>
      <c r="AC32" s="4">
        <f t="shared" si="7"/>
        <v>860</v>
      </c>
      <c r="AD32" s="4">
        <f t="shared" si="7"/>
        <v>948</v>
      </c>
      <c r="AE32" s="4">
        <f t="shared" si="7"/>
        <v>1040</v>
      </c>
      <c r="AF32" s="4">
        <f t="shared" si="7"/>
        <v>1132</v>
      </c>
      <c r="AG32" s="4">
        <f t="shared" si="7"/>
        <v>1264</v>
      </c>
      <c r="AH32" s="4">
        <f t="shared" si="7"/>
        <v>1512</v>
      </c>
      <c r="AI32" s="4">
        <f t="shared" si="7"/>
        <v>1668</v>
      </c>
      <c r="AJ32" s="4">
        <f t="shared" si="7"/>
        <v>1740</v>
      </c>
    </row>
    <row r="33" spans="2:36" ht="15.75" thickBot="1" x14ac:dyDescent="0.3">
      <c r="B33" s="60" t="s">
        <v>70</v>
      </c>
      <c r="C33" s="61"/>
      <c r="D33" s="63"/>
      <c r="E33" s="63"/>
      <c r="F33" s="64"/>
      <c r="G33" s="64"/>
      <c r="H33" s="64"/>
      <c r="I33" s="64"/>
      <c r="J33" s="64"/>
      <c r="K33" s="64"/>
      <c r="L33" s="64"/>
      <c r="M33" s="64"/>
      <c r="N33" s="65"/>
      <c r="O33" s="47">
        <f t="shared" si="1"/>
        <v>0</v>
      </c>
      <c r="V33" s="1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</row>
    <row r="34" spans="2:36" ht="15.75" thickBot="1" x14ac:dyDescent="0.3">
      <c r="B34" s="66" t="s">
        <v>71</v>
      </c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8"/>
      <c r="N34" s="69"/>
      <c r="O34" s="47">
        <f t="shared" si="1"/>
        <v>0</v>
      </c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2:36" x14ac:dyDescent="0.25">
      <c r="B35" s="70" t="s">
        <v>72</v>
      </c>
      <c r="C35" s="71"/>
      <c r="D35" s="58"/>
      <c r="E35" s="58"/>
      <c r="F35" s="59"/>
      <c r="G35" s="59"/>
      <c r="H35" s="59"/>
      <c r="I35" s="59"/>
      <c r="J35" s="59"/>
      <c r="K35" s="59"/>
      <c r="L35" s="59"/>
      <c r="M35" s="59"/>
      <c r="N35" s="72"/>
      <c r="O35" s="47">
        <f t="shared" si="1"/>
        <v>0</v>
      </c>
      <c r="T35" s="2">
        <v>5</v>
      </c>
      <c r="V35" s="3" t="s">
        <v>24</v>
      </c>
      <c r="W35" s="4">
        <f>W3*5</f>
        <v>665</v>
      </c>
      <c r="X35" s="4">
        <f t="shared" ref="X35:AJ35" si="8">X3*5</f>
        <v>805</v>
      </c>
      <c r="Y35" s="4">
        <f t="shared" si="8"/>
        <v>940</v>
      </c>
      <c r="Z35" s="4">
        <f t="shared" si="8"/>
        <v>1135</v>
      </c>
      <c r="AA35" s="4">
        <f t="shared" si="8"/>
        <v>1335</v>
      </c>
      <c r="AB35" s="4">
        <f t="shared" si="8"/>
        <v>1530</v>
      </c>
      <c r="AC35" s="4">
        <f t="shared" si="8"/>
        <v>1725</v>
      </c>
      <c r="AD35" s="4">
        <f t="shared" si="8"/>
        <v>1925</v>
      </c>
      <c r="AE35" s="4">
        <f t="shared" si="8"/>
        <v>2120</v>
      </c>
      <c r="AF35" s="4">
        <f t="shared" si="8"/>
        <v>2315</v>
      </c>
      <c r="AG35" s="4">
        <f t="shared" si="8"/>
        <v>2305</v>
      </c>
      <c r="AH35" s="4">
        <f t="shared" si="8"/>
        <v>2805</v>
      </c>
      <c r="AI35" s="4">
        <f t="shared" si="8"/>
        <v>3175</v>
      </c>
      <c r="AJ35" s="4">
        <f t="shared" si="8"/>
        <v>3415</v>
      </c>
    </row>
    <row r="36" spans="2:36" x14ac:dyDescent="0.25">
      <c r="B36" s="73" t="s">
        <v>73</v>
      </c>
      <c r="C36" s="74"/>
      <c r="D36" s="62"/>
      <c r="E36" s="62"/>
      <c r="F36" s="45"/>
      <c r="G36" s="45"/>
      <c r="H36" s="45"/>
      <c r="I36" s="45"/>
      <c r="J36" s="45"/>
      <c r="K36" s="45"/>
      <c r="L36" s="45"/>
      <c r="M36" s="45"/>
      <c r="N36" s="46"/>
      <c r="O36" s="47">
        <f t="shared" si="1"/>
        <v>0</v>
      </c>
      <c r="T36" s="2"/>
      <c r="V36" s="10" t="s">
        <v>27</v>
      </c>
      <c r="W36" s="4">
        <f t="shared" ref="W36:AJ40" si="9">W4*5</f>
        <v>455</v>
      </c>
      <c r="X36" s="4">
        <f t="shared" si="9"/>
        <v>570</v>
      </c>
      <c r="Y36" s="4">
        <f t="shared" si="9"/>
        <v>680</v>
      </c>
      <c r="Z36" s="4">
        <f t="shared" si="9"/>
        <v>805</v>
      </c>
      <c r="AA36" s="4">
        <f t="shared" si="9"/>
        <v>930</v>
      </c>
      <c r="AB36" s="4">
        <f t="shared" si="9"/>
        <v>1055</v>
      </c>
      <c r="AC36" s="4">
        <f t="shared" si="9"/>
        <v>1180</v>
      </c>
      <c r="AD36" s="4">
        <f t="shared" si="9"/>
        <v>1305</v>
      </c>
      <c r="AE36" s="4">
        <f t="shared" si="9"/>
        <v>1430</v>
      </c>
      <c r="AF36" s="4">
        <f t="shared" si="9"/>
        <v>1555</v>
      </c>
      <c r="AG36" s="4">
        <f t="shared" si="9"/>
        <v>1735</v>
      </c>
      <c r="AH36" s="4">
        <f t="shared" si="9"/>
        <v>2075</v>
      </c>
      <c r="AI36" s="4">
        <f t="shared" si="9"/>
        <v>2290</v>
      </c>
      <c r="AJ36" s="4">
        <f t="shared" si="9"/>
        <v>2390</v>
      </c>
    </row>
    <row r="37" spans="2:36" x14ac:dyDescent="0.25">
      <c r="B37" s="73" t="s">
        <v>74</v>
      </c>
      <c r="C37" s="74"/>
      <c r="D37" s="62"/>
      <c r="E37" s="62"/>
      <c r="F37" s="45"/>
      <c r="G37" s="45"/>
      <c r="H37" s="45"/>
      <c r="I37" s="45"/>
      <c r="J37" s="45"/>
      <c r="K37" s="45"/>
      <c r="L37" s="45"/>
      <c r="M37" s="45"/>
      <c r="N37" s="46"/>
      <c r="O37" s="47">
        <f t="shared" si="1"/>
        <v>0</v>
      </c>
      <c r="T37" s="2"/>
      <c r="V37" s="10" t="s">
        <v>30</v>
      </c>
      <c r="W37" s="4">
        <f t="shared" si="9"/>
        <v>495</v>
      </c>
      <c r="X37" s="4">
        <f t="shared" si="9"/>
        <v>595</v>
      </c>
      <c r="Y37" s="4">
        <f t="shared" si="9"/>
        <v>725</v>
      </c>
      <c r="Z37" s="4">
        <f t="shared" si="9"/>
        <v>850</v>
      </c>
      <c r="AA37" s="4">
        <f t="shared" si="9"/>
        <v>975</v>
      </c>
      <c r="AB37" s="4">
        <f t="shared" si="9"/>
        <v>1100</v>
      </c>
      <c r="AC37" s="4">
        <f t="shared" si="9"/>
        <v>1225</v>
      </c>
      <c r="AD37" s="4">
        <f t="shared" si="9"/>
        <v>1355</v>
      </c>
      <c r="AE37" s="4">
        <f t="shared" si="9"/>
        <v>1480</v>
      </c>
      <c r="AF37" s="4">
        <f t="shared" si="9"/>
        <v>1605</v>
      </c>
      <c r="AG37" s="4">
        <f t="shared" si="9"/>
        <v>1655</v>
      </c>
      <c r="AH37" s="4">
        <f t="shared" si="9"/>
        <v>1775</v>
      </c>
      <c r="AI37" s="4">
        <f t="shared" si="9"/>
        <v>2010</v>
      </c>
      <c r="AJ37" s="4">
        <f t="shared" si="9"/>
        <v>2160</v>
      </c>
    </row>
    <row r="38" spans="2:36" x14ac:dyDescent="0.25">
      <c r="B38" s="73" t="s">
        <v>75</v>
      </c>
      <c r="C38" s="74"/>
      <c r="D38" s="62"/>
      <c r="E38" s="62"/>
      <c r="F38" s="45"/>
      <c r="G38" s="45"/>
      <c r="H38" s="45"/>
      <c r="I38" s="45"/>
      <c r="J38" s="45"/>
      <c r="K38" s="45"/>
      <c r="L38" s="45"/>
      <c r="M38" s="45"/>
      <c r="N38" s="46"/>
      <c r="O38" s="47">
        <f t="shared" si="1"/>
        <v>0</v>
      </c>
      <c r="T38" s="2"/>
      <c r="V38" s="10" t="s">
        <v>33</v>
      </c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spans="2:36" x14ac:dyDescent="0.25">
      <c r="B39" s="73" t="s">
        <v>76</v>
      </c>
      <c r="C39" s="74"/>
      <c r="D39" s="62"/>
      <c r="E39" s="62"/>
      <c r="F39" s="45"/>
      <c r="G39" s="45"/>
      <c r="H39" s="45"/>
      <c r="I39" s="45"/>
      <c r="J39" s="45"/>
      <c r="K39" s="45"/>
      <c r="L39" s="45"/>
      <c r="M39" s="45"/>
      <c r="N39" s="46"/>
      <c r="O39" s="47">
        <f t="shared" si="1"/>
        <v>0</v>
      </c>
      <c r="T39" s="2"/>
      <c r="V39" s="10" t="s">
        <v>36</v>
      </c>
      <c r="W39" s="4">
        <f t="shared" si="9"/>
        <v>480</v>
      </c>
      <c r="X39" s="4">
        <f t="shared" si="9"/>
        <v>575</v>
      </c>
      <c r="Y39" s="4">
        <f t="shared" si="9"/>
        <v>700</v>
      </c>
      <c r="Z39" s="4">
        <f t="shared" si="9"/>
        <v>825</v>
      </c>
      <c r="AA39" s="4">
        <f t="shared" si="9"/>
        <v>945</v>
      </c>
      <c r="AB39" s="4">
        <f t="shared" si="9"/>
        <v>1070</v>
      </c>
      <c r="AC39" s="4">
        <f t="shared" si="9"/>
        <v>1190</v>
      </c>
      <c r="AD39" s="4">
        <f t="shared" si="9"/>
        <v>1310</v>
      </c>
      <c r="AE39" s="4">
        <f t="shared" si="9"/>
        <v>1435</v>
      </c>
      <c r="AF39" s="4">
        <f t="shared" si="9"/>
        <v>1555</v>
      </c>
      <c r="AG39" s="4">
        <f t="shared" si="9"/>
        <v>1655</v>
      </c>
      <c r="AH39" s="4">
        <f t="shared" si="9"/>
        <v>1720</v>
      </c>
      <c r="AI39" s="4">
        <f t="shared" si="9"/>
        <v>1950</v>
      </c>
      <c r="AJ39" s="4">
        <f t="shared" si="9"/>
        <v>2095</v>
      </c>
    </row>
    <row r="40" spans="2:36" ht="15.75" thickBot="1" x14ac:dyDescent="0.3">
      <c r="B40" s="73" t="s">
        <v>77</v>
      </c>
      <c r="C40" s="74"/>
      <c r="D40" s="62"/>
      <c r="E40" s="62"/>
      <c r="F40" s="45"/>
      <c r="G40" s="45"/>
      <c r="H40" s="45"/>
      <c r="I40" s="45"/>
      <c r="J40" s="45"/>
      <c r="K40" s="45"/>
      <c r="L40" s="45"/>
      <c r="M40" s="45"/>
      <c r="N40" s="46"/>
      <c r="O40" s="47">
        <f t="shared" si="1"/>
        <v>0</v>
      </c>
      <c r="T40" s="2"/>
      <c r="V40" s="15" t="s">
        <v>39</v>
      </c>
      <c r="W40" s="4">
        <f t="shared" si="9"/>
        <v>410</v>
      </c>
      <c r="X40" s="4">
        <f t="shared" si="9"/>
        <v>520</v>
      </c>
      <c r="Y40" s="4">
        <f t="shared" si="9"/>
        <v>620</v>
      </c>
      <c r="Z40" s="4">
        <f t="shared" si="9"/>
        <v>735</v>
      </c>
      <c r="AA40" s="4">
        <f t="shared" si="9"/>
        <v>845</v>
      </c>
      <c r="AB40" s="4">
        <f t="shared" si="9"/>
        <v>960</v>
      </c>
      <c r="AC40" s="4">
        <f t="shared" si="9"/>
        <v>1075</v>
      </c>
      <c r="AD40" s="4">
        <f t="shared" si="9"/>
        <v>1185</v>
      </c>
      <c r="AE40" s="4">
        <f t="shared" si="9"/>
        <v>1300</v>
      </c>
      <c r="AF40" s="4">
        <f t="shared" si="9"/>
        <v>1415</v>
      </c>
      <c r="AG40" s="4">
        <f t="shared" si="9"/>
        <v>1580</v>
      </c>
      <c r="AH40" s="4">
        <f t="shared" si="9"/>
        <v>1890</v>
      </c>
      <c r="AI40" s="4">
        <f t="shared" si="9"/>
        <v>2085</v>
      </c>
      <c r="AJ40" s="4">
        <f t="shared" si="9"/>
        <v>2175</v>
      </c>
    </row>
    <row r="41" spans="2:36" x14ac:dyDescent="0.25">
      <c r="B41" s="73" t="s">
        <v>78</v>
      </c>
      <c r="C41" s="74"/>
      <c r="D41" s="62"/>
      <c r="E41" s="62"/>
      <c r="F41" s="45"/>
      <c r="G41" s="45"/>
      <c r="H41" s="45"/>
      <c r="I41" s="45"/>
      <c r="J41" s="45"/>
      <c r="K41" s="45"/>
      <c r="L41" s="45"/>
      <c r="M41" s="45"/>
      <c r="N41" s="46"/>
      <c r="O41" s="47">
        <f t="shared" si="1"/>
        <v>0</v>
      </c>
      <c r="V41" s="19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</row>
    <row r="42" spans="2:36" ht="15.75" thickBot="1" x14ac:dyDescent="0.3">
      <c r="B42" s="73" t="s">
        <v>79</v>
      </c>
      <c r="C42" s="74"/>
      <c r="D42" s="62"/>
      <c r="E42" s="62"/>
      <c r="F42" s="45"/>
      <c r="G42" s="45"/>
      <c r="H42" s="45"/>
      <c r="I42" s="45"/>
      <c r="J42" s="45"/>
      <c r="K42" s="45"/>
      <c r="L42" s="45"/>
      <c r="M42" s="45"/>
      <c r="N42" s="46"/>
      <c r="O42" s="47">
        <f t="shared" si="1"/>
        <v>0</v>
      </c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</row>
    <row r="43" spans="2:36" x14ac:dyDescent="0.25">
      <c r="B43" s="73" t="s">
        <v>80</v>
      </c>
      <c r="C43" s="74"/>
      <c r="D43" s="62"/>
      <c r="E43" s="62"/>
      <c r="F43" s="45"/>
      <c r="G43" s="45"/>
      <c r="H43" s="45"/>
      <c r="I43" s="45"/>
      <c r="J43" s="45"/>
      <c r="K43" s="45"/>
      <c r="L43" s="45"/>
      <c r="M43" s="45"/>
      <c r="N43" s="46"/>
      <c r="O43" s="47">
        <f t="shared" si="1"/>
        <v>0</v>
      </c>
      <c r="V43" s="3" t="s">
        <v>24</v>
      </c>
      <c r="W43" s="4">
        <f>W3*6</f>
        <v>798</v>
      </c>
      <c r="X43" s="4">
        <f t="shared" ref="X43:AJ43" si="10">X3*6</f>
        <v>966</v>
      </c>
      <c r="Y43" s="4">
        <f t="shared" si="10"/>
        <v>1128</v>
      </c>
      <c r="Z43" s="4">
        <f t="shared" si="10"/>
        <v>1362</v>
      </c>
      <c r="AA43" s="4">
        <f t="shared" si="10"/>
        <v>1602</v>
      </c>
      <c r="AB43" s="4">
        <f t="shared" si="10"/>
        <v>1836</v>
      </c>
      <c r="AC43" s="4">
        <f t="shared" si="10"/>
        <v>2070</v>
      </c>
      <c r="AD43" s="4">
        <f t="shared" si="10"/>
        <v>2310</v>
      </c>
      <c r="AE43" s="4">
        <f t="shared" si="10"/>
        <v>2544</v>
      </c>
      <c r="AF43" s="4">
        <f t="shared" si="10"/>
        <v>2778</v>
      </c>
      <c r="AG43" s="4">
        <f t="shared" si="10"/>
        <v>2766</v>
      </c>
      <c r="AH43" s="4">
        <f t="shared" si="10"/>
        <v>3366</v>
      </c>
      <c r="AI43" s="4">
        <f t="shared" si="10"/>
        <v>3810</v>
      </c>
      <c r="AJ43" s="4">
        <f t="shared" si="10"/>
        <v>4098</v>
      </c>
    </row>
    <row r="44" spans="2:36" x14ac:dyDescent="0.25">
      <c r="B44" s="73" t="s">
        <v>81</v>
      </c>
      <c r="C44" s="74"/>
      <c r="D44" s="62"/>
      <c r="E44" s="62"/>
      <c r="F44" s="45"/>
      <c r="G44" s="45"/>
      <c r="H44" s="45"/>
      <c r="I44" s="45"/>
      <c r="J44" s="45"/>
      <c r="K44" s="45"/>
      <c r="L44" s="45"/>
      <c r="M44" s="45"/>
      <c r="N44" s="46"/>
      <c r="O44" s="47">
        <f t="shared" si="1"/>
        <v>0</v>
      </c>
      <c r="V44" s="10" t="s">
        <v>27</v>
      </c>
      <c r="W44" s="4">
        <f t="shared" ref="W44:AJ48" si="11">W4*6</f>
        <v>546</v>
      </c>
      <c r="X44" s="4">
        <f t="shared" si="11"/>
        <v>684</v>
      </c>
      <c r="Y44" s="4">
        <f t="shared" si="11"/>
        <v>816</v>
      </c>
      <c r="Z44" s="4">
        <f t="shared" si="11"/>
        <v>966</v>
      </c>
      <c r="AA44" s="4">
        <f t="shared" si="11"/>
        <v>1116</v>
      </c>
      <c r="AB44" s="4">
        <f t="shared" si="11"/>
        <v>1266</v>
      </c>
      <c r="AC44" s="4">
        <f t="shared" si="11"/>
        <v>1416</v>
      </c>
      <c r="AD44" s="4">
        <f t="shared" si="11"/>
        <v>1566</v>
      </c>
      <c r="AE44" s="4">
        <f t="shared" si="11"/>
        <v>1716</v>
      </c>
      <c r="AF44" s="4">
        <f t="shared" si="11"/>
        <v>1866</v>
      </c>
      <c r="AG44" s="4">
        <f t="shared" si="11"/>
        <v>2082</v>
      </c>
      <c r="AH44" s="4">
        <f t="shared" si="11"/>
        <v>2490</v>
      </c>
      <c r="AI44" s="4">
        <f t="shared" si="11"/>
        <v>2748</v>
      </c>
      <c r="AJ44" s="4">
        <f t="shared" si="11"/>
        <v>2868</v>
      </c>
    </row>
    <row r="45" spans="2:36" x14ac:dyDescent="0.25">
      <c r="B45" s="73" t="s">
        <v>82</v>
      </c>
      <c r="C45" s="74"/>
      <c r="D45" s="62"/>
      <c r="E45" s="62"/>
      <c r="F45" s="45"/>
      <c r="G45" s="45"/>
      <c r="H45" s="45"/>
      <c r="I45" s="45"/>
      <c r="J45" s="45"/>
      <c r="K45" s="45"/>
      <c r="L45" s="45"/>
      <c r="M45" s="45"/>
      <c r="N45" s="46"/>
      <c r="O45" s="47">
        <f t="shared" si="1"/>
        <v>0</v>
      </c>
      <c r="V45" s="10" t="s">
        <v>30</v>
      </c>
      <c r="W45" s="4">
        <f t="shared" si="11"/>
        <v>594</v>
      </c>
      <c r="X45" s="4">
        <f t="shared" si="11"/>
        <v>714</v>
      </c>
      <c r="Y45" s="4">
        <f t="shared" si="11"/>
        <v>870</v>
      </c>
      <c r="Z45" s="4">
        <f t="shared" si="11"/>
        <v>1020</v>
      </c>
      <c r="AA45" s="4">
        <f t="shared" si="11"/>
        <v>1170</v>
      </c>
      <c r="AB45" s="4">
        <f t="shared" si="11"/>
        <v>1320</v>
      </c>
      <c r="AC45" s="4">
        <f t="shared" si="11"/>
        <v>1470</v>
      </c>
      <c r="AD45" s="4">
        <f t="shared" si="11"/>
        <v>1626</v>
      </c>
      <c r="AE45" s="4">
        <f t="shared" si="11"/>
        <v>1776</v>
      </c>
      <c r="AF45" s="4">
        <f t="shared" si="11"/>
        <v>1926</v>
      </c>
      <c r="AG45" s="4">
        <f t="shared" si="11"/>
        <v>1986</v>
      </c>
      <c r="AH45" s="4">
        <f t="shared" si="11"/>
        <v>2130</v>
      </c>
      <c r="AI45" s="4">
        <f t="shared" si="11"/>
        <v>2412</v>
      </c>
      <c r="AJ45" s="4">
        <f t="shared" si="11"/>
        <v>2592</v>
      </c>
    </row>
    <row r="46" spans="2:36" x14ac:dyDescent="0.25">
      <c r="B46" s="73" t="s">
        <v>83</v>
      </c>
      <c r="C46" s="74"/>
      <c r="D46" s="62"/>
      <c r="E46" s="62"/>
      <c r="F46" s="45"/>
      <c r="G46" s="45"/>
      <c r="H46" s="45"/>
      <c r="I46" s="45"/>
      <c r="J46" s="45"/>
      <c r="K46" s="45"/>
      <c r="L46" s="45"/>
      <c r="M46" s="45"/>
      <c r="N46" s="46"/>
      <c r="O46" s="47">
        <f t="shared" si="1"/>
        <v>0</v>
      </c>
      <c r="V46" s="10" t="s">
        <v>33</v>
      </c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</row>
    <row r="47" spans="2:36" x14ac:dyDescent="0.25">
      <c r="B47" s="73" t="s">
        <v>84</v>
      </c>
      <c r="C47" s="74"/>
      <c r="D47" s="62"/>
      <c r="E47" s="62"/>
      <c r="F47" s="45"/>
      <c r="G47" s="45"/>
      <c r="H47" s="45"/>
      <c r="I47" s="45"/>
      <c r="J47" s="45"/>
      <c r="K47" s="45"/>
      <c r="L47" s="45"/>
      <c r="M47" s="45"/>
      <c r="N47" s="46"/>
      <c r="O47" s="47">
        <f t="shared" si="1"/>
        <v>0</v>
      </c>
      <c r="V47" s="10" t="s">
        <v>36</v>
      </c>
      <c r="W47" s="4">
        <f t="shared" si="11"/>
        <v>576</v>
      </c>
      <c r="X47" s="4">
        <f t="shared" si="11"/>
        <v>690</v>
      </c>
      <c r="Y47" s="4">
        <f t="shared" si="11"/>
        <v>840</v>
      </c>
      <c r="Z47" s="4">
        <f t="shared" si="11"/>
        <v>990</v>
      </c>
      <c r="AA47" s="4">
        <f t="shared" si="11"/>
        <v>1134</v>
      </c>
      <c r="AB47" s="4">
        <f t="shared" si="11"/>
        <v>1284</v>
      </c>
      <c r="AC47" s="4">
        <f t="shared" si="11"/>
        <v>1428</v>
      </c>
      <c r="AD47" s="4">
        <f t="shared" si="11"/>
        <v>1572</v>
      </c>
      <c r="AE47" s="4">
        <f t="shared" si="11"/>
        <v>1722</v>
      </c>
      <c r="AF47" s="4">
        <f t="shared" si="11"/>
        <v>1866</v>
      </c>
      <c r="AG47" s="4">
        <f t="shared" si="11"/>
        <v>1986</v>
      </c>
      <c r="AH47" s="4">
        <f t="shared" si="11"/>
        <v>2064</v>
      </c>
      <c r="AI47" s="4">
        <f t="shared" si="11"/>
        <v>2340</v>
      </c>
      <c r="AJ47" s="4">
        <f t="shared" si="11"/>
        <v>2514</v>
      </c>
    </row>
    <row r="48" spans="2:36" ht="15.75" thickBot="1" x14ac:dyDescent="0.3">
      <c r="B48" s="73" t="s">
        <v>85</v>
      </c>
      <c r="C48" s="74"/>
      <c r="D48" s="62"/>
      <c r="E48" s="62"/>
      <c r="F48" s="45"/>
      <c r="G48" s="45"/>
      <c r="H48" s="45"/>
      <c r="I48" s="45"/>
      <c r="J48" s="45"/>
      <c r="K48" s="45"/>
      <c r="L48" s="45"/>
      <c r="M48" s="45"/>
      <c r="N48" s="46"/>
      <c r="O48" s="47">
        <f t="shared" si="1"/>
        <v>0</v>
      </c>
      <c r="V48" s="15" t="s">
        <v>39</v>
      </c>
      <c r="W48" s="4">
        <f t="shared" si="11"/>
        <v>492</v>
      </c>
      <c r="X48" s="4">
        <f t="shared" si="11"/>
        <v>624</v>
      </c>
      <c r="Y48" s="4">
        <f t="shared" si="11"/>
        <v>744</v>
      </c>
      <c r="Z48" s="4">
        <f t="shared" si="11"/>
        <v>882</v>
      </c>
      <c r="AA48" s="4">
        <f t="shared" si="11"/>
        <v>1014</v>
      </c>
      <c r="AB48" s="4">
        <f t="shared" si="11"/>
        <v>1152</v>
      </c>
      <c r="AC48" s="4">
        <f t="shared" si="11"/>
        <v>1290</v>
      </c>
      <c r="AD48" s="4">
        <f t="shared" si="11"/>
        <v>1422</v>
      </c>
      <c r="AE48" s="4">
        <f t="shared" si="11"/>
        <v>1560</v>
      </c>
      <c r="AF48" s="4">
        <f t="shared" si="11"/>
        <v>1698</v>
      </c>
      <c r="AG48" s="4">
        <f t="shared" si="11"/>
        <v>1896</v>
      </c>
      <c r="AH48" s="4">
        <f t="shared" si="11"/>
        <v>2268</v>
      </c>
      <c r="AI48" s="4">
        <f t="shared" si="11"/>
        <v>2502</v>
      </c>
      <c r="AJ48" s="4">
        <f t="shared" si="11"/>
        <v>2610</v>
      </c>
    </row>
    <row r="49" spans="2:36" ht="15.75" thickBot="1" x14ac:dyDescent="0.3">
      <c r="B49" s="73" t="s">
        <v>86</v>
      </c>
      <c r="C49" s="74"/>
      <c r="D49" s="63"/>
      <c r="E49" s="63"/>
      <c r="F49" s="64"/>
      <c r="G49" s="64"/>
      <c r="H49" s="64"/>
      <c r="I49" s="64"/>
      <c r="J49" s="64"/>
      <c r="K49" s="64"/>
      <c r="L49" s="64"/>
      <c r="M49" s="64"/>
      <c r="N49" s="46"/>
      <c r="O49" s="47">
        <f t="shared" si="1"/>
        <v>0</v>
      </c>
    </row>
    <row r="50" spans="2:36" ht="15.75" thickBot="1" x14ac:dyDescent="0.3">
      <c r="B50" s="75" t="s">
        <v>87</v>
      </c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7"/>
      <c r="N50" s="78"/>
      <c r="O50" s="47">
        <f t="shared" si="1"/>
        <v>0</v>
      </c>
    </row>
    <row r="51" spans="2:36" x14ac:dyDescent="0.25">
      <c r="B51" s="79" t="s">
        <v>88</v>
      </c>
      <c r="C51" s="80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81"/>
      <c r="O51" s="47">
        <f t="shared" si="1"/>
        <v>0</v>
      </c>
      <c r="W51" s="22">
        <v>1</v>
      </c>
      <c r="X51" s="22">
        <v>2</v>
      </c>
      <c r="Y51" s="22">
        <v>3</v>
      </c>
      <c r="Z51" s="23">
        <v>4</v>
      </c>
      <c r="AA51" s="23">
        <v>5</v>
      </c>
      <c r="AB51" s="23">
        <v>6</v>
      </c>
      <c r="AC51" s="23">
        <v>7</v>
      </c>
    </row>
    <row r="52" spans="2:36" x14ac:dyDescent="0.25">
      <c r="B52" s="82" t="s">
        <v>89</v>
      </c>
      <c r="C52" s="83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81"/>
      <c r="O52" s="47">
        <f t="shared" si="1"/>
        <v>0</v>
      </c>
      <c r="V52" s="22" t="s">
        <v>90</v>
      </c>
      <c r="W52" s="24">
        <f>151+10</f>
        <v>161</v>
      </c>
      <c r="X52" s="24">
        <f>205+20</f>
        <v>225</v>
      </c>
      <c r="Y52" s="24">
        <f>258+30</f>
        <v>288</v>
      </c>
      <c r="Z52" s="24">
        <f>312+40</f>
        <v>352</v>
      </c>
      <c r="AA52" s="24">
        <f>362+50</f>
        <v>412</v>
      </c>
      <c r="AB52" s="24">
        <f>409+60</f>
        <v>469</v>
      </c>
      <c r="AC52" s="24">
        <f>559+70</f>
        <v>629</v>
      </c>
    </row>
    <row r="53" spans="2:36" x14ac:dyDescent="0.25">
      <c r="B53" s="82" t="s">
        <v>91</v>
      </c>
      <c r="C53" s="83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81"/>
      <c r="O53" s="47">
        <f t="shared" si="1"/>
        <v>0</v>
      </c>
      <c r="V53" s="22"/>
      <c r="W53" s="25"/>
      <c r="X53" s="26"/>
      <c r="Y53" s="26"/>
      <c r="Z53" s="26"/>
      <c r="AA53" s="26"/>
      <c r="AB53" s="26"/>
      <c r="AC53" s="26"/>
    </row>
    <row r="54" spans="2:36" x14ac:dyDescent="0.25">
      <c r="B54" s="82" t="s">
        <v>92</v>
      </c>
      <c r="C54" s="83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81"/>
      <c r="O54" s="47">
        <f t="shared" si="1"/>
        <v>0</v>
      </c>
    </row>
    <row r="55" spans="2:36" x14ac:dyDescent="0.25">
      <c r="B55" s="82" t="s">
        <v>93</v>
      </c>
      <c r="C55" s="83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81"/>
      <c r="O55" s="47">
        <f t="shared" si="1"/>
        <v>0</v>
      </c>
      <c r="V55" t="s">
        <v>24</v>
      </c>
      <c r="W55">
        <v>266</v>
      </c>
      <c r="X55">
        <v>322</v>
      </c>
      <c r="Y55">
        <v>376</v>
      </c>
      <c r="Z55">
        <v>454</v>
      </c>
      <c r="AA55">
        <v>534</v>
      </c>
      <c r="AB55">
        <v>612</v>
      </c>
      <c r="AC55">
        <v>690</v>
      </c>
      <c r="AD55">
        <v>770</v>
      </c>
      <c r="AE55">
        <v>848</v>
      </c>
      <c r="AF55">
        <v>926</v>
      </c>
      <c r="AG55">
        <v>922</v>
      </c>
      <c r="AH55">
        <v>1122</v>
      </c>
      <c r="AI55">
        <v>1270</v>
      </c>
      <c r="AJ55">
        <v>1366</v>
      </c>
    </row>
    <row r="56" spans="2:36" x14ac:dyDescent="0.25">
      <c r="B56" s="82" t="s">
        <v>94</v>
      </c>
      <c r="C56" s="83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81"/>
      <c r="O56" s="47">
        <f t="shared" si="1"/>
        <v>0</v>
      </c>
      <c r="V56" t="s">
        <v>27</v>
      </c>
      <c r="W56">
        <v>182</v>
      </c>
      <c r="X56">
        <v>228</v>
      </c>
      <c r="Y56">
        <v>272</v>
      </c>
      <c r="Z56">
        <v>322</v>
      </c>
      <c r="AA56">
        <v>372</v>
      </c>
      <c r="AB56">
        <v>422</v>
      </c>
      <c r="AC56">
        <v>472</v>
      </c>
      <c r="AD56">
        <v>522</v>
      </c>
      <c r="AE56">
        <v>572</v>
      </c>
      <c r="AF56">
        <v>622</v>
      </c>
      <c r="AG56">
        <v>694</v>
      </c>
      <c r="AH56">
        <v>830</v>
      </c>
      <c r="AI56">
        <v>916</v>
      </c>
      <c r="AJ56">
        <v>956</v>
      </c>
    </row>
    <row r="57" spans="2:36" x14ac:dyDescent="0.25">
      <c r="B57" s="82" t="s">
        <v>95</v>
      </c>
      <c r="C57" s="83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81"/>
      <c r="O57" s="47">
        <f t="shared" si="1"/>
        <v>0</v>
      </c>
      <c r="T57">
        <v>2</v>
      </c>
      <c r="V57" t="s">
        <v>30</v>
      </c>
      <c r="W57">
        <v>198</v>
      </c>
      <c r="X57">
        <v>238</v>
      </c>
      <c r="Y57">
        <v>290</v>
      </c>
      <c r="Z57">
        <v>340</v>
      </c>
      <c r="AA57">
        <v>390</v>
      </c>
      <c r="AB57">
        <v>440</v>
      </c>
      <c r="AC57">
        <v>490</v>
      </c>
      <c r="AD57">
        <v>542</v>
      </c>
      <c r="AE57">
        <v>592</v>
      </c>
      <c r="AF57">
        <v>642</v>
      </c>
      <c r="AG57">
        <v>582</v>
      </c>
      <c r="AH57">
        <v>710</v>
      </c>
      <c r="AI57">
        <v>804</v>
      </c>
      <c r="AJ57">
        <v>864</v>
      </c>
    </row>
    <row r="58" spans="2:36" x14ac:dyDescent="0.25">
      <c r="B58" s="82" t="s">
        <v>96</v>
      </c>
      <c r="C58" s="83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81"/>
      <c r="O58" s="47">
        <f t="shared" si="1"/>
        <v>0</v>
      </c>
      <c r="V58" t="s">
        <v>33</v>
      </c>
    </row>
    <row r="59" spans="2:36" x14ac:dyDescent="0.25">
      <c r="B59" s="82" t="s">
        <v>97</v>
      </c>
      <c r="C59" s="83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81"/>
      <c r="O59" s="47">
        <f t="shared" si="1"/>
        <v>0</v>
      </c>
      <c r="V59" t="s">
        <v>36</v>
      </c>
      <c r="W59">
        <v>192</v>
      </c>
      <c r="X59">
        <v>230</v>
      </c>
      <c r="Y59">
        <v>280</v>
      </c>
      <c r="Z59">
        <v>330</v>
      </c>
      <c r="AA59">
        <v>378</v>
      </c>
      <c r="AB59">
        <v>428</v>
      </c>
      <c r="AC59">
        <v>476</v>
      </c>
      <c r="AD59">
        <v>524</v>
      </c>
      <c r="AE59">
        <v>574</v>
      </c>
      <c r="AF59">
        <v>622</v>
      </c>
      <c r="AG59">
        <v>668</v>
      </c>
      <c r="AH59">
        <v>688</v>
      </c>
      <c r="AI59">
        <v>780</v>
      </c>
      <c r="AJ59">
        <v>838</v>
      </c>
    </row>
    <row r="60" spans="2:36" x14ac:dyDescent="0.25">
      <c r="B60" s="82" t="s">
        <v>98</v>
      </c>
      <c r="C60" s="83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81"/>
      <c r="O60" s="47">
        <f t="shared" si="1"/>
        <v>0</v>
      </c>
      <c r="V60" t="s">
        <v>39</v>
      </c>
      <c r="W60">
        <v>164</v>
      </c>
      <c r="X60">
        <v>208</v>
      </c>
      <c r="Y60">
        <v>248</v>
      </c>
      <c r="Z60">
        <v>294</v>
      </c>
      <c r="AA60">
        <v>338</v>
      </c>
      <c r="AB60">
        <v>384</v>
      </c>
      <c r="AC60">
        <v>430</v>
      </c>
      <c r="AD60">
        <v>474</v>
      </c>
      <c r="AE60">
        <v>520</v>
      </c>
      <c r="AF60">
        <v>566</v>
      </c>
      <c r="AG60">
        <v>632</v>
      </c>
      <c r="AH60">
        <v>756</v>
      </c>
      <c r="AI60">
        <v>834</v>
      </c>
      <c r="AJ60">
        <v>870</v>
      </c>
    </row>
    <row r="61" spans="2:36" x14ac:dyDescent="0.25">
      <c r="B61" s="82" t="s">
        <v>99</v>
      </c>
      <c r="C61" s="83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81"/>
      <c r="O61" s="47">
        <f t="shared" si="1"/>
        <v>0</v>
      </c>
    </row>
    <row r="62" spans="2:36" x14ac:dyDescent="0.25">
      <c r="B62" s="82" t="s">
        <v>100</v>
      </c>
      <c r="C62" s="83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81"/>
      <c r="O62" s="47">
        <f t="shared" si="1"/>
        <v>0</v>
      </c>
      <c r="W62">
        <v>2</v>
      </c>
      <c r="X62">
        <v>3</v>
      </c>
      <c r="Y62">
        <v>4</v>
      </c>
      <c r="Z62">
        <v>5</v>
      </c>
      <c r="AA62">
        <v>6</v>
      </c>
      <c r="AB62">
        <v>7</v>
      </c>
      <c r="AC62">
        <v>8</v>
      </c>
      <c r="AD62">
        <v>9</v>
      </c>
      <c r="AE62">
        <v>10</v>
      </c>
      <c r="AF62">
        <v>11</v>
      </c>
      <c r="AG62">
        <v>12</v>
      </c>
      <c r="AH62">
        <v>16</v>
      </c>
      <c r="AI62">
        <v>20</v>
      </c>
      <c r="AJ62">
        <v>24</v>
      </c>
    </row>
    <row r="63" spans="2:36" x14ac:dyDescent="0.25">
      <c r="B63" s="82" t="s">
        <v>101</v>
      </c>
      <c r="C63" s="83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81"/>
      <c r="O63" s="47">
        <f t="shared" si="1"/>
        <v>0</v>
      </c>
      <c r="V63" t="s">
        <v>24</v>
      </c>
      <c r="W63">
        <v>399</v>
      </c>
      <c r="X63">
        <v>483</v>
      </c>
      <c r="Y63">
        <v>564</v>
      </c>
      <c r="Z63">
        <v>681</v>
      </c>
      <c r="AA63">
        <v>801</v>
      </c>
      <c r="AB63">
        <v>918</v>
      </c>
      <c r="AC63">
        <v>1035</v>
      </c>
      <c r="AD63">
        <v>1155</v>
      </c>
      <c r="AE63">
        <v>1272</v>
      </c>
      <c r="AF63">
        <v>1389</v>
      </c>
      <c r="AG63">
        <v>1383</v>
      </c>
      <c r="AH63">
        <v>1683</v>
      </c>
      <c r="AI63">
        <v>1905</v>
      </c>
      <c r="AJ63">
        <v>2049</v>
      </c>
    </row>
    <row r="64" spans="2:36" x14ac:dyDescent="0.25">
      <c r="B64" s="82" t="s">
        <v>102</v>
      </c>
      <c r="C64" s="83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81"/>
      <c r="O64" s="47">
        <f t="shared" si="1"/>
        <v>0</v>
      </c>
      <c r="V64" t="s">
        <v>27</v>
      </c>
      <c r="W64">
        <v>273</v>
      </c>
      <c r="X64">
        <v>342</v>
      </c>
      <c r="Y64">
        <v>408</v>
      </c>
      <c r="Z64">
        <v>483</v>
      </c>
      <c r="AA64">
        <v>558</v>
      </c>
      <c r="AB64">
        <v>633</v>
      </c>
      <c r="AC64">
        <v>708</v>
      </c>
      <c r="AD64">
        <v>783</v>
      </c>
      <c r="AE64">
        <v>858</v>
      </c>
      <c r="AF64">
        <v>933</v>
      </c>
      <c r="AG64">
        <v>1041</v>
      </c>
      <c r="AH64">
        <v>1245</v>
      </c>
      <c r="AI64">
        <v>1374</v>
      </c>
      <c r="AJ64">
        <v>1434</v>
      </c>
    </row>
    <row r="65" spans="2:36" ht="15.75" thickBot="1" x14ac:dyDescent="0.3">
      <c r="B65" s="82" t="s">
        <v>103</v>
      </c>
      <c r="C65" s="83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81"/>
      <c r="O65" s="47">
        <f t="shared" si="1"/>
        <v>0</v>
      </c>
      <c r="T65">
        <v>3</v>
      </c>
      <c r="V65" t="s">
        <v>30</v>
      </c>
      <c r="W65">
        <v>297</v>
      </c>
      <c r="X65">
        <v>357</v>
      </c>
      <c r="Y65">
        <v>435</v>
      </c>
      <c r="Z65">
        <v>510</v>
      </c>
      <c r="AA65">
        <v>585</v>
      </c>
      <c r="AB65">
        <v>660</v>
      </c>
      <c r="AC65">
        <v>735</v>
      </c>
      <c r="AD65">
        <v>813</v>
      </c>
      <c r="AE65">
        <v>888</v>
      </c>
      <c r="AF65">
        <v>963</v>
      </c>
      <c r="AG65">
        <v>873</v>
      </c>
      <c r="AH65">
        <v>1065</v>
      </c>
      <c r="AI65">
        <v>1206</v>
      </c>
      <c r="AJ65">
        <v>1296</v>
      </c>
    </row>
    <row r="66" spans="2:36" ht="15.75" thickBot="1" x14ac:dyDescent="0.3">
      <c r="B66" s="84" t="s">
        <v>104</v>
      </c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6"/>
      <c r="N66" s="78"/>
      <c r="O66" s="47">
        <f t="shared" si="1"/>
        <v>0</v>
      </c>
      <c r="V66" t="s">
        <v>33</v>
      </c>
    </row>
    <row r="67" spans="2:36" x14ac:dyDescent="0.25">
      <c r="B67" s="87" t="s">
        <v>105</v>
      </c>
      <c r="C67" s="88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81"/>
      <c r="O67" s="47">
        <f t="shared" si="1"/>
        <v>0</v>
      </c>
      <c r="V67" t="s">
        <v>36</v>
      </c>
      <c r="W67">
        <v>288</v>
      </c>
      <c r="X67">
        <v>345</v>
      </c>
      <c r="Y67">
        <v>420</v>
      </c>
      <c r="Z67">
        <v>495</v>
      </c>
      <c r="AA67">
        <v>567</v>
      </c>
      <c r="AB67">
        <v>642</v>
      </c>
      <c r="AC67">
        <v>714</v>
      </c>
      <c r="AD67">
        <v>786</v>
      </c>
      <c r="AE67">
        <v>861</v>
      </c>
      <c r="AF67">
        <v>933</v>
      </c>
      <c r="AG67">
        <v>1002</v>
      </c>
      <c r="AH67">
        <v>1032</v>
      </c>
      <c r="AI67">
        <v>1170</v>
      </c>
      <c r="AJ67">
        <v>1257</v>
      </c>
    </row>
    <row r="68" spans="2:36" x14ac:dyDescent="0.25">
      <c r="B68" s="89" t="s">
        <v>106</v>
      </c>
      <c r="C68" s="90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81"/>
      <c r="O68" s="47">
        <f t="shared" si="1"/>
        <v>0</v>
      </c>
      <c r="V68" t="s">
        <v>39</v>
      </c>
      <c r="W68">
        <v>246</v>
      </c>
      <c r="X68">
        <v>312</v>
      </c>
      <c r="Y68">
        <v>372</v>
      </c>
      <c r="Z68">
        <v>441</v>
      </c>
      <c r="AA68">
        <v>507</v>
      </c>
      <c r="AB68">
        <v>576</v>
      </c>
      <c r="AC68">
        <v>645</v>
      </c>
      <c r="AD68">
        <v>711</v>
      </c>
      <c r="AE68">
        <v>780</v>
      </c>
      <c r="AF68">
        <v>849</v>
      </c>
      <c r="AG68">
        <v>948</v>
      </c>
      <c r="AH68">
        <v>1134</v>
      </c>
      <c r="AI68">
        <v>1251</v>
      </c>
      <c r="AJ68">
        <v>1305</v>
      </c>
    </row>
    <row r="69" spans="2:36" x14ac:dyDescent="0.25">
      <c r="B69" s="89" t="s">
        <v>107</v>
      </c>
      <c r="C69" s="90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81"/>
      <c r="O69" s="47">
        <f t="shared" si="1"/>
        <v>0</v>
      </c>
    </row>
    <row r="70" spans="2:36" x14ac:dyDescent="0.25">
      <c r="B70" s="89" t="s">
        <v>108</v>
      </c>
      <c r="C70" s="90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81"/>
      <c r="O70" s="47">
        <f t="shared" si="1"/>
        <v>0</v>
      </c>
      <c r="W70">
        <v>2</v>
      </c>
      <c r="X70">
        <v>3</v>
      </c>
      <c r="Y70">
        <v>4</v>
      </c>
      <c r="Z70">
        <v>5</v>
      </c>
      <c r="AA70">
        <v>6</v>
      </c>
      <c r="AB70">
        <v>7</v>
      </c>
      <c r="AC70">
        <v>8</v>
      </c>
      <c r="AD70">
        <v>9</v>
      </c>
      <c r="AE70">
        <v>10</v>
      </c>
      <c r="AF70">
        <v>11</v>
      </c>
      <c r="AG70">
        <v>12</v>
      </c>
      <c r="AH70">
        <v>16</v>
      </c>
      <c r="AI70">
        <v>20</v>
      </c>
      <c r="AJ70">
        <v>24</v>
      </c>
    </row>
    <row r="71" spans="2:36" x14ac:dyDescent="0.25">
      <c r="B71" s="89" t="s">
        <v>109</v>
      </c>
      <c r="C71" s="90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81"/>
      <c r="O71" s="47">
        <f t="shared" si="1"/>
        <v>0</v>
      </c>
      <c r="V71" t="s">
        <v>24</v>
      </c>
      <c r="W71">
        <v>532</v>
      </c>
      <c r="X71">
        <v>644</v>
      </c>
      <c r="Y71">
        <v>752</v>
      </c>
      <c r="Z71">
        <v>908</v>
      </c>
      <c r="AA71">
        <v>1068</v>
      </c>
      <c r="AB71">
        <v>1224</v>
      </c>
      <c r="AC71">
        <v>1380</v>
      </c>
      <c r="AD71">
        <v>1540</v>
      </c>
      <c r="AE71">
        <v>1696</v>
      </c>
      <c r="AF71">
        <v>1852</v>
      </c>
      <c r="AG71">
        <v>1844</v>
      </c>
      <c r="AH71">
        <v>2244</v>
      </c>
      <c r="AI71">
        <v>2540</v>
      </c>
      <c r="AJ71">
        <v>2732</v>
      </c>
    </row>
    <row r="72" spans="2:36" x14ac:dyDescent="0.25">
      <c r="B72" s="89" t="s">
        <v>110</v>
      </c>
      <c r="C72" s="90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81"/>
      <c r="O72" s="47">
        <f t="shared" ref="O72:O135" si="12">IF(D72=2,$W$3,IF(D72=3,$X$3,IF(D72=4,$Y$3,IF(D72=5,$Z$3,IF(D72=6,$AA$3,IF(D72=7,$AB$3,IF(D72=8,$AC$3,0)))))))+IF(D72=9,$AD$3,IF(D72=10,$AE$3,IF(D72=11,$AF$3,IF(D72=12,$AG$3,IF(D72=16,$AH$3,IF(D72=20,$AI$3,0))))))+IF(D72=24,$AJ$3,IF(D72=28,$AK$3,0))+IF(F72=2,$W$4,IF(F72=3,$X$4,IF(F72=4,$Y$4,IF(F72=5,$Z$4,IF(F72=6,$AA$4,IF(F72=7,$AB$4,0))))))+IF(F72=8,$AC$4,IF(F72=9,$AD$4,IF(F72=10,$AE$4,IF(F72=11,$AF$4,IF(F72=12,$AG$4,IF(F72=16,$AH$4,IF(F72=20,$AI$4,0)))))))+IF(F72=24,$AJ$4,IF(F72=28,$AK$4,0))+IF(H72=2,$W$5,IF(H72=3,$X$5,IF(H72=4,$Y$5,IF(H72=5,$Z$5,IF(H72=6,$AA$5,IF(H72=7,$AB$5,IF(H72=8,$AC$5,0)))))))+IF(H72=8,$AC$5,IF(H72=9,$AD$5,IF(H72=10,$AE$5,IF(H72=11,$AF$5,IF(H72=12,$AG$5,IF(H72=16,$AH$5,IF(H72=20,$AI$5,0)))))))+IF(H72=24,$AJ$5,IF(H72=28,$AK$5,0))+IF(I72=2,$W$6,IF(I72=3,$X$6,IF(I72=4,$Y$6,IF(I72=5,$Z$6,IF(I72=6,$AA$6,IF(I72=7,$AB$6,0))))))+IF(I72=8,$AC$6,IF(I72=9,$AD$6,IF(I72=10,$AE$6,IF(I72=11,$AF$6,IF(I72=12,$AG$6,IF(I72=16,$AH$6,IF(I72=20,$AI$6,0)))))))+IF(I72=24,$AJ$6,IF(I72=28,$AK$6,0))+IF(K72=2,$W$7,IF(K72=3,$X$7,IF(K72=4,$Y$7,IF(K72=5,$Z$7,IF(K72=6,$AA$7,IF(K72=7,$AB$7,0))))))+IF(K72=8,$AC$7,IF(K72=9,$AD$7,IF(K72=10,$AE$7,IF(K72=11,$AF$7,IF(K72=12,$AG$7,IF(K72=16,$AH$7,IF(K72=20,$AI$7,0)))))))+IF(K72=24,$AJ$7,IF(K72=28,$AK$7,0))+IF(M72=2,$W$8,IF(M72=3,$X$8,IF(M72=4,$Y$8,IF(M72=5,$Z$8,IF(M72=6,$AA$8,IF(M72=7,$AB$8,0))))))+IF(M72=8,$AC$8,IF(M72=9,$AD$8,IF(M72=10,$AE$8,IF(M72=11,$AF$8,IF(M72=12,$AG$8,IF(M72=16,$AH$8,IF(M72=20,$AI$8,0)))))))+IF(M72=24,$AJ$8,IF(M72=28,$AK$8,0))</f>
        <v>0</v>
      </c>
      <c r="V72" t="s">
        <v>27</v>
      </c>
      <c r="W72">
        <v>364</v>
      </c>
      <c r="X72">
        <v>456</v>
      </c>
      <c r="Y72">
        <v>544</v>
      </c>
      <c r="Z72">
        <v>644</v>
      </c>
      <c r="AA72">
        <v>744</v>
      </c>
      <c r="AB72">
        <v>844</v>
      </c>
      <c r="AC72">
        <v>944</v>
      </c>
      <c r="AD72">
        <v>1044</v>
      </c>
      <c r="AE72">
        <v>1144</v>
      </c>
      <c r="AF72">
        <v>1244</v>
      </c>
      <c r="AG72">
        <v>1388</v>
      </c>
      <c r="AH72">
        <v>1660</v>
      </c>
      <c r="AI72">
        <v>1832</v>
      </c>
      <c r="AJ72">
        <v>1912</v>
      </c>
    </row>
    <row r="73" spans="2:36" x14ac:dyDescent="0.25">
      <c r="B73" s="89" t="s">
        <v>111</v>
      </c>
      <c r="C73" s="90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81"/>
      <c r="O73" s="47">
        <f t="shared" si="12"/>
        <v>0</v>
      </c>
      <c r="T73">
        <v>4</v>
      </c>
      <c r="V73" t="s">
        <v>30</v>
      </c>
      <c r="W73">
        <v>396</v>
      </c>
      <c r="X73">
        <v>476</v>
      </c>
      <c r="Y73">
        <v>580</v>
      </c>
      <c r="Z73">
        <v>680</v>
      </c>
      <c r="AA73">
        <v>780</v>
      </c>
      <c r="AB73">
        <v>880</v>
      </c>
      <c r="AC73">
        <v>980</v>
      </c>
      <c r="AD73">
        <v>1084</v>
      </c>
      <c r="AE73">
        <v>1184</v>
      </c>
      <c r="AF73">
        <v>1284</v>
      </c>
      <c r="AG73">
        <v>1164</v>
      </c>
      <c r="AH73">
        <v>1420</v>
      </c>
      <c r="AI73">
        <v>1608</v>
      </c>
      <c r="AJ73">
        <v>1728</v>
      </c>
    </row>
    <row r="74" spans="2:36" x14ac:dyDescent="0.25">
      <c r="B74" s="89" t="s">
        <v>112</v>
      </c>
      <c r="C74" s="90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81"/>
      <c r="O74" s="47">
        <f t="shared" si="12"/>
        <v>0</v>
      </c>
      <c r="V74" t="s">
        <v>33</v>
      </c>
    </row>
    <row r="75" spans="2:36" x14ac:dyDescent="0.25">
      <c r="B75" s="89" t="s">
        <v>113</v>
      </c>
      <c r="C75" s="90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81"/>
      <c r="O75" s="47">
        <f t="shared" si="12"/>
        <v>0</v>
      </c>
      <c r="V75" t="s">
        <v>36</v>
      </c>
      <c r="W75">
        <v>384</v>
      </c>
      <c r="X75">
        <v>460</v>
      </c>
      <c r="Y75">
        <v>560</v>
      </c>
      <c r="Z75">
        <v>660</v>
      </c>
      <c r="AA75">
        <v>756</v>
      </c>
      <c r="AB75">
        <v>856</v>
      </c>
      <c r="AC75">
        <v>952</v>
      </c>
      <c r="AD75">
        <v>1048</v>
      </c>
      <c r="AE75">
        <v>1148</v>
      </c>
      <c r="AF75">
        <v>1244</v>
      </c>
      <c r="AG75">
        <v>1336</v>
      </c>
      <c r="AH75">
        <v>1376</v>
      </c>
      <c r="AI75">
        <v>1560</v>
      </c>
      <c r="AJ75">
        <v>1676</v>
      </c>
    </row>
    <row r="76" spans="2:36" x14ac:dyDescent="0.25">
      <c r="B76" s="89" t="s">
        <v>114</v>
      </c>
      <c r="C76" s="90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81"/>
      <c r="O76" s="47">
        <f t="shared" si="12"/>
        <v>0</v>
      </c>
      <c r="V76" t="s">
        <v>39</v>
      </c>
      <c r="W76">
        <v>328</v>
      </c>
      <c r="X76">
        <v>416</v>
      </c>
      <c r="Y76">
        <v>496</v>
      </c>
      <c r="Z76">
        <v>588</v>
      </c>
      <c r="AA76">
        <v>676</v>
      </c>
      <c r="AB76">
        <v>768</v>
      </c>
      <c r="AC76">
        <v>860</v>
      </c>
      <c r="AD76">
        <v>948</v>
      </c>
      <c r="AE76">
        <v>1040</v>
      </c>
      <c r="AF76">
        <v>1132</v>
      </c>
      <c r="AG76">
        <v>1264</v>
      </c>
      <c r="AH76">
        <v>1512</v>
      </c>
      <c r="AI76">
        <v>1668</v>
      </c>
      <c r="AJ76">
        <v>1740</v>
      </c>
    </row>
    <row r="77" spans="2:36" x14ac:dyDescent="0.25">
      <c r="B77" s="89" t="s">
        <v>115</v>
      </c>
      <c r="C77" s="90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81"/>
      <c r="O77" s="47">
        <f t="shared" si="12"/>
        <v>0</v>
      </c>
    </row>
    <row r="78" spans="2:36" x14ac:dyDescent="0.25">
      <c r="B78" s="89" t="s">
        <v>116</v>
      </c>
      <c r="C78" s="90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81"/>
      <c r="O78" s="47">
        <f t="shared" si="12"/>
        <v>0</v>
      </c>
      <c r="W78">
        <v>2</v>
      </c>
      <c r="X78">
        <v>3</v>
      </c>
      <c r="Y78">
        <v>4</v>
      </c>
      <c r="Z78">
        <v>5</v>
      </c>
      <c r="AA78">
        <v>6</v>
      </c>
      <c r="AB78">
        <v>7</v>
      </c>
      <c r="AC78">
        <v>8</v>
      </c>
      <c r="AD78">
        <v>9</v>
      </c>
      <c r="AE78">
        <v>10</v>
      </c>
      <c r="AF78">
        <v>11</v>
      </c>
      <c r="AG78">
        <v>12</v>
      </c>
      <c r="AH78">
        <v>16</v>
      </c>
      <c r="AI78">
        <v>20</v>
      </c>
      <c r="AJ78">
        <v>24</v>
      </c>
    </row>
    <row r="79" spans="2:36" x14ac:dyDescent="0.25">
      <c r="B79" s="89" t="s">
        <v>117</v>
      </c>
      <c r="C79" s="90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81"/>
      <c r="O79" s="47">
        <f t="shared" si="12"/>
        <v>0</v>
      </c>
      <c r="V79" t="s">
        <v>24</v>
      </c>
      <c r="W79">
        <v>665</v>
      </c>
      <c r="X79">
        <v>805</v>
      </c>
      <c r="Y79">
        <v>940</v>
      </c>
      <c r="Z79">
        <v>1135</v>
      </c>
      <c r="AA79">
        <v>1335</v>
      </c>
      <c r="AB79">
        <v>1530</v>
      </c>
      <c r="AC79">
        <v>1725</v>
      </c>
      <c r="AD79">
        <v>1925</v>
      </c>
      <c r="AE79">
        <v>2120</v>
      </c>
      <c r="AF79">
        <v>2315</v>
      </c>
      <c r="AG79">
        <v>2305</v>
      </c>
      <c r="AH79">
        <v>2805</v>
      </c>
      <c r="AI79">
        <v>3175</v>
      </c>
      <c r="AJ79">
        <v>3415</v>
      </c>
    </row>
    <row r="80" spans="2:36" x14ac:dyDescent="0.25">
      <c r="B80" s="89" t="s">
        <v>118</v>
      </c>
      <c r="C80" s="90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81"/>
      <c r="O80" s="47">
        <f t="shared" si="12"/>
        <v>0</v>
      </c>
      <c r="V80" t="s">
        <v>27</v>
      </c>
      <c r="W80">
        <v>455</v>
      </c>
      <c r="X80">
        <v>570</v>
      </c>
      <c r="Y80">
        <v>680</v>
      </c>
      <c r="Z80">
        <v>805</v>
      </c>
      <c r="AA80">
        <v>930</v>
      </c>
      <c r="AB80">
        <v>1055</v>
      </c>
      <c r="AC80">
        <v>1180</v>
      </c>
      <c r="AD80">
        <v>1305</v>
      </c>
      <c r="AE80">
        <v>1430</v>
      </c>
      <c r="AF80">
        <v>1555</v>
      </c>
      <c r="AG80">
        <v>1735</v>
      </c>
      <c r="AH80">
        <v>2075</v>
      </c>
      <c r="AI80">
        <v>2290</v>
      </c>
      <c r="AJ80">
        <v>2390</v>
      </c>
    </row>
    <row r="81" spans="2:37" ht="15.75" thickBot="1" x14ac:dyDescent="0.3">
      <c r="B81" s="89" t="s">
        <v>119</v>
      </c>
      <c r="C81" s="90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81"/>
      <c r="O81" s="47">
        <f t="shared" si="12"/>
        <v>0</v>
      </c>
      <c r="T81">
        <v>5</v>
      </c>
      <c r="V81" t="s">
        <v>30</v>
      </c>
      <c r="W81">
        <v>495</v>
      </c>
      <c r="X81">
        <v>595</v>
      </c>
      <c r="Y81">
        <v>725</v>
      </c>
      <c r="Z81">
        <v>850</v>
      </c>
      <c r="AA81">
        <v>975</v>
      </c>
      <c r="AB81">
        <v>1100</v>
      </c>
      <c r="AC81">
        <v>1225</v>
      </c>
      <c r="AD81">
        <v>1355</v>
      </c>
      <c r="AE81">
        <v>1480</v>
      </c>
      <c r="AF81">
        <v>1605</v>
      </c>
      <c r="AG81">
        <v>1455</v>
      </c>
      <c r="AH81">
        <v>1775</v>
      </c>
      <c r="AI81">
        <v>2010</v>
      </c>
      <c r="AJ81">
        <v>2160</v>
      </c>
    </row>
    <row r="82" spans="2:37" ht="15.75" thickBot="1" x14ac:dyDescent="0.3">
      <c r="B82" s="91" t="s">
        <v>120</v>
      </c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3"/>
      <c r="N82" s="78"/>
      <c r="O82" s="94">
        <f>SUM(O67:O81)</f>
        <v>0</v>
      </c>
      <c r="V82" t="s">
        <v>33</v>
      </c>
    </row>
    <row r="83" spans="2:37" x14ac:dyDescent="0.25">
      <c r="B83" s="95" t="s">
        <v>121</v>
      </c>
      <c r="C83" s="96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81"/>
      <c r="O83" s="47">
        <f t="shared" si="12"/>
        <v>0</v>
      </c>
      <c r="V83" t="s">
        <v>36</v>
      </c>
      <c r="W83">
        <v>480</v>
      </c>
      <c r="X83">
        <v>575</v>
      </c>
      <c r="Y83">
        <v>700</v>
      </c>
      <c r="Z83">
        <v>825</v>
      </c>
      <c r="AA83">
        <v>945</v>
      </c>
      <c r="AB83">
        <v>1070</v>
      </c>
      <c r="AC83">
        <v>1190</v>
      </c>
      <c r="AD83">
        <v>1310</v>
      </c>
      <c r="AE83">
        <v>1435</v>
      </c>
      <c r="AF83">
        <v>1555</v>
      </c>
      <c r="AG83">
        <v>1670</v>
      </c>
      <c r="AH83">
        <v>1720</v>
      </c>
      <c r="AI83">
        <v>1950</v>
      </c>
      <c r="AJ83">
        <v>2095</v>
      </c>
    </row>
    <row r="84" spans="2:37" x14ac:dyDescent="0.25">
      <c r="B84" s="97" t="s">
        <v>122</v>
      </c>
      <c r="C84" s="98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81"/>
      <c r="O84" s="47">
        <f t="shared" si="12"/>
        <v>0</v>
      </c>
      <c r="V84" t="s">
        <v>39</v>
      </c>
      <c r="W84">
        <v>410</v>
      </c>
      <c r="X84">
        <v>520</v>
      </c>
      <c r="Y84">
        <v>620</v>
      </c>
      <c r="Z84">
        <v>735</v>
      </c>
      <c r="AA84">
        <v>845</v>
      </c>
      <c r="AB84">
        <v>960</v>
      </c>
      <c r="AC84">
        <v>1075</v>
      </c>
      <c r="AD84">
        <v>1185</v>
      </c>
      <c r="AE84">
        <v>1300</v>
      </c>
      <c r="AF84">
        <v>1415</v>
      </c>
      <c r="AG84">
        <v>1580</v>
      </c>
      <c r="AH84">
        <v>1890</v>
      </c>
      <c r="AI84">
        <v>2085</v>
      </c>
      <c r="AJ84">
        <v>2175</v>
      </c>
    </row>
    <row r="85" spans="2:37" x14ac:dyDescent="0.25">
      <c r="B85" s="97" t="s">
        <v>123</v>
      </c>
      <c r="C85" s="98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81"/>
      <c r="O85" s="47">
        <f t="shared" si="12"/>
        <v>0</v>
      </c>
    </row>
    <row r="86" spans="2:37" x14ac:dyDescent="0.25">
      <c r="B86" s="97" t="s">
        <v>124</v>
      </c>
      <c r="C86" s="98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81"/>
      <c r="O86" s="47">
        <f t="shared" si="12"/>
        <v>0</v>
      </c>
      <c r="W86">
        <v>2</v>
      </c>
      <c r="X86">
        <v>3</v>
      </c>
      <c r="Y86">
        <v>4</v>
      </c>
      <c r="Z86">
        <v>5</v>
      </c>
      <c r="AA86">
        <v>6</v>
      </c>
      <c r="AB86">
        <v>7</v>
      </c>
      <c r="AC86">
        <v>8</v>
      </c>
      <c r="AD86">
        <v>9</v>
      </c>
      <c r="AE86">
        <v>10</v>
      </c>
      <c r="AF86">
        <v>11</v>
      </c>
      <c r="AG86">
        <v>12</v>
      </c>
      <c r="AH86">
        <v>16</v>
      </c>
      <c r="AI86">
        <v>20</v>
      </c>
      <c r="AJ86">
        <v>24</v>
      </c>
    </row>
    <row r="87" spans="2:37" x14ac:dyDescent="0.25">
      <c r="B87" s="97" t="s">
        <v>125</v>
      </c>
      <c r="C87" s="98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81"/>
      <c r="O87" s="47">
        <f t="shared" si="12"/>
        <v>0</v>
      </c>
      <c r="V87" t="s">
        <v>24</v>
      </c>
      <c r="W87">
        <v>798</v>
      </c>
      <c r="X87">
        <v>966</v>
      </c>
      <c r="Y87">
        <v>1128</v>
      </c>
      <c r="Z87">
        <v>1362</v>
      </c>
      <c r="AA87">
        <v>1602</v>
      </c>
      <c r="AB87">
        <v>1836</v>
      </c>
      <c r="AC87">
        <v>2070</v>
      </c>
      <c r="AD87">
        <v>2310</v>
      </c>
      <c r="AE87">
        <v>2544</v>
      </c>
      <c r="AF87">
        <v>2778</v>
      </c>
      <c r="AG87">
        <v>2766</v>
      </c>
      <c r="AH87">
        <v>3366</v>
      </c>
      <c r="AI87">
        <v>3810</v>
      </c>
      <c r="AJ87">
        <v>4098</v>
      </c>
    </row>
    <row r="88" spans="2:37" x14ac:dyDescent="0.25">
      <c r="B88" s="97" t="s">
        <v>126</v>
      </c>
      <c r="C88" s="98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81"/>
      <c r="O88" s="47">
        <f t="shared" si="12"/>
        <v>0</v>
      </c>
      <c r="V88" t="s">
        <v>27</v>
      </c>
      <c r="W88">
        <v>546</v>
      </c>
      <c r="X88">
        <v>684</v>
      </c>
      <c r="Y88">
        <v>816</v>
      </c>
      <c r="Z88">
        <v>966</v>
      </c>
      <c r="AA88">
        <v>1116</v>
      </c>
      <c r="AB88">
        <v>1266</v>
      </c>
      <c r="AC88">
        <v>1416</v>
      </c>
      <c r="AD88">
        <v>1566</v>
      </c>
      <c r="AE88">
        <v>1716</v>
      </c>
      <c r="AF88">
        <v>1866</v>
      </c>
      <c r="AG88">
        <v>2082</v>
      </c>
      <c r="AH88">
        <v>2490</v>
      </c>
      <c r="AI88">
        <v>2748</v>
      </c>
      <c r="AJ88">
        <v>2868</v>
      </c>
    </row>
    <row r="89" spans="2:37" x14ac:dyDescent="0.25">
      <c r="B89" s="97" t="s">
        <v>127</v>
      </c>
      <c r="C89" s="98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81"/>
      <c r="O89" s="47">
        <f t="shared" si="12"/>
        <v>0</v>
      </c>
      <c r="T89">
        <v>6</v>
      </c>
      <c r="V89" t="s">
        <v>30</v>
      </c>
      <c r="W89">
        <v>594</v>
      </c>
      <c r="X89">
        <v>714</v>
      </c>
      <c r="Y89">
        <v>870</v>
      </c>
      <c r="Z89">
        <v>1020</v>
      </c>
      <c r="AA89">
        <v>1170</v>
      </c>
      <c r="AB89">
        <v>1320</v>
      </c>
      <c r="AC89">
        <v>1470</v>
      </c>
      <c r="AD89">
        <v>1626</v>
      </c>
      <c r="AE89">
        <v>1776</v>
      </c>
      <c r="AF89">
        <v>1926</v>
      </c>
      <c r="AG89">
        <v>1746</v>
      </c>
      <c r="AH89">
        <v>2130</v>
      </c>
      <c r="AI89">
        <v>2412</v>
      </c>
      <c r="AJ89">
        <v>2592</v>
      </c>
    </row>
    <row r="90" spans="2:37" x14ac:dyDescent="0.25">
      <c r="B90" s="97" t="s">
        <v>128</v>
      </c>
      <c r="C90" s="98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81"/>
      <c r="O90" s="47">
        <f t="shared" si="12"/>
        <v>0</v>
      </c>
      <c r="V90" t="s">
        <v>33</v>
      </c>
    </row>
    <row r="91" spans="2:37" x14ac:dyDescent="0.25">
      <c r="B91" s="97" t="s">
        <v>129</v>
      </c>
      <c r="C91" s="98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81"/>
      <c r="O91" s="47">
        <f t="shared" si="12"/>
        <v>0</v>
      </c>
      <c r="V91" t="s">
        <v>36</v>
      </c>
      <c r="W91">
        <v>576</v>
      </c>
      <c r="X91">
        <v>690</v>
      </c>
      <c r="Y91">
        <v>840</v>
      </c>
      <c r="Z91">
        <v>990</v>
      </c>
      <c r="AA91">
        <v>1134</v>
      </c>
      <c r="AB91">
        <v>1284</v>
      </c>
      <c r="AC91">
        <v>1428</v>
      </c>
      <c r="AD91">
        <v>1572</v>
      </c>
      <c r="AE91">
        <v>1722</v>
      </c>
      <c r="AF91">
        <v>1866</v>
      </c>
      <c r="AG91">
        <v>2004</v>
      </c>
      <c r="AH91">
        <v>2064</v>
      </c>
      <c r="AI91">
        <v>2340</v>
      </c>
      <c r="AJ91">
        <v>2514</v>
      </c>
    </row>
    <row r="92" spans="2:37" x14ac:dyDescent="0.25">
      <c r="B92" s="97" t="s">
        <v>130</v>
      </c>
      <c r="C92" s="98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81"/>
      <c r="O92" s="47">
        <f t="shared" si="12"/>
        <v>0</v>
      </c>
      <c r="V92" t="s">
        <v>39</v>
      </c>
      <c r="W92">
        <v>492</v>
      </c>
      <c r="X92">
        <v>624</v>
      </c>
      <c r="Y92">
        <v>744</v>
      </c>
      <c r="Z92">
        <v>882</v>
      </c>
      <c r="AA92">
        <v>1014</v>
      </c>
      <c r="AB92">
        <v>1152</v>
      </c>
      <c r="AC92">
        <v>1290</v>
      </c>
      <c r="AD92">
        <v>1422</v>
      </c>
      <c r="AE92">
        <v>1560</v>
      </c>
      <c r="AF92">
        <v>1698</v>
      </c>
      <c r="AG92">
        <v>1896</v>
      </c>
      <c r="AH92">
        <v>2268</v>
      </c>
      <c r="AI92">
        <v>2502</v>
      </c>
      <c r="AJ92">
        <v>2610</v>
      </c>
    </row>
    <row r="93" spans="2:37" x14ac:dyDescent="0.25">
      <c r="B93" s="97" t="s">
        <v>131</v>
      </c>
      <c r="C93" s="98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81"/>
      <c r="O93" s="47">
        <f t="shared" si="12"/>
        <v>0</v>
      </c>
    </row>
    <row r="94" spans="2:37" x14ac:dyDescent="0.25">
      <c r="B94" s="97" t="s">
        <v>132</v>
      </c>
      <c r="C94" s="98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81"/>
      <c r="O94" s="47">
        <f t="shared" si="12"/>
        <v>0</v>
      </c>
      <c r="X94" s="4">
        <f>133</f>
        <v>133</v>
      </c>
      <c r="Y94" s="4">
        <v>161</v>
      </c>
      <c r="Z94" s="4">
        <v>188</v>
      </c>
      <c r="AA94" s="4">
        <v>227</v>
      </c>
      <c r="AB94" s="4">
        <v>267</v>
      </c>
      <c r="AC94" s="4">
        <v>306</v>
      </c>
      <c r="AD94" s="4">
        <v>345</v>
      </c>
      <c r="AE94" s="4">
        <v>385</v>
      </c>
      <c r="AF94" s="4">
        <v>424</v>
      </c>
      <c r="AG94" s="4">
        <v>463</v>
      </c>
      <c r="AH94" s="4">
        <v>461</v>
      </c>
      <c r="AI94" s="4">
        <v>561</v>
      </c>
      <c r="AJ94" s="4">
        <v>635</v>
      </c>
      <c r="AK94" s="4">
        <v>683</v>
      </c>
    </row>
    <row r="95" spans="2:37" x14ac:dyDescent="0.25">
      <c r="B95" s="97" t="s">
        <v>133</v>
      </c>
      <c r="C95" s="98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81"/>
      <c r="O95" s="47">
        <f t="shared" si="12"/>
        <v>0</v>
      </c>
      <c r="X95" s="4">
        <v>91</v>
      </c>
      <c r="Y95" s="4">
        <v>114</v>
      </c>
      <c r="Z95" s="4">
        <v>136</v>
      </c>
      <c r="AA95" s="4">
        <v>161</v>
      </c>
      <c r="AB95" s="4">
        <v>186</v>
      </c>
      <c r="AC95" s="4">
        <v>211</v>
      </c>
      <c r="AD95" s="4">
        <v>236</v>
      </c>
      <c r="AE95" s="4">
        <v>261</v>
      </c>
      <c r="AF95" s="4">
        <v>286</v>
      </c>
      <c r="AG95" s="4">
        <v>311</v>
      </c>
      <c r="AH95" s="4">
        <v>347</v>
      </c>
      <c r="AI95" s="4">
        <v>415</v>
      </c>
      <c r="AJ95" s="4">
        <v>458</v>
      </c>
      <c r="AK95" s="4">
        <v>478</v>
      </c>
    </row>
    <row r="96" spans="2:37" x14ac:dyDescent="0.25">
      <c r="B96" s="97" t="s">
        <v>134</v>
      </c>
      <c r="C96" s="98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81"/>
      <c r="O96" s="47">
        <f t="shared" si="12"/>
        <v>0</v>
      </c>
      <c r="X96" s="4">
        <v>99</v>
      </c>
      <c r="Y96" s="4">
        <v>119</v>
      </c>
      <c r="Z96" s="4">
        <v>145</v>
      </c>
      <c r="AA96" s="4">
        <v>170</v>
      </c>
      <c r="AB96" s="4">
        <v>195</v>
      </c>
      <c r="AC96" s="4">
        <v>220</v>
      </c>
      <c r="AD96" s="4">
        <v>245</v>
      </c>
      <c r="AE96" s="4">
        <v>271</v>
      </c>
      <c r="AF96" s="4">
        <v>296</v>
      </c>
      <c r="AG96" s="4">
        <v>321</v>
      </c>
      <c r="AH96" s="4">
        <v>291</v>
      </c>
      <c r="AI96" s="4">
        <v>355</v>
      </c>
      <c r="AJ96" s="4">
        <v>402</v>
      </c>
      <c r="AK96" s="4">
        <v>432</v>
      </c>
    </row>
    <row r="97" spans="2:37" x14ac:dyDescent="0.25">
      <c r="B97" s="97" t="s">
        <v>135</v>
      </c>
      <c r="C97" s="98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81"/>
      <c r="O97" s="47">
        <f t="shared" si="12"/>
        <v>0</v>
      </c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</row>
    <row r="98" spans="2:37" x14ac:dyDescent="0.25">
      <c r="B98" s="97" t="s">
        <v>136</v>
      </c>
      <c r="C98" s="98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81"/>
      <c r="O98" s="47">
        <f t="shared" si="12"/>
        <v>0</v>
      </c>
      <c r="X98" s="4">
        <v>96</v>
      </c>
      <c r="Y98" s="4">
        <v>115</v>
      </c>
      <c r="Z98" s="4">
        <v>140</v>
      </c>
      <c r="AA98" s="4">
        <v>165</v>
      </c>
      <c r="AB98" s="4">
        <v>189</v>
      </c>
      <c r="AC98" s="4">
        <v>214</v>
      </c>
      <c r="AD98" s="4">
        <v>238</v>
      </c>
      <c r="AE98" s="4">
        <v>262</v>
      </c>
      <c r="AF98" s="4">
        <v>287</v>
      </c>
      <c r="AG98" s="4">
        <v>311</v>
      </c>
      <c r="AH98" s="4">
        <v>334</v>
      </c>
      <c r="AI98" s="4">
        <v>344</v>
      </c>
      <c r="AJ98" s="4">
        <v>390</v>
      </c>
      <c r="AK98" s="4">
        <v>419</v>
      </c>
    </row>
    <row r="99" spans="2:37" x14ac:dyDescent="0.25">
      <c r="B99" s="97" t="s">
        <v>137</v>
      </c>
      <c r="C99" s="98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81"/>
      <c r="O99" s="47">
        <f t="shared" si="12"/>
        <v>0</v>
      </c>
      <c r="X99" s="4">
        <v>82</v>
      </c>
      <c r="Y99" s="4">
        <v>104</v>
      </c>
      <c r="Z99" s="4">
        <v>124</v>
      </c>
      <c r="AA99" s="4">
        <v>147</v>
      </c>
      <c r="AB99" s="4">
        <v>169</v>
      </c>
      <c r="AC99" s="4">
        <v>192</v>
      </c>
      <c r="AD99" s="4">
        <v>215</v>
      </c>
      <c r="AE99" s="4">
        <v>237</v>
      </c>
      <c r="AF99" s="4">
        <v>260</v>
      </c>
      <c r="AG99" s="4">
        <v>283</v>
      </c>
      <c r="AH99" s="4">
        <v>316</v>
      </c>
      <c r="AI99" s="4">
        <v>378</v>
      </c>
      <c r="AJ99" s="4">
        <v>417</v>
      </c>
      <c r="AK99" s="4">
        <v>435</v>
      </c>
    </row>
    <row r="100" spans="2:37" x14ac:dyDescent="0.25">
      <c r="B100" s="97" t="s">
        <v>138</v>
      </c>
      <c r="C100" s="98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81"/>
      <c r="O100" s="47">
        <f t="shared" si="12"/>
        <v>0</v>
      </c>
    </row>
    <row r="101" spans="2:37" x14ac:dyDescent="0.25">
      <c r="B101" s="97" t="s">
        <v>139</v>
      </c>
      <c r="C101" s="98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81"/>
      <c r="O101" s="47">
        <f t="shared" si="12"/>
        <v>0</v>
      </c>
    </row>
    <row r="102" spans="2:37" x14ac:dyDescent="0.25">
      <c r="B102" s="97" t="s">
        <v>140</v>
      </c>
      <c r="C102" s="98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81"/>
      <c r="O102" s="47">
        <f t="shared" si="12"/>
        <v>0</v>
      </c>
    </row>
    <row r="103" spans="2:37" x14ac:dyDescent="0.25">
      <c r="B103" s="97" t="s">
        <v>141</v>
      </c>
      <c r="C103" s="98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81"/>
      <c r="O103" s="47">
        <f t="shared" si="12"/>
        <v>0</v>
      </c>
    </row>
    <row r="104" spans="2:37" x14ac:dyDescent="0.25">
      <c r="B104" s="97" t="s">
        <v>142</v>
      </c>
      <c r="C104" s="98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81"/>
      <c r="O104" s="47">
        <f t="shared" si="12"/>
        <v>0</v>
      </c>
    </row>
    <row r="105" spans="2:37" x14ac:dyDescent="0.25">
      <c r="B105" s="97" t="s">
        <v>143</v>
      </c>
      <c r="C105" s="98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81"/>
      <c r="O105" s="47">
        <f t="shared" si="12"/>
        <v>0</v>
      </c>
    </row>
    <row r="106" spans="2:37" x14ac:dyDescent="0.25">
      <c r="B106" s="97" t="s">
        <v>144</v>
      </c>
      <c r="C106" s="98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81"/>
      <c r="O106" s="47">
        <f t="shared" si="12"/>
        <v>0</v>
      </c>
    </row>
    <row r="107" spans="2:37" x14ac:dyDescent="0.25">
      <c r="B107" s="97" t="s">
        <v>145</v>
      </c>
      <c r="C107" s="98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81"/>
      <c r="O107" s="47">
        <f t="shared" si="12"/>
        <v>0</v>
      </c>
    </row>
    <row r="108" spans="2:37" x14ac:dyDescent="0.25">
      <c r="B108" s="97" t="s">
        <v>146</v>
      </c>
      <c r="C108" s="98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81"/>
      <c r="O108" s="47">
        <f t="shared" si="12"/>
        <v>0</v>
      </c>
    </row>
    <row r="109" spans="2:37" x14ac:dyDescent="0.25">
      <c r="B109" s="97" t="s">
        <v>147</v>
      </c>
      <c r="C109" s="98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81"/>
      <c r="O109" s="47">
        <f t="shared" si="12"/>
        <v>0</v>
      </c>
    </row>
    <row r="110" spans="2:37" x14ac:dyDescent="0.25">
      <c r="B110" s="97" t="s">
        <v>148</v>
      </c>
      <c r="C110" s="98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81"/>
      <c r="O110" s="47">
        <f t="shared" si="12"/>
        <v>0</v>
      </c>
    </row>
    <row r="111" spans="2:37" ht="15.75" thickBot="1" x14ac:dyDescent="0.3">
      <c r="B111" s="97" t="s">
        <v>149</v>
      </c>
      <c r="C111" s="98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81"/>
      <c r="O111" s="47">
        <f t="shared" si="12"/>
        <v>0</v>
      </c>
    </row>
    <row r="112" spans="2:37" ht="15.75" thickBot="1" x14ac:dyDescent="0.3">
      <c r="B112" s="99" t="s">
        <v>150</v>
      </c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1"/>
      <c r="N112" s="78"/>
      <c r="O112" s="94">
        <f>SUM(O83:O111)</f>
        <v>0</v>
      </c>
    </row>
    <row r="113" spans="2:15" x14ac:dyDescent="0.25">
      <c r="B113" s="102" t="s">
        <v>151</v>
      </c>
      <c r="C113" s="103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81"/>
      <c r="O113" s="47">
        <f t="shared" si="12"/>
        <v>0</v>
      </c>
    </row>
    <row r="114" spans="2:15" x14ac:dyDescent="0.25">
      <c r="B114" s="104" t="s">
        <v>152</v>
      </c>
      <c r="C114" s="10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81"/>
      <c r="O114" s="47">
        <f t="shared" si="12"/>
        <v>0</v>
      </c>
    </row>
    <row r="115" spans="2:15" x14ac:dyDescent="0.25">
      <c r="B115" s="104" t="s">
        <v>153</v>
      </c>
      <c r="C115" s="10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81"/>
      <c r="O115" s="47">
        <f t="shared" si="12"/>
        <v>0</v>
      </c>
    </row>
    <row r="116" spans="2:15" x14ac:dyDescent="0.25">
      <c r="B116" s="104" t="s">
        <v>154</v>
      </c>
      <c r="C116" s="10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81"/>
      <c r="O116" s="47">
        <f t="shared" si="12"/>
        <v>0</v>
      </c>
    </row>
    <row r="117" spans="2:15" x14ac:dyDescent="0.25">
      <c r="B117" s="104" t="s">
        <v>155</v>
      </c>
      <c r="C117" s="10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81"/>
      <c r="O117" s="47">
        <f t="shared" si="12"/>
        <v>0</v>
      </c>
    </row>
    <row r="118" spans="2:15" x14ac:dyDescent="0.25">
      <c r="B118" s="104" t="s">
        <v>156</v>
      </c>
      <c r="C118" s="10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81"/>
      <c r="O118" s="47">
        <f t="shared" si="12"/>
        <v>0</v>
      </c>
    </row>
    <row r="119" spans="2:15" x14ac:dyDescent="0.25">
      <c r="B119" s="104" t="s">
        <v>157</v>
      </c>
      <c r="C119" s="10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81"/>
      <c r="O119" s="47">
        <f t="shared" si="12"/>
        <v>0</v>
      </c>
    </row>
    <row r="120" spans="2:15" x14ac:dyDescent="0.25">
      <c r="B120" s="104" t="s">
        <v>158</v>
      </c>
      <c r="C120" s="10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81"/>
      <c r="O120" s="47">
        <f t="shared" si="12"/>
        <v>0</v>
      </c>
    </row>
    <row r="121" spans="2:15" x14ac:dyDescent="0.25">
      <c r="B121" s="104" t="s">
        <v>159</v>
      </c>
      <c r="C121" s="10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81"/>
      <c r="O121" s="47">
        <f t="shared" si="12"/>
        <v>0</v>
      </c>
    </row>
    <row r="122" spans="2:15" x14ac:dyDescent="0.25">
      <c r="B122" s="104" t="s">
        <v>160</v>
      </c>
      <c r="C122" s="10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81"/>
      <c r="O122" s="47">
        <f t="shared" si="12"/>
        <v>0</v>
      </c>
    </row>
    <row r="123" spans="2:15" x14ac:dyDescent="0.25">
      <c r="B123" s="104" t="s">
        <v>161</v>
      </c>
      <c r="C123" s="10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81"/>
      <c r="O123" s="47">
        <f t="shared" si="12"/>
        <v>0</v>
      </c>
    </row>
    <row r="124" spans="2:15" x14ac:dyDescent="0.25">
      <c r="B124" s="104" t="s">
        <v>162</v>
      </c>
      <c r="C124" s="10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81"/>
      <c r="O124" s="47">
        <f t="shared" si="12"/>
        <v>0</v>
      </c>
    </row>
    <row r="125" spans="2:15" x14ac:dyDescent="0.25">
      <c r="B125" s="104" t="s">
        <v>163</v>
      </c>
      <c r="C125" s="10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81"/>
      <c r="O125" s="47">
        <f t="shared" si="12"/>
        <v>0</v>
      </c>
    </row>
    <row r="126" spans="2:15" x14ac:dyDescent="0.25">
      <c r="B126" s="104" t="s">
        <v>164</v>
      </c>
      <c r="C126" s="10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81"/>
      <c r="O126" s="47">
        <f t="shared" si="12"/>
        <v>0</v>
      </c>
    </row>
    <row r="127" spans="2:15" x14ac:dyDescent="0.25">
      <c r="B127" s="104" t="s">
        <v>165</v>
      </c>
      <c r="C127" s="10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81"/>
      <c r="O127" s="47">
        <f t="shared" si="12"/>
        <v>0</v>
      </c>
    </row>
    <row r="128" spans="2:15" x14ac:dyDescent="0.25">
      <c r="B128" s="104" t="s">
        <v>166</v>
      </c>
      <c r="C128" s="10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81"/>
      <c r="O128" s="47">
        <f t="shared" si="12"/>
        <v>0</v>
      </c>
    </row>
    <row r="129" spans="2:15" x14ac:dyDescent="0.25">
      <c r="B129" s="104" t="s">
        <v>167</v>
      </c>
      <c r="C129" s="10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81"/>
      <c r="O129" s="47">
        <f t="shared" si="12"/>
        <v>0</v>
      </c>
    </row>
    <row r="130" spans="2:15" x14ac:dyDescent="0.25">
      <c r="B130" s="104" t="s">
        <v>168</v>
      </c>
      <c r="C130" s="10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81"/>
      <c r="O130" s="47">
        <f t="shared" si="12"/>
        <v>0</v>
      </c>
    </row>
    <row r="131" spans="2:15" x14ac:dyDescent="0.25">
      <c r="B131" s="104" t="s">
        <v>169</v>
      </c>
      <c r="C131" s="10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81"/>
      <c r="O131" s="47">
        <f t="shared" si="12"/>
        <v>0</v>
      </c>
    </row>
    <row r="132" spans="2:15" x14ac:dyDescent="0.25">
      <c r="B132" s="104" t="s">
        <v>170</v>
      </c>
      <c r="C132" s="10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81"/>
      <c r="O132" s="47">
        <f t="shared" si="12"/>
        <v>0</v>
      </c>
    </row>
    <row r="133" spans="2:15" x14ac:dyDescent="0.25">
      <c r="B133" s="104" t="s">
        <v>171</v>
      </c>
      <c r="C133" s="10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81"/>
      <c r="O133" s="47">
        <f t="shared" si="12"/>
        <v>0</v>
      </c>
    </row>
    <row r="134" spans="2:15" x14ac:dyDescent="0.25">
      <c r="B134" s="104" t="s">
        <v>172</v>
      </c>
      <c r="C134" s="10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81"/>
      <c r="O134" s="47">
        <f t="shared" si="12"/>
        <v>0</v>
      </c>
    </row>
    <row r="135" spans="2:15" x14ac:dyDescent="0.25">
      <c r="B135" s="104" t="s">
        <v>173</v>
      </c>
      <c r="C135" s="10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81"/>
      <c r="O135" s="47">
        <f t="shared" si="12"/>
        <v>0</v>
      </c>
    </row>
    <row r="136" spans="2:15" x14ac:dyDescent="0.25">
      <c r="B136" s="104" t="s">
        <v>174</v>
      </c>
      <c r="C136" s="10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81"/>
      <c r="O136" s="47">
        <f t="shared" ref="O136:O199" si="13">IF(D136=2,$W$3,IF(D136=3,$X$3,IF(D136=4,$Y$3,IF(D136=5,$Z$3,IF(D136=6,$AA$3,IF(D136=7,$AB$3,IF(D136=8,$AC$3,0)))))))+IF(D136=9,$AD$3,IF(D136=10,$AE$3,IF(D136=11,$AF$3,IF(D136=12,$AG$3,IF(D136=16,$AH$3,IF(D136=20,$AI$3,0))))))+IF(D136=24,$AJ$3,IF(D136=28,$AK$3,0))+IF(F136=2,$W$4,IF(F136=3,$X$4,IF(F136=4,$Y$4,IF(F136=5,$Z$4,IF(F136=6,$AA$4,IF(F136=7,$AB$4,0))))))+IF(F136=8,$AC$4,IF(F136=9,$AD$4,IF(F136=10,$AE$4,IF(F136=11,$AF$4,IF(F136=12,$AG$4,IF(F136=16,$AH$4,IF(F136=20,$AI$4,0)))))))+IF(F136=24,$AJ$4,IF(F136=28,$AK$4,0))+IF(H136=2,$W$5,IF(H136=3,$X$5,IF(H136=4,$Y$5,IF(H136=5,$Z$5,IF(H136=6,$AA$5,IF(H136=7,$AB$5,IF(H136=8,$AC$5,0)))))))+IF(H136=8,$AC$5,IF(H136=9,$AD$5,IF(H136=10,$AE$5,IF(H136=11,$AF$5,IF(H136=12,$AG$5,IF(H136=16,$AH$5,IF(H136=20,$AI$5,0)))))))+IF(H136=24,$AJ$5,IF(H136=28,$AK$5,0))+IF(I136=2,$W$6,IF(I136=3,$X$6,IF(I136=4,$Y$6,IF(I136=5,$Z$6,IF(I136=6,$AA$6,IF(I136=7,$AB$6,0))))))+IF(I136=8,$AC$6,IF(I136=9,$AD$6,IF(I136=10,$AE$6,IF(I136=11,$AF$6,IF(I136=12,$AG$6,IF(I136=16,$AH$6,IF(I136=20,$AI$6,0)))))))+IF(I136=24,$AJ$6,IF(I136=28,$AK$6,0))+IF(K136=2,$W$7,IF(K136=3,$X$7,IF(K136=4,$Y$7,IF(K136=5,$Z$7,IF(K136=6,$AA$7,IF(K136=7,$AB$7,0))))))+IF(K136=8,$AC$7,IF(K136=9,$AD$7,IF(K136=10,$AE$7,IF(K136=11,$AF$7,IF(K136=12,$AG$7,IF(K136=16,$AH$7,IF(K136=20,$AI$7,0)))))))+IF(K136=24,$AJ$7,IF(K136=28,$AK$7,0))+IF(M136=2,$W$8,IF(M136=3,$X$8,IF(M136=4,$Y$8,IF(M136=5,$Z$8,IF(M136=6,$AA$8,IF(M136=7,$AB$8,0))))))+IF(M136=8,$AC$8,IF(M136=9,$AD$8,IF(M136=10,$AE$8,IF(M136=11,$AF$8,IF(M136=12,$AG$8,IF(M136=16,$AH$8,IF(M136=20,$AI$8,0)))))))+IF(M136=24,$AJ$8,IF(M136=28,$AK$8,0))</f>
        <v>0</v>
      </c>
    </row>
    <row r="137" spans="2:15" x14ac:dyDescent="0.25">
      <c r="B137" s="104" t="s">
        <v>175</v>
      </c>
      <c r="C137" s="10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81"/>
      <c r="O137" s="47">
        <f t="shared" si="13"/>
        <v>0</v>
      </c>
    </row>
    <row r="138" spans="2:15" x14ac:dyDescent="0.25">
      <c r="B138" s="104" t="s">
        <v>176</v>
      </c>
      <c r="C138" s="10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81"/>
      <c r="O138" s="47">
        <f t="shared" si="13"/>
        <v>0</v>
      </c>
    </row>
    <row r="139" spans="2:15" x14ac:dyDescent="0.25">
      <c r="B139" s="104" t="s">
        <v>177</v>
      </c>
      <c r="C139" s="10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81"/>
      <c r="O139" s="47">
        <f t="shared" si="13"/>
        <v>0</v>
      </c>
    </row>
    <row r="140" spans="2:15" x14ac:dyDescent="0.25">
      <c r="B140" s="104" t="s">
        <v>178</v>
      </c>
      <c r="C140" s="10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81"/>
      <c r="O140" s="47">
        <f t="shared" si="13"/>
        <v>0</v>
      </c>
    </row>
    <row r="141" spans="2:15" x14ac:dyDescent="0.25">
      <c r="B141" s="104" t="s">
        <v>179</v>
      </c>
      <c r="C141" s="10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81"/>
      <c r="O141" s="47">
        <f t="shared" si="13"/>
        <v>0</v>
      </c>
    </row>
    <row r="142" spans="2:15" x14ac:dyDescent="0.25">
      <c r="B142" s="104" t="s">
        <v>180</v>
      </c>
      <c r="C142" s="10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81"/>
      <c r="O142" s="47">
        <f t="shared" si="13"/>
        <v>0</v>
      </c>
    </row>
    <row r="143" spans="2:15" x14ac:dyDescent="0.25">
      <c r="B143" s="104" t="s">
        <v>181</v>
      </c>
      <c r="C143" s="10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81"/>
      <c r="O143" s="47">
        <f t="shared" si="13"/>
        <v>0</v>
      </c>
    </row>
    <row r="144" spans="2:15" x14ac:dyDescent="0.25">
      <c r="B144" s="104" t="s">
        <v>182</v>
      </c>
      <c r="C144" s="10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81"/>
      <c r="O144" s="47">
        <f t="shared" si="13"/>
        <v>0</v>
      </c>
    </row>
    <row r="145" spans="2:15" ht="15.75" thickBot="1" x14ac:dyDescent="0.3">
      <c r="B145" s="104" t="s">
        <v>183</v>
      </c>
      <c r="C145" s="105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81"/>
      <c r="O145" s="47">
        <f t="shared" si="13"/>
        <v>0</v>
      </c>
    </row>
    <row r="146" spans="2:15" ht="15.75" thickBot="1" x14ac:dyDescent="0.3">
      <c r="B146" s="106" t="s">
        <v>184</v>
      </c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8"/>
      <c r="N146" s="78"/>
      <c r="O146" s="94">
        <f>SUM(O113:O145)</f>
        <v>0</v>
      </c>
    </row>
    <row r="147" spans="2:15" x14ac:dyDescent="0.25">
      <c r="B147" s="109" t="s">
        <v>185</v>
      </c>
      <c r="C147" s="110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81"/>
      <c r="O147" s="47">
        <f t="shared" si="13"/>
        <v>0</v>
      </c>
    </row>
    <row r="148" spans="2:15" x14ac:dyDescent="0.25">
      <c r="B148" s="111" t="s">
        <v>186</v>
      </c>
      <c r="C148" s="112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81"/>
      <c r="O148" s="47">
        <f t="shared" si="13"/>
        <v>0</v>
      </c>
    </row>
    <row r="149" spans="2:15" x14ac:dyDescent="0.25">
      <c r="B149" s="111" t="s">
        <v>187</v>
      </c>
      <c r="C149" s="112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81"/>
      <c r="O149" s="47">
        <f t="shared" si="13"/>
        <v>0</v>
      </c>
    </row>
    <row r="150" spans="2:15" x14ac:dyDescent="0.25">
      <c r="B150" s="111" t="s">
        <v>188</v>
      </c>
      <c r="C150" s="112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81"/>
      <c r="O150" s="47">
        <f t="shared" si="13"/>
        <v>0</v>
      </c>
    </row>
    <row r="151" spans="2:15" x14ac:dyDescent="0.25">
      <c r="B151" s="111" t="s">
        <v>189</v>
      </c>
      <c r="C151" s="112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81"/>
      <c r="O151" s="47">
        <f t="shared" si="13"/>
        <v>0</v>
      </c>
    </row>
    <row r="152" spans="2:15" x14ac:dyDescent="0.25">
      <c r="B152" s="111" t="s">
        <v>190</v>
      </c>
      <c r="C152" s="112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81"/>
      <c r="O152" s="47">
        <f t="shared" si="13"/>
        <v>0</v>
      </c>
    </row>
    <row r="153" spans="2:15" x14ac:dyDescent="0.25">
      <c r="B153" s="111" t="s">
        <v>191</v>
      </c>
      <c r="C153" s="112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81"/>
      <c r="O153" s="47">
        <f t="shared" si="13"/>
        <v>0</v>
      </c>
    </row>
    <row r="154" spans="2:15" x14ac:dyDescent="0.25">
      <c r="B154" s="111" t="s">
        <v>192</v>
      </c>
      <c r="C154" s="112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81"/>
      <c r="O154" s="47">
        <f t="shared" si="13"/>
        <v>0</v>
      </c>
    </row>
    <row r="155" spans="2:15" x14ac:dyDescent="0.25">
      <c r="B155" s="111" t="s">
        <v>193</v>
      </c>
      <c r="C155" s="112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81"/>
      <c r="O155" s="47">
        <f t="shared" si="13"/>
        <v>0</v>
      </c>
    </row>
    <row r="156" spans="2:15" x14ac:dyDescent="0.25">
      <c r="B156" s="111" t="s">
        <v>194</v>
      </c>
      <c r="C156" s="112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81"/>
      <c r="O156" s="47">
        <f t="shared" si="13"/>
        <v>0</v>
      </c>
    </row>
    <row r="157" spans="2:15" x14ac:dyDescent="0.25">
      <c r="B157" s="111" t="s">
        <v>195</v>
      </c>
      <c r="C157" s="112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81"/>
      <c r="O157" s="47">
        <f t="shared" si="13"/>
        <v>0</v>
      </c>
    </row>
    <row r="158" spans="2:15" x14ac:dyDescent="0.25">
      <c r="B158" s="111" t="s">
        <v>196</v>
      </c>
      <c r="C158" s="112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81"/>
      <c r="O158" s="47">
        <f t="shared" si="13"/>
        <v>0</v>
      </c>
    </row>
    <row r="159" spans="2:15" x14ac:dyDescent="0.25">
      <c r="B159" s="111" t="s">
        <v>197</v>
      </c>
      <c r="C159" s="112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81"/>
      <c r="O159" s="47">
        <f t="shared" si="13"/>
        <v>0</v>
      </c>
    </row>
    <row r="160" spans="2:15" x14ac:dyDescent="0.25">
      <c r="B160" s="111" t="s">
        <v>198</v>
      </c>
      <c r="C160" s="112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81"/>
      <c r="O160" s="47">
        <f t="shared" si="13"/>
        <v>0</v>
      </c>
    </row>
    <row r="161" spans="2:15" x14ac:dyDescent="0.25">
      <c r="B161" s="111" t="s">
        <v>199</v>
      </c>
      <c r="C161" s="112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81"/>
      <c r="O161" s="47">
        <f t="shared" si="13"/>
        <v>0</v>
      </c>
    </row>
    <row r="162" spans="2:15" x14ac:dyDescent="0.25">
      <c r="B162" s="111" t="s">
        <v>200</v>
      </c>
      <c r="C162" s="112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81"/>
      <c r="O162" s="47">
        <f t="shared" si="13"/>
        <v>0</v>
      </c>
    </row>
    <row r="163" spans="2:15" x14ac:dyDescent="0.25">
      <c r="B163" s="111" t="s">
        <v>201</v>
      </c>
      <c r="C163" s="112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81"/>
      <c r="O163" s="47">
        <f t="shared" si="13"/>
        <v>0</v>
      </c>
    </row>
    <row r="164" spans="2:15" x14ac:dyDescent="0.25">
      <c r="B164" s="111" t="s">
        <v>202</v>
      </c>
      <c r="C164" s="112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81"/>
      <c r="O164" s="47">
        <f t="shared" si="13"/>
        <v>0</v>
      </c>
    </row>
    <row r="165" spans="2:15" x14ac:dyDescent="0.25">
      <c r="B165" s="111" t="s">
        <v>203</v>
      </c>
      <c r="C165" s="112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81"/>
      <c r="O165" s="47">
        <f t="shared" si="13"/>
        <v>0</v>
      </c>
    </row>
    <row r="166" spans="2:15" x14ac:dyDescent="0.25">
      <c r="B166" s="111" t="s">
        <v>204</v>
      </c>
      <c r="C166" s="112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81"/>
      <c r="O166" s="47">
        <f t="shared" si="13"/>
        <v>0</v>
      </c>
    </row>
    <row r="167" spans="2:15" x14ac:dyDescent="0.25">
      <c r="B167" s="111" t="s">
        <v>205</v>
      </c>
      <c r="C167" s="112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81"/>
      <c r="O167" s="47">
        <f t="shared" si="13"/>
        <v>0</v>
      </c>
    </row>
    <row r="168" spans="2:15" x14ac:dyDescent="0.25">
      <c r="B168" s="111" t="s">
        <v>206</v>
      </c>
      <c r="C168" s="112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81"/>
      <c r="O168" s="47">
        <f t="shared" si="13"/>
        <v>0</v>
      </c>
    </row>
    <row r="169" spans="2:15" ht="15.75" thickBot="1" x14ac:dyDescent="0.3">
      <c r="B169" s="111" t="s">
        <v>207</v>
      </c>
      <c r="C169" s="112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81"/>
      <c r="O169" s="47">
        <f t="shared" si="13"/>
        <v>0</v>
      </c>
    </row>
    <row r="170" spans="2:15" ht="15.75" thickBot="1" x14ac:dyDescent="0.3">
      <c r="B170" s="113" t="s">
        <v>208</v>
      </c>
      <c r="C170" s="114"/>
      <c r="D170" s="114"/>
      <c r="E170" s="114"/>
      <c r="F170" s="114"/>
      <c r="G170" s="114"/>
      <c r="H170" s="114"/>
      <c r="I170" s="114"/>
      <c r="J170" s="114"/>
      <c r="K170" s="114"/>
      <c r="L170" s="114"/>
      <c r="M170" s="115"/>
      <c r="N170" s="78"/>
      <c r="O170" s="94">
        <f>SUM(O147:O169)</f>
        <v>0</v>
      </c>
    </row>
    <row r="171" spans="2:15" x14ac:dyDescent="0.25">
      <c r="B171" s="116" t="s">
        <v>209</v>
      </c>
      <c r="C171" s="117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81"/>
      <c r="O171" s="47">
        <f t="shared" si="13"/>
        <v>0</v>
      </c>
    </row>
    <row r="172" spans="2:15" x14ac:dyDescent="0.25">
      <c r="B172" s="118" t="s">
        <v>210</v>
      </c>
      <c r="C172" s="119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81"/>
      <c r="O172" s="47">
        <f t="shared" si="13"/>
        <v>0</v>
      </c>
    </row>
    <row r="173" spans="2:15" x14ac:dyDescent="0.25">
      <c r="B173" s="118" t="s">
        <v>211</v>
      </c>
      <c r="C173" s="119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81"/>
      <c r="O173" s="47">
        <f t="shared" si="13"/>
        <v>0</v>
      </c>
    </row>
    <row r="174" spans="2:15" x14ac:dyDescent="0.25">
      <c r="B174" s="118" t="s">
        <v>212</v>
      </c>
      <c r="C174" s="119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81"/>
      <c r="O174" s="47">
        <f t="shared" si="13"/>
        <v>0</v>
      </c>
    </row>
    <row r="175" spans="2:15" x14ac:dyDescent="0.25">
      <c r="B175" s="118" t="s">
        <v>213</v>
      </c>
      <c r="C175" s="119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81"/>
      <c r="O175" s="47">
        <f t="shared" si="13"/>
        <v>0</v>
      </c>
    </row>
    <row r="176" spans="2:15" x14ac:dyDescent="0.25">
      <c r="B176" s="118" t="s">
        <v>214</v>
      </c>
      <c r="C176" s="119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81"/>
      <c r="O176" s="47">
        <f t="shared" si="13"/>
        <v>0</v>
      </c>
    </row>
    <row r="177" spans="2:15" x14ac:dyDescent="0.25">
      <c r="B177" s="118" t="s">
        <v>215</v>
      </c>
      <c r="C177" s="119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81"/>
      <c r="O177" s="47">
        <f t="shared" si="13"/>
        <v>0</v>
      </c>
    </row>
    <row r="178" spans="2:15" x14ac:dyDescent="0.25">
      <c r="B178" s="118" t="s">
        <v>216</v>
      </c>
      <c r="C178" s="119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81"/>
      <c r="O178" s="47">
        <f t="shared" si="13"/>
        <v>0</v>
      </c>
    </row>
    <row r="179" spans="2:15" x14ac:dyDescent="0.25">
      <c r="B179" s="118" t="s">
        <v>217</v>
      </c>
      <c r="C179" s="119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81"/>
      <c r="O179" s="47">
        <f t="shared" si="13"/>
        <v>0</v>
      </c>
    </row>
    <row r="180" spans="2:15" x14ac:dyDescent="0.25">
      <c r="B180" s="118" t="s">
        <v>218</v>
      </c>
      <c r="C180" s="119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81"/>
      <c r="O180" s="47">
        <f t="shared" si="13"/>
        <v>0</v>
      </c>
    </row>
    <row r="181" spans="2:15" x14ac:dyDescent="0.25">
      <c r="B181" s="118" t="s">
        <v>219</v>
      </c>
      <c r="C181" s="119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81"/>
      <c r="O181" s="47">
        <f t="shared" si="13"/>
        <v>0</v>
      </c>
    </row>
    <row r="182" spans="2:15" x14ac:dyDescent="0.25">
      <c r="B182" s="118" t="s">
        <v>220</v>
      </c>
      <c r="C182" s="119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81"/>
      <c r="O182" s="47">
        <f t="shared" si="13"/>
        <v>0</v>
      </c>
    </row>
    <row r="183" spans="2:15" x14ac:dyDescent="0.25">
      <c r="B183" s="118" t="s">
        <v>221</v>
      </c>
      <c r="C183" s="119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81"/>
      <c r="O183" s="47">
        <f t="shared" si="13"/>
        <v>0</v>
      </c>
    </row>
    <row r="184" spans="2:15" x14ac:dyDescent="0.25">
      <c r="B184" s="118" t="s">
        <v>222</v>
      </c>
      <c r="C184" s="119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81"/>
      <c r="O184" s="47">
        <f t="shared" si="13"/>
        <v>0</v>
      </c>
    </row>
    <row r="185" spans="2:15" x14ac:dyDescent="0.25">
      <c r="B185" s="118" t="s">
        <v>223</v>
      </c>
      <c r="C185" s="119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81"/>
      <c r="O185" s="47">
        <f t="shared" si="13"/>
        <v>0</v>
      </c>
    </row>
    <row r="186" spans="2:15" x14ac:dyDescent="0.25">
      <c r="B186" s="118" t="s">
        <v>224</v>
      </c>
      <c r="C186" s="119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81"/>
      <c r="O186" s="47">
        <f t="shared" si="13"/>
        <v>0</v>
      </c>
    </row>
    <row r="187" spans="2:15" x14ac:dyDescent="0.25">
      <c r="B187" s="118" t="s">
        <v>225</v>
      </c>
      <c r="C187" s="119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81"/>
      <c r="O187" s="47">
        <f t="shared" si="13"/>
        <v>0</v>
      </c>
    </row>
    <row r="188" spans="2:15" x14ac:dyDescent="0.25">
      <c r="B188" s="118" t="s">
        <v>226</v>
      </c>
      <c r="C188" s="119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81"/>
      <c r="O188" s="47">
        <f t="shared" si="13"/>
        <v>0</v>
      </c>
    </row>
    <row r="189" spans="2:15" x14ac:dyDescent="0.25">
      <c r="B189" s="118" t="s">
        <v>227</v>
      </c>
      <c r="C189" s="119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81"/>
      <c r="O189" s="47">
        <f t="shared" si="13"/>
        <v>0</v>
      </c>
    </row>
    <row r="190" spans="2:15" x14ac:dyDescent="0.25">
      <c r="B190" s="118" t="s">
        <v>228</v>
      </c>
      <c r="C190" s="119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81"/>
      <c r="O190" s="47">
        <f t="shared" si="13"/>
        <v>0</v>
      </c>
    </row>
    <row r="191" spans="2:15" x14ac:dyDescent="0.25">
      <c r="B191" s="118" t="s">
        <v>229</v>
      </c>
      <c r="C191" s="119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81"/>
      <c r="O191" s="47">
        <f t="shared" si="13"/>
        <v>0</v>
      </c>
    </row>
    <row r="192" spans="2:15" x14ac:dyDescent="0.25">
      <c r="B192" s="118" t="s">
        <v>230</v>
      </c>
      <c r="C192" s="119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81"/>
      <c r="O192" s="47">
        <f t="shared" si="13"/>
        <v>0</v>
      </c>
    </row>
    <row r="193" spans="2:15" x14ac:dyDescent="0.25">
      <c r="B193" s="118" t="s">
        <v>231</v>
      </c>
      <c r="C193" s="119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81"/>
      <c r="O193" s="47">
        <f t="shared" si="13"/>
        <v>0</v>
      </c>
    </row>
    <row r="194" spans="2:15" x14ac:dyDescent="0.25">
      <c r="B194" s="118" t="s">
        <v>232</v>
      </c>
      <c r="C194" s="119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81"/>
      <c r="O194" s="47">
        <f t="shared" si="13"/>
        <v>0</v>
      </c>
    </row>
    <row r="195" spans="2:15" x14ac:dyDescent="0.25">
      <c r="B195" s="118" t="s">
        <v>233</v>
      </c>
      <c r="C195" s="119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81"/>
      <c r="O195" s="47">
        <f t="shared" si="13"/>
        <v>0</v>
      </c>
    </row>
    <row r="196" spans="2:15" x14ac:dyDescent="0.25">
      <c r="B196" s="118" t="s">
        <v>234</v>
      </c>
      <c r="C196" s="119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81"/>
      <c r="O196" s="47">
        <f t="shared" si="13"/>
        <v>0</v>
      </c>
    </row>
    <row r="197" spans="2:15" x14ac:dyDescent="0.25">
      <c r="B197" s="118" t="s">
        <v>235</v>
      </c>
      <c r="C197" s="119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81"/>
      <c r="O197" s="47">
        <f t="shared" si="13"/>
        <v>0</v>
      </c>
    </row>
    <row r="198" spans="2:15" x14ac:dyDescent="0.25">
      <c r="B198" s="118" t="s">
        <v>236</v>
      </c>
      <c r="C198" s="119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81"/>
      <c r="O198" s="47">
        <f t="shared" si="13"/>
        <v>0</v>
      </c>
    </row>
    <row r="199" spans="2:15" x14ac:dyDescent="0.25">
      <c r="B199" s="118" t="s">
        <v>237</v>
      </c>
      <c r="C199" s="119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81"/>
      <c r="O199" s="47">
        <f t="shared" si="13"/>
        <v>0</v>
      </c>
    </row>
    <row r="200" spans="2:15" x14ac:dyDescent="0.25">
      <c r="B200" s="118" t="s">
        <v>238</v>
      </c>
      <c r="C200" s="119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81"/>
      <c r="O200" s="47">
        <f t="shared" ref="O200:O207" si="14">IF(D200=2,$W$3,IF(D200=3,$X$3,IF(D200=4,$Y$3,IF(D200=5,$Z$3,IF(D200=6,$AA$3,IF(D200=7,$AB$3,IF(D200=8,$AC$3,0)))))))+IF(D200=9,$AD$3,IF(D200=10,$AE$3,IF(D200=11,$AF$3,IF(D200=12,$AG$3,IF(D200=16,$AH$3,IF(D200=20,$AI$3,0))))))+IF(D200=24,$AJ$3,IF(D200=28,$AK$3,0))+IF(F200=2,$W$4,IF(F200=3,$X$4,IF(F200=4,$Y$4,IF(F200=5,$Z$4,IF(F200=6,$AA$4,IF(F200=7,$AB$4,0))))))+IF(F200=8,$AC$4,IF(F200=9,$AD$4,IF(F200=10,$AE$4,IF(F200=11,$AF$4,IF(F200=12,$AG$4,IF(F200=16,$AH$4,IF(F200=20,$AI$4,0)))))))+IF(F200=24,$AJ$4,IF(F200=28,$AK$4,0))+IF(H200=2,$W$5,IF(H200=3,$X$5,IF(H200=4,$Y$5,IF(H200=5,$Z$5,IF(H200=6,$AA$5,IF(H200=7,$AB$5,IF(H200=8,$AC$5,0)))))))+IF(H200=8,$AC$5,IF(H200=9,$AD$5,IF(H200=10,$AE$5,IF(H200=11,$AF$5,IF(H200=12,$AG$5,IF(H200=16,$AH$5,IF(H200=20,$AI$5,0)))))))+IF(H200=24,$AJ$5,IF(H200=28,$AK$5,0))+IF(I200=2,$W$6,IF(I200=3,$X$6,IF(I200=4,$Y$6,IF(I200=5,$Z$6,IF(I200=6,$AA$6,IF(I200=7,$AB$6,0))))))+IF(I200=8,$AC$6,IF(I200=9,$AD$6,IF(I200=10,$AE$6,IF(I200=11,$AF$6,IF(I200=12,$AG$6,IF(I200=16,$AH$6,IF(I200=20,$AI$6,0)))))))+IF(I200=24,$AJ$6,IF(I200=28,$AK$6,0))+IF(K200=2,$W$7,IF(K200=3,$X$7,IF(K200=4,$Y$7,IF(K200=5,$Z$7,IF(K200=6,$AA$7,IF(K200=7,$AB$7,0))))))+IF(K200=8,$AC$7,IF(K200=9,$AD$7,IF(K200=10,$AE$7,IF(K200=11,$AF$7,IF(K200=12,$AG$7,IF(K200=16,$AH$7,IF(K200=20,$AI$7,0)))))))+IF(K200=24,$AJ$7,IF(K200=28,$AK$7,0))+IF(M200=2,$W$8,IF(M200=3,$X$8,IF(M200=4,$Y$8,IF(M200=5,$Z$8,IF(M200=6,$AA$8,IF(M200=7,$AB$8,0))))))+IF(M200=8,$AC$8,IF(M200=9,$AD$8,IF(M200=10,$AE$8,IF(M200=11,$AF$8,IF(M200=12,$AG$8,IF(M200=16,$AH$8,IF(M200=20,$AI$8,0)))))))+IF(M200=24,$AJ$8,IF(M200=28,$AK$8,0))</f>
        <v>0</v>
      </c>
    </row>
    <row r="201" spans="2:15" x14ac:dyDescent="0.25">
      <c r="B201" s="118" t="s">
        <v>239</v>
      </c>
      <c r="C201" s="119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81"/>
      <c r="O201" s="47">
        <f t="shared" si="14"/>
        <v>0</v>
      </c>
    </row>
    <row r="202" spans="2:15" x14ac:dyDescent="0.25">
      <c r="B202" s="118" t="s">
        <v>240</v>
      </c>
      <c r="C202" s="119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81"/>
      <c r="O202" s="47">
        <f t="shared" si="14"/>
        <v>0</v>
      </c>
    </row>
    <row r="203" spans="2:15" ht="15.75" thickBot="1" x14ac:dyDescent="0.3">
      <c r="B203" s="118" t="s">
        <v>241</v>
      </c>
      <c r="C203" s="119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81"/>
      <c r="O203" s="120">
        <f t="shared" si="14"/>
        <v>0</v>
      </c>
    </row>
    <row r="204" spans="2:15" ht="15.75" thickBot="1" x14ac:dyDescent="0.3">
      <c r="B204" s="121" t="s">
        <v>242</v>
      </c>
      <c r="C204" s="122"/>
      <c r="D204" s="122"/>
      <c r="E204" s="122"/>
      <c r="F204" s="122"/>
      <c r="G204" s="122"/>
      <c r="H204" s="122"/>
      <c r="I204" s="122"/>
      <c r="J204" s="122"/>
      <c r="K204" s="122"/>
      <c r="L204" s="122"/>
      <c r="M204" s="123"/>
      <c r="N204" s="78"/>
      <c r="O204" s="94">
        <f>SUM(O171:O203)</f>
        <v>0</v>
      </c>
    </row>
    <row r="205" spans="2:15" ht="15.75" thickBot="1" x14ac:dyDescent="0.3">
      <c r="B205" s="121" t="s">
        <v>243</v>
      </c>
      <c r="C205" s="122"/>
      <c r="D205" s="122"/>
      <c r="E205" s="122"/>
      <c r="F205" s="122"/>
      <c r="G205" s="122"/>
      <c r="H205" s="122"/>
      <c r="I205" s="122"/>
      <c r="J205" s="122"/>
      <c r="K205" s="122"/>
      <c r="L205" s="122"/>
      <c r="M205" s="123"/>
      <c r="N205" s="78"/>
      <c r="O205" s="94">
        <f>SUM(O204,O170,O146,O112,O82,O66,O50,O34,O18)</f>
        <v>0</v>
      </c>
    </row>
  </sheetData>
  <mergeCells count="21">
    <mergeCell ref="B170:M170"/>
    <mergeCell ref="B204:M204"/>
    <mergeCell ref="B205:M205"/>
    <mergeCell ref="T35:T40"/>
    <mergeCell ref="B50:M50"/>
    <mergeCell ref="B66:M66"/>
    <mergeCell ref="B82:M82"/>
    <mergeCell ref="B112:M112"/>
    <mergeCell ref="B146:M146"/>
    <mergeCell ref="AP3:AQ3"/>
    <mergeCell ref="T11:T16"/>
    <mergeCell ref="B18:M18"/>
    <mergeCell ref="T19:T24"/>
    <mergeCell ref="T27:T32"/>
    <mergeCell ref="B34:M34"/>
    <mergeCell ref="C1:D1"/>
    <mergeCell ref="E1:F1"/>
    <mergeCell ref="G1:H1"/>
    <mergeCell ref="J1:K1"/>
    <mergeCell ref="L1:M1"/>
    <mergeCell ref="T3:T8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Budget Mobiliers</vt:lpstr>
    </vt:vector>
  </TitlesOfParts>
  <Company>Pepsico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Lory, Raphael {PI}</dc:creator>
  <cp:lastModifiedBy>Lory, Raphael {PI}</cp:lastModifiedBy>
  <dcterms:created xsi:type="dcterms:W3CDTF">2016-03-03T20:46:59Z</dcterms:created>
  <dcterms:modified xsi:type="dcterms:W3CDTF">2016-03-03T20:47:50Z</dcterms:modified>
</cp:coreProperties>
</file>