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BEP\"/>
    </mc:Choice>
  </mc:AlternateContent>
  <bookViews>
    <workbookView xWindow="0" yWindow="0" windowWidth="17370" windowHeight="1089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3" i="1"/>
  <c r="H15" i="1" l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<sst xmlns="http://schemas.openxmlformats.org/spreadsheetml/2006/main" count="54" uniqueCount="35">
  <si>
    <t>Lot</t>
  </si>
  <si>
    <t>Prix vente</t>
  </si>
  <si>
    <t>Acheteur</t>
  </si>
  <si>
    <t>N° Membre</t>
  </si>
  <si>
    <t>Membres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</si>
  <si>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</si>
  <si>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</si>
  <si>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</si>
  <si>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</si>
  <si>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</si>
  <si>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</si>
  <si>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</si>
  <si>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</si>
  <si>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</si>
  <si>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Montant Total Achats</t>
  </si>
  <si>
    <t>Pierre</t>
  </si>
  <si>
    <t>Jacques</t>
  </si>
  <si>
    <t>Luc</t>
  </si>
  <si>
    <t>Marcel</t>
  </si>
  <si>
    <t>André</t>
  </si>
  <si>
    <t>Antoine</t>
  </si>
  <si>
    <t>François</t>
  </si>
  <si>
    <t>J-Pierre</t>
  </si>
  <si>
    <t>Yves</t>
  </si>
  <si>
    <t>Martin</t>
  </si>
  <si>
    <t>Albert</t>
  </si>
  <si>
    <t>Guy</t>
  </si>
  <si>
    <t>IJKL</t>
  </si>
  <si>
    <t>JKLM</t>
  </si>
  <si>
    <t>KLMN</t>
  </si>
  <si>
    <t>MNOP</t>
  </si>
  <si>
    <t>NOPQ</t>
  </si>
  <si>
    <t>Nom</t>
  </si>
  <si>
    <t>Detail Acheteurs</t>
  </si>
  <si>
    <t>Prix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</si>
</sst>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2" borderId="1" xfId="0" applyFill="1" applyBorder="1"/>
    <xf numFmtId="2" fontId="3" fillId="0" borderId="3" xfId="0" applyNumberFormat="1" applyFont="1" applyBorder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/>
    <xf numFmtId="0" fontId="3" fillId="0" borderId="4" xfId="0" applyFont="1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J1" sqref="J1"/>
    </sheetView>
  </sheetViews>
  <sheetFormatPr baseColWidth="10" defaultRowHeight="15" x14ac:dyDescent="0.25"/>
  <cols>
    <col min="1" max="1" width="6.140625" style="11" customWidth="1"/>
    <col min="2" max="2" width="25" customWidth="1"/>
    <col min="4" max="4" width="10.140625" customWidth="1"/>
    <col min="6" max="6" width="11.42578125" style="1" customWidth="1"/>
    <col min="7" max="7" width="19.85546875" customWidth="1"/>
    <col min="8" max="8" width="20.7109375" customWidth="1"/>
    <col min="10" max="10" width="21.140625" style="16" customWidth="1"/>
    <col min="11" max="11" width="24.85546875" customWidth="1"/>
  </cols>
  <sheetData>
    <row r="1" spans="1:12" ht="15.75" thickBot="1" x14ac:dyDescent="0.3">
      <c r="J1" s="7" t="s">
        <v>33</v>
      </c>
    </row>
    <row r="2" spans="1:12" s="8" customFormat="1" ht="15.75" thickBot="1" x14ac:dyDescent="0.3">
      <c r="A2" s="13" t="s">
        <v>0</v>
      </c>
      <c r="B2" s="6" t="s">
        <v>5</v>
      </c>
      <c r="C2" s="6" t="s">
        <v>1</v>
      </c>
      <c r="D2" s="6" t="s">
        <v>2</v>
      </c>
      <c r="E2" s="6" t="s">
        <v>32</v>
      </c>
      <c r="F2" s="6" t="s">
        <v>3</v>
      </c>
      <c r="G2" s="6" t="s">
        <v>4</v>
      </c>
      <c r="H2" s="7" t="s">
        <v>14</v>
      </c>
      <c r="J2" s="7" t="s">
        <v>32</v>
      </c>
      <c r="K2" s="7" t="s">
        <v>5</v>
      </c>
      <c r="L2" s="7" t="s">
        <v>34</v>
      </c>
    </row>
    <row r="3" spans="1:12" ht="15.75" thickBot="1" x14ac:dyDescent="0.3">
      <c r="A3" s="9">
        <v>1</v>
      </c>
      <c r="B3" s="2" t="s">
        <v>6</v>
      </c>
      <c r="C3" s="2">
        <v>20</v>
      </c>
      <c r="D3" s="2">
        <v>2</v>
      </c>
      <c r="E3" s="12" t="str">
        <f>IF(ISNA(VLOOKUP(D3,$F$3:$G$15,2)),0,(VLOOKUP(D3,$F$3:$G$15,2)))</f>
        <v>Jacques</v>
      </c>
      <c r="F3" s="3">
        <v>1</v>
      </c>
      <c r="G3" s="2" t="s">
        <v>15</v>
      </c>
      <c r="H3" s="12">
        <f>SUMIF($D$3:$D$15,"1",$C$3:$C$15)</f>
        <v>30</v>
      </c>
      <c r="J3" s="14" t="s">
        <v>15</v>
      </c>
      <c r="K3" s="2" t="s">
        <v>13</v>
      </c>
      <c r="L3" s="2">
        <v>12</v>
      </c>
    </row>
    <row r="4" spans="1:12" ht="15.75" thickBot="1" x14ac:dyDescent="0.3">
      <c r="A4" s="10">
        <v>2</v>
      </c>
      <c r="B4" s="4" t="s">
        <v>7</v>
      </c>
      <c r="C4" s="4">
        <v>0</v>
      </c>
      <c r="D4" s="4">
        <v>0</v>
      </c>
      <c r="E4" s="12">
        <f t="shared" ref="E4:E15" si="0">IF(ISNA(VLOOKUP(D4,$F$3:$G$15,2)),0,(VLOOKUP(D4,$F$3:$G$15,2)))</f>
        <v>0</v>
      </c>
      <c r="F4" s="5">
        <v>2</v>
      </c>
      <c r="G4" s="4" t="s">
        <v>16</v>
      </c>
      <c r="H4" s="12">
        <f>SUMIF($D$3:$D$15,"2",$C$3:$C$15)</f>
        <v>55</v>
      </c>
      <c r="J4" s="15"/>
      <c r="K4" s="4" t="s">
        <v>31</v>
      </c>
      <c r="L4" s="4">
        <v>9</v>
      </c>
    </row>
    <row r="5" spans="1:12" ht="15.75" thickBot="1" x14ac:dyDescent="0.3">
      <c r="A5" s="10">
        <v>3</v>
      </c>
      <c r="B5" s="4" t="s">
        <v>8</v>
      </c>
      <c r="C5" s="4">
        <v>25</v>
      </c>
      <c r="D5" s="4">
        <v>7</v>
      </c>
      <c r="E5" s="12" t="str">
        <f t="shared" si="0"/>
        <v>François</v>
      </c>
      <c r="F5" s="5">
        <v>3</v>
      </c>
      <c r="G5" s="4" t="s">
        <v>17</v>
      </c>
      <c r="H5" s="12">
        <f>SUMIF($D$3:$D$15,"3",$C$3:$C$15)</f>
        <v>0</v>
      </c>
      <c r="J5" s="15" t="s">
        <v>16</v>
      </c>
      <c r="K5" s="4" t="s">
        <v>6</v>
      </c>
      <c r="L5" s="4">
        <v>20</v>
      </c>
    </row>
    <row r="6" spans="1:12" ht="15.75" thickBot="1" x14ac:dyDescent="0.3">
      <c r="A6" s="10">
        <v>4</v>
      </c>
      <c r="B6" s="4" t="s">
        <v>9</v>
      </c>
      <c r="C6" s="4">
        <v>35</v>
      </c>
      <c r="D6" s="4">
        <v>2</v>
      </c>
      <c r="E6" s="12" t="str">
        <f t="shared" si="0"/>
        <v>Jacques</v>
      </c>
      <c r="F6" s="5">
        <v>4</v>
      </c>
      <c r="G6" s="4" t="s">
        <v>18</v>
      </c>
      <c r="H6" s="12">
        <f>SUMIF($D$3:$D$15,"4",$C$3:$C$15)</f>
        <v>0</v>
      </c>
      <c r="J6" s="15"/>
      <c r="K6" s="4" t="s">
        <v>9</v>
      </c>
      <c r="L6" s="4">
        <v>35</v>
      </c>
    </row>
    <row r="7" spans="1:12" ht="15.75" thickBot="1" x14ac:dyDescent="0.3">
      <c r="A7" s="10">
        <v>5</v>
      </c>
      <c r="B7" s="4" t="s">
        <v>10</v>
      </c>
      <c r="C7" s="4">
        <v>40</v>
      </c>
      <c r="D7" s="4">
        <v>8</v>
      </c>
      <c r="E7" s="12" t="str">
        <f t="shared" si="0"/>
        <v>Yves</v>
      </c>
      <c r="F7" s="5">
        <v>5</v>
      </c>
      <c r="G7" s="4" t="s">
        <v>19</v>
      </c>
      <c r="H7" s="12">
        <f>SUMIF($D$3:$D$15,"5",$C$3:$C$15)</f>
        <v>0</v>
      </c>
      <c r="J7" s="15" t="s">
        <v>21</v>
      </c>
      <c r="K7" s="4" t="s">
        <v>8</v>
      </c>
      <c r="L7" s="4">
        <v>25</v>
      </c>
    </row>
    <row r="8" spans="1:12" ht="15.75" thickBot="1" x14ac:dyDescent="0.3">
      <c r="A8" s="10">
        <v>6</v>
      </c>
      <c r="B8" s="4" t="s">
        <v>11</v>
      </c>
      <c r="C8" s="4">
        <v>0</v>
      </c>
      <c r="D8" s="4">
        <v>0</v>
      </c>
      <c r="E8" s="12">
        <f t="shared" si="0"/>
        <v>0</v>
      </c>
      <c r="F8" s="5">
        <v>6</v>
      </c>
      <c r="G8" s="4" t="s">
        <v>20</v>
      </c>
      <c r="H8" s="12">
        <f>SUMIF($D$3:$D$15,"6",$C$3:$C$15)</f>
        <v>0</v>
      </c>
      <c r="J8" s="15" t="s">
        <v>23</v>
      </c>
      <c r="K8" s="4" t="s">
        <v>10</v>
      </c>
      <c r="L8" s="4">
        <v>40</v>
      </c>
    </row>
    <row r="9" spans="1:12" ht="15.75" thickBot="1" x14ac:dyDescent="0.3">
      <c r="A9" s="10">
        <v>7</v>
      </c>
      <c r="B9" s="4" t="s">
        <v>12</v>
      </c>
      <c r="C9" s="4">
        <v>0</v>
      </c>
      <c r="D9" s="4">
        <v>0</v>
      </c>
      <c r="E9" s="12">
        <f t="shared" si="0"/>
        <v>0</v>
      </c>
      <c r="F9" s="5">
        <v>7</v>
      </c>
      <c r="G9" s="4" t="s">
        <v>21</v>
      </c>
      <c r="H9" s="12">
        <f>SUMIF($D$3:$D$15,"7",$C$3:$C$15)</f>
        <v>25</v>
      </c>
      <c r="J9" s="15"/>
      <c r="K9" s="4" t="s">
        <v>30</v>
      </c>
      <c r="L9" s="4">
        <v>9</v>
      </c>
    </row>
    <row r="10" spans="1:12" ht="15.75" thickBot="1" x14ac:dyDescent="0.3">
      <c r="A10" s="10">
        <v>8</v>
      </c>
      <c r="B10" s="4" t="s">
        <v>13</v>
      </c>
      <c r="C10" s="4">
        <v>12</v>
      </c>
      <c r="D10" s="4">
        <v>1</v>
      </c>
      <c r="E10" s="12" t="str">
        <f t="shared" si="0"/>
        <v>Pierre</v>
      </c>
      <c r="F10" s="5">
        <v>8</v>
      </c>
      <c r="G10" s="4" t="s">
        <v>23</v>
      </c>
      <c r="H10" s="12">
        <f>SUMIF($D$3:$D$15,"8",$C$3:$C$15)</f>
        <v>49</v>
      </c>
      <c r="J10" s="15" t="s">
        <v>26</v>
      </c>
      <c r="K10" s="4" t="s">
        <v>27</v>
      </c>
      <c r="L10" s="4">
        <v>16</v>
      </c>
    </row>
    <row r="11" spans="1:12" ht="15.75" thickBot="1" x14ac:dyDescent="0.3">
      <c r="A11" s="10">
        <v>9</v>
      </c>
      <c r="B11" s="4" t="s">
        <v>27</v>
      </c>
      <c r="C11" s="4">
        <v>16</v>
      </c>
      <c r="D11" s="4">
        <v>11</v>
      </c>
      <c r="E11" s="12" t="str">
        <f t="shared" si="0"/>
        <v>Guy</v>
      </c>
      <c r="F11" s="5">
        <v>9</v>
      </c>
      <c r="G11" s="4" t="s">
        <v>24</v>
      </c>
      <c r="H11" s="12">
        <f>SUMIF($D$3:$D$15,"9",$C$3:$C$15)</f>
        <v>0</v>
      </c>
      <c r="J11" s="15" t="s">
        <v>22</v>
      </c>
      <c r="K11" s="4" t="s">
        <v>28</v>
      </c>
      <c r="L11" s="4">
        <v>21</v>
      </c>
    </row>
    <row r="12" spans="1:12" ht="15.75" thickBot="1" x14ac:dyDescent="0.3">
      <c r="A12" s="10">
        <v>10</v>
      </c>
      <c r="B12" s="4" t="s">
        <v>28</v>
      </c>
      <c r="C12" s="4">
        <v>21</v>
      </c>
      <c r="D12" s="4">
        <v>13</v>
      </c>
      <c r="E12" s="12" t="str">
        <f t="shared" si="0"/>
        <v>J-Pierre</v>
      </c>
      <c r="F12" s="5">
        <v>10</v>
      </c>
      <c r="G12" s="4" t="s">
        <v>25</v>
      </c>
      <c r="H12" s="12">
        <f>SUMIF($D$3:$D$15,"10",$C$3:$C$15)</f>
        <v>0</v>
      </c>
      <c r="J12" s="15"/>
      <c r="K12" s="4" t="s">
        <v>29</v>
      </c>
      <c r="L12" s="4">
        <v>36</v>
      </c>
    </row>
    <row r="13" spans="1:12" ht="15.75" thickBot="1" x14ac:dyDescent="0.3">
      <c r="A13" s="10">
        <v>11</v>
      </c>
      <c r="B13" s="4" t="s">
        <v>29</v>
      </c>
      <c r="C13" s="4">
        <v>36</v>
      </c>
      <c r="D13" s="4">
        <v>13</v>
      </c>
      <c r="E13" s="12" t="str">
        <f t="shared" si="0"/>
        <v>J-Pierre</v>
      </c>
      <c r="F13" s="5">
        <v>11</v>
      </c>
      <c r="G13" s="4" t="s">
        <v>26</v>
      </c>
      <c r="H13" s="12">
        <f>SUMIF($D$3:$D$15,"11",$C$3:$C$15)</f>
        <v>16</v>
      </c>
      <c r="J13" s="15"/>
      <c r="K13" s="4"/>
      <c r="L13" s="4"/>
    </row>
    <row r="14" spans="1:12" ht="15.75" thickBot="1" x14ac:dyDescent="0.3">
      <c r="A14" s="10">
        <v>12</v>
      </c>
      <c r="B14" s="4" t="s">
        <v>30</v>
      </c>
      <c r="C14" s="4">
        <v>9</v>
      </c>
      <c r="D14" s="4">
        <v>8</v>
      </c>
      <c r="E14" s="12" t="str">
        <f t="shared" si="0"/>
        <v>Yves</v>
      </c>
      <c r="F14" s="5">
        <v>12</v>
      </c>
      <c r="G14" s="4" t="s">
        <v>24</v>
      </c>
      <c r="H14" s="12">
        <f>SUMIF($D$3:$D$15,"12",$C$3:$C$15)</f>
        <v>0</v>
      </c>
      <c r="J14" s="15"/>
      <c r="K14" s="4"/>
      <c r="L14" s="4"/>
    </row>
    <row r="15" spans="1:12" ht="15.75" thickBot="1" x14ac:dyDescent="0.3">
      <c r="A15" s="10">
        <v>13</v>
      </c>
      <c r="B15" s="4" t="s">
        <v>31</v>
      </c>
      <c r="C15" s="4">
        <v>18</v>
      </c>
      <c r="D15" s="4">
        <v>1</v>
      </c>
      <c r="E15" s="12" t="str">
        <f t="shared" si="0"/>
        <v>Pierre</v>
      </c>
      <c r="F15" s="5">
        <v>13</v>
      </c>
      <c r="G15" s="4" t="s">
        <v>22</v>
      </c>
      <c r="H15" s="12">
        <f>SUMIF($D$3:$D$15,"13",$C$3:$C$15)</f>
        <v>57</v>
      </c>
      <c r="J15" s="17"/>
      <c r="K15" s="18"/>
      <c r="L15" s="18"/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yves sr</cp:lastModifiedBy>
  <dcterms:created xsi:type="dcterms:W3CDTF">2016-03-07T08:18:30Z</dcterms:created>
  <dcterms:modified xsi:type="dcterms:W3CDTF">2016-03-22T19:20:06Z</dcterms:modified>
</cp:coreProperties>
</file>