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bane\Desktop\"/>
    </mc:Choice>
  </mc:AlternateContent>
  <bookViews>
    <workbookView xWindow="0" yWindow="0" windowWidth="20490" windowHeight="7905"/>
  </bookViews>
  <sheets>
    <sheet name="Feuil1" sheetId="1" r:id="rId1"/>
  </sheets>
  <externalReferences>
    <externalReference r:id="rId2"/>
  </externalReferences>
  <definedNames>
    <definedName name="Menu">[1]!Tableau5[Menu]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S13" i="1"/>
  <c r="R13" i="1"/>
  <c r="Q13" i="1"/>
  <c r="S12" i="1"/>
  <c r="R12" i="1"/>
  <c r="Q12" i="1"/>
  <c r="S11" i="1"/>
  <c r="R11" i="1"/>
  <c r="Q11" i="1"/>
  <c r="S10" i="1"/>
  <c r="R10" i="1"/>
  <c r="Q10" i="1"/>
  <c r="S9" i="1"/>
  <c r="R9" i="1"/>
  <c r="Q9" i="1"/>
  <c r="S8" i="1"/>
  <c r="R8" i="1"/>
  <c r="Q8" i="1"/>
  <c r="Q7" i="1"/>
  <c r="P7" i="1"/>
  <c r="O7" i="1"/>
  <c r="Q6" i="1"/>
  <c r="P6" i="1"/>
  <c r="O6" i="1"/>
  <c r="J6" i="1"/>
  <c r="R6" i="1" s="1"/>
  <c r="Q5" i="1"/>
  <c r="P5" i="1"/>
  <c r="O5" i="1"/>
  <c r="J5" i="1"/>
  <c r="R5" i="1" s="1"/>
  <c r="Q4" i="1"/>
  <c r="P4" i="1"/>
  <c r="O4" i="1"/>
  <c r="J4" i="1"/>
  <c r="R4" i="1" s="1"/>
  <c r="Q3" i="1"/>
  <c r="P3" i="1"/>
  <c r="O3" i="1"/>
  <c r="J3" i="1"/>
  <c r="R3" i="1" s="1"/>
  <c r="Q2" i="1"/>
  <c r="P2" i="1"/>
  <c r="O2" i="1"/>
  <c r="H7" i="1"/>
  <c r="H6" i="1"/>
  <c r="H5" i="1"/>
  <c r="H4" i="1"/>
  <c r="H3" i="1"/>
  <c r="H2" i="1"/>
  <c r="J7" i="1"/>
  <c r="J2" i="1"/>
  <c r="R2" i="1" l="1"/>
  <c r="R7" i="1"/>
  <c r="S2" i="1"/>
  <c r="S3" i="1"/>
  <c r="S4" i="1"/>
  <c r="S5" i="1"/>
  <c r="S6" i="1"/>
  <c r="S7" i="1"/>
</calcChain>
</file>

<file path=xl/sharedStrings.xml><?xml version="1.0" encoding="utf-8"?>
<sst xmlns="http://schemas.openxmlformats.org/spreadsheetml/2006/main" count="34" uniqueCount="32">
  <si>
    <t>Date</t>
  </si>
  <si>
    <t>Colonne1</t>
  </si>
  <si>
    <t>Menu</t>
  </si>
  <si>
    <t>Sous catégorie du menu</t>
  </si>
  <si>
    <t>Plat</t>
  </si>
  <si>
    <t>Quantité
 achetée (kg)</t>
  </si>
  <si>
    <t>Prix
(TTC)</t>
  </si>
  <si>
    <t>Prix en 
tickets</t>
  </si>
  <si>
    <t>Portions
prévues</t>
  </si>
  <si>
    <t>Coût de la portion du plat</t>
  </si>
  <si>
    <t>Auto-
consommation</t>
  </si>
  <si>
    <t>Portions 
stockées</t>
  </si>
  <si>
    <t>Portions 
vendues 
en externe</t>
  </si>
  <si>
    <t>Portions vendues en interne</t>
  </si>
  <si>
    <t>Portions vendues totales</t>
  </si>
  <si>
    <t>Portions 
jetées</t>
  </si>
  <si>
    <t>Portions prises en compte dans le coût de revient total</t>
  </si>
  <si>
    <t>Coût de revient total du plat</t>
  </si>
  <si>
    <t>CA</t>
  </si>
  <si>
    <t>Entrées</t>
  </si>
  <si>
    <t>Entrée chaude</t>
  </si>
  <si>
    <t>Garnitures</t>
  </si>
  <si>
    <t>Féculents</t>
  </si>
  <si>
    <t>Légumes</t>
  </si>
  <si>
    <t>Viandes</t>
  </si>
  <si>
    <t>Porc</t>
  </si>
  <si>
    <t>Jambon</t>
  </si>
  <si>
    <t>Poissons</t>
  </si>
  <si>
    <t>Daurade</t>
  </si>
  <si>
    <t>Desserts</t>
  </si>
  <si>
    <t>Glace</t>
  </si>
  <si>
    <t>Thon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</si>
</sst>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horizontal="center" vertical="center" wrapText="1"/>
    </xf>
    <xf numFmtId="14" fontId="1" fillId="2" borderId="2" xfId="0" applyNumberFormat="1" applyFont="1" applyFill="1" applyBorder="1" applyAlignment="1" applyProtection="1">
      <alignment wrapText="1"/>
      <protection locked="0"/>
    </xf>
    <xf numFmtId="14" fontId="1" fillId="2" borderId="0" xfId="0" applyNumberFormat="1" applyFont="1" applyFill="1" applyBorder="1" applyProtection="1">
      <protection locked="0"/>
    </xf>
    <xf numFmtId="0" fontId="1" fillId="2" borderId="0" xfId="0" applyNumberFormat="1" applyFont="1" applyFill="1" applyProtection="1">
      <protection locked="0"/>
    </xf>
    <xf numFmtId="164" fontId="1" fillId="2" borderId="0" xfId="0" applyNumberFormat="1" applyFont="1" applyFill="1" applyProtection="1">
      <protection locked="0"/>
    </xf>
    <xf numFmtId="0" fontId="1" fillId="3" borderId="0" xfId="0" applyFont="1" applyFill="1" applyProtection="1"/>
    <xf numFmtId="164" fontId="1" fillId="3" borderId="0" xfId="0" applyNumberFormat="1" applyFont="1" applyFill="1" applyProtection="1"/>
    <xf numFmtId="0" fontId="1" fillId="2" borderId="2" xfId="0" applyNumberFormat="1" applyFont="1" applyFill="1" applyBorder="1" applyAlignment="1" applyProtection="1">
      <alignment wrapText="1"/>
      <protection locked="0"/>
    </xf>
    <xf numFmtId="0" fontId="1" fillId="2" borderId="3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164" fontId="1" fillId="2" borderId="4" xfId="0" applyNumberFormat="1" applyFont="1" applyFill="1" applyBorder="1" applyProtection="1">
      <protection locked="0"/>
    </xf>
    <xf numFmtId="0" fontId="1" fillId="3" borderId="4" xfId="0" applyFont="1" applyFill="1" applyBorder="1" applyProtection="1"/>
    <xf numFmtId="164" fontId="1" fillId="3" borderId="4" xfId="0" applyNumberFormat="1" applyFont="1" applyFill="1" applyBorder="1" applyProtection="1"/>
  </cellXfs>
  <cellStyles count="1"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solid">
          <fgColor indexed="64"/>
          <bgColor theme="9" tint="0.59999389629810485"/>
        </patternFill>
      </fill>
      <protection locked="0" hidden="0"/>
    </dxf>
    <dxf>
      <font>
        <color auto="1"/>
      </font>
      <numFmt numFmtId="164" formatCode="#,##0.00\ &quot;€&quot;"/>
      <fill>
        <patternFill patternType="solid">
          <fgColor indexed="64"/>
          <bgColor theme="5" tint="0.39997558519241921"/>
        </patternFill>
      </fill>
      <protection locked="1" hidden="0"/>
    </dxf>
    <dxf>
      <fill>
        <patternFill patternType="solid">
          <fgColor indexed="64"/>
          <bgColor rgb="FFFFC000"/>
        </patternFill>
      </fill>
    </dxf>
    <dxf>
      <font>
        <color auto="1"/>
      </font>
      <numFmt numFmtId="164" formatCode="#,##0.00\ &quot;€&quot;"/>
      <fill>
        <patternFill patternType="solid">
          <fgColor indexed="64"/>
          <bgColor theme="5" tint="0.39997558519241921"/>
        </patternFill>
      </fill>
      <protection locked="1" hidden="0"/>
    </dxf>
    <dxf>
      <font>
        <color auto="1"/>
      </font>
      <numFmt numFmtId="0" formatCode="General"/>
      <fill>
        <patternFill patternType="solid">
          <fgColor indexed="64"/>
          <bgColor theme="5" tint="0.39997558519241921"/>
        </patternFill>
      </fill>
      <protection locked="1" hidden="0"/>
    </dxf>
    <dxf>
      <font>
        <color auto="1"/>
      </font>
      <numFmt numFmtId="0" formatCode="General"/>
      <fill>
        <patternFill patternType="solid">
          <fgColor indexed="64"/>
          <bgColor theme="5" tint="0.39997558519241921"/>
        </patternFill>
      </fill>
      <protection locked="1" hidden="0"/>
    </dxf>
    <dxf>
      <font>
        <color auto="1"/>
      </font>
      <numFmt numFmtId="0" formatCode="General"/>
      <fill>
        <patternFill patternType="solid">
          <fgColor indexed="64"/>
          <bgColor theme="5" tint="0.39997558519241921"/>
        </patternFill>
      </fill>
      <protection locked="1" hidden="0"/>
    </dxf>
    <dxf>
      <fill>
        <patternFill patternType="solid">
          <fgColor indexed="64"/>
          <bgColor rgb="FFFFC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9" tint="0.59999389629810485"/>
        </patternFill>
      </fill>
      <protection locked="0" hidden="0"/>
    </dxf>
    <dxf>
      <font>
        <i/>
        <color rgb="FFFF0000"/>
      </font>
      <numFmt numFmtId="0" formatCode="General"/>
      <fill>
        <patternFill patternType="solid">
          <fgColor indexed="64"/>
          <bgColor theme="9" tint="0.59999389629810485"/>
        </patternFill>
      </fill>
      <protection locked="0" hidden="0"/>
    </dxf>
    <dxf>
      <font>
        <i/>
        <color rgb="FFFF0000"/>
      </font>
      <numFmt numFmtId="0" formatCode="General"/>
      <fill>
        <patternFill patternType="solid">
          <fgColor indexed="64"/>
          <bgColor theme="9" tint="0.59999389629810485"/>
        </patternFill>
      </fill>
      <protection locked="0" hidden="0"/>
    </dxf>
    <dxf>
      <font>
        <i/>
        <color rgb="FFFF0000"/>
      </font>
      <numFmt numFmtId="0" formatCode="General"/>
      <fill>
        <patternFill patternType="solid">
          <fgColor indexed="64"/>
          <bgColor theme="9" tint="0.59999389629810485"/>
        </patternFill>
      </fill>
      <protection locked="0" hidden="0"/>
    </dxf>
    <dxf>
      <numFmt numFmtId="164" formatCode="#,##0.00\ &quot;€&quot;"/>
      <protection locked="1" hidden="0"/>
    </dxf>
    <dxf>
      <font>
        <i/>
        <color auto="1"/>
      </font>
      <numFmt numFmtId="0" formatCode="General"/>
      <fill>
        <patternFill patternType="solid">
          <fgColor indexed="64"/>
          <bgColor theme="9" tint="0.59999389629810485"/>
        </patternFill>
      </fill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5" tint="0.39997558519241921"/>
        </patternFill>
      </fill>
      <protection locked="1" hidden="0"/>
    </dxf>
    <dxf>
      <font>
        <color auto="1"/>
      </font>
      <numFmt numFmtId="164" formatCode="#,##0.00\ &quot;€&quot;"/>
      <fill>
        <patternFill patternType="solid">
          <fgColor indexed="64"/>
          <bgColor theme="9" tint="0.59999389629810485"/>
        </patternFill>
      </fill>
      <protection locked="0" hidden="0"/>
    </dxf>
    <dxf>
      <font>
        <color auto="1"/>
      </font>
      <numFmt numFmtId="0" formatCode="General"/>
      <fill>
        <patternFill patternType="solid">
          <fgColor indexed="64"/>
          <bgColor theme="9" tint="0.59999389629810485"/>
        </patternFill>
      </fill>
      <protection locked="0" hidden="0"/>
    </dxf>
    <dxf>
      <font>
        <color auto="1"/>
      </font>
      <numFmt numFmtId="0" formatCode="General"/>
      <fill>
        <patternFill patternType="solid">
          <fgColor indexed="64"/>
          <bgColor theme="9" tint="0.59999389629810485"/>
        </patternFill>
      </fill>
      <protection locked="0" hidden="0"/>
    </dxf>
    <dxf>
      <font>
        <color auto="1"/>
      </font>
      <numFmt numFmtId="0" formatCode="General"/>
      <fill>
        <patternFill patternType="solid">
          <fgColor indexed="64"/>
          <bgColor theme="9" tint="0.59999389629810485"/>
        </patternFill>
      </fill>
      <protection locked="0" hidden="0"/>
    </dxf>
    <dxf>
      <font>
        <color auto="1"/>
      </font>
      <numFmt numFmtId="0" formatCode="General"/>
      <fill>
        <patternFill patternType="solid">
          <fgColor indexed="64"/>
          <bgColor theme="9" tint="0.59999389629810485"/>
        </patternFill>
      </fill>
      <protection locked="0" hidden="0"/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solid">
          <fgColor indexed="64"/>
          <bgColor theme="9" tint="0.59999389629810485"/>
        </patternFill>
      </fill>
      <alignment horizontal="general" vertical="bottom" textRotation="0" wrapText="1" indent="0" justifyLastLine="0" shrinkToFit="0" readingOrder="0"/>
      <protection locked="0" hidden="0"/>
    </dxf>
    <dxf>
      <protection locked="0" hidden="0"/>
    </dxf>
    <dxf>
      <protection locked="0" hidden="0"/>
    </dxf>
    <dxf>
      <alignment horizontal="center" vertical="center" textRotation="0" indent="0" justifyLastLine="0" shrinkToFit="0" readingOrder="0"/>
      <protection locked="1" hidden="0"/>
    </dxf>
    <dxf>
      <font>
        <b/>
        <i val="0"/>
        <strike val="0"/>
        <u val="none"/>
        <color theme="0"/>
      </font>
      <fill>
        <patternFill>
          <bgColor rgb="FFFF0000"/>
        </patternFill>
      </fill>
    </dxf>
    <dxf>
      <font>
        <b/>
        <i val="0"/>
        <strike val="0"/>
        <u val="none"/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usionner%20ligne%20tableau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 principal"/>
      <sheetName val="Saisie"/>
      <sheetName val="Feuil3"/>
      <sheetName val="Feuil1"/>
      <sheetName val="Tickets"/>
      <sheetName val="Base de données"/>
      <sheetName val="Graphiques"/>
    </sheetNames>
    <sheetDataSet>
      <sheetData sheetId="0"/>
      <sheetData sheetId="1"/>
      <sheetData sheetId="2"/>
      <sheetData sheetId="3"/>
      <sheetData sheetId="4">
        <row r="2">
          <cell r="C2">
            <v>1.35</v>
          </cell>
        </row>
        <row r="3">
          <cell r="C3">
            <v>2.35</v>
          </cell>
        </row>
      </sheetData>
      <sheetData sheetId="5"/>
      <sheetData sheetId="6"/>
    </sheetDataSet>
  </externalBook>
</externalLink>
</file>

<file path=xl/tables/table1.xml><?xml version="1.0" encoding="utf-8"?>
<table xmlns="http://schemas.openxmlformats.org/spreadsheetml/2006/main" id="1" name="Tableau1" displayName="Tableau1" ref="A1:S13" headerRowDxfId="23" dataDxfId="22" totalsRowDxfId="21">
  <autoFilter ref="A1:S13"/>
  <tableColumns count="19">
    <tableColumn id="13" name="Date" totalsRowLabel="Total" dataDxfId="20"/>
    <tableColumn id="17" name="Colonne1" dataDxfId="0">
      <calculatedColumnFormula>$A$2</calculatedColumnFormula>
    </tableColumn>
    <tableColumn id="2" name="Menu" dataDxfId="19"/>
    <tableColumn id="19" name="Sous catégorie du menu" dataDxfId="18"/>
    <tableColumn id="3" name="Plat" dataDxfId="17"/>
    <tableColumn id="15" name="Quantité_x000a_ achetée (kg)" dataDxfId="16"/>
    <tableColumn id="16" name="Prix_x000a_(TTC)" dataDxfId="15"/>
    <tableColumn id="4" name="Prix en _x000a_tickets" dataDxfId="14">
      <calculatedColumnFormula>IFERROR(VLOOKUP(D2,INDIRECT("Tickets"&amp;Tableau1[[#This Row],[Menu]]),2,FALSE),"")</calculatedColumnFormula>
    </tableColumn>
    <tableColumn id="18" name="Portions_x000a_prévues" dataDxfId="13"/>
    <tableColumn id="5" name="Coût de la portion du plat" dataDxfId="12">
      <calculatedColumnFormula>IF($C2="Entrées",VLOOKUP($D2,INDIRECT("Coût"&amp;Tableau1[[#This Row],[Menu]]),2,FALSE),IF($C2="Desserts",VLOOKUP($D2,INDIRECT("Coût"&amp;Tableau1[[#This Row],[Menu]]),2,FALSE),IF($C2="Boissons",VLOOKUP($D2,INDIRECT("Coût"&amp;Tableau1[[#This Row],[Menu]]),2,FALSE),IF($C2="Garnitures",($F2*$G2)/$I2,IF($C2="Viandes",($F2*$G2)/$I2,IF($C2="Poissons",($F2*$G2)/$I2," "))))))</calculatedColumnFormula>
    </tableColumn>
    <tableColumn id="6" name="Auto-_x000a_consommation" dataDxfId="11"/>
    <tableColumn id="11" name="Portions _x000a_stockées" dataDxfId="10"/>
    <tableColumn id="8" name="Portions _x000a_vendues _x000a_en externe" dataDxfId="9"/>
    <tableColumn id="9" name="Portions vendues en interne" dataDxfId="8"/>
    <tableColumn id="14" name="Portions vendues totales" dataDxfId="6" totalsRowDxfId="7">
      <calculatedColumnFormula>SUM(Tableau1[[#This Row],[Portions 
vendues 
en externe]],Tableau1[[#This Row],[Portions vendues en interne]])</calculatedColumnFormula>
    </tableColumn>
    <tableColumn id="10" name="Portions _x000a_jetées" dataDxfId="5">
      <calculatedColumnFormula>Tableau1[[#This Row],[Portions
prévues]]-Tableau1[[#This Row],[Auto-
consommation]]-Tableau1[[#This Row],[Portions 
stockées]]-Tableau1[[#This Row],[Portions vendues en interne]]-Tableau1[[#This Row],[Portions 
vendues 
en externe]]</calculatedColumnFormula>
    </tableColumn>
    <tableColumn id="1" name="Portions prises en compte dans le coût de revient total" dataDxfId="4">
      <calculatedColumnFormula>Tableau1[[#This Row],[Portions
prévues]]-Tableau1[[#This Row],[Portions 
stockées]]</calculatedColumnFormula>
    </tableColumn>
    <tableColumn id="7" name="Coût de revient total du plat" dataDxfId="3">
      <calculatedColumnFormula>IFERROR(Tableau1[[#This Row],[Coût de la portion du plat]]*Tableau1[[#This Row],[Portions prises en compte dans le coût de revient total]],"")</calculatedColumnFormula>
    </tableColumn>
    <tableColumn id="12" name="CA" totalsRowFunction="sum" dataDxfId="1" totalsRowDxfId="2">
      <calculatedColumnFormula>IFERROR((Tableau1[ [#This Row],[Prix en 
tickets] ]*[1]Tickets!$C$2*Tableau1[[#This Row],[Portions vendues en interne]])+(Tableau1[ [#This Row],[Prix en 
tickets] ]*[1]Tickets!$C$3*Tableau1[[#This Row],[Portions 
vendues 
en externe]]),"")</calculatedColumnFormula>
    </tableColumn>
  </tableColumns>
  <tableStyleInfo name="TableStyleMedium14" showFirstColumn="0" showLastColumn="1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workbookViewId="0">
      <selection activeCell="A2" sqref="A2"/>
    </sheetView>
  </sheetViews>
  <sheetFormatPr baseColWidth="10" defaultRowHeight="15" x14ac:dyDescent="0.25"/>
  <sheetData>
    <row r="1" spans="1:19" ht="105.75" thickBot="1" x14ac:dyDescent="0.3">
      <c r="A1" s="1" t="s">
        <v>0</v>
      </c>
      <c r="B1" s="1" t="s">
        <v>1</v>
      </c>
      <c r="C1" s="1" t="s">
        <v>2</v>
      </c>
      <c r="D1" s="2" t="s">
        <v>3</v>
      </c>
      <c r="E1" s="1" t="s">
        <v>4</v>
      </c>
      <c r="F1" s="3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" t="s">
        <v>16</v>
      </c>
      <c r="R1" s="2" t="s">
        <v>17</v>
      </c>
      <c r="S1" s="2" t="s">
        <v>18</v>
      </c>
    </row>
    <row r="2" spans="1:19" ht="15.75" thickTop="1" x14ac:dyDescent="0.25">
      <c r="A2" s="4">
        <v>42502</v>
      </c>
      <c r="B2" s="5">
        <f t="shared" ref="B2:B13" si="0">$A$2</f>
        <v>42502</v>
      </c>
      <c r="C2" s="6" t="s">
        <v>19</v>
      </c>
      <c r="D2" s="6" t="s">
        <v>20</v>
      </c>
      <c r="E2" s="6"/>
      <c r="F2" s="6"/>
      <c r="G2" s="7"/>
      <c r="H2" s="8" t="str">
        <f ca="1">IFERROR(VLOOKUP(D2,INDIRECT("Tickets"&amp;Tableau1[[#This Row],[Menu]]),2,FALSE),"")</f>
        <v/>
      </c>
      <c r="I2" s="6"/>
      <c r="J2" s="9" t="e">
        <f ca="1">IF($C2="Entrées",VLOOKUP($D2,INDIRECT("Coût"&amp;Tableau1[[#This Row],[Menu]]),2,FALSE),IF($C2="Desserts",VLOOKUP($D2,INDIRECT("Coût"&amp;Tableau1[[#This Row],[Menu]]),2,FALSE),IF($C2="Boissons",VLOOKUP($D2,INDIRECT("Coût"&amp;Tableau1[[#This Row],[Menu]]),2,FALSE),IF($C2="Garnitures",($F2*$G2)/$I2,IF($C2="Viandes",($F2*$G2)/$I2,IF($C2="Poissons",($F2*$G2)/$I2," "))))))</f>
        <v>#REF!</v>
      </c>
      <c r="K2" s="6">
        <v>3</v>
      </c>
      <c r="L2" s="6">
        <v>2</v>
      </c>
      <c r="M2" s="6">
        <v>10</v>
      </c>
      <c r="N2" s="6">
        <v>10</v>
      </c>
      <c r="O2" s="8">
        <f>SUM(Tableau1[[#This Row],[Portions 
vendues 
en externe]],Tableau1[[#This Row],[Portions vendues en interne]])</f>
        <v>20</v>
      </c>
      <c r="P2" s="8">
        <f>Tableau1[[#This Row],[Portions
prévues]]-Tableau1[[#This Row],[Auto-
consommation]]-Tableau1[[#This Row],[Portions 
stockées]]-Tableau1[[#This Row],[Portions vendues en interne]]-Tableau1[[#This Row],[Portions 
vendues 
en externe]]</f>
        <v>-25</v>
      </c>
      <c r="Q2" s="8">
        <f>Tableau1[[#This Row],[Portions
prévues]]-Tableau1[[#This Row],[Portions 
stockées]]</f>
        <v>-2</v>
      </c>
      <c r="R2" s="9" t="str">
        <f ca="1">IFERROR(Tableau1[[#This Row],[Coût de la portion du plat]]*Tableau1[[#This Row],[Portions prises en compte dans le coût de revient total]],"")</f>
        <v/>
      </c>
      <c r="S2" s="9" t="str">
        <f ca="1">IFERROR((Tableau1[ [#This Row],[Prix en 
tickets] ]*[1]Tickets!$C$2*Tableau1[[#This Row],[Portions vendues en interne]])+(Tableau1[ [#This Row],[Prix en 
tickets] ]*[1]Tickets!$C$3*Tableau1[[#This Row],[Portions 
vendues 
en externe]]),"")</f>
        <v/>
      </c>
    </row>
    <row r="3" spans="1:19" x14ac:dyDescent="0.25">
      <c r="A3" s="10"/>
      <c r="B3" s="5">
        <f t="shared" si="0"/>
        <v>42502</v>
      </c>
      <c r="C3" s="6" t="s">
        <v>21</v>
      </c>
      <c r="D3" s="6" t="s">
        <v>22</v>
      </c>
      <c r="E3" s="6"/>
      <c r="F3" s="6"/>
      <c r="G3" s="7">
        <v>43</v>
      </c>
      <c r="H3" s="8" t="str">
        <f ca="1">IFERROR(VLOOKUP(D3,INDIRECT("Tickets"&amp;Tableau1[[#This Row],[Menu]]),2,FALSE),"")</f>
        <v/>
      </c>
      <c r="I3" s="6">
        <v>5</v>
      </c>
      <c r="J3" s="9">
        <f ca="1">IF($C3="Entrées",VLOOKUP($D3,INDIRECT("Coût"&amp;Tableau1[[#This Row],[Menu]]),2,FALSE),IF($C3="Desserts",VLOOKUP($D3,INDIRECT("Coût"&amp;Tableau1[[#This Row],[Menu]]),2,FALSE),IF($C3="Boissons",VLOOKUP($D3,INDIRECT("Coût"&amp;Tableau1[[#This Row],[Menu]]),2,FALSE),IF($C3="Garnitures",($F3*$G3)/$I3,IF($C3="Viandes",($F3*$G3)/$I3,IF($C3="Poissons",($F3*$G3)/$I3," "))))))</f>
        <v>0</v>
      </c>
      <c r="K3" s="6">
        <v>5</v>
      </c>
      <c r="L3" s="6">
        <v>4</v>
      </c>
      <c r="M3" s="6">
        <v>20</v>
      </c>
      <c r="N3" s="6">
        <v>2</v>
      </c>
      <c r="O3" s="8">
        <f>SUM(Tableau1[[#This Row],[Portions 
vendues 
en externe]],Tableau1[[#This Row],[Portions vendues en interne]])</f>
        <v>22</v>
      </c>
      <c r="P3" s="8">
        <f>Tableau1[[#This Row],[Portions
prévues]]-Tableau1[[#This Row],[Auto-
consommation]]-Tableau1[[#This Row],[Portions 
stockées]]-Tableau1[[#This Row],[Portions vendues en interne]]-Tableau1[[#This Row],[Portions 
vendues 
en externe]]</f>
        <v>-26</v>
      </c>
      <c r="Q3" s="8">
        <f>Tableau1[[#This Row],[Portions
prévues]]-Tableau1[[#This Row],[Portions 
stockées]]</f>
        <v>1</v>
      </c>
      <c r="R3" s="9">
        <f ca="1">IFERROR(Tableau1[[#This Row],[Coût de la portion du plat]]*Tableau1[[#This Row],[Portions prises en compte dans le coût de revient total]],"")</f>
        <v>0</v>
      </c>
      <c r="S3" s="9" t="str">
        <f ca="1">IFERROR((Tableau1[ [#This Row],[Prix en 
tickets] ]*[1]Tickets!$C$2*Tableau1[[#This Row],[Portions vendues en interne]])+(Tableau1[ [#This Row],[Prix en 
tickets] ]*[1]Tickets!$C$3*Tableau1[[#This Row],[Portions 
vendues 
en externe]]),"")</f>
        <v/>
      </c>
    </row>
    <row r="4" spans="1:19" x14ac:dyDescent="0.25">
      <c r="A4" s="10"/>
      <c r="B4" s="5">
        <f t="shared" si="0"/>
        <v>42502</v>
      </c>
      <c r="C4" s="6" t="s">
        <v>21</v>
      </c>
      <c r="D4" s="6" t="s">
        <v>23</v>
      </c>
      <c r="E4" s="6"/>
      <c r="F4" s="6"/>
      <c r="G4" s="7">
        <v>50</v>
      </c>
      <c r="H4" s="8" t="str">
        <f ca="1">IFERROR(VLOOKUP(D4,INDIRECT("Tickets"&amp;Tableau1[[#This Row],[Menu]]),2,FALSE),"")</f>
        <v/>
      </c>
      <c r="I4" s="6">
        <v>6</v>
      </c>
      <c r="J4" s="9">
        <f ca="1">IF($C4="Entrées",VLOOKUP($D4,INDIRECT("Coût"&amp;Tableau1[[#This Row],[Menu]]),2,FALSE),IF($C4="Desserts",VLOOKUP($D4,INDIRECT("Coût"&amp;Tableau1[[#This Row],[Menu]]),2,FALSE),IF($C4="Boissons",VLOOKUP($D4,INDIRECT("Coût"&amp;Tableau1[[#This Row],[Menu]]),2,FALSE),IF($C4="Garnitures",($F4*$G4)/$I4,IF($C4="Viandes",($F4*$G4)/$I4,IF($C4="Poissons",($F4*$G4)/$I4," "))))))</f>
        <v>0</v>
      </c>
      <c r="K4" s="6">
        <v>3</v>
      </c>
      <c r="L4" s="6">
        <v>10</v>
      </c>
      <c r="M4" s="6">
        <v>13</v>
      </c>
      <c r="N4" s="6">
        <v>3</v>
      </c>
      <c r="O4" s="8">
        <f>SUM(Tableau1[[#This Row],[Portions 
vendues 
en externe]],Tableau1[[#This Row],[Portions vendues en interne]])</f>
        <v>16</v>
      </c>
      <c r="P4" s="8">
        <f>Tableau1[[#This Row],[Portions
prévues]]-Tableau1[[#This Row],[Auto-
consommation]]-Tableau1[[#This Row],[Portions 
stockées]]-Tableau1[[#This Row],[Portions vendues en interne]]-Tableau1[[#This Row],[Portions 
vendues 
en externe]]</f>
        <v>-23</v>
      </c>
      <c r="Q4" s="8">
        <f>Tableau1[[#This Row],[Portions
prévues]]-Tableau1[[#This Row],[Portions 
stockées]]</f>
        <v>-4</v>
      </c>
      <c r="R4" s="9">
        <f ca="1">IFERROR(Tableau1[[#This Row],[Coût de la portion du plat]]*Tableau1[[#This Row],[Portions prises en compte dans le coût de revient total]],"")</f>
        <v>0</v>
      </c>
      <c r="S4" s="9" t="str">
        <f ca="1">IFERROR((Tableau1[ [#This Row],[Prix en 
tickets] ]*[1]Tickets!$C$2*Tableau1[[#This Row],[Portions vendues en interne]])+(Tableau1[ [#This Row],[Prix en 
tickets] ]*[1]Tickets!$C$3*Tableau1[[#This Row],[Portions 
vendues 
en externe]]),"")</f>
        <v/>
      </c>
    </row>
    <row r="5" spans="1:19" x14ac:dyDescent="0.25">
      <c r="A5" s="10"/>
      <c r="B5" s="5">
        <f t="shared" si="0"/>
        <v>42502</v>
      </c>
      <c r="C5" s="6" t="s">
        <v>24</v>
      </c>
      <c r="D5" s="6" t="s">
        <v>25</v>
      </c>
      <c r="E5" s="6" t="s">
        <v>26</v>
      </c>
      <c r="F5" s="6">
        <v>10</v>
      </c>
      <c r="G5" s="7">
        <v>100000</v>
      </c>
      <c r="H5" s="8" t="str">
        <f ca="1">IFERROR(VLOOKUP(D5,INDIRECT("Tickets"&amp;Tableau1[[#This Row],[Menu]]),2,FALSE),"")</f>
        <v/>
      </c>
      <c r="I5" s="6">
        <v>30</v>
      </c>
      <c r="J5" s="9">
        <f ca="1">IF($C5="Entrées",VLOOKUP($D5,INDIRECT("Coût"&amp;Tableau1[[#This Row],[Menu]]),2,FALSE),IF($C5="Desserts",VLOOKUP($D5,INDIRECT("Coût"&amp;Tableau1[[#This Row],[Menu]]),2,FALSE),IF($C5="Boissons",VLOOKUP($D5,INDIRECT("Coût"&amp;Tableau1[[#This Row],[Menu]]),2,FALSE),IF($C5="Garnitures",($F5*$G5)/$I5,IF($C5="Viandes",($F5*$G5)/$I5,IF($C5="Poissons",($F5*$G5)/$I5," "))))))</f>
        <v>33333.333333333336</v>
      </c>
      <c r="K5" s="6">
        <v>3</v>
      </c>
      <c r="L5" s="6"/>
      <c r="M5" s="6">
        <v>6</v>
      </c>
      <c r="N5" s="6">
        <v>10</v>
      </c>
      <c r="O5" s="8">
        <f>SUM(Tableau1[[#This Row],[Portions 
vendues 
en externe]],Tableau1[[#This Row],[Portions vendues en interne]])</f>
        <v>16</v>
      </c>
      <c r="P5" s="8">
        <f>Tableau1[[#This Row],[Portions
prévues]]-Tableau1[[#This Row],[Auto-
consommation]]-Tableau1[[#This Row],[Portions 
stockées]]-Tableau1[[#This Row],[Portions vendues en interne]]-Tableau1[[#This Row],[Portions 
vendues 
en externe]]</f>
        <v>11</v>
      </c>
      <c r="Q5" s="8">
        <f>Tableau1[[#This Row],[Portions
prévues]]-Tableau1[[#This Row],[Portions 
stockées]]</f>
        <v>30</v>
      </c>
      <c r="R5" s="9">
        <f ca="1">IFERROR(Tableau1[[#This Row],[Coût de la portion du plat]]*Tableau1[[#This Row],[Portions prises en compte dans le coût de revient total]],"")</f>
        <v>1000000.0000000001</v>
      </c>
      <c r="S5" s="9" t="str">
        <f ca="1">IFERROR((Tableau1[ [#This Row],[Prix en 
tickets] ]*[1]Tickets!$C$2*Tableau1[[#This Row],[Portions vendues en interne]])+(Tableau1[ [#This Row],[Prix en 
tickets] ]*[1]Tickets!$C$3*Tableau1[[#This Row],[Portions 
vendues 
en externe]]),"")</f>
        <v/>
      </c>
    </row>
    <row r="6" spans="1:19" x14ac:dyDescent="0.25">
      <c r="A6" s="10"/>
      <c r="B6" s="5">
        <f t="shared" si="0"/>
        <v>42502</v>
      </c>
      <c r="C6" s="6" t="s">
        <v>27</v>
      </c>
      <c r="D6" s="6" t="s">
        <v>28</v>
      </c>
      <c r="E6" s="6"/>
      <c r="F6" s="6">
        <v>10</v>
      </c>
      <c r="G6" s="7">
        <v>140</v>
      </c>
      <c r="H6" s="8" t="str">
        <f ca="1">IFERROR(VLOOKUP(D6,INDIRECT("Tickets"&amp;Tableau1[[#This Row],[Menu]]),2,FALSE),"")</f>
        <v/>
      </c>
      <c r="I6" s="6">
        <v>30</v>
      </c>
      <c r="J6" s="9">
        <f ca="1">IF($C6="Entrées",VLOOKUP($D6,INDIRECT("Coût"&amp;Tableau1[[#This Row],[Menu]]),2,FALSE),IF($C6="Desserts",VLOOKUP($D6,INDIRECT("Coût"&amp;Tableau1[[#This Row],[Menu]]),2,FALSE),IF($C6="Boissons",VLOOKUP($D6,INDIRECT("Coût"&amp;Tableau1[[#This Row],[Menu]]),2,FALSE),IF($C6="Garnitures",($F6*$G6)/$I6,IF($C6="Viandes",($F6*$G6)/$I6,IF($C6="Poissons",($F6*$G6)/$I6," "))))))</f>
        <v>46.666666666666664</v>
      </c>
      <c r="K6" s="6">
        <v>3</v>
      </c>
      <c r="L6" s="6">
        <v>5</v>
      </c>
      <c r="M6" s="6">
        <v>18</v>
      </c>
      <c r="N6" s="6">
        <v>2</v>
      </c>
      <c r="O6" s="8">
        <f>SUM(Tableau1[[#This Row],[Portions 
vendues 
en externe]],Tableau1[[#This Row],[Portions vendues en interne]])</f>
        <v>20</v>
      </c>
      <c r="P6" s="8">
        <f>Tableau1[[#This Row],[Portions
prévues]]-Tableau1[[#This Row],[Auto-
consommation]]-Tableau1[[#This Row],[Portions 
stockées]]-Tableau1[[#This Row],[Portions vendues en interne]]-Tableau1[[#This Row],[Portions 
vendues 
en externe]]</f>
        <v>2</v>
      </c>
      <c r="Q6" s="8">
        <f>Tableau1[[#This Row],[Portions
prévues]]-Tableau1[[#This Row],[Portions 
stockées]]</f>
        <v>25</v>
      </c>
      <c r="R6" s="9">
        <f ca="1">IFERROR(Tableau1[[#This Row],[Coût de la portion du plat]]*Tableau1[[#This Row],[Portions prises en compte dans le coût de revient total]],"")</f>
        <v>1166.6666666666665</v>
      </c>
      <c r="S6" s="9" t="str">
        <f ca="1">IFERROR((Tableau1[ [#This Row],[Prix en 
tickets] ]*[1]Tickets!$C$2*Tableau1[[#This Row],[Portions vendues en interne]])+(Tableau1[ [#This Row],[Prix en 
tickets] ]*[1]Tickets!$C$3*Tableau1[[#This Row],[Portions 
vendues 
en externe]]),"")</f>
        <v/>
      </c>
    </row>
    <row r="7" spans="1:19" x14ac:dyDescent="0.25">
      <c r="A7" s="10"/>
      <c r="B7" s="5">
        <f t="shared" si="0"/>
        <v>42502</v>
      </c>
      <c r="C7" s="6" t="s">
        <v>29</v>
      </c>
      <c r="D7" s="6" t="s">
        <v>30</v>
      </c>
      <c r="E7" s="6"/>
      <c r="F7" s="6"/>
      <c r="G7" s="7"/>
      <c r="H7" s="8" t="str">
        <f ca="1">IFERROR(VLOOKUP(D7,INDIRECT("Tickets"&amp;Tableau1[[#This Row],[Menu]]),2,FALSE),"")</f>
        <v/>
      </c>
      <c r="I7" s="6"/>
      <c r="J7" s="9" t="e">
        <f ca="1">IF($C7="Entrées",VLOOKUP($D7,INDIRECT("Coût"&amp;Tableau1[[#This Row],[Menu]]),2,FALSE),IF($C7="Desserts",VLOOKUP($D7,INDIRECT("Coût"&amp;Tableau1[[#This Row],[Menu]]),2,FALSE),IF($C7="Boissons",VLOOKUP($D7,INDIRECT("Coût"&amp;Tableau1[[#This Row],[Menu]]),2,FALSE),IF($C7="Garnitures",($F7*$G7)/$I7,IF($C7="Viandes",($F7*$G7)/$I7,IF($C7="Poissons",($F7*$G7)/$I7," "))))))</f>
        <v>#REF!</v>
      </c>
      <c r="K7" s="6">
        <v>8</v>
      </c>
      <c r="L7" s="6">
        <v>3</v>
      </c>
      <c r="M7" s="6">
        <v>41</v>
      </c>
      <c r="N7" s="6">
        <v>14</v>
      </c>
      <c r="O7" s="8">
        <f>SUM(Tableau1[[#This Row],[Portions 
vendues 
en externe]],Tableau1[[#This Row],[Portions vendues en interne]])</f>
        <v>55</v>
      </c>
      <c r="P7" s="8">
        <f>Tableau1[[#This Row],[Portions
prévues]]-Tableau1[[#This Row],[Auto-
consommation]]-Tableau1[[#This Row],[Portions 
stockées]]-Tableau1[[#This Row],[Portions vendues en interne]]-Tableau1[[#This Row],[Portions 
vendues 
en externe]]</f>
        <v>-66</v>
      </c>
      <c r="Q7" s="8">
        <f>Tableau1[[#This Row],[Portions
prévues]]-Tableau1[[#This Row],[Portions 
stockées]]</f>
        <v>-3</v>
      </c>
      <c r="R7" s="9" t="str">
        <f ca="1">IFERROR(Tableau1[[#This Row],[Coût de la portion du plat]]*Tableau1[[#This Row],[Portions prises en compte dans le coût de revient total]],"")</f>
        <v/>
      </c>
      <c r="S7" s="9" t="str">
        <f ca="1">IFERROR((Tableau1[ [#This Row],[Prix en 
tickets] ]*[1]Tickets!$C$2*Tableau1[[#This Row],[Portions vendues en interne]])+(Tableau1[ [#This Row],[Prix en 
tickets] ]*[1]Tickets!$C$3*Tableau1[[#This Row],[Portions 
vendues 
en externe]]),"")</f>
        <v/>
      </c>
    </row>
    <row r="8" spans="1:19" x14ac:dyDescent="0.25">
      <c r="A8" s="10"/>
      <c r="B8" s="5">
        <f t="shared" si="0"/>
        <v>42502</v>
      </c>
      <c r="C8" s="6"/>
      <c r="D8" s="6"/>
      <c r="E8" s="6"/>
      <c r="F8" s="6"/>
      <c r="G8" s="7"/>
      <c r="H8" s="8"/>
      <c r="I8" s="6"/>
      <c r="J8" s="9"/>
      <c r="K8" s="6"/>
      <c r="L8" s="6"/>
      <c r="M8" s="6"/>
      <c r="N8" s="6"/>
      <c r="O8" s="8"/>
      <c r="P8" s="8"/>
      <c r="Q8" s="8">
        <f>Tableau1[[#This Row],[Portions
prévues]]-Tableau1[[#This Row],[Portions 
stockées]]</f>
        <v>0</v>
      </c>
      <c r="R8" s="9">
        <f>IFERROR(Tableau1[[#This Row],[Coût de la portion du plat]]*Tableau1[[#This Row],[Portions prises en compte dans le coût de revient total]],"")</f>
        <v>0</v>
      </c>
      <c r="S8" s="9">
        <f>IFERROR((Tableau1[ [#This Row],[Prix en 
tickets] ]*[1]Tickets!$C$2*Tableau1[[#This Row],[Portions vendues en interne]])+(Tableau1[ [#This Row],[Prix en 
tickets] ]*[1]Tickets!$C$3*Tableau1[[#This Row],[Portions 
vendues 
en externe]]),"")</f>
        <v>0</v>
      </c>
    </row>
    <row r="9" spans="1:19" x14ac:dyDescent="0.25">
      <c r="A9" s="10"/>
      <c r="B9" s="5">
        <f t="shared" si="0"/>
        <v>42502</v>
      </c>
      <c r="C9" s="6" t="s">
        <v>21</v>
      </c>
      <c r="D9" s="6" t="s">
        <v>31</v>
      </c>
      <c r="E9" s="6"/>
      <c r="F9" s="6"/>
      <c r="G9" s="7"/>
      <c r="H9" s="8"/>
      <c r="I9" s="6"/>
      <c r="J9" s="9"/>
      <c r="K9" s="6"/>
      <c r="L9" s="6"/>
      <c r="M9" s="6"/>
      <c r="N9" s="6"/>
      <c r="O9" s="8"/>
      <c r="P9" s="8"/>
      <c r="Q9" s="8">
        <f>Tableau1[[#This Row],[Portions
prévues]]-Tableau1[[#This Row],[Portions 
stockées]]</f>
        <v>0</v>
      </c>
      <c r="R9" s="9">
        <f>IFERROR(Tableau1[[#This Row],[Coût de la portion du plat]]*Tableau1[[#This Row],[Portions prises en compte dans le coût de revient total]],"")</f>
        <v>0</v>
      </c>
      <c r="S9" s="9">
        <f>IFERROR((Tableau1[ [#This Row],[Prix en 
tickets] ]*[1]Tickets!$C$2*Tableau1[[#This Row],[Portions vendues en interne]])+(Tableau1[ [#This Row],[Prix en 
tickets] ]*[1]Tickets!$C$3*Tableau1[[#This Row],[Portions 
vendues 
en externe]]),"")</f>
        <v>0</v>
      </c>
    </row>
    <row r="10" spans="1:19" x14ac:dyDescent="0.25">
      <c r="A10" s="10"/>
      <c r="B10" s="5">
        <f t="shared" si="0"/>
        <v>42502</v>
      </c>
      <c r="C10" s="6"/>
      <c r="D10" s="6"/>
      <c r="E10" s="6"/>
      <c r="F10" s="6"/>
      <c r="G10" s="7"/>
      <c r="H10" s="8"/>
      <c r="I10" s="6"/>
      <c r="J10" s="9"/>
      <c r="K10" s="6"/>
      <c r="L10" s="6"/>
      <c r="M10" s="6"/>
      <c r="N10" s="6"/>
      <c r="O10" s="8"/>
      <c r="P10" s="8"/>
      <c r="Q10" s="8">
        <f>Tableau1[[#This Row],[Portions
prévues]]-Tableau1[[#This Row],[Portions 
stockées]]</f>
        <v>0</v>
      </c>
      <c r="R10" s="9">
        <f>IFERROR(Tableau1[[#This Row],[Coût de la portion du plat]]*Tableau1[[#This Row],[Portions prises en compte dans le coût de revient total]],"")</f>
        <v>0</v>
      </c>
      <c r="S10" s="9">
        <f>IFERROR((Tableau1[ [#This Row],[Prix en 
tickets] ]*[1]Tickets!$C$2*Tableau1[[#This Row],[Portions vendues en interne]])+(Tableau1[ [#This Row],[Prix en 
tickets] ]*[1]Tickets!$C$3*Tableau1[[#This Row],[Portions 
vendues 
en externe]]),"")</f>
        <v>0</v>
      </c>
    </row>
    <row r="11" spans="1:19" x14ac:dyDescent="0.25">
      <c r="A11" s="10"/>
      <c r="B11" s="5">
        <f t="shared" si="0"/>
        <v>42502</v>
      </c>
      <c r="C11" s="6"/>
      <c r="D11" s="6"/>
      <c r="E11" s="6"/>
      <c r="F11" s="6"/>
      <c r="G11" s="7"/>
      <c r="H11" s="8"/>
      <c r="I11" s="6"/>
      <c r="J11" s="9"/>
      <c r="K11" s="6"/>
      <c r="L11" s="6"/>
      <c r="M11" s="6"/>
      <c r="N11" s="6"/>
      <c r="O11" s="8"/>
      <c r="P11" s="8"/>
      <c r="Q11" s="8">
        <f>Tableau1[[#This Row],[Portions
prévues]]-Tableau1[[#This Row],[Portions 
stockées]]</f>
        <v>0</v>
      </c>
      <c r="R11" s="9">
        <f>IFERROR(Tableau1[[#This Row],[Coût de la portion du plat]]*Tableau1[[#This Row],[Portions prises en compte dans le coût de revient total]],"")</f>
        <v>0</v>
      </c>
      <c r="S11" s="9">
        <f>IFERROR((Tableau1[ [#This Row],[Prix en 
tickets] ]*[1]Tickets!$C$2*Tableau1[[#This Row],[Portions vendues en interne]])+(Tableau1[ [#This Row],[Prix en 
tickets] ]*[1]Tickets!$C$3*Tableau1[[#This Row],[Portions 
vendues 
en externe]]),"")</f>
        <v>0</v>
      </c>
    </row>
    <row r="12" spans="1:19" x14ac:dyDescent="0.25">
      <c r="A12" s="10"/>
      <c r="B12" s="5">
        <f t="shared" si="0"/>
        <v>42502</v>
      </c>
      <c r="C12" s="6"/>
      <c r="D12" s="6"/>
      <c r="E12" s="6"/>
      <c r="F12" s="6"/>
      <c r="G12" s="7"/>
      <c r="H12" s="8"/>
      <c r="I12" s="6"/>
      <c r="J12" s="9"/>
      <c r="K12" s="6"/>
      <c r="L12" s="6"/>
      <c r="M12" s="6"/>
      <c r="N12" s="6"/>
      <c r="O12" s="8"/>
      <c r="P12" s="8"/>
      <c r="Q12" s="8">
        <f>Tableau1[[#This Row],[Portions
prévues]]-Tableau1[[#This Row],[Portions 
stockées]]</f>
        <v>0</v>
      </c>
      <c r="R12" s="9">
        <f>IFERROR(Tableau1[[#This Row],[Coût de la portion du plat]]*Tableau1[[#This Row],[Portions prises en compte dans le coût de revient total]],"")</f>
        <v>0</v>
      </c>
      <c r="S12" s="9">
        <f>IFERROR((Tableau1[ [#This Row],[Prix en 
tickets] ]*[1]Tickets!$C$2*Tableau1[[#This Row],[Portions vendues en interne]])+(Tableau1[ [#This Row],[Prix en 
tickets] ]*[1]Tickets!$C$3*Tableau1[[#This Row],[Portions 
vendues 
en externe]]),"")</f>
        <v>0</v>
      </c>
    </row>
    <row r="13" spans="1:19" ht="15.75" thickBot="1" x14ac:dyDescent="0.3">
      <c r="A13" s="11"/>
      <c r="B13" s="5">
        <f t="shared" si="0"/>
        <v>42502</v>
      </c>
      <c r="C13" s="12"/>
      <c r="D13" s="12"/>
      <c r="E13" s="12"/>
      <c r="F13" s="12"/>
      <c r="G13" s="13"/>
      <c r="H13" s="14"/>
      <c r="I13" s="12"/>
      <c r="J13" s="15"/>
      <c r="K13" s="12"/>
      <c r="L13" s="12"/>
      <c r="M13" s="12"/>
      <c r="N13" s="12"/>
      <c r="O13" s="14"/>
      <c r="P13" s="14"/>
      <c r="Q13" s="14">
        <f>Tableau1[[#This Row],[Portions
prévues]]-Tableau1[[#This Row],[Portions 
stockées]]</f>
        <v>0</v>
      </c>
      <c r="R13" s="15">
        <f>IFERROR(Tableau1[[#This Row],[Coût de la portion du plat]]*Tableau1[[#This Row],[Portions prises en compte dans le coût de revient total]],"")</f>
        <v>0</v>
      </c>
      <c r="S13" s="9">
        <f>IFERROR((Tableau1[ [#This Row],[Prix en 
tickets] ]*[1]Tickets!$C$2*Tableau1[[#This Row],[Portions vendues en interne]])+(Tableau1[ [#This Row],[Prix en 
tickets] ]*[1]Tickets!$C$3*Tableau1[[#This Row],[Portions 
vendues 
en externe]]),"")</f>
        <v>0</v>
      </c>
    </row>
  </sheetData>
  <conditionalFormatting sqref="P2:R13">
    <cfRule type="cellIs" dxfId="25" priority="1" operator="lessThan">
      <formula>0</formula>
    </cfRule>
  </conditionalFormatting>
  <dataValidations count="11">
    <dataValidation type="custom" allowBlank="1" showInputMessage="1" showErrorMessage="1" error="Saisie erronée :_x000a_- Nombre négatif_x000a_- Présence de lettre(s)" sqref="L5">
      <formula1>IF($L5&lt;0," ",IF(ISTEXT($L5)," ",$L5))</formula1>
    </dataValidation>
    <dataValidation type="list" showInputMessage="1" showErrorMessage="1" error="_x000a_Attention, vos données ne sont pas valides. _x000a_Allez dans la feuille &quot;Base de donnée&quot; pour rajouter des menus._x000a_Merci de votre coopération._x000a_" promptTitle="Liste déroulante" prompt="Cliquez sur la flèche pour choisir un élément de la liste" sqref="C2">
      <formula1>Menu</formula1>
    </dataValidation>
    <dataValidation type="list" allowBlank="1" showInputMessage="1" showErrorMessage="1" error="_x000a_Attention, vos données ne sont pas valides. _x000a_Allez dans la feuille &quot;Base de donnée&quot; pour rajouter des sous catégories._x000a_Merci de votre coopération._x000a_" sqref="E2:E13">
      <formula1>INDIRECT($D2)</formula1>
    </dataValidation>
    <dataValidation type="list" showInputMessage="1" showErrorMessage="1" error="_x000a_Attention, vos données ne sont pas valides. _x000a_Allez dans la feuille &quot;Base de donnée&quot; pour rajouter des sous catégories._x000a_Merci de votre coopération._x000a_" sqref="D2:D13">
      <formula1>INDIRECT($C2)</formula1>
    </dataValidation>
    <dataValidation type="list" showInputMessage="1" showErrorMessage="1" error="_x000a_Attention, vos données ne sont pas valides. _x000a_Allez dans la feuille &quot;Base de donnée&quot; pour rajouter des menus._x000a_Merci de votre coopération._x000a_" sqref="C3:C13">
      <formula1>Menu</formula1>
    </dataValidation>
    <dataValidation type="custom" allowBlank="1" showInputMessage="1" showErrorMessage="1" error="Saisie erronée :_x000a_- Nombre négatif_x000a_- Présence de lettre(s)" sqref="M2:N13">
      <formula1>IF($M2&lt;0," ",IF(ISTEXT($M2)," ",$M2))</formula1>
    </dataValidation>
    <dataValidation type="custom" allowBlank="1" showInputMessage="1" showErrorMessage="1" error="Saisie erronée :_x000a_- Nombre négatif_x000a_- Présence de lettre(s)" sqref="L6:L13 L2:L4">
      <formula1>IF($L2&lt;0," ",IF(ISTEXT($L2)," ",$L2))</formula1>
    </dataValidation>
    <dataValidation type="custom" allowBlank="1" showInputMessage="1" showErrorMessage="1" sqref="K2:K13">
      <formula1>IF($K2&lt;0," ",IF(ISTEXT($K2)," ",$K2))</formula1>
    </dataValidation>
    <dataValidation type="custom" allowBlank="1" showInputMessage="1" showErrorMessage="1" error="Saisie erronée :_x000a_- Nombre négatif_x000a_- Présence de lettre(s)" sqref="I2:I13">
      <formula1>IF($I2&lt;0," ",IF(ISTEXT($I2)," ",$I2))</formula1>
    </dataValidation>
    <dataValidation type="custom" errorStyle="warning" allowBlank="1" showInputMessage="1" showErrorMessage="1" error="VIANDES, POISSONS, GARNITURES :_x000a_- Quantité négative_x000a_- Présence de lettre(s)_x000a__x000a_AUTRES:_x000a_- Saisie inutile" sqref="F2:G13">
      <formula1>IF(ISTEXT(F2)," ",IF(F2&lt;0," ",IF($C2="Viandes",IF(ISBLANK(F2)," ",$C2="Viandes"),IF($C2="Garnitures",IF(ISBLANK(F2)," ",$C2="Garnitures"),IF($C2="Poissons",IF(ISBLANK(F2)," ",$C2="Poissons")," ")))))</formula1>
    </dataValidation>
    <dataValidation type="date" errorStyle="warning" operator="greaterThanOrEqual" allowBlank="1" showInputMessage="1" showErrorMessage="1" error="Date erronée." sqref="A2:B13">
      <formula1>42370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DEMOURES Albane</dc:creator>
  <cp:lastModifiedBy>DEMOURES Albane</cp:lastModifiedBy>
  <dcterms:created xsi:type="dcterms:W3CDTF">2016-03-17T14:53:59Z</dcterms:created>
  <dcterms:modified xsi:type="dcterms:W3CDTF">2016-03-17T14:54:49Z</dcterms:modified>
</cp:coreProperties>
</file>