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30" windowWidth="12840" windowHeight="7230"/>
  </bookViews>
  <sheets>
    <sheet name="essais" sheetId="1" r:id="rId1"/>
    <sheet name="Feuil2" sheetId="2" r:id="rId2"/>
    <sheet name="Feuil3" sheetId="3" r:id="rId3"/>
    <sheet name="Feuil4" sheetId="4" r:id="rId4"/>
    <sheet name="Feuil5" sheetId="5" r:id="rId5"/>
    <sheet name="Feuil6" sheetId="6" r:id="rId6"/>
    <sheet name="Feuil7" sheetId="7" r:id="rId7"/>
    <sheet name="Feuil8" sheetId="8" r:id="rId8"/>
    <sheet name="Feuil9" sheetId="9" r:id="rId9"/>
    <sheet name="Feuil10" sheetId="10" r:id="rId10"/>
  </sheets>
  <definedNames>
    <definedName name="eg">essais!$G$9</definedName>
    <definedName name="egale">essais!#REF!</definedName>
    <definedName name="g1_1">essais!$E$19</definedName>
    <definedName name="g1_13">essais!$S$18</definedName>
    <definedName name="g1_14">essais!$S$19</definedName>
    <definedName name="g1_15">essais!$W$19</definedName>
    <definedName name="g1_16">essais!$Z$19</definedName>
    <definedName name="g1_18">essais!$AE$19</definedName>
    <definedName name="g1_2">essais!$I$19</definedName>
    <definedName name="g1_3">essais!$M$19</definedName>
    <definedName name="g1_4">essais!$Q$19</definedName>
    <definedName name="g1_5">essais!$U$19</definedName>
    <definedName name="g1_6">essais!$Y$19</definedName>
    <definedName name="g1_7">essais!$AD$19</definedName>
    <definedName name="g1_8">essais!$AE$19</definedName>
    <definedName name="g2__">essais!$AE$31</definedName>
    <definedName name="g2_1">essais!$E$30</definedName>
    <definedName name="g2_17">essais!$AE$31</definedName>
    <definedName name="g2_17_">essais!$AE$31</definedName>
    <definedName name="g2_18">essais!$AE$31</definedName>
    <definedName name="g2_2">essais!$I$30</definedName>
    <definedName name="g2_3">essais!$M$30</definedName>
    <definedName name="g2_4">essais!$Q$30</definedName>
    <definedName name="g2_5">essais!$U$30</definedName>
    <definedName name="g2_6">essais!$Y$30</definedName>
    <definedName name="g2_7">essais!$AB$30</definedName>
    <definedName name="g2_8">essais!$AE$30</definedName>
    <definedName name="mo">essais!$I$9</definedName>
    <definedName name="moins">essais!#REF!</definedName>
    <definedName name="mu">essais!$B$9</definedName>
    <definedName name="mult">essais!#REF!</definedName>
    <definedName name="pl">essais!$E$9</definedName>
    <definedName name="plus">essais!#REF!</definedName>
    <definedName name="s_1">essais!#REF!</definedName>
    <definedName name="s1_1">essais!$C$12</definedName>
    <definedName name="s1_2">essais!$G$12</definedName>
    <definedName name="s1_3">essais!$K$12</definedName>
    <definedName name="s1_4">essais!$O$12</definedName>
    <definedName name="s1_5">essais!$S$12</definedName>
    <definedName name="s1_6">essais!$W$12</definedName>
    <definedName name="s1_7">essais!$Z$12</definedName>
    <definedName name="s1_8">essais!$AE$12</definedName>
    <definedName name="s1_cg1">essais!$AG$12</definedName>
    <definedName name="s1_conc">essais!#REF!</definedName>
    <definedName name="s1_somconc">essais!$AM$12</definedName>
    <definedName name="s2_1">essais!$C$25</definedName>
    <definedName name="s2_2">essais!$G$25</definedName>
    <definedName name="s2_3">essais!$K$25</definedName>
    <definedName name="s2_4">essais!$O$25</definedName>
    <definedName name="s2_5">essais!$S$25</definedName>
    <definedName name="s2_6">essais!$W$25</definedName>
    <definedName name="s2_7">essais!$Z$25</definedName>
    <definedName name="s2_8">essais!$AE$25</definedName>
    <definedName name="s2cg2">essais!$AG$30</definedName>
    <definedName name="selc1">essais!#REF!</definedName>
    <definedName name="selc3">essais!#REF!</definedName>
    <definedName name="selc4">essais!#REF!</definedName>
    <definedName name="selec1">essais!#REF!</definedName>
    <definedName name="selec2">essais!#REF!</definedName>
    <definedName name="selec3">essais!#REF!</definedName>
    <definedName name="selec4">essais!#REF!</definedName>
    <definedName name="selec5">essais!#REF!</definedName>
    <definedName name="selec6">essais!#REF!</definedName>
    <definedName name="selec7">essais!#REF!</definedName>
    <definedName name="selec8">essais!#REF!</definedName>
    <definedName name="sig_multi">essais!#REF!</definedName>
    <definedName name="sign_plus">essais!#REF!</definedName>
    <definedName name="sign1">essais!#REF!</definedName>
    <definedName name="sign2">essais!#REF!</definedName>
    <definedName name="sign3">essais!#REF!</definedName>
    <definedName name="sign4">essais!#REF!</definedName>
    <definedName name="sign5">essais!#REF!</definedName>
    <definedName name="sign6">essais!#REF!</definedName>
    <definedName name="sign7">essais!#REF!</definedName>
    <definedName name="sign8">essais!#REF!</definedName>
    <definedName name="signe_ega">essais!#REF!</definedName>
    <definedName name="signe_moins">essais!#REF!</definedName>
    <definedName name="signemoins">essais!#REF!</definedName>
    <definedName name="sigx">essais!#REF!</definedName>
    <definedName name="sihn3">essais!#REF!</definedName>
    <definedName name="sihn6">essais!#REF!</definedName>
    <definedName name="slec1">essais!#REF!</definedName>
    <definedName name="szlc2">essais!#REF!</definedName>
    <definedName name="szlec1">essais!#REF!</definedName>
    <definedName name="x">essais!$B$9</definedName>
  </definedNames>
  <calcPr calcId="145621"/>
</workbook>
</file>

<file path=xl/calcChain.xml><?xml version="1.0" encoding="utf-8"?>
<calcChain xmlns="http://schemas.openxmlformats.org/spreadsheetml/2006/main">
  <c r="U32" i="1" l="1"/>
  <c r="E32" i="1"/>
  <c r="E16" i="1"/>
  <c r="U16" i="1"/>
  <c r="AF19" i="1"/>
  <c r="X19" i="1"/>
  <c r="L19" i="1"/>
  <c r="H19" i="1"/>
  <c r="AD19" i="1"/>
  <c r="AA19" i="1"/>
  <c r="V19" i="1"/>
  <c r="T19" i="1"/>
  <c r="R19" i="1"/>
  <c r="P19" i="1"/>
  <c r="N19" i="1"/>
  <c r="J19" i="1"/>
  <c r="F19" i="1"/>
  <c r="D19" i="1"/>
  <c r="AB12" i="1"/>
  <c r="AE19" i="1" s="1"/>
  <c r="Y12" i="1"/>
  <c r="AC19" i="1" s="1"/>
  <c r="U12" i="1"/>
  <c r="Q12" i="1"/>
  <c r="U25" i="1"/>
  <c r="W30" i="1" s="1"/>
  <c r="Q25" i="1"/>
  <c r="AB25" i="1"/>
  <c r="Y25" i="1"/>
  <c r="M12" i="1"/>
  <c r="M25" i="1"/>
  <c r="Q30" i="1" s="1"/>
  <c r="I12" i="1"/>
  <c r="M19" i="1" s="1"/>
  <c r="I25" i="1"/>
  <c r="M30" i="1" s="1"/>
  <c r="B12" i="1"/>
  <c r="C19" i="1" s="1"/>
  <c r="E12" i="1"/>
  <c r="B25" i="1"/>
  <c r="C30" i="1" s="1"/>
  <c r="E25" i="1"/>
  <c r="AE30" i="1" l="1"/>
  <c r="I19" i="1"/>
  <c r="AB30" i="1"/>
  <c r="U30" i="1"/>
  <c r="U19" i="1"/>
  <c r="S32" i="1" s="1"/>
  <c r="AB19" i="1"/>
  <c r="U21" i="1"/>
  <c r="I30" i="1"/>
  <c r="M21" i="1"/>
  <c r="Q31" i="1"/>
  <c r="Y31" i="1"/>
  <c r="M31" i="1"/>
  <c r="U31" i="1"/>
  <c r="AB31" i="1"/>
  <c r="I21" i="1"/>
  <c r="Q21" i="1"/>
  <c r="Y21" i="1"/>
  <c r="E31" i="1"/>
  <c r="E21" i="1"/>
  <c r="AB21" i="1"/>
  <c r="I31" i="1"/>
  <c r="Q19" i="1"/>
  <c r="Y19" i="1"/>
  <c r="K30" i="1"/>
  <c r="S30" i="1"/>
  <c r="Z30" i="1"/>
  <c r="G30" i="1"/>
  <c r="O30" i="1"/>
  <c r="K19" i="1"/>
  <c r="S19" i="1"/>
  <c r="Z19" i="1"/>
  <c r="G19" i="1"/>
  <c r="O19" i="1"/>
  <c r="W19" i="1"/>
  <c r="E30" i="1"/>
  <c r="B32" i="1" s="1"/>
  <c r="AG30" i="1" s="1"/>
  <c r="E19" i="1"/>
  <c r="B16" i="1" s="1"/>
  <c r="Y30" i="1"/>
  <c r="S16" i="1" l="1"/>
  <c r="AG12" i="1" s="1"/>
</calcChain>
</file>

<file path=xl/sharedStrings.xml><?xml version="1.0" encoding="utf-8"?>
<sst xmlns="http://schemas.openxmlformats.org/spreadsheetml/2006/main" count="254" uniqueCount="241">
  <si>
    <t>A/C</t>
  </si>
  <si>
    <t>!</t>
  </si>
  <si>
    <t>selection 2</t>
  </si>
  <si>
    <t>Signes</t>
  </si>
  <si>
    <r>
      <t>Gris</t>
    </r>
    <r>
      <rPr>
        <sz val="10"/>
        <color theme="1"/>
        <rFont val="Arial"/>
        <family val="2"/>
      </rPr>
      <t xml:space="preserve"> </t>
    </r>
  </si>
  <si>
    <t>Prêt à participer et accepte de s'engager, mais essaie d'éviter les conflits et les troubles en vue de diminuer sa tension personnelle.</t>
  </si>
  <si>
    <t>Gris/Bleu</t>
  </si>
  <si>
    <t>Ses relations réelles atteignent rarement le niveau élevé de ses aspirations sentimentales et son besoin profond  de considération, ce qui provoque la déception (souvent caractéristique de la fixation à la mère sous la forme d'un très fort attachement ou d'un ressentiment à l'égard de la mère).</t>
  </si>
  <si>
    <t>Il fait toujours des réserves personnelles et à tendance à rester sentimentalement seul et indépendant.</t>
  </si>
  <si>
    <t>Gris/Vert</t>
  </si>
  <si>
    <t xml:space="preserve">Sent qu'il reçoit moins que ce à quoi il a droit mais qu'il doit se conformer et tirer le meilleur parti de la situation. </t>
  </si>
  <si>
    <t>Gris/Rouge</t>
  </si>
  <si>
    <t>Se sent distrait, cerné et inquiet.</t>
  </si>
  <si>
    <t xml:space="preserve">Considère que les circonstances le forcent à réduire ses désirs. Veut éviter tout conflit ouvert avec autrui et être tranquille. </t>
  </si>
  <si>
    <t>Gris/Jaune</t>
  </si>
  <si>
    <t xml:space="preserve">Exigeant et possessif dans ses relations avec son partenaire ou avec ses proches mais soucieux d'éviter tout conflit ouvert car cela pourrait diminuer ses chances de réaliser ses espoirs et ses idées. </t>
  </si>
  <si>
    <t>Gris/Violet</t>
  </si>
  <si>
    <t xml:space="preserve">Egocentrique, et par conséquent très susceptible. </t>
  </si>
  <si>
    <t>Gris/Marron</t>
  </si>
  <si>
    <t>Désire  voir un engagement sentimental.</t>
  </si>
  <si>
    <t xml:space="preserve">Capable d'avoir une satisfaction une satisfaction dans son activité sexuelle. </t>
  </si>
  <si>
    <r>
      <t>Gris/Noir</t>
    </r>
    <r>
      <rPr>
        <sz val="10"/>
        <color theme="1"/>
        <rFont val="Arial"/>
        <family val="2"/>
      </rPr>
      <t xml:space="preserve"> </t>
    </r>
  </si>
  <si>
    <t>Les circonstances sont telles qu'il se sent forcé d'accepter un compromis pour l'instant s'il veut éviter d'être coupé de toute affection ou d'une participation totale.</t>
  </si>
  <si>
    <t>Bleu</t>
  </si>
  <si>
    <t>Reste détaché sentimentalement même lorsqu'il est impliqué dans un rapport étroit.</t>
  </si>
  <si>
    <t>Bleu/Gris</t>
  </si>
  <si>
    <t>A des exigences affectives élevées et désire s'engager dans des relations étroites avec quelqu'un mais sans grande profondeur de sentiments.</t>
  </si>
  <si>
    <t>Bleu/Vert</t>
  </si>
  <si>
    <t>Croit qu'il ne reçoit pas ce à quoi il a droit qu'on le comprend mal, et qu'on ne l'apprécie pas à sa juste valeur.</t>
  </si>
  <si>
    <t>Sent qu'il est forcé de se conformer, et les rapports étroits qu'il a ne lui donnent pas l'impression d'un engagement affectif.</t>
  </si>
  <si>
    <r>
      <t>Bleu/Rouge</t>
    </r>
    <r>
      <rPr>
        <sz val="10"/>
        <color theme="1"/>
        <rFont val="Arial"/>
        <family val="2"/>
      </rPr>
      <t xml:space="preserve"> </t>
    </r>
  </si>
  <si>
    <t>Se sent coupé et malheureux à cause de la difficulté à réaliser le degré essentiel de coopération et d'harmonie qu'il désire.</t>
  </si>
  <si>
    <t>Bleu/Jaune</t>
  </si>
  <si>
    <t>Exigeant dans ses besoins affectifs et très particuliers quant à son choix d'un partenaire.</t>
  </si>
  <si>
    <t>Le  désir d'indépendance affective empêche un engagement profond.</t>
  </si>
  <si>
    <t>Bleu/Violet</t>
  </si>
  <si>
    <t>Egocentrique, et par conséquent susceptible ce qui le rend plutôt seul dans ses attachements.</t>
  </si>
  <si>
    <t>Bleu/Marron</t>
  </si>
  <si>
    <t>Capable d'avoir une satisfaction physique dans son activité sexuelle mais a tendance à garder affectivement du recul ce qui l'empêche de s'engager profondément.</t>
  </si>
  <si>
    <t>Bleu/Noir</t>
  </si>
  <si>
    <t>Inhibé affectivement. Se sent forcé d'arriver à un compromis ce qui rend difficile pour lui de fonder un attachement affectif stable.</t>
  </si>
  <si>
    <t>Vert</t>
  </si>
  <si>
    <t>La situation l'empêche de s'affirmer mais il sent qu'il doit tirer le meilleur parti des choses telles qu'elles sont.</t>
  </si>
  <si>
    <t>Vert/Gris</t>
  </si>
  <si>
    <t xml:space="preserve">Un  manque de confiance non avoué lui fait éviter soigneusement tout conflit ouvert et il sent qu'il doit tirer le meilleur parti de l'état des choses. </t>
  </si>
  <si>
    <t>Vert/Bleu</t>
  </si>
  <si>
    <t xml:space="preserve">Croit qu'il ne reçoit pas ce à quoi il a droit, qu'on le  comprend mal et qu'il n'est pas apprécié à sa juste valeur </t>
  </si>
  <si>
    <t>Vert/Rouge</t>
  </si>
  <si>
    <t xml:space="preserve">Malheureux de la résistance qu'il sent dès qu'il veut s'affirmer. </t>
  </si>
  <si>
    <t xml:space="preserve">Indigné irrité à cause de ses échecs, mais n'a aucune  persévérance. </t>
  </si>
  <si>
    <t>Fait les ajustements nécessaires pour être estimé.</t>
  </si>
  <si>
    <t>Vert/Jaune</t>
  </si>
  <si>
    <t xml:space="preserve">Estime qu'il est accablé de problèmes. </t>
  </si>
  <si>
    <t>S'accroche pourtant  à  ses objectifs et essaie de surmonter ses difficultés tout en étant souple et conciliant.</t>
  </si>
  <si>
    <t>Vert/Violet</t>
  </si>
  <si>
    <t xml:space="preserve">Estime qu'il reçoit moins qu'il ne devrait et qu'il n'y a personne sur qui il puisse compter en sympathie et en compréhension. </t>
  </si>
  <si>
    <t>Ses émotions refoulées le rendent susceptible mais il réalise qu'il doit tirer le meilleur parti de l'état des choses.</t>
  </si>
  <si>
    <t>Vert/Marron</t>
  </si>
  <si>
    <t>Estime qu'il ne peut pas faire grand-chose à propos de ses problèmes et de ses difficultés et qu'il doit tirer le meilleur parti de l'état des choses.</t>
  </si>
  <si>
    <t>Peut avoir une satisfaction dans son activité sexuelle.</t>
  </si>
  <si>
    <t>Vert/Noir</t>
  </si>
  <si>
    <t>Les circonstances le force à faire des compromis à restreindre ses exigences et ses espoirs et à renoncer pour le moment à certaines choses qu'il désire.</t>
  </si>
  <si>
    <t>Rouge</t>
  </si>
  <si>
    <t xml:space="preserve">Essaie de se calmer et de se détendre après une période d'agitation intense qui l'a laissé apathique et sans énergie. </t>
  </si>
  <si>
    <t>Besoin de paix et de calme, s’irrite si cela lui est refusé.</t>
  </si>
  <si>
    <t>Rouge/Gris</t>
  </si>
  <si>
    <t xml:space="preserve">Désolé par les obstacles auxquels il est confronté. </t>
  </si>
  <si>
    <t xml:space="preserve">Aucun gout pour toute forme d'activité ou tout effort supplémentaire. </t>
  </si>
  <si>
    <t xml:space="preserve">A besoin de paix et de calme. </t>
  </si>
  <si>
    <t>A besoin d'éviter tout ce qui peut l'angoisser d'avantage.</t>
  </si>
  <si>
    <t>Rouge/Bleu</t>
  </si>
  <si>
    <t>Se sent coupé et malheureux à cause des difficultés qu'il a à réaliser le degré essentiel de coopération et d'harmonie qu'il désire.</t>
  </si>
  <si>
    <t>Rouge/Vert</t>
  </si>
  <si>
    <t>Malheureux de la résistance qu'il éprouve dès qu'il essaie de s'affirmer.</t>
  </si>
  <si>
    <t>Il croit cependant qu'il ne peut pas  faire grand-chose et qu'il doit tirer le meilleur parti possible de la situation.</t>
  </si>
  <si>
    <t>Rouge/Jaune</t>
  </si>
  <si>
    <t xml:space="preserve">Veut élargir son champ d'activité, et insiste pour  que  ses espoirs et ses idées soient réalistes. </t>
  </si>
  <si>
    <t>Désemparé par la peur d'être  empêché de faire ce qu'il veut.</t>
  </si>
  <si>
    <t>A besoin de conditions apaisantes et d'un environnement calme pour rétablir sa confiance en soi.</t>
  </si>
  <si>
    <t>Rouge/Violet</t>
  </si>
  <si>
    <t xml:space="preserve">Est désemparé lorsque ses désirs ou ses besoins sont mal compris. </t>
  </si>
  <si>
    <t>Sent qu'il n'a  personne vers qui se tourner ou sur qui compter.</t>
  </si>
  <si>
    <t>Egocentrique et par conséquent susceptible.</t>
  </si>
  <si>
    <t>Rouge/Marron</t>
  </si>
  <si>
    <t>Se sent prisonnier d'une situation angoissante ou désagréable et cherche quelque soulagement.</t>
  </si>
  <si>
    <t xml:space="preserve">Capable d'avoir du plaisir dans son activité sexuelle. </t>
  </si>
  <si>
    <t>Rouge/Noir</t>
  </si>
  <si>
    <t>Les circonstances sont restrictives et gênantes. Elles le forcent à renoncer à toutes joies et tout plaisir pour l'instant.</t>
  </si>
  <si>
    <t>Jaune</t>
  </si>
  <si>
    <t>Désire croire que ses espoirs sont réalisables mais a besoin d'encouragement et d'appuis solides.</t>
  </si>
  <si>
    <t>Applique des critères très exigeants dans son choix d'un partenaire et veut des garanties pour toute perte ou déception.</t>
  </si>
  <si>
    <t>Jaune/Gris</t>
  </si>
  <si>
    <t>Désire s'engager affectivement, mais exigeant et particulier dans son choix d'un partenaire et  dans ses rapports avec ses proches.</t>
  </si>
  <si>
    <t>A besoin d'être rassuré et évite soigneusement tout conflit ouvert qui pourrait diminuer ses espoirs.</t>
  </si>
  <si>
    <t>Jaune/Bleu</t>
  </si>
  <si>
    <t>Exigeant dans ses besoins  affectifs surtout dans des moments d'intimité.</t>
  </si>
  <si>
    <t>Frustré dans son désir d'une union parfaite.</t>
  </si>
  <si>
    <t>Jaune/Vert</t>
  </si>
  <si>
    <t xml:space="preserve">Estime qu'il est accablé de problèmes plus qu'il ne devrait. </t>
  </si>
  <si>
    <t>Il maintient cependant ses objectifs et essaie de surmonter ses difficultés en étant souple et conciliant.</t>
  </si>
  <si>
    <t>Jaune/Rouge</t>
  </si>
  <si>
    <t>Veut élargir son domaine d'activité et maintient que ses espoirs et ses idées sont réalisables.</t>
  </si>
  <si>
    <t>Désemparé par la crainte d'être empêché de faire ce qu'il veut.</t>
  </si>
  <si>
    <t>A besoin de conditions apaisantes et d'être rassuré pour reprendre confiance.</t>
  </si>
  <si>
    <t>Jaune/Violet</t>
  </si>
  <si>
    <t>Affirme que ses espoirs et ses idées sont réalisables mais a besoin d'être rassuré et encouragé.</t>
  </si>
  <si>
    <t xml:space="preserve">Egocentrique et par conséquent susceptible. </t>
  </si>
  <si>
    <t>Jaune/Marron</t>
  </si>
  <si>
    <t>Très exigeant dans les critères qu'il applique au choix de son partenaire.</t>
  </si>
  <si>
    <t>Cherche une perfection assez irréalisable dans sa vie sexuelle.</t>
  </si>
  <si>
    <t>Jaune/Noir</t>
  </si>
  <si>
    <t>Affirme que ses objectifs sont réalisables et s'y accroche obstinément même si les circonstances l'obligent à un compromis.</t>
  </si>
  <si>
    <t>Très exigeant dans les critères qu'il applique à son choix d'un partenaire.</t>
  </si>
  <si>
    <t>Violet</t>
  </si>
  <si>
    <t xml:space="preserve">Egocentrique par conséquent susceptible. </t>
  </si>
  <si>
    <t>Sensible et sentimental mais le cache à tous sauf à ses proches.</t>
  </si>
  <si>
    <t>Violet/Gris</t>
  </si>
  <si>
    <t xml:space="preserve">Désire s'engager affectivement car il se sent très seul. </t>
  </si>
  <si>
    <t xml:space="preserve">Egocentrique et par conséquent susceptible bien qu'il essaie d'éviter tout conflit ouvert. </t>
  </si>
  <si>
    <t>Violet/Bleu</t>
  </si>
  <si>
    <t xml:space="preserve">Se sent très seul mais il est trop réservé pour se permettre de créer des attachements profonds. </t>
  </si>
  <si>
    <t>Violet/Vert</t>
  </si>
  <si>
    <t xml:space="preserve">Estime qu'il reçoit moins qu'il ne devrait et qu'il n'a personne sur qui compter pour la sympathie et la compréhension. </t>
  </si>
  <si>
    <t>Ses sentiments refoulés et un certain égocentrisme le rendent susceptible mais il réalise qu'il doit tirer le meilleur parti possible de la situation.</t>
  </si>
  <si>
    <t>Violet/Rouge</t>
  </si>
  <si>
    <t xml:space="preserve">Désemparé lorsque ses désirs et ses besoins sont mal compris. </t>
  </si>
  <si>
    <t>Sent qu'il n'a personne vers qui se tourner ou sur qui compter.</t>
  </si>
  <si>
    <t>Violet/Jaune</t>
  </si>
  <si>
    <t>Egocentrique donc susceptible.</t>
  </si>
  <si>
    <t>Violet/Marron</t>
  </si>
  <si>
    <t xml:space="preserve">Egocentrique donc susceptible. </t>
  </si>
  <si>
    <t xml:space="preserve">Peut avoir du plaisir dans ses  rapports sexuels mais a tendance à garder ses distances sur le plan affectif. </t>
  </si>
  <si>
    <t>Violet/Noir</t>
  </si>
  <si>
    <t>Les conditions sont telles qu'il ne se laissera pas engager de façon intime sans faire des restrictions personnelles.</t>
  </si>
  <si>
    <t>Marron</t>
  </si>
  <si>
    <t>Peut avoir du plaisir dans ses rapports sexuels.</t>
  </si>
  <si>
    <t>Marron/Gris</t>
  </si>
  <si>
    <t>Désire s'engager affectivement.</t>
  </si>
  <si>
    <t>Peut  éprouver du plaisir dans ses rapports sexuels, essaie d'éviter les conflits.</t>
  </si>
  <si>
    <t>Marron/Bleu</t>
  </si>
  <si>
    <t>Peut éprouver du plaisir dans ses rapports sexuels.</t>
  </si>
  <si>
    <t xml:space="preserve">Inquiet et enclin à être en retrait affectivement, ce qui l'empêche de s'engager profondément. </t>
  </si>
  <si>
    <t>Marron/Vert</t>
  </si>
  <si>
    <t xml:space="preserve">Estime qu'il ne  peut pas faire grand-chose pour ses problèmes et ses difficultés et qu'il doit tirer le meilleur parti possible de la situation. </t>
  </si>
  <si>
    <t xml:space="preserve">Peut éprouver une satisfaction dans ses rapports sexuels. </t>
  </si>
  <si>
    <t>Marron/Rouge</t>
  </si>
  <si>
    <t xml:space="preserve">Se sent pris  dans une situation déprimante et désagréable et cherche à trouver un soulagement quelconque. </t>
  </si>
  <si>
    <t>Peut éprouver une satisfaction dans ses rapports sexuels à  condition qu'il n'y ait pas de trouble ou de désordre affectif.</t>
  </si>
  <si>
    <t>Marron/Jaune</t>
  </si>
  <si>
    <t>Très exigeant dans les critères qu'il met dans le choix d'un partenaire.</t>
  </si>
  <si>
    <t>Cherche une perfection dépourvue de réalisme dans sa vie sexuelle.</t>
  </si>
  <si>
    <t>Marron/Violet</t>
  </si>
  <si>
    <t>Peut éprouver une satisfaction  ans ses rapports sexuels mais tend à garder ses distances affectives.</t>
  </si>
  <si>
    <t>Marron/Noir</t>
  </si>
  <si>
    <t>Les circonstances l'obligent à faire un certain compromis et à renoncer à certains plaisirs.</t>
  </si>
  <si>
    <t>Peut éprouver une satisfaction dans ses rapports sexuels.</t>
  </si>
  <si>
    <t>Noir</t>
  </si>
  <si>
    <t>Estime qu'il a des obstacles sur sa route que les circonstances l'obligent à un compromis et à renoncer à certains plaisirs au moins pour l'instant.</t>
  </si>
  <si>
    <t>Noir/Gris</t>
  </si>
  <si>
    <t>Les circonstances sont telles qu'il se sent contraint à un compromis pour le temps présent s'il veut éviter d'être coupé de toute affection ou d'une participation totale.</t>
  </si>
  <si>
    <t>Noir/Bleu</t>
  </si>
  <si>
    <t>Inhibé affectivement. Se sent contraint de faire un compromis ce qui rend difficile pour lui de former un attachement affectif stable.</t>
  </si>
  <si>
    <t>Noir/Vert</t>
  </si>
  <si>
    <t>Les circonstances le force à un compromis, à réduire ses exigences et ses espoirs et à renoncer pour l'instant à certaines choses qu'il désire.</t>
  </si>
  <si>
    <t>Noir/Rouge</t>
  </si>
  <si>
    <t>Les circonstances sont restrictives et sont un obstacle pour  lui.</t>
  </si>
  <si>
    <t>Elles le forcent à renoncer pour l'instant à toute forme de joie ou à tout plaisir.</t>
  </si>
  <si>
    <t>Noir/Jaune</t>
  </si>
  <si>
    <t>Affirme que ses objectifs sont réalisables et s'y tient avec obstination même si les circonstances le forcent à un compromis.</t>
  </si>
  <si>
    <t>Noir/Marron</t>
  </si>
  <si>
    <t>Les conditions sont telles qu'il ne s'engagera pas profondément sans faire quelques restrictions personnelles.</t>
  </si>
  <si>
    <t>Les circonstances l'obligent à faire un compromis et à renoncer à certains plaisirs pour l'instant. Peut éprouver une  satisfaction dans  ses rapports sexuels.</t>
  </si>
  <si>
    <t>sélection 1</t>
  </si>
  <si>
    <t>s2_8</t>
  </si>
  <si>
    <t>x</t>
  </si>
  <si>
    <t>+</t>
  </si>
  <si>
    <t>-</t>
  </si>
  <si>
    <t>=</t>
  </si>
  <si>
    <t>concat groupe</t>
  </si>
  <si>
    <t>concat groupe général</t>
  </si>
  <si>
    <t xml:space="preserve"> </t>
  </si>
  <si>
    <t>s1_1</t>
  </si>
  <si>
    <t>s1_2</t>
  </si>
  <si>
    <t>s1_3</t>
  </si>
  <si>
    <t>s1_4</t>
  </si>
  <si>
    <t>s1_5</t>
  </si>
  <si>
    <t>s1_6</t>
  </si>
  <si>
    <t>s1_7</t>
  </si>
  <si>
    <t>g1_1</t>
  </si>
  <si>
    <t>g1_2</t>
  </si>
  <si>
    <t>g1_3</t>
  </si>
  <si>
    <t>g1_4</t>
  </si>
  <si>
    <t>g1_6</t>
  </si>
  <si>
    <t>g1_7</t>
  </si>
  <si>
    <t>s2_1</t>
  </si>
  <si>
    <t>s2_2</t>
  </si>
  <si>
    <t>s2_3</t>
  </si>
  <si>
    <t>s2_4</t>
  </si>
  <si>
    <t>s2_5</t>
  </si>
  <si>
    <t>s2_6</t>
  </si>
  <si>
    <t>s2_7</t>
  </si>
  <si>
    <t>s1_8</t>
  </si>
  <si>
    <t>g2_1</t>
  </si>
  <si>
    <t>g2_2</t>
  </si>
  <si>
    <t>g2_3</t>
  </si>
  <si>
    <t>g2_4</t>
  </si>
  <si>
    <t>g2_5</t>
  </si>
  <si>
    <t>g2_6</t>
  </si>
  <si>
    <t>g2_7</t>
  </si>
  <si>
    <t>g2_8</t>
  </si>
  <si>
    <t>g2_11</t>
  </si>
  <si>
    <t>g2_12</t>
  </si>
  <si>
    <t>g2_13</t>
  </si>
  <si>
    <t>g2_14</t>
  </si>
  <si>
    <t>g2_15</t>
  </si>
  <si>
    <t>g2_16</t>
  </si>
  <si>
    <t>g1_0</t>
  </si>
  <si>
    <t>g1_11</t>
  </si>
  <si>
    <t>g1_12</t>
  </si>
  <si>
    <t>g1_14</t>
  </si>
  <si>
    <t>g1_13</t>
  </si>
  <si>
    <t>g1_5</t>
  </si>
  <si>
    <t>g1_15</t>
  </si>
  <si>
    <t>g1_16</t>
  </si>
  <si>
    <t>g1_17</t>
  </si>
  <si>
    <t>g2_0</t>
  </si>
  <si>
    <t>g1_18</t>
  </si>
  <si>
    <t>Nom groupe 2</t>
  </si>
  <si>
    <t>Nom groupe 1</t>
  </si>
  <si>
    <t>concat groupe inverse</t>
  </si>
  <si>
    <t>angoisse</t>
  </si>
  <si>
    <t>bompensation</t>
  </si>
  <si>
    <t>s1_conc groupr 2</t>
  </si>
  <si>
    <t>s1_conc groupe 1</t>
  </si>
  <si>
    <t>s1-somconc groupe 2</t>
  </si>
  <si>
    <t>s1-somconc grope 1</t>
  </si>
  <si>
    <t>Présentation générale des couleurs et association dans un groupe</t>
  </si>
  <si>
    <t>Voila comment je pense réaliser mon analyse</t>
  </si>
  <si>
    <t>Pour l'instant je cherche a organiser mon analyse</t>
  </si>
  <si>
    <t>les résultats donneront les fichiers du test a afficher avec recherchev dans la feuille de présentation</t>
  </si>
  <si>
    <t>c'est encore confus je dois le reconnaitre mais c'est une base d'approche</t>
  </si>
</sst>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1"/>
      <color theme="1"/>
      <name val="Arial"/>
      <family val="2"/>
    </font>
    <font>
      <sz val="8"/>
      <color theme="1"/>
      <name val="Arial"/>
      <family val="2"/>
    </font>
    <font>
      <b/>
      <sz val="10"/>
      <color theme="1"/>
      <name val="Arial"/>
      <family val="2"/>
    </font>
    <font>
      <sz val="10"/>
      <color theme="1"/>
      <name val="Arial"/>
      <family val="2"/>
    </font>
    <font>
      <b/>
      <sz val="11"/>
      <color theme="1"/>
      <name val="Arial"/>
      <family val="2"/>
    </font>
    <font>
      <b/>
      <sz val="12"/>
      <color theme="1"/>
      <name val="Arial"/>
      <family val="2"/>
    </font>
    <font>
      <b/>
      <sz val="11"/>
      <color rgb="FFFF0000"/>
      <name val="Arial"/>
      <family val="2"/>
    </font>
    <font>
      <sz val="11"/>
      <color rgb="FFFF0000"/>
      <name val="Arial"/>
      <family val="2"/>
    </font>
    <font>
      <b/>
      <sz val="12"/>
      <color rgb="FFFF0000"/>
      <name val="Arial"/>
      <family val="2"/>
    </font>
    <font>
      <sz val="10"/>
      <name val="Arial"/>
      <family val="2"/>
    </font>
    <font>
      <sz val="11"/>
      <color rgb="FF00B050"/>
      <name val="Arial"/>
      <family val="2"/>
    </font>
    <font>
      <b/>
      <sz val="12"/>
      <color rgb="FF00B050"/>
      <name val="Arial"/>
      <family val="2"/>
    </font>
    <font>
      <sz val="11"/>
      <color theme="3"/>
      <name val="Arial"/>
      <family val="2"/>
    </font>
    <font>
      <sz val="10"/>
      <color theme="3"/>
      <name val="Arial"/>
      <family val="2"/>
    </font>
    <font>
      <b/>
      <sz val="10"/>
      <color theme="9" tint="-0.249977111117893"/>
      <name val="Arial"/>
      <family val="2"/>
    </font>
    <font>
      <b/>
      <sz val="10"/>
      <color theme="9"/>
      <name val="Arial"/>
      <family val="2"/>
    </font>
    <font>
      <b/>
      <sz val="12"/>
      <name val="Arial"/>
      <family val="2"/>
    </font>
    <font>
      <b/>
      <sz val="10"/>
      <color theme="3"/>
      <name val="Arial"/>
      <family val="2"/>
    </font>
    <font>
      <b/>
      <sz val="11"/>
      <color rgb="FF00B050"/>
      <name val="Arial"/>
      <family val="2"/>
    </font>
    <font>
      <sz val="8"/>
      <name val="Arial"/>
      <family val="2"/>
    </font>
    <font>
      <b/>
      <sz val="14"/>
      <color rgb="FFFF0000"/>
      <name val="Arial"/>
      <family val="2"/>
    </font>
  </fonts>
  <fills count="5">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1">
    <border>
      <left/>
      <right/>
      <top/>
      <bottom/>
      <diagonal/>
    </border>
  </borders>
  <cellStyleXfs count="1">
    <xf numFmtId="0" fontId="0" fillId="0" borderId="0"/>
  </cellStyleXfs>
  <cellXfs count="62">
    <xf numFmtId="0" fontId="0" fillId="0" borderId="0" xfId="0"/>
    <xf numFmtId="0" fontId="0" fillId="0" borderId="0" xfId="0" applyAlignment="1">
      <alignment horizontal="center"/>
    </xf>
    <xf numFmtId="0" fontId="0" fillId="0" borderId="0" xfId="0" applyAlignment="1">
      <alignment wrapText="1"/>
    </xf>
    <xf numFmtId="0" fontId="2" fillId="0" borderId="0" xfId="0" applyFont="1" applyAlignment="1">
      <alignment vertical="center"/>
    </xf>
    <xf numFmtId="0" fontId="3" fillId="0" borderId="0" xfId="0" applyFont="1" applyAlignment="1">
      <alignment vertical="center"/>
    </xf>
    <xf numFmtId="0" fontId="3" fillId="0" borderId="0" xfId="0" applyFont="1" applyAlignment="1">
      <alignment vertical="center" wrapText="1"/>
    </xf>
    <xf numFmtId="0" fontId="2" fillId="0" borderId="0" xfId="0" applyFont="1" applyAlignment="1">
      <alignment vertical="center" wrapText="1"/>
    </xf>
    <xf numFmtId="0" fontId="0" fillId="0" borderId="0" xfId="0" applyAlignment="1">
      <alignment vertical="center" wrapText="1"/>
    </xf>
    <xf numFmtId="0" fontId="0" fillId="0" borderId="0" xfId="0" applyAlignment="1">
      <alignment vertical="center"/>
    </xf>
    <xf numFmtId="0" fontId="5" fillId="0" borderId="0" xfId="0" applyFont="1" applyAlignment="1">
      <alignment horizontal="center"/>
    </xf>
    <xf numFmtId="49" fontId="6" fillId="0" borderId="0" xfId="0" applyNumberFormat="1" applyFont="1" applyAlignment="1">
      <alignment horizontal="center"/>
    </xf>
    <xf numFmtId="49" fontId="6" fillId="0" borderId="0" xfId="0" applyNumberFormat="1" applyFont="1"/>
    <xf numFmtId="0" fontId="8" fillId="0" borderId="0" xfId="0" applyFont="1" applyAlignment="1">
      <alignment horizontal="center"/>
    </xf>
    <xf numFmtId="0" fontId="6" fillId="0" borderId="0" xfId="0" applyFont="1" applyAlignment="1">
      <alignment horizontal="center"/>
    </xf>
    <xf numFmtId="0" fontId="10" fillId="0" borderId="0" xfId="0" applyFont="1"/>
    <xf numFmtId="0" fontId="11" fillId="0" borderId="0" xfId="0" applyFont="1" applyAlignment="1">
      <alignment horizontal="center"/>
    </xf>
    <xf numFmtId="0" fontId="12" fillId="0" borderId="0" xfId="0" applyFont="1"/>
    <xf numFmtId="0" fontId="12" fillId="0" borderId="0" xfId="0" applyFont="1" applyAlignment="1">
      <alignment horizontal="center"/>
    </xf>
    <xf numFmtId="0" fontId="13" fillId="0" borderId="0" xfId="0" applyFont="1" applyAlignment="1">
      <alignment horizontal="center"/>
    </xf>
    <xf numFmtId="0" fontId="13" fillId="0" borderId="0" xfId="0" applyFont="1"/>
    <xf numFmtId="0" fontId="14" fillId="0" borderId="0" xfId="0" applyFont="1"/>
    <xf numFmtId="0" fontId="14" fillId="0" borderId="0" xfId="0" applyFont="1" applyAlignment="1">
      <alignment horizontal="center"/>
    </xf>
    <xf numFmtId="0" fontId="15" fillId="0" borderId="0" xfId="0" applyFont="1"/>
    <xf numFmtId="0" fontId="15" fillId="0" borderId="0" xfId="0" applyFont="1" applyAlignment="1">
      <alignment horizontal="center"/>
    </xf>
    <xf numFmtId="0" fontId="16" fillId="0" borderId="0" xfId="0" applyFont="1" applyAlignment="1">
      <alignment horizontal="center"/>
    </xf>
    <xf numFmtId="0" fontId="10" fillId="2" borderId="0" xfId="0" applyFont="1" applyFill="1"/>
    <xf numFmtId="0" fontId="9" fillId="2" borderId="0" xfId="0" applyFont="1" applyFill="1" applyAlignment="1">
      <alignment horizontal="left"/>
    </xf>
    <xf numFmtId="0" fontId="16" fillId="2" borderId="0" xfId="0" applyFont="1" applyFill="1" applyAlignment="1">
      <alignment horizontal="center"/>
    </xf>
    <xf numFmtId="0" fontId="11" fillId="2" borderId="0" xfId="0" applyFont="1" applyFill="1" applyAlignment="1">
      <alignment horizontal="center"/>
    </xf>
    <xf numFmtId="0" fontId="14" fillId="2" borderId="0" xfId="0" applyFont="1" applyFill="1" applyAlignment="1">
      <alignment horizontal="center"/>
    </xf>
    <xf numFmtId="0" fontId="13" fillId="2" borderId="0" xfId="0" applyFont="1" applyFill="1" applyAlignment="1">
      <alignment horizontal="center"/>
    </xf>
    <xf numFmtId="0" fontId="17" fillId="2" borderId="0" xfId="0" applyFont="1" applyFill="1" applyAlignment="1">
      <alignment horizontal="center"/>
    </xf>
    <xf numFmtId="0" fontId="17" fillId="0" borderId="0" xfId="0" applyFont="1" applyAlignment="1">
      <alignment horizontal="center"/>
    </xf>
    <xf numFmtId="0" fontId="18" fillId="0" borderId="0" xfId="0" applyFont="1"/>
    <xf numFmtId="0" fontId="1" fillId="0" borderId="0" xfId="0" applyFont="1" applyAlignment="1">
      <alignment vertical="center"/>
    </xf>
    <xf numFmtId="0" fontId="19" fillId="0" borderId="0" xfId="0" applyFont="1"/>
    <xf numFmtId="0" fontId="19" fillId="0" borderId="0" xfId="0" applyFont="1" applyAlignment="1">
      <alignment vertical="center"/>
    </xf>
    <xf numFmtId="0" fontId="19" fillId="0" borderId="0" xfId="0" applyFont="1" applyAlignment="1">
      <alignment horizontal="center" vertical="center"/>
    </xf>
    <xf numFmtId="0" fontId="0" fillId="0" borderId="0" xfId="0" applyFont="1" applyAlignment="1">
      <alignment vertical="center"/>
    </xf>
    <xf numFmtId="0" fontId="0" fillId="0" borderId="0" xfId="0" applyFont="1" applyAlignment="1">
      <alignment horizontal="center" vertical="center"/>
    </xf>
    <xf numFmtId="0" fontId="4" fillId="0" borderId="0" xfId="0" applyFont="1"/>
    <xf numFmtId="0" fontId="0" fillId="2" borderId="0" xfId="0" applyFill="1"/>
    <xf numFmtId="0" fontId="1" fillId="2" borderId="0" xfId="0" applyFont="1" applyFill="1"/>
    <xf numFmtId="0" fontId="19" fillId="0" borderId="0" xfId="0" applyFont="1" applyAlignment="1">
      <alignment horizontal="center"/>
    </xf>
    <xf numFmtId="0" fontId="0" fillId="3" borderId="0" xfId="0" applyFill="1"/>
    <xf numFmtId="0" fontId="6" fillId="3" borderId="0" xfId="0" applyFont="1" applyFill="1" applyAlignment="1">
      <alignment horizontal="center"/>
    </xf>
    <xf numFmtId="0" fontId="14" fillId="3" borderId="0" xfId="0" applyFont="1" applyFill="1"/>
    <xf numFmtId="0" fontId="14" fillId="3" borderId="0" xfId="0" applyFont="1" applyFill="1" applyAlignment="1">
      <alignment horizontal="center"/>
    </xf>
    <xf numFmtId="0" fontId="0" fillId="3" borderId="0" xfId="0" applyFill="1" applyAlignment="1">
      <alignment horizontal="center"/>
    </xf>
    <xf numFmtId="49" fontId="20" fillId="0" borderId="0" xfId="0" applyNumberFormat="1" applyFont="1" applyAlignment="1">
      <alignment horizontal="center"/>
    </xf>
    <xf numFmtId="0" fontId="20" fillId="0" borderId="0" xfId="0" applyFont="1" applyAlignment="1">
      <alignment horizontal="center"/>
    </xf>
    <xf numFmtId="0" fontId="1" fillId="4" borderId="0" xfId="0" applyFont="1" applyFill="1" applyAlignment="1">
      <alignment vertical="center"/>
    </xf>
    <xf numFmtId="0" fontId="0" fillId="4" borderId="0" xfId="0" applyFill="1" applyAlignment="1">
      <alignment vertical="center"/>
    </xf>
    <xf numFmtId="0" fontId="19" fillId="4" borderId="0" xfId="0" applyFont="1" applyFill="1" applyAlignment="1">
      <alignment horizontal="center" vertical="center"/>
    </xf>
    <xf numFmtId="0" fontId="19" fillId="4" borderId="0" xfId="0" applyFont="1" applyFill="1" applyAlignment="1">
      <alignment vertical="center"/>
    </xf>
    <xf numFmtId="0" fontId="0" fillId="4" borderId="0" xfId="0" applyFill="1" applyAlignment="1">
      <alignment vertical="center" wrapText="1"/>
    </xf>
    <xf numFmtId="0" fontId="7" fillId="4" borderId="0" xfId="0" applyFont="1" applyFill="1" applyAlignment="1">
      <alignment horizontal="center" vertical="center"/>
    </xf>
    <xf numFmtId="0" fontId="19" fillId="4" borderId="0" xfId="0" applyFont="1" applyFill="1" applyAlignment="1">
      <alignment horizontal="center"/>
    </xf>
    <xf numFmtId="0" fontId="19" fillId="4" borderId="0" xfId="0" applyFont="1" applyFill="1"/>
    <xf numFmtId="0" fontId="4" fillId="0" borderId="0" xfId="0" applyFont="1" applyAlignment="1">
      <alignment wrapText="1"/>
    </xf>
    <xf numFmtId="0" fontId="4" fillId="0" borderId="0" xfId="0" applyFont="1" applyAlignment="1"/>
    <xf numFmtId="0" fontId="4" fillId="0" borderId="0" xfId="0" applyFont="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5"/>
  <sheetViews>
    <sheetView tabSelected="1" topLeftCell="A4" zoomScale="80" zoomScaleNormal="80" workbookViewId="0">
      <selection activeCell="P7" sqref="P7"/>
    </sheetView>
  </sheetViews>
  <sheetFormatPr baseColWidth="10" defaultColWidth="4.625" defaultRowHeight="14.25" x14ac:dyDescent="0.2"/>
  <cols>
    <col min="1" max="1" width="20" customWidth="1"/>
    <col min="2" max="2" width="6" customWidth="1"/>
    <col min="3" max="3" width="4.25" customWidth="1"/>
    <col min="4" max="4" width="3.375" customWidth="1"/>
    <col min="5" max="5" width="5.625" customWidth="1"/>
    <col min="6" max="6" width="4.125" customWidth="1"/>
    <col min="7" max="7" width="4.875" customWidth="1"/>
    <col min="8" max="8" width="3.75" customWidth="1"/>
    <col min="9" max="10" width="5.625" customWidth="1"/>
    <col min="11" max="12" width="4.625" customWidth="1"/>
    <col min="13" max="13" width="5.625" customWidth="1"/>
    <col min="14" max="14" width="4.25" customWidth="1"/>
    <col min="15" max="16" width="4.375" customWidth="1"/>
    <col min="17" max="18" width="5.625" customWidth="1"/>
    <col min="19" max="20" width="4.375" customWidth="1"/>
    <col min="21" max="21" width="5.625" customWidth="1"/>
    <col min="22" max="22" width="4.375" customWidth="1"/>
    <col min="23" max="24" width="4.75" customWidth="1"/>
    <col min="25" max="25" width="5.625" customWidth="1"/>
    <col min="26" max="27" width="4.5" customWidth="1"/>
    <col min="28" max="29" width="5.625" customWidth="1"/>
    <col min="30" max="30" width="4.875" customWidth="1"/>
    <col min="31" max="32" width="4.75" customWidth="1"/>
    <col min="33" max="41" width="3.625" customWidth="1"/>
    <col min="42" max="45" width="5.625" customWidth="1"/>
  </cols>
  <sheetData>
    <row r="1" spans="1:42" ht="15" x14ac:dyDescent="0.25">
      <c r="B1" s="60" t="s">
        <v>237</v>
      </c>
      <c r="C1" s="60"/>
      <c r="D1" s="60"/>
      <c r="E1" s="60"/>
      <c r="F1" s="60"/>
      <c r="G1" s="60"/>
      <c r="H1" s="60"/>
      <c r="I1" s="60"/>
      <c r="J1" s="60"/>
      <c r="K1" s="60"/>
      <c r="L1" s="60"/>
      <c r="M1" s="60"/>
      <c r="N1" s="60"/>
      <c r="O1" s="60"/>
      <c r="P1" s="60"/>
      <c r="Q1" s="60"/>
      <c r="R1" s="60"/>
      <c r="S1" s="60"/>
      <c r="T1" s="60"/>
      <c r="U1" s="60"/>
      <c r="V1" s="60"/>
      <c r="W1" s="60"/>
      <c r="X1" s="60"/>
      <c r="Y1" s="60"/>
      <c r="Z1" s="60"/>
    </row>
    <row r="2" spans="1:42" ht="15" x14ac:dyDescent="0.25">
      <c r="B2" s="61"/>
      <c r="C2" s="61"/>
      <c r="D2" s="61"/>
      <c r="E2" s="61"/>
      <c r="F2" s="61"/>
      <c r="G2" s="61"/>
      <c r="H2" s="61"/>
      <c r="I2" s="61"/>
      <c r="J2" s="61"/>
      <c r="K2" s="61"/>
      <c r="L2" s="61"/>
      <c r="M2" s="61"/>
      <c r="N2" s="61"/>
      <c r="O2" s="61"/>
      <c r="P2" s="61"/>
      <c r="Q2" s="61"/>
      <c r="R2" s="61"/>
      <c r="S2" s="61"/>
      <c r="T2" s="61"/>
      <c r="U2" s="61"/>
      <c r="V2" s="61"/>
      <c r="W2" s="61"/>
      <c r="X2" s="61"/>
      <c r="Y2" s="61"/>
      <c r="Z2" s="61"/>
    </row>
    <row r="3" spans="1:42" ht="15" x14ac:dyDescent="0.25">
      <c r="B3" s="61" t="s">
        <v>238</v>
      </c>
      <c r="C3" s="61"/>
      <c r="D3" s="61"/>
      <c r="E3" s="61"/>
      <c r="F3" s="61"/>
      <c r="G3" s="61"/>
      <c r="H3" s="61"/>
      <c r="I3" s="61"/>
      <c r="J3" s="61"/>
      <c r="K3" s="61"/>
      <c r="L3" s="61"/>
      <c r="M3" s="61"/>
      <c r="N3" s="61"/>
      <c r="O3" s="61"/>
      <c r="P3" s="61"/>
      <c r="Q3" s="61"/>
      <c r="R3" s="61"/>
      <c r="S3" s="61"/>
      <c r="T3" s="61"/>
      <c r="U3" s="61"/>
      <c r="V3" s="61"/>
      <c r="W3" s="61"/>
      <c r="X3" s="61"/>
      <c r="Y3" s="61"/>
      <c r="Z3" s="61"/>
    </row>
    <row r="4" spans="1:42" ht="15" x14ac:dyDescent="0.25">
      <c r="B4" s="61"/>
      <c r="C4" s="61"/>
      <c r="D4" s="61"/>
      <c r="E4" s="61"/>
      <c r="F4" s="61"/>
      <c r="G4" s="61"/>
      <c r="H4" s="61"/>
      <c r="I4" s="61"/>
      <c r="J4" s="61"/>
      <c r="K4" s="61"/>
      <c r="L4" s="61"/>
      <c r="M4" s="61"/>
      <c r="N4" s="61"/>
      <c r="O4" s="61"/>
      <c r="P4" s="61"/>
      <c r="Q4" s="61"/>
      <c r="R4" s="61"/>
      <c r="S4" s="61"/>
      <c r="T4" s="61"/>
      <c r="U4" s="61"/>
      <c r="V4" s="61"/>
      <c r="W4" s="61"/>
      <c r="X4" s="61"/>
      <c r="Y4" s="61"/>
      <c r="Z4" s="61"/>
    </row>
    <row r="5" spans="1:42" ht="15" x14ac:dyDescent="0.25">
      <c r="B5" s="61" t="s">
        <v>239</v>
      </c>
      <c r="C5" s="61"/>
      <c r="D5" s="61"/>
      <c r="E5" s="61"/>
      <c r="F5" s="61"/>
      <c r="G5" s="61"/>
      <c r="H5" s="61"/>
      <c r="I5" s="61"/>
      <c r="J5" s="61"/>
      <c r="K5" s="61"/>
      <c r="L5" s="61"/>
      <c r="M5" s="61"/>
      <c r="N5" s="61"/>
      <c r="O5" s="61"/>
      <c r="P5" s="61"/>
      <c r="Q5" s="61"/>
      <c r="R5" s="61"/>
      <c r="S5" s="61"/>
      <c r="T5" s="61"/>
      <c r="U5" s="61"/>
      <c r="V5" s="61"/>
      <c r="W5" s="61"/>
      <c r="X5" s="61"/>
      <c r="Y5" s="61"/>
      <c r="Z5" s="61"/>
    </row>
    <row r="6" spans="1:42" ht="15" x14ac:dyDescent="0.25">
      <c r="B6" s="61"/>
      <c r="C6" s="61"/>
      <c r="D6" s="61"/>
      <c r="E6" s="61"/>
      <c r="F6" s="61"/>
      <c r="G6" s="61"/>
      <c r="H6" s="61"/>
      <c r="I6" s="61"/>
      <c r="J6" s="61"/>
      <c r="K6" s="61"/>
      <c r="L6" s="61"/>
      <c r="M6" s="61"/>
      <c r="N6" s="61"/>
      <c r="O6" s="61"/>
      <c r="P6" s="61"/>
      <c r="Q6" s="61"/>
      <c r="R6" s="61"/>
      <c r="S6" s="61"/>
      <c r="T6" s="61"/>
      <c r="U6" s="61"/>
      <c r="V6" s="61"/>
      <c r="W6" s="61"/>
      <c r="X6" s="61"/>
      <c r="Y6" s="61"/>
      <c r="Z6" s="61"/>
    </row>
    <row r="7" spans="1:42" x14ac:dyDescent="0.2">
      <c r="B7" t="s">
        <v>240</v>
      </c>
    </row>
    <row r="8" spans="1:42" x14ac:dyDescent="0.2">
      <c r="A8" t="s">
        <v>3</v>
      </c>
    </row>
    <row r="9" spans="1:42" ht="18" x14ac:dyDescent="0.25">
      <c r="A9" t="s">
        <v>1</v>
      </c>
      <c r="B9" s="10" t="s">
        <v>174</v>
      </c>
      <c r="C9" s="11"/>
      <c r="D9" s="11"/>
      <c r="E9" s="10" t="s">
        <v>175</v>
      </c>
      <c r="F9" s="10"/>
      <c r="G9" s="10" t="s">
        <v>177</v>
      </c>
      <c r="H9" s="10"/>
      <c r="I9" s="49" t="s">
        <v>176</v>
      </c>
      <c r="J9" s="10"/>
    </row>
    <row r="10" spans="1:42" x14ac:dyDescent="0.2">
      <c r="A10" t="s">
        <v>0</v>
      </c>
    </row>
    <row r="11" spans="1:42" s="8" customFormat="1" x14ac:dyDescent="0.2">
      <c r="A11" s="7" t="s">
        <v>228</v>
      </c>
      <c r="C11" s="51" t="s">
        <v>181</v>
      </c>
      <c r="D11" s="51"/>
      <c r="E11" s="51"/>
      <c r="F11" s="51"/>
      <c r="G11" s="51" t="s">
        <v>182</v>
      </c>
      <c r="H11" s="51"/>
      <c r="I11" s="51"/>
      <c r="J11" s="51"/>
      <c r="K11" s="51" t="s">
        <v>183</v>
      </c>
      <c r="L11" s="51"/>
      <c r="M11" s="51"/>
      <c r="N11" s="51"/>
      <c r="O11" s="51" t="s">
        <v>184</v>
      </c>
      <c r="P11" s="51"/>
      <c r="Q11" s="51"/>
      <c r="R11" s="52"/>
      <c r="S11" s="51" t="s">
        <v>185</v>
      </c>
      <c r="T11" s="51"/>
      <c r="U11" s="51"/>
      <c r="V11" s="51"/>
      <c r="W11" s="51" t="s">
        <v>186</v>
      </c>
      <c r="X11" s="51"/>
      <c r="Y11" s="51"/>
      <c r="Z11" s="51" t="s">
        <v>187</v>
      </c>
      <c r="AA11" s="34"/>
      <c r="AB11" s="34"/>
      <c r="AC11" s="34"/>
      <c r="AD11" s="34"/>
      <c r="AE11" s="34" t="s">
        <v>201</v>
      </c>
      <c r="AF11" s="34"/>
      <c r="AG11" s="51" t="s">
        <v>233</v>
      </c>
      <c r="AH11" s="51"/>
      <c r="AI11" s="51"/>
      <c r="AJ11" s="51"/>
      <c r="AK11" s="34"/>
      <c r="AL11" s="34"/>
      <c r="AM11" s="51" t="s">
        <v>235</v>
      </c>
      <c r="AN11" s="52"/>
      <c r="AO11" s="52"/>
      <c r="AP11" s="52"/>
    </row>
    <row r="12" spans="1:42" ht="18" x14ac:dyDescent="0.25">
      <c r="A12" t="s">
        <v>172</v>
      </c>
      <c r="B12" s="12" t="str">
        <f>mu</f>
        <v>x</v>
      </c>
      <c r="C12" s="9">
        <v>4</v>
      </c>
      <c r="D12" s="9"/>
      <c r="E12" s="12" t="str">
        <f>mu</f>
        <v>x</v>
      </c>
      <c r="F12" s="12"/>
      <c r="G12" s="9">
        <v>3</v>
      </c>
      <c r="H12" s="9"/>
      <c r="I12" s="12" t="str">
        <f>pl</f>
        <v>+</v>
      </c>
      <c r="J12" s="12"/>
      <c r="K12" s="9">
        <v>1</v>
      </c>
      <c r="L12" s="9"/>
      <c r="M12" s="12" t="str">
        <f>pl</f>
        <v>+</v>
      </c>
      <c r="N12" s="12"/>
      <c r="O12" s="9">
        <v>5</v>
      </c>
      <c r="P12" s="9"/>
      <c r="Q12" s="12" t="str">
        <f>eg</f>
        <v>=</v>
      </c>
      <c r="R12" s="12"/>
      <c r="S12" s="9">
        <v>7</v>
      </c>
      <c r="T12" s="9"/>
      <c r="U12" s="12" t="str">
        <f>eg</f>
        <v>=</v>
      </c>
      <c r="V12" s="12"/>
      <c r="W12" s="9">
        <v>6</v>
      </c>
      <c r="X12" s="9"/>
      <c r="Y12" s="50" t="str">
        <f>mo</f>
        <v>-</v>
      </c>
      <c r="Z12" s="9">
        <v>8</v>
      </c>
      <c r="AA12" s="9"/>
      <c r="AB12" s="50" t="str">
        <f>mo</f>
        <v>-</v>
      </c>
      <c r="AC12" s="12"/>
      <c r="AD12" s="12"/>
      <c r="AE12" s="9">
        <v>2</v>
      </c>
      <c r="AF12" s="9"/>
      <c r="AG12" s="25" t="str">
        <f>CONCATENATE(B16,S16)</f>
        <v>x4x3+1+5=7=6-8-2</v>
      </c>
      <c r="AH12" s="25"/>
      <c r="AI12" s="25"/>
      <c r="AJ12" s="25"/>
      <c r="AK12" s="25"/>
      <c r="AL12" s="14"/>
      <c r="AM12" s="33"/>
    </row>
    <row r="13" spans="1:42" ht="18" x14ac:dyDescent="0.25">
      <c r="A13" t="s">
        <v>230</v>
      </c>
      <c r="B13" s="12"/>
      <c r="C13" s="9"/>
      <c r="D13" s="9"/>
      <c r="E13" s="12"/>
      <c r="F13" s="12"/>
      <c r="G13" s="9"/>
      <c r="H13" s="9"/>
      <c r="I13" s="12"/>
      <c r="J13" s="12"/>
      <c r="K13" s="9"/>
      <c r="L13" s="9"/>
      <c r="M13" s="12"/>
      <c r="N13" s="12"/>
      <c r="O13" s="9"/>
      <c r="P13" s="9"/>
      <c r="Q13" s="12"/>
      <c r="R13" s="12"/>
      <c r="S13" s="9"/>
      <c r="T13" s="9"/>
      <c r="U13" s="12"/>
      <c r="V13" s="12"/>
      <c r="W13" s="9"/>
      <c r="X13" s="9"/>
      <c r="Y13" s="50"/>
      <c r="Z13" s="9"/>
      <c r="AA13" s="9"/>
      <c r="AB13" s="50"/>
      <c r="AC13" s="12"/>
      <c r="AD13" s="12"/>
      <c r="AE13" s="9"/>
      <c r="AF13" s="9"/>
    </row>
    <row r="14" spans="1:42" ht="18" x14ac:dyDescent="0.25">
      <c r="A14" t="s">
        <v>231</v>
      </c>
      <c r="B14" s="12"/>
      <c r="C14" s="9"/>
      <c r="D14" s="9"/>
      <c r="E14" s="12"/>
      <c r="F14" s="12"/>
      <c r="G14" s="9"/>
      <c r="H14" s="9"/>
      <c r="I14" s="12"/>
      <c r="J14" s="12"/>
      <c r="K14" s="9"/>
      <c r="L14" s="9"/>
      <c r="M14" s="12"/>
      <c r="N14" s="12"/>
      <c r="O14" s="9"/>
      <c r="P14" s="9"/>
      <c r="Q14" s="12"/>
      <c r="R14" s="12"/>
      <c r="S14" s="9"/>
      <c r="T14" s="9"/>
      <c r="U14" s="12"/>
      <c r="V14" s="12"/>
      <c r="W14" s="9"/>
      <c r="X14" s="9"/>
      <c r="Y14" s="50"/>
      <c r="Z14" s="9"/>
      <c r="AA14" s="9"/>
      <c r="AB14" s="50"/>
      <c r="AC14" s="12"/>
      <c r="AD14" s="12"/>
      <c r="AE14" s="9"/>
      <c r="AF14" s="9"/>
    </row>
    <row r="15" spans="1:42" ht="6.75" customHeight="1" x14ac:dyDescent="0.25">
      <c r="B15" s="12"/>
      <c r="C15" s="9"/>
      <c r="D15" s="9"/>
      <c r="E15" s="12"/>
      <c r="F15" s="12"/>
      <c r="G15" s="9"/>
      <c r="H15" s="9"/>
      <c r="I15" s="12"/>
      <c r="J15" s="12"/>
      <c r="K15" s="9"/>
      <c r="L15" s="9"/>
      <c r="M15" s="12"/>
      <c r="N15" s="12"/>
      <c r="O15" s="9"/>
      <c r="P15" s="9"/>
      <c r="Q15" s="12"/>
      <c r="R15" s="12"/>
      <c r="S15" s="9"/>
      <c r="T15" s="9"/>
      <c r="U15" s="12"/>
      <c r="V15" s="12"/>
      <c r="W15" s="9"/>
      <c r="X15" s="9"/>
      <c r="Y15" s="12"/>
      <c r="Z15" s="9"/>
      <c r="AA15" s="9"/>
      <c r="AB15" s="12"/>
      <c r="AC15" s="12"/>
      <c r="AD15" s="12"/>
      <c r="AE15" s="9"/>
      <c r="AF15" s="9"/>
    </row>
    <row r="16" spans="1:42" s="14" customFormat="1" ht="17.25" customHeight="1" x14ac:dyDescent="0.25">
      <c r="A16" s="14" t="s">
        <v>179</v>
      </c>
      <c r="B16" s="26" t="str">
        <f>CONCATENATE(g1_1,M19)</f>
        <v>x4x3+1+5</v>
      </c>
      <c r="C16" s="27"/>
      <c r="D16" s="27"/>
      <c r="E16" s="24">
        <f>s1_1+s1_2+s1_3+s1_4</f>
        <v>13</v>
      </c>
      <c r="F16" s="15"/>
      <c r="G16" s="15"/>
      <c r="H16" s="15"/>
      <c r="I16" s="15"/>
      <c r="J16" s="15"/>
      <c r="K16" s="15"/>
      <c r="L16" s="15"/>
      <c r="M16" s="15"/>
      <c r="N16" s="15"/>
      <c r="O16" s="15"/>
      <c r="P16" s="15"/>
      <c r="Q16" s="15"/>
      <c r="R16" s="15"/>
      <c r="S16" s="26" t="str">
        <f>CONCATENATE(U19,AB19)</f>
        <v>=7=6-8-2</v>
      </c>
      <c r="T16" s="26"/>
      <c r="U16" s="27">
        <f>s1_5+s1_6+s1_7+s1_8</f>
        <v>23</v>
      </c>
      <c r="V16" s="28"/>
      <c r="W16" s="15"/>
      <c r="X16" s="15"/>
      <c r="Y16" s="15"/>
      <c r="Z16" s="15"/>
      <c r="AA16" s="15"/>
      <c r="AB16" s="15"/>
      <c r="AC16" s="15"/>
      <c r="AD16" s="15"/>
      <c r="AE16" s="15"/>
      <c r="AF16" s="15"/>
    </row>
    <row r="17" spans="1:42" ht="8.25" customHeight="1" x14ac:dyDescent="0.25">
      <c r="B17" s="12"/>
      <c r="C17" s="9"/>
      <c r="D17" s="9"/>
      <c r="E17" s="12"/>
      <c r="F17" s="12"/>
      <c r="G17" s="9"/>
      <c r="H17" s="9"/>
      <c r="I17" s="12"/>
      <c r="J17" s="12"/>
      <c r="K17" s="9"/>
      <c r="L17" s="9"/>
      <c r="M17" s="12"/>
      <c r="N17" s="12"/>
      <c r="O17" s="9"/>
      <c r="P17" s="9"/>
      <c r="Q17" s="12"/>
      <c r="R17" s="12"/>
      <c r="S17" s="9"/>
      <c r="T17" s="9"/>
      <c r="U17" s="12"/>
      <c r="V17" s="12"/>
      <c r="W17" s="9"/>
      <c r="X17" s="9"/>
      <c r="Y17" s="12"/>
      <c r="Z17" s="9"/>
      <c r="AA17" s="9"/>
      <c r="AB17" s="12"/>
      <c r="AC17" s="12"/>
      <c r="AD17" s="12"/>
      <c r="AE17" s="9"/>
      <c r="AF17" s="9"/>
    </row>
    <row r="18" spans="1:42" s="36" customFormat="1" ht="16.5" customHeight="1" x14ac:dyDescent="0.2">
      <c r="B18" s="37"/>
      <c r="C18" s="53" t="s">
        <v>216</v>
      </c>
      <c r="D18" s="53"/>
      <c r="E18" s="53" t="s">
        <v>188</v>
      </c>
      <c r="F18" s="53"/>
      <c r="G18" s="53" t="s">
        <v>217</v>
      </c>
      <c r="H18" s="53"/>
      <c r="I18" s="53" t="s">
        <v>189</v>
      </c>
      <c r="J18" s="53"/>
      <c r="K18" s="53" t="s">
        <v>218</v>
      </c>
      <c r="L18" s="53"/>
      <c r="M18" s="53" t="s">
        <v>190</v>
      </c>
      <c r="N18" s="53"/>
      <c r="O18" s="54" t="s">
        <v>220</v>
      </c>
      <c r="P18" s="53"/>
      <c r="Q18" s="53" t="s">
        <v>191</v>
      </c>
      <c r="R18" s="54"/>
      <c r="S18" s="53" t="s">
        <v>219</v>
      </c>
      <c r="T18" s="53"/>
      <c r="U18" s="53" t="s">
        <v>221</v>
      </c>
      <c r="V18" s="53"/>
      <c r="W18" s="54" t="s">
        <v>222</v>
      </c>
      <c r="X18" s="53"/>
      <c r="Y18" s="53" t="s">
        <v>192</v>
      </c>
      <c r="Z18" s="53" t="s">
        <v>223</v>
      </c>
      <c r="AA18" s="53"/>
      <c r="AB18" s="53" t="s">
        <v>193</v>
      </c>
      <c r="AC18" s="53" t="s">
        <v>224</v>
      </c>
      <c r="AD18" s="54"/>
      <c r="AE18" s="53" t="s">
        <v>226</v>
      </c>
      <c r="AF18" s="37"/>
    </row>
    <row r="19" spans="1:42" s="16" customFormat="1" x14ac:dyDescent="0.2">
      <c r="A19" t="s">
        <v>178</v>
      </c>
      <c r="C19" s="17" t="str">
        <f>CONCATENATE(B12,s1_1)</f>
        <v>x4</v>
      </c>
      <c r="D19" s="17">
        <f>s1_1</f>
        <v>4</v>
      </c>
      <c r="E19" s="30" t="str">
        <f>CONCATENATE(B12,s1_1,E12,s1_2)</f>
        <v>x4x3</v>
      </c>
      <c r="F19" s="31">
        <f>s1_1+s1_2</f>
        <v>7</v>
      </c>
      <c r="G19" s="18" t="str">
        <f>CONCATENATE(E12,s1_2)</f>
        <v>x3</v>
      </c>
      <c r="H19" s="32">
        <f>s1_2</f>
        <v>3</v>
      </c>
      <c r="I19" s="16" t="str">
        <f>CONCATENATE(I12,s1_3,M12,s1_4)</f>
        <v>+1+5</v>
      </c>
      <c r="J19" s="31">
        <f>s1_2+s1_3</f>
        <v>4</v>
      </c>
      <c r="K19" s="18" t="str">
        <f>CONCATENATE(I12,s1_3)</f>
        <v>+1</v>
      </c>
      <c r="L19" s="32">
        <f>s1_3</f>
        <v>1</v>
      </c>
      <c r="M19" s="30" t="str">
        <f>CONCATENATE(I12,s1_3,M12,s1_4)</f>
        <v>+1+5</v>
      </c>
      <c r="N19" s="31">
        <f>s1_3+s1_4</f>
        <v>6</v>
      </c>
      <c r="O19" s="18" t="str">
        <f>CONCATENATE(M12,s1_4)</f>
        <v>+5</v>
      </c>
      <c r="P19" s="32">
        <f>s1_4</f>
        <v>5</v>
      </c>
      <c r="Q19" s="30" t="str">
        <f>CONCATENATE(M12,s1_4,Q12,s1_5)</f>
        <v>+5=7</v>
      </c>
      <c r="R19" s="31">
        <f>s1_4+s1_5</f>
        <v>12</v>
      </c>
      <c r="S19" s="18" t="str">
        <f>CONCATENATE(Q12,s1_5)</f>
        <v>=7</v>
      </c>
      <c r="T19" s="32">
        <f>s1_5</f>
        <v>7</v>
      </c>
      <c r="U19" s="30" t="str">
        <f>CONCATENATE(Q12,s1_5,U12,s1_6)</f>
        <v>=7=6</v>
      </c>
      <c r="V19" s="31">
        <f>s1_5+s1_6</f>
        <v>13</v>
      </c>
      <c r="W19" s="18" t="str">
        <f>CONCATENATE(U12,s1_6)</f>
        <v>=6</v>
      </c>
      <c r="X19" s="32">
        <f>s1_6</f>
        <v>6</v>
      </c>
      <c r="Y19" s="30" t="str">
        <f>CONCATENATE(U12,s1_6,Y12,s1_7)</f>
        <v>=6-8</v>
      </c>
      <c r="Z19" s="18" t="str">
        <f>CONCATENATE(Y12,s1_7)</f>
        <v>-8</v>
      </c>
      <c r="AA19" s="18">
        <f>s1_7</f>
        <v>8</v>
      </c>
      <c r="AB19" s="30" t="str">
        <f>CONCATENATE(Y12,s1_7,AB12,s1_8)</f>
        <v>-8-2</v>
      </c>
      <c r="AC19" s="30" t="str">
        <f>CONCATENATE(Y12,s1_7)</f>
        <v>-8</v>
      </c>
      <c r="AD19" s="31">
        <f>s1_7+s1_8</f>
        <v>10</v>
      </c>
      <c r="AE19" s="18" t="str">
        <f>CONCATENATE(AB12,s1_8)</f>
        <v>-2</v>
      </c>
      <c r="AF19" s="32">
        <f>s1_8</f>
        <v>2</v>
      </c>
    </row>
    <row r="20" spans="1:42" ht="6.75" customHeight="1" x14ac:dyDescent="0.25">
      <c r="B20" s="13"/>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row>
    <row r="21" spans="1:42" ht="15.75" customHeight="1" x14ac:dyDescent="0.25">
      <c r="A21" t="s">
        <v>229</v>
      </c>
      <c r="B21" s="13"/>
      <c r="C21" s="20"/>
      <c r="D21" s="20"/>
      <c r="E21" s="29" t="str">
        <f>CONCATENATE(E12,s1_2,B12,s1_1)</f>
        <v>x3x4</v>
      </c>
      <c r="F21" s="29"/>
      <c r="G21" s="21"/>
      <c r="H21" s="21"/>
      <c r="I21" s="29" t="str">
        <f>CONCATENATE(I12,s1_3,E12,s1_2)</f>
        <v>+1x3</v>
      </c>
      <c r="J21" s="29"/>
      <c r="K21" s="21"/>
      <c r="L21" s="21"/>
      <c r="M21" s="29" t="str">
        <f>CONCATENATE(M12,s1_4,I12,s1_3)</f>
        <v>+5+1</v>
      </c>
      <c r="N21" s="29"/>
      <c r="O21" s="21"/>
      <c r="P21" s="21"/>
      <c r="Q21" s="29" t="str">
        <f>CONCATENATE(Q12,s1_5,M12,s1_4)</f>
        <v>=7+5</v>
      </c>
      <c r="R21" s="29"/>
      <c r="S21" s="21"/>
      <c r="T21" s="21"/>
      <c r="U21" s="29" t="str">
        <f>CONCATENATE(U12,s1_6,Q12,s1_5)</f>
        <v>=6=7</v>
      </c>
      <c r="V21" s="29"/>
      <c r="W21" s="21"/>
      <c r="X21" s="21"/>
      <c r="Y21" s="29" t="str">
        <f>CONCATENATE(Y12,s1_7,U12,s1_6)</f>
        <v>-8=6</v>
      </c>
      <c r="Z21" s="21"/>
      <c r="AA21" s="21"/>
      <c r="AB21" s="29" t="str">
        <f>CONCATENATE(AB12,s1_8,Y12,s1_7)</f>
        <v>-2-8</v>
      </c>
      <c r="AC21" s="29"/>
      <c r="AD21" s="29"/>
      <c r="AF21" s="1"/>
    </row>
    <row r="22" spans="1:42" s="44" customFormat="1" ht="15.75" customHeight="1" x14ac:dyDescent="0.25">
      <c r="B22" s="45"/>
      <c r="C22" s="46"/>
      <c r="D22" s="46"/>
      <c r="E22" s="47"/>
      <c r="F22" s="47"/>
      <c r="G22" s="47"/>
      <c r="H22" s="47"/>
      <c r="I22" s="47"/>
      <c r="J22" s="47"/>
      <c r="K22" s="47"/>
      <c r="L22" s="47"/>
      <c r="M22" s="47"/>
      <c r="N22" s="47"/>
      <c r="O22" s="47"/>
      <c r="P22" s="47"/>
      <c r="Q22" s="47"/>
      <c r="R22" s="47"/>
      <c r="S22" s="47"/>
      <c r="T22" s="47"/>
      <c r="U22" s="47"/>
      <c r="V22" s="47"/>
      <c r="W22" s="47"/>
      <c r="X22" s="47"/>
      <c r="Y22" s="47"/>
      <c r="Z22" s="47"/>
      <c r="AA22" s="47"/>
      <c r="AB22" s="47"/>
      <c r="AC22" s="47"/>
      <c r="AD22" s="47"/>
      <c r="AE22" s="48"/>
      <c r="AF22" s="48"/>
    </row>
    <row r="23" spans="1:42" s="44" customFormat="1" ht="15.75" customHeight="1" x14ac:dyDescent="0.25">
      <c r="B23" s="45"/>
      <c r="C23" s="46"/>
      <c r="D23" s="46"/>
      <c r="E23" s="47"/>
      <c r="F23" s="47"/>
      <c r="G23" s="47"/>
      <c r="H23" s="47"/>
      <c r="I23" s="47"/>
      <c r="J23" s="47"/>
      <c r="K23" s="47"/>
      <c r="L23" s="47"/>
      <c r="M23" s="47"/>
      <c r="N23" s="47"/>
      <c r="O23" s="47"/>
      <c r="P23" s="47"/>
      <c r="Q23" s="47"/>
      <c r="R23" s="47"/>
      <c r="S23" s="47"/>
      <c r="T23" s="47"/>
      <c r="U23" s="47"/>
      <c r="V23" s="47"/>
      <c r="W23" s="47"/>
      <c r="X23" s="47"/>
      <c r="Y23" s="47"/>
      <c r="Z23" s="47"/>
      <c r="AA23" s="47"/>
      <c r="AB23" s="47"/>
      <c r="AC23" s="47"/>
      <c r="AD23" s="47"/>
      <c r="AE23" s="48"/>
      <c r="AF23" s="48"/>
    </row>
    <row r="24" spans="1:42" s="38" customFormat="1" ht="20.25" customHeight="1" x14ac:dyDescent="0.2">
      <c r="A24" s="55" t="s">
        <v>227</v>
      </c>
      <c r="B24" s="56"/>
      <c r="C24" s="54" t="s">
        <v>194</v>
      </c>
      <c r="D24" s="54"/>
      <c r="E24" s="54"/>
      <c r="F24" s="54"/>
      <c r="G24" s="54" t="s">
        <v>195</v>
      </c>
      <c r="H24" s="54"/>
      <c r="I24" s="54"/>
      <c r="J24" s="54"/>
      <c r="K24" s="54" t="s">
        <v>196</v>
      </c>
      <c r="L24" s="54"/>
      <c r="M24" s="54"/>
      <c r="N24" s="54"/>
      <c r="O24" s="54" t="s">
        <v>197</v>
      </c>
      <c r="P24" s="54"/>
      <c r="Q24" s="54"/>
      <c r="R24" s="54"/>
      <c r="S24" s="54" t="s">
        <v>198</v>
      </c>
      <c r="T24" s="54"/>
      <c r="U24" s="54"/>
      <c r="V24" s="54"/>
      <c r="W24" s="54" t="s">
        <v>199</v>
      </c>
      <c r="X24" s="54"/>
      <c r="Y24" s="54"/>
      <c r="Z24" s="54" t="s">
        <v>200</v>
      </c>
      <c r="AA24" s="54"/>
      <c r="AB24" s="54"/>
      <c r="AC24" s="54"/>
      <c r="AD24" s="54"/>
      <c r="AE24" s="54" t="s">
        <v>173</v>
      </c>
      <c r="AF24" s="39"/>
    </row>
    <row r="25" spans="1:42" ht="18" x14ac:dyDescent="0.25">
      <c r="A25" t="s">
        <v>2</v>
      </c>
      <c r="B25" s="12" t="str">
        <f>mu</f>
        <v>x</v>
      </c>
      <c r="C25" s="9">
        <v>1</v>
      </c>
      <c r="D25" s="9"/>
      <c r="E25" s="12" t="str">
        <f>mu</f>
        <v>x</v>
      </c>
      <c r="F25" s="12"/>
      <c r="G25" s="9">
        <v>2</v>
      </c>
      <c r="H25" s="9"/>
      <c r="I25" s="12" t="str">
        <f>pl</f>
        <v>+</v>
      </c>
      <c r="J25" s="12"/>
      <c r="K25" s="9">
        <v>3</v>
      </c>
      <c r="L25" s="9"/>
      <c r="M25" s="12" t="str">
        <f>pl</f>
        <v>+</v>
      </c>
      <c r="N25" s="12"/>
      <c r="O25" s="9">
        <v>4</v>
      </c>
      <c r="P25" s="9"/>
      <c r="Q25" s="12" t="str">
        <f>eg</f>
        <v>=</v>
      </c>
      <c r="R25" s="12"/>
      <c r="S25" s="9">
        <v>5</v>
      </c>
      <c r="T25" s="9"/>
      <c r="U25" s="12" t="str">
        <f>eg</f>
        <v>=</v>
      </c>
      <c r="V25" s="12"/>
      <c r="W25" s="9">
        <v>6</v>
      </c>
      <c r="X25" s="9"/>
      <c r="Y25" s="50" t="str">
        <f>mo</f>
        <v>-</v>
      </c>
      <c r="Z25" s="9">
        <v>7</v>
      </c>
      <c r="AA25" s="9"/>
      <c r="AB25" s="50" t="str">
        <f>mo</f>
        <v>-</v>
      </c>
      <c r="AC25" s="12"/>
      <c r="AD25" s="12"/>
      <c r="AE25" s="9">
        <v>8</v>
      </c>
      <c r="AF25" s="9"/>
    </row>
    <row r="26" spans="1:42" ht="18" x14ac:dyDescent="0.25">
      <c r="A26" t="s">
        <v>230</v>
      </c>
      <c r="B26" s="12"/>
      <c r="C26" s="9"/>
      <c r="D26" s="9"/>
      <c r="E26" s="12"/>
      <c r="F26" s="12"/>
      <c r="G26" s="9"/>
      <c r="H26" s="9"/>
      <c r="I26" s="12"/>
      <c r="J26" s="12"/>
      <c r="K26" s="9"/>
      <c r="L26" s="9"/>
      <c r="M26" s="12"/>
      <c r="N26" s="12"/>
      <c r="O26" s="9"/>
      <c r="P26" s="9"/>
      <c r="Q26" s="12"/>
      <c r="R26" s="12"/>
      <c r="S26" s="9"/>
      <c r="T26" s="9"/>
      <c r="U26" s="12"/>
      <c r="V26" s="12"/>
      <c r="W26" s="9"/>
      <c r="X26" s="9"/>
      <c r="Y26" s="50"/>
      <c r="Z26" s="9"/>
      <c r="AA26" s="9"/>
      <c r="AB26" s="50"/>
      <c r="AC26" s="12"/>
      <c r="AD26" s="12"/>
      <c r="AE26" s="9"/>
      <c r="AF26" s="9"/>
    </row>
    <row r="27" spans="1:42" ht="18" x14ac:dyDescent="0.25">
      <c r="A27" t="s">
        <v>231</v>
      </c>
      <c r="B27" s="12"/>
      <c r="C27" s="9"/>
      <c r="D27" s="9"/>
      <c r="E27" s="12"/>
      <c r="F27" s="12"/>
      <c r="G27" s="9"/>
      <c r="H27" s="9"/>
      <c r="I27" s="12"/>
      <c r="J27" s="12"/>
      <c r="K27" s="9"/>
      <c r="L27" s="9"/>
      <c r="M27" s="12"/>
      <c r="N27" s="12"/>
      <c r="O27" s="9"/>
      <c r="P27" s="9"/>
      <c r="Q27" s="12"/>
      <c r="R27" s="12"/>
      <c r="S27" s="9"/>
      <c r="T27" s="9"/>
      <c r="U27" s="12"/>
      <c r="V27" s="12"/>
      <c r="W27" s="9"/>
      <c r="X27" s="9"/>
      <c r="Y27" s="50"/>
      <c r="Z27" s="9"/>
      <c r="AA27" s="9"/>
      <c r="AB27" s="50"/>
      <c r="AC27" s="12"/>
      <c r="AD27" s="12"/>
      <c r="AE27" s="9"/>
      <c r="AF27" s="9"/>
    </row>
    <row r="28" spans="1:42" ht="6" customHeight="1" x14ac:dyDescent="0.25">
      <c r="B28" s="12"/>
      <c r="C28" s="9"/>
      <c r="D28" s="9"/>
      <c r="E28" s="12"/>
      <c r="F28" s="12"/>
      <c r="G28" s="9"/>
      <c r="H28" s="9"/>
      <c r="I28" s="12"/>
      <c r="J28" s="12"/>
      <c r="K28" s="9"/>
      <c r="L28" s="9"/>
      <c r="M28" s="12"/>
      <c r="N28" s="12"/>
      <c r="O28" s="9"/>
      <c r="P28" s="9"/>
      <c r="Q28" s="12"/>
      <c r="R28" s="12"/>
      <c r="S28" s="9"/>
      <c r="T28" s="9"/>
      <c r="U28" s="12"/>
      <c r="V28" s="12"/>
      <c r="W28" s="9"/>
      <c r="X28" s="9"/>
      <c r="Y28" s="12"/>
      <c r="Z28" s="9"/>
      <c r="AA28" s="9"/>
      <c r="AB28" s="12"/>
      <c r="AC28" s="12"/>
      <c r="AD28" s="12"/>
      <c r="AE28" s="9"/>
      <c r="AF28" s="9"/>
    </row>
    <row r="29" spans="1:42" s="35" customFormat="1" ht="16.5" customHeight="1" x14ac:dyDescent="0.2">
      <c r="B29" s="43"/>
      <c r="C29" s="57" t="s">
        <v>225</v>
      </c>
      <c r="D29" s="57"/>
      <c r="E29" s="57" t="s">
        <v>202</v>
      </c>
      <c r="F29" s="57"/>
      <c r="G29" s="57" t="s">
        <v>210</v>
      </c>
      <c r="H29" s="57"/>
      <c r="I29" s="57" t="s">
        <v>203</v>
      </c>
      <c r="J29" s="57"/>
      <c r="K29" s="57" t="s">
        <v>211</v>
      </c>
      <c r="L29" s="57"/>
      <c r="M29" s="57" t="s">
        <v>204</v>
      </c>
      <c r="N29" s="57"/>
      <c r="O29" s="57" t="s">
        <v>212</v>
      </c>
      <c r="P29" s="57"/>
      <c r="Q29" s="57" t="s">
        <v>205</v>
      </c>
      <c r="R29" s="57"/>
      <c r="S29" s="57" t="s">
        <v>213</v>
      </c>
      <c r="T29" s="57"/>
      <c r="U29" s="57" t="s">
        <v>206</v>
      </c>
      <c r="V29" s="57"/>
      <c r="W29" s="57" t="s">
        <v>214</v>
      </c>
      <c r="X29" s="57"/>
      <c r="Y29" s="57" t="s">
        <v>207</v>
      </c>
      <c r="Z29" s="57" t="s">
        <v>215</v>
      </c>
      <c r="AA29" s="57"/>
      <c r="AB29" s="57" t="s">
        <v>208</v>
      </c>
      <c r="AC29" s="57"/>
      <c r="AD29" s="57"/>
      <c r="AE29" s="57" t="s">
        <v>209</v>
      </c>
      <c r="AF29" s="43"/>
      <c r="AG29" s="51" t="s">
        <v>232</v>
      </c>
      <c r="AH29" s="51"/>
      <c r="AI29" s="58"/>
      <c r="AJ29" s="58"/>
      <c r="AM29" s="51" t="s">
        <v>234</v>
      </c>
      <c r="AN29" s="52"/>
      <c r="AO29" s="52"/>
      <c r="AP29" s="58"/>
    </row>
    <row r="30" spans="1:42" s="16" customFormat="1" ht="15" x14ac:dyDescent="0.25">
      <c r="A30" t="s">
        <v>178</v>
      </c>
      <c r="C30" s="19" t="str">
        <f>CONCATENATE(B25,s2_1)</f>
        <v>x1</v>
      </c>
      <c r="D30" s="19"/>
      <c r="E30" s="18" t="str">
        <f>CONCATENATE(B25,s2_1,E25,s2_2)</f>
        <v>x1x2</v>
      </c>
      <c r="F30" s="18"/>
      <c r="G30" s="18" t="str">
        <f>CONCATENATE(E25,s2_2)</f>
        <v>x2</v>
      </c>
      <c r="H30" s="18"/>
      <c r="I30" s="30" t="str">
        <f>CONCATENATE(E12,s1_2,I12,s1_3)</f>
        <v>x3+1</v>
      </c>
      <c r="J30" s="18"/>
      <c r="K30" s="18" t="str">
        <f>CONCATENATE(I25,s2_3)</f>
        <v>+3</v>
      </c>
      <c r="L30" s="18"/>
      <c r="M30" s="18" t="str">
        <f>CONCATENATE(I25,s2_3,M25,s2_4)</f>
        <v>+3+4</v>
      </c>
      <c r="N30" s="18"/>
      <c r="O30" s="18" t="str">
        <f>CONCATENATE(M25,s2_4)</f>
        <v>+4</v>
      </c>
      <c r="P30" s="18"/>
      <c r="Q30" s="18" t="str">
        <f>CONCATENATE(M25,s2_4,Q25,s2_5)</f>
        <v>+4=5</v>
      </c>
      <c r="R30" s="18"/>
      <c r="S30" s="18" t="str">
        <f>CONCATENATE(Q25,s2_5)</f>
        <v>=5</v>
      </c>
      <c r="T30" s="18"/>
      <c r="U30" s="18" t="str">
        <f>CONCATENATE(Q25,s2_5,U25,s2_6)</f>
        <v>=5=6</v>
      </c>
      <c r="V30" s="18"/>
      <c r="W30" s="18" t="str">
        <f>CONCATENATE(U25,s2_6)</f>
        <v>=6</v>
      </c>
      <c r="X30" s="18"/>
      <c r="Y30" s="18" t="str">
        <f>CONCATENATE(U25,s2_6,Y25,s2_7)</f>
        <v>=6-7</v>
      </c>
      <c r="Z30" s="18" t="str">
        <f>CONCATENATE(Y25,s2_7)</f>
        <v>-7</v>
      </c>
      <c r="AA30" s="18"/>
      <c r="AB30" s="18" t="str">
        <f>CONCATENATE(Y25,s2_7,AB25,s2_8)</f>
        <v>-7-8</v>
      </c>
      <c r="AC30" s="18"/>
      <c r="AD30" s="18"/>
      <c r="AE30" s="16" t="str">
        <f>CONCATENATE(AB12,s2_8)</f>
        <v>-8</v>
      </c>
      <c r="AF30" s="18"/>
      <c r="AG30" s="25" t="str">
        <f>CONCATENATE(B32,S32)</f>
        <v>x1x2+4+3=7=6-7-8</v>
      </c>
      <c r="AH30" s="41"/>
      <c r="AI30" s="41"/>
      <c r="AJ30" s="41"/>
      <c r="AK30" s="41"/>
      <c r="AL30"/>
      <c r="AM30" s="33"/>
    </row>
    <row r="31" spans="1:42" x14ac:dyDescent="0.2">
      <c r="A31" t="s">
        <v>229</v>
      </c>
      <c r="C31" s="22"/>
      <c r="D31" s="22"/>
      <c r="E31" s="23" t="str">
        <f>CONCATENATE(E25,s2_2,B25,s2_1)</f>
        <v>x2x1</v>
      </c>
      <c r="F31" s="23"/>
      <c r="G31" s="23"/>
      <c r="H31" s="23"/>
      <c r="I31" s="23" t="str">
        <f>CONCATENATE(I25,s2_3,E25,s2_2)</f>
        <v>+3x2</v>
      </c>
      <c r="J31" s="23"/>
      <c r="K31" s="23"/>
      <c r="L31" s="23"/>
      <c r="M31" s="23" t="str">
        <f>CONCATENATE(M25,s2_4,I25,s2_3)</f>
        <v>+4+3</v>
      </c>
      <c r="N31" s="23"/>
      <c r="O31" s="23"/>
      <c r="P31" s="23"/>
      <c r="Q31" s="23" t="str">
        <f>CONCATENATE(Q25,s2_5,M25,s2_4)</f>
        <v>=5+4</v>
      </c>
      <c r="R31" s="23"/>
      <c r="S31" s="23"/>
      <c r="T31" s="23"/>
      <c r="U31" s="23" t="str">
        <f>CONCATENATE(U25,s2_6,Q25,s2_5)</f>
        <v>=6=5</v>
      </c>
      <c r="V31" s="23"/>
      <c r="W31" s="23"/>
      <c r="X31" s="23"/>
      <c r="Y31" s="23" t="str">
        <f>CONCATENATE(Y25,s2_7,U25,s2_6)</f>
        <v>-7=6</v>
      </c>
      <c r="Z31" s="23"/>
      <c r="AA31" s="23"/>
      <c r="AB31" s="23" t="str">
        <f>CONCATENATE(AB25,s2_8,Y25,s2_7)</f>
        <v>-8-7</v>
      </c>
      <c r="AC31" s="23"/>
      <c r="AD31" s="23"/>
      <c r="AE31" s="18"/>
      <c r="AF31" s="22"/>
    </row>
    <row r="32" spans="1:42" ht="15" x14ac:dyDescent="0.25">
      <c r="B32" s="42" t="str">
        <f>CONCATENATE(E30,M31)</f>
        <v>x1x2+4+3</v>
      </c>
      <c r="C32" s="41"/>
      <c r="E32" s="40">
        <f>s2_1+s2_2+s2_3+s2_4</f>
        <v>10</v>
      </c>
      <c r="S32" s="42" t="str">
        <f>CONCATENATE(U19,AB30)</f>
        <v>=7=6-7-8</v>
      </c>
      <c r="T32" s="41"/>
      <c r="U32" s="40">
        <f>s2_5+s2_6+s2_7+s2_8</f>
        <v>26</v>
      </c>
    </row>
    <row r="35" spans="9:9" x14ac:dyDescent="0.2">
      <c r="I35" t="s">
        <v>180</v>
      </c>
    </row>
  </sheetData>
  <mergeCells count="1">
    <mergeCell ref="B1:Z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C119"/>
  <sheetViews>
    <sheetView workbookViewId="0">
      <selection activeCell="C2" sqref="C2"/>
    </sheetView>
  </sheetViews>
  <sheetFormatPr baseColWidth="10" defaultRowHeight="14.25" x14ac:dyDescent="0.2"/>
  <cols>
    <col min="2" max="2" width="14" customWidth="1"/>
    <col min="3" max="3" width="65.875" style="2" customWidth="1"/>
  </cols>
  <sheetData>
    <row r="1" spans="2:3" ht="15" x14ac:dyDescent="0.25">
      <c r="C1" s="59" t="s">
        <v>236</v>
      </c>
    </row>
    <row r="2" spans="2:3" ht="15" x14ac:dyDescent="0.25">
      <c r="C2" s="59"/>
    </row>
    <row r="4" spans="2:3" ht="25.5" x14ac:dyDescent="0.2">
      <c r="B4" s="3" t="s">
        <v>4</v>
      </c>
      <c r="C4" s="5" t="s">
        <v>5</v>
      </c>
    </row>
    <row r="5" spans="2:3" ht="51" x14ac:dyDescent="0.2">
      <c r="B5" s="3" t="s">
        <v>6</v>
      </c>
      <c r="C5" s="5" t="s">
        <v>7</v>
      </c>
    </row>
    <row r="6" spans="2:3" ht="25.5" x14ac:dyDescent="0.2">
      <c r="C6" s="5" t="s">
        <v>8</v>
      </c>
    </row>
    <row r="7" spans="2:3" ht="25.5" x14ac:dyDescent="0.2">
      <c r="B7" s="3" t="s">
        <v>9</v>
      </c>
      <c r="C7" s="5" t="s">
        <v>10</v>
      </c>
    </row>
    <row r="8" spans="2:3" x14ac:dyDescent="0.2">
      <c r="B8" s="3" t="s">
        <v>11</v>
      </c>
      <c r="C8" s="5" t="s">
        <v>12</v>
      </c>
    </row>
    <row r="9" spans="2:3" ht="25.5" x14ac:dyDescent="0.2">
      <c r="C9" s="5" t="s">
        <v>13</v>
      </c>
    </row>
    <row r="10" spans="2:3" ht="38.25" x14ac:dyDescent="0.2">
      <c r="B10" s="3" t="s">
        <v>14</v>
      </c>
      <c r="C10" s="5" t="s">
        <v>15</v>
      </c>
    </row>
    <row r="11" spans="2:3" x14ac:dyDescent="0.2">
      <c r="B11" s="3" t="s">
        <v>16</v>
      </c>
      <c r="C11" s="5" t="s">
        <v>17</v>
      </c>
    </row>
    <row r="12" spans="2:3" x14ac:dyDescent="0.2">
      <c r="B12" s="3" t="s">
        <v>18</v>
      </c>
      <c r="C12" s="5" t="s">
        <v>19</v>
      </c>
    </row>
    <row r="13" spans="2:3" x14ac:dyDescent="0.2">
      <c r="C13" s="5" t="s">
        <v>20</v>
      </c>
    </row>
    <row r="14" spans="2:3" ht="25.5" x14ac:dyDescent="0.2">
      <c r="B14" s="3" t="s">
        <v>21</v>
      </c>
      <c r="C14" s="5" t="s">
        <v>22</v>
      </c>
    </row>
    <row r="15" spans="2:3" x14ac:dyDescent="0.2">
      <c r="B15" s="3" t="s">
        <v>23</v>
      </c>
      <c r="C15" s="5" t="s">
        <v>24</v>
      </c>
    </row>
    <row r="16" spans="2:3" ht="25.5" x14ac:dyDescent="0.2">
      <c r="B16" s="3" t="s">
        <v>25</v>
      </c>
      <c r="C16" s="5" t="s">
        <v>26</v>
      </c>
    </row>
    <row r="17" spans="2:3" ht="25.5" x14ac:dyDescent="0.2">
      <c r="B17" s="3" t="s">
        <v>27</v>
      </c>
      <c r="C17" s="5" t="s">
        <v>28</v>
      </c>
    </row>
    <row r="18" spans="2:3" ht="25.5" x14ac:dyDescent="0.2">
      <c r="C18" s="5" t="s">
        <v>29</v>
      </c>
    </row>
    <row r="19" spans="2:3" ht="25.5" x14ac:dyDescent="0.2">
      <c r="B19" s="3" t="s">
        <v>30</v>
      </c>
      <c r="C19" s="5" t="s">
        <v>31</v>
      </c>
    </row>
    <row r="20" spans="2:3" ht="25.5" x14ac:dyDescent="0.2">
      <c r="B20" s="3" t="s">
        <v>32</v>
      </c>
      <c r="C20" s="5" t="s">
        <v>33</v>
      </c>
    </row>
    <row r="21" spans="2:3" x14ac:dyDescent="0.2">
      <c r="C21" s="5" t="s">
        <v>34</v>
      </c>
    </row>
    <row r="22" spans="2:3" ht="25.5" x14ac:dyDescent="0.2">
      <c r="B22" s="3" t="s">
        <v>35</v>
      </c>
      <c r="C22" s="5" t="s">
        <v>36</v>
      </c>
    </row>
    <row r="23" spans="2:3" ht="25.5" x14ac:dyDescent="0.2">
      <c r="B23" s="3" t="s">
        <v>37</v>
      </c>
      <c r="C23" s="5" t="s">
        <v>38</v>
      </c>
    </row>
    <row r="24" spans="2:3" ht="25.5" x14ac:dyDescent="0.2">
      <c r="B24" s="3" t="s">
        <v>39</v>
      </c>
      <c r="C24" s="5" t="s">
        <v>40</v>
      </c>
    </row>
    <row r="25" spans="2:3" ht="25.5" x14ac:dyDescent="0.2">
      <c r="B25" s="3" t="s">
        <v>41</v>
      </c>
      <c r="C25" s="5" t="s">
        <v>42</v>
      </c>
    </row>
    <row r="26" spans="2:3" ht="25.5" x14ac:dyDescent="0.2">
      <c r="B26" s="3" t="s">
        <v>43</v>
      </c>
      <c r="C26" s="5" t="s">
        <v>44</v>
      </c>
    </row>
    <row r="27" spans="2:3" ht="25.5" x14ac:dyDescent="0.2">
      <c r="B27" s="3" t="s">
        <v>45</v>
      </c>
      <c r="C27" s="5" t="s">
        <v>46</v>
      </c>
    </row>
    <row r="28" spans="2:3" ht="25.5" x14ac:dyDescent="0.2">
      <c r="C28" s="5" t="s">
        <v>29</v>
      </c>
    </row>
    <row r="29" spans="2:3" x14ac:dyDescent="0.2">
      <c r="B29" s="3" t="s">
        <v>47</v>
      </c>
      <c r="C29" s="5" t="s">
        <v>48</v>
      </c>
    </row>
    <row r="30" spans="2:3" x14ac:dyDescent="0.2">
      <c r="C30" s="5" t="s">
        <v>49</v>
      </c>
    </row>
    <row r="31" spans="2:3" x14ac:dyDescent="0.2">
      <c r="C31" s="5" t="s">
        <v>50</v>
      </c>
    </row>
    <row r="32" spans="2:3" x14ac:dyDescent="0.2">
      <c r="B32" s="3" t="s">
        <v>51</v>
      </c>
      <c r="C32" s="5" t="s">
        <v>52</v>
      </c>
    </row>
    <row r="33" spans="2:3" ht="25.5" x14ac:dyDescent="0.2">
      <c r="C33" s="5" t="s">
        <v>53</v>
      </c>
    </row>
    <row r="34" spans="2:3" ht="25.5" x14ac:dyDescent="0.2">
      <c r="B34" s="3" t="s">
        <v>54</v>
      </c>
      <c r="C34" s="5" t="s">
        <v>55</v>
      </c>
    </row>
    <row r="35" spans="2:3" ht="25.5" x14ac:dyDescent="0.2">
      <c r="C35" s="5" t="s">
        <v>56</v>
      </c>
    </row>
    <row r="36" spans="2:3" ht="25.5" x14ac:dyDescent="0.2">
      <c r="B36" s="3" t="s">
        <v>57</v>
      </c>
      <c r="C36" s="5" t="s">
        <v>58</v>
      </c>
    </row>
    <row r="37" spans="2:3" x14ac:dyDescent="0.2">
      <c r="C37" s="5" t="s">
        <v>59</v>
      </c>
    </row>
    <row r="38" spans="2:3" ht="25.5" x14ac:dyDescent="0.2">
      <c r="B38" s="3" t="s">
        <v>60</v>
      </c>
      <c r="C38" s="5" t="s">
        <v>61</v>
      </c>
    </row>
    <row r="39" spans="2:3" ht="25.5" x14ac:dyDescent="0.2">
      <c r="B39" s="3" t="s">
        <v>62</v>
      </c>
      <c r="C39" s="5" t="s">
        <v>63</v>
      </c>
    </row>
    <row r="40" spans="2:3" x14ac:dyDescent="0.2">
      <c r="C40" s="5" t="s">
        <v>64</v>
      </c>
    </row>
    <row r="41" spans="2:3" x14ac:dyDescent="0.2">
      <c r="B41" s="3" t="s">
        <v>65</v>
      </c>
      <c r="C41" s="5" t="s">
        <v>66</v>
      </c>
    </row>
    <row r="42" spans="2:3" x14ac:dyDescent="0.2">
      <c r="C42" s="5" t="s">
        <v>67</v>
      </c>
    </row>
    <row r="43" spans="2:3" x14ac:dyDescent="0.2">
      <c r="C43" s="5" t="s">
        <v>68</v>
      </c>
    </row>
    <row r="44" spans="2:3" x14ac:dyDescent="0.2">
      <c r="C44" s="5" t="s">
        <v>69</v>
      </c>
    </row>
    <row r="45" spans="2:3" ht="25.5" x14ac:dyDescent="0.2">
      <c r="B45" s="3" t="s">
        <v>70</v>
      </c>
      <c r="C45" s="5" t="s">
        <v>71</v>
      </c>
    </row>
    <row r="46" spans="2:3" x14ac:dyDescent="0.2">
      <c r="B46" s="3" t="s">
        <v>72</v>
      </c>
      <c r="C46" s="5" t="s">
        <v>73</v>
      </c>
    </row>
    <row r="47" spans="2:3" ht="25.5" x14ac:dyDescent="0.2">
      <c r="C47" s="5" t="s">
        <v>74</v>
      </c>
    </row>
    <row r="49" spans="2:3" ht="25.5" x14ac:dyDescent="0.2">
      <c r="B49" s="3" t="s">
        <v>75</v>
      </c>
      <c r="C49" s="5" t="s">
        <v>76</v>
      </c>
    </row>
    <row r="50" spans="2:3" x14ac:dyDescent="0.2">
      <c r="C50" s="5" t="s">
        <v>77</v>
      </c>
    </row>
    <row r="51" spans="2:3" ht="25.5" x14ac:dyDescent="0.2">
      <c r="C51" s="5" t="s">
        <v>78</v>
      </c>
    </row>
    <row r="52" spans="2:3" x14ac:dyDescent="0.2">
      <c r="B52" s="3" t="s">
        <v>79</v>
      </c>
      <c r="C52" s="5" t="s">
        <v>80</v>
      </c>
    </row>
    <row r="53" spans="2:3" x14ac:dyDescent="0.2">
      <c r="C53" s="5" t="s">
        <v>81</v>
      </c>
    </row>
    <row r="54" spans="2:3" x14ac:dyDescent="0.2">
      <c r="C54" s="5" t="s">
        <v>82</v>
      </c>
    </row>
    <row r="55" spans="2:3" ht="25.5" x14ac:dyDescent="0.2">
      <c r="B55" s="3" t="s">
        <v>83</v>
      </c>
      <c r="C55" s="5" t="s">
        <v>84</v>
      </c>
    </row>
    <row r="56" spans="2:3" x14ac:dyDescent="0.2">
      <c r="C56" s="5" t="s">
        <v>85</v>
      </c>
    </row>
    <row r="57" spans="2:3" ht="25.5" x14ac:dyDescent="0.2">
      <c r="B57" s="3" t="s">
        <v>86</v>
      </c>
      <c r="C57" s="5" t="s">
        <v>87</v>
      </c>
    </row>
    <row r="58" spans="2:3" ht="25.5" x14ac:dyDescent="0.2">
      <c r="B58" s="3" t="s">
        <v>88</v>
      </c>
      <c r="C58" s="5" t="s">
        <v>89</v>
      </c>
    </row>
    <row r="59" spans="2:3" ht="25.5" x14ac:dyDescent="0.2">
      <c r="C59" s="5" t="s">
        <v>90</v>
      </c>
    </row>
    <row r="60" spans="2:3" ht="25.5" x14ac:dyDescent="0.2">
      <c r="B60" s="3" t="s">
        <v>91</v>
      </c>
      <c r="C60" s="5" t="s">
        <v>92</v>
      </c>
    </row>
    <row r="61" spans="2:3" ht="25.5" x14ac:dyDescent="0.2">
      <c r="C61" s="5" t="s">
        <v>93</v>
      </c>
    </row>
    <row r="62" spans="2:3" x14ac:dyDescent="0.2">
      <c r="B62" s="3" t="s">
        <v>94</v>
      </c>
      <c r="C62" s="5" t="s">
        <v>95</v>
      </c>
    </row>
    <row r="63" spans="2:3" x14ac:dyDescent="0.2">
      <c r="C63" s="5" t="s">
        <v>96</v>
      </c>
    </row>
    <row r="65" spans="2:3" x14ac:dyDescent="0.2">
      <c r="B65" s="3" t="s">
        <v>97</v>
      </c>
      <c r="C65" s="5" t="s">
        <v>98</v>
      </c>
    </row>
    <row r="66" spans="2:3" ht="25.5" x14ac:dyDescent="0.2">
      <c r="C66" s="5" t="s">
        <v>99</v>
      </c>
    </row>
    <row r="68" spans="2:3" ht="25.5" x14ac:dyDescent="0.2">
      <c r="B68" s="3" t="s">
        <v>100</v>
      </c>
      <c r="C68" s="5" t="s">
        <v>101</v>
      </c>
    </row>
    <row r="69" spans="2:3" x14ac:dyDescent="0.2">
      <c r="C69" s="5" t="s">
        <v>102</v>
      </c>
    </row>
    <row r="70" spans="2:3" x14ac:dyDescent="0.2">
      <c r="C70" s="5" t="s">
        <v>103</v>
      </c>
    </row>
    <row r="71" spans="2:3" ht="25.5" x14ac:dyDescent="0.2">
      <c r="B71" s="3" t="s">
        <v>104</v>
      </c>
      <c r="C71" s="5" t="s">
        <v>105</v>
      </c>
    </row>
    <row r="72" spans="2:3" x14ac:dyDescent="0.2">
      <c r="C72" s="5" t="s">
        <v>106</v>
      </c>
    </row>
    <row r="73" spans="2:3" x14ac:dyDescent="0.2">
      <c r="B73" s="3" t="s">
        <v>107</v>
      </c>
      <c r="C73" s="5" t="s">
        <v>108</v>
      </c>
    </row>
    <row r="74" spans="2:3" x14ac:dyDescent="0.2">
      <c r="C74" s="5" t="s">
        <v>109</v>
      </c>
    </row>
    <row r="75" spans="2:3" ht="25.5" x14ac:dyDescent="0.2">
      <c r="B75" s="3" t="s">
        <v>110</v>
      </c>
      <c r="C75" s="5" t="s">
        <v>111</v>
      </c>
    </row>
    <row r="76" spans="2:3" x14ac:dyDescent="0.2">
      <c r="C76" s="5" t="s">
        <v>112</v>
      </c>
    </row>
    <row r="77" spans="2:3" x14ac:dyDescent="0.2">
      <c r="B77" s="3" t="s">
        <v>113</v>
      </c>
      <c r="C77" s="5" t="s">
        <v>114</v>
      </c>
    </row>
    <row r="78" spans="2:3" x14ac:dyDescent="0.2">
      <c r="C78" s="5" t="s">
        <v>115</v>
      </c>
    </row>
    <row r="79" spans="2:3" x14ac:dyDescent="0.2">
      <c r="B79" s="3" t="s">
        <v>116</v>
      </c>
      <c r="C79" s="5" t="s">
        <v>117</v>
      </c>
    </row>
    <row r="80" spans="2:3" x14ac:dyDescent="0.2">
      <c r="C80" s="5" t="s">
        <v>118</v>
      </c>
    </row>
    <row r="81" spans="2:3" ht="25.5" x14ac:dyDescent="0.2">
      <c r="B81" s="3" t="s">
        <v>119</v>
      </c>
      <c r="C81" s="5" t="s">
        <v>120</v>
      </c>
    </row>
    <row r="82" spans="2:3" x14ac:dyDescent="0.2">
      <c r="C82" s="5" t="s">
        <v>106</v>
      </c>
    </row>
    <row r="83" spans="2:3" ht="25.5" x14ac:dyDescent="0.2">
      <c r="B83" s="3" t="s">
        <v>121</v>
      </c>
      <c r="C83" s="5" t="s">
        <v>122</v>
      </c>
    </row>
    <row r="84" spans="2:3" ht="25.5" x14ac:dyDescent="0.2">
      <c r="C84" s="5" t="s">
        <v>123</v>
      </c>
    </row>
    <row r="85" spans="2:3" x14ac:dyDescent="0.2">
      <c r="B85" s="3" t="s">
        <v>124</v>
      </c>
      <c r="C85" s="5" t="s">
        <v>125</v>
      </c>
    </row>
    <row r="86" spans="2:3" x14ac:dyDescent="0.2">
      <c r="C86" s="5" t="s">
        <v>126</v>
      </c>
    </row>
    <row r="87" spans="2:3" x14ac:dyDescent="0.2">
      <c r="C87" s="5" t="s">
        <v>82</v>
      </c>
    </row>
    <row r="88" spans="2:3" ht="25.5" x14ac:dyDescent="0.2">
      <c r="B88" s="3" t="s">
        <v>127</v>
      </c>
      <c r="C88" s="5" t="s">
        <v>105</v>
      </c>
    </row>
    <row r="89" spans="2:3" x14ac:dyDescent="0.2">
      <c r="C89" s="5" t="s">
        <v>128</v>
      </c>
    </row>
    <row r="90" spans="2:3" x14ac:dyDescent="0.2">
      <c r="B90" s="3" t="s">
        <v>129</v>
      </c>
      <c r="C90" s="5" t="s">
        <v>130</v>
      </c>
    </row>
    <row r="91" spans="2:3" ht="25.5" x14ac:dyDescent="0.2">
      <c r="C91" s="5" t="s">
        <v>131</v>
      </c>
    </row>
    <row r="92" spans="2:3" ht="25.5" x14ac:dyDescent="0.2">
      <c r="B92" s="3" t="s">
        <v>132</v>
      </c>
      <c r="C92" s="5" t="s">
        <v>133</v>
      </c>
    </row>
    <row r="93" spans="2:3" x14ac:dyDescent="0.2">
      <c r="B93" s="3" t="s">
        <v>134</v>
      </c>
      <c r="C93" s="5" t="s">
        <v>135</v>
      </c>
    </row>
    <row r="94" spans="2:3" x14ac:dyDescent="0.2">
      <c r="B94" s="3" t="s">
        <v>136</v>
      </c>
      <c r="C94" s="5" t="s">
        <v>137</v>
      </c>
    </row>
    <row r="95" spans="2:3" x14ac:dyDescent="0.2">
      <c r="C95" s="5" t="s">
        <v>138</v>
      </c>
    </row>
    <row r="96" spans="2:3" x14ac:dyDescent="0.2">
      <c r="B96" s="3" t="s">
        <v>139</v>
      </c>
      <c r="C96" s="5" t="s">
        <v>140</v>
      </c>
    </row>
    <row r="97" spans="2:3" ht="25.5" x14ac:dyDescent="0.2">
      <c r="C97" s="5" t="s">
        <v>141</v>
      </c>
    </row>
    <row r="98" spans="2:3" ht="25.5" x14ac:dyDescent="0.2">
      <c r="B98" s="3" t="s">
        <v>142</v>
      </c>
      <c r="C98" s="5" t="s">
        <v>143</v>
      </c>
    </row>
    <row r="99" spans="2:3" x14ac:dyDescent="0.2">
      <c r="C99" s="5" t="s">
        <v>144</v>
      </c>
    </row>
    <row r="100" spans="2:3" ht="25.5" x14ac:dyDescent="0.2">
      <c r="B100" s="3" t="s">
        <v>145</v>
      </c>
      <c r="C100" s="5" t="s">
        <v>146</v>
      </c>
    </row>
    <row r="101" spans="2:3" ht="25.5" x14ac:dyDescent="0.2">
      <c r="C101" s="5" t="s">
        <v>147</v>
      </c>
    </row>
    <row r="102" spans="2:3" x14ac:dyDescent="0.2">
      <c r="B102" s="3" t="s">
        <v>148</v>
      </c>
      <c r="C102" s="5" t="s">
        <v>149</v>
      </c>
    </row>
    <row r="103" spans="2:3" x14ac:dyDescent="0.2">
      <c r="C103" s="5" t="s">
        <v>150</v>
      </c>
    </row>
    <row r="104" spans="2:3" x14ac:dyDescent="0.2">
      <c r="B104" s="3" t="s">
        <v>151</v>
      </c>
      <c r="C104" s="5" t="s">
        <v>128</v>
      </c>
    </row>
    <row r="105" spans="2:3" ht="25.5" x14ac:dyDescent="0.2">
      <c r="C105" s="5" t="s">
        <v>152</v>
      </c>
    </row>
    <row r="106" spans="2:3" ht="14.25" customHeight="1" x14ac:dyDescent="0.2">
      <c r="B106" s="3" t="s">
        <v>153</v>
      </c>
      <c r="C106" s="5" t="s">
        <v>154</v>
      </c>
    </row>
    <row r="107" spans="2:3" x14ac:dyDescent="0.2">
      <c r="C107" s="5" t="s">
        <v>155</v>
      </c>
    </row>
    <row r="108" spans="2:3" ht="25.5" x14ac:dyDescent="0.2">
      <c r="B108" s="3" t="s">
        <v>156</v>
      </c>
      <c r="C108" s="5" t="s">
        <v>157</v>
      </c>
    </row>
    <row r="109" spans="2:3" ht="25.5" x14ac:dyDescent="0.2">
      <c r="B109" s="3" t="s">
        <v>158</v>
      </c>
      <c r="C109" s="5" t="s">
        <v>159</v>
      </c>
    </row>
    <row r="110" spans="2:3" ht="25.5" x14ac:dyDescent="0.2">
      <c r="B110" s="3" t="s">
        <v>160</v>
      </c>
      <c r="C110" s="5" t="s">
        <v>161</v>
      </c>
    </row>
    <row r="111" spans="2:3" ht="25.5" x14ac:dyDescent="0.2">
      <c r="C111" s="5" t="s">
        <v>163</v>
      </c>
    </row>
    <row r="112" spans="2:3" ht="25.5" x14ac:dyDescent="0.2">
      <c r="B112" s="3" t="s">
        <v>162</v>
      </c>
      <c r="C112" s="5" t="s">
        <v>163</v>
      </c>
    </row>
    <row r="113" spans="2:3" x14ac:dyDescent="0.2">
      <c r="B113" s="3"/>
      <c r="C113" s="5" t="s">
        <v>166</v>
      </c>
    </row>
    <row r="114" spans="2:3" x14ac:dyDescent="0.2">
      <c r="B114" s="6" t="s">
        <v>164</v>
      </c>
      <c r="C114" s="4" t="s">
        <v>165</v>
      </c>
    </row>
    <row r="115" spans="2:3" x14ac:dyDescent="0.2">
      <c r="C115" s="4" t="s">
        <v>166</v>
      </c>
    </row>
    <row r="116" spans="2:3" ht="25.5" x14ac:dyDescent="0.2">
      <c r="B116" s="3" t="s">
        <v>167</v>
      </c>
      <c r="C116" s="5" t="s">
        <v>168</v>
      </c>
    </row>
    <row r="117" spans="2:3" x14ac:dyDescent="0.2">
      <c r="C117" s="5" t="s">
        <v>149</v>
      </c>
    </row>
    <row r="118" spans="2:3" ht="25.5" x14ac:dyDescent="0.2">
      <c r="B118" s="3" t="s">
        <v>169</v>
      </c>
      <c r="C118" s="5" t="s">
        <v>170</v>
      </c>
    </row>
    <row r="119" spans="2:3" ht="25.5" x14ac:dyDescent="0.2">
      <c r="B119" s="3" t="s">
        <v>169</v>
      </c>
      <c r="C119" s="5" t="s">
        <v>171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4.25" x14ac:dyDescent="0.2"/>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4.25" x14ac:dyDescent="0.2"/>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4.25" x14ac:dyDescent="0.2"/>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4.25" x14ac:dyDescent="0.2"/>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4.25" x14ac:dyDescent="0.2"/>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4.25" x14ac:dyDescent="0.2"/>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9" sqref="E9"/>
    </sheetView>
  </sheetViews>
  <sheetFormatPr baseColWidth="10" defaultRowHeight="14.25" x14ac:dyDescent="0.2"/>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4.2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10</vt:i4>
      </vt:variant>
      <vt:variant>
        <vt:lpstr>Plages nommées</vt:lpstr>
      </vt:variant>
      <vt:variant>
        <vt:i4>49</vt:i4>
      </vt:variant>
    </vt:vector>
  </HeadingPairs>
  <TitlesOfParts>
    <vt:vector size="59" baseType="lpstr">
      <vt:lpstr>essais</vt:lpstr>
      <vt:lpstr>Feuil2</vt:lpstr>
      <vt:lpstr>Feuil3</vt:lpstr>
      <vt:lpstr>Feuil4</vt:lpstr>
      <vt:lpstr>Feuil5</vt:lpstr>
      <vt:lpstr>Feuil6</vt:lpstr>
      <vt:lpstr>Feuil7</vt:lpstr>
      <vt:lpstr>Feuil8</vt:lpstr>
      <vt:lpstr>Feuil9</vt:lpstr>
      <vt:lpstr>Feuil10</vt:lpstr>
      <vt:lpstr>eg</vt:lpstr>
      <vt:lpstr>g1_1</vt:lpstr>
      <vt:lpstr>g1_13</vt:lpstr>
      <vt:lpstr>g1_14</vt:lpstr>
      <vt:lpstr>g1_15</vt:lpstr>
      <vt:lpstr>g1_16</vt:lpstr>
      <vt:lpstr>g1_18</vt:lpstr>
      <vt:lpstr>g1_2</vt:lpstr>
      <vt:lpstr>g1_3</vt:lpstr>
      <vt:lpstr>g1_4</vt:lpstr>
      <vt:lpstr>g1_5</vt:lpstr>
      <vt:lpstr>g1_6</vt:lpstr>
      <vt:lpstr>g1_7</vt:lpstr>
      <vt:lpstr>g1_8</vt:lpstr>
      <vt:lpstr>g2__</vt:lpstr>
      <vt:lpstr>g2_1</vt:lpstr>
      <vt:lpstr>g2_17</vt:lpstr>
      <vt:lpstr>g2_17_</vt:lpstr>
      <vt:lpstr>g2_18</vt:lpstr>
      <vt:lpstr>g2_2</vt:lpstr>
      <vt:lpstr>g2_3</vt:lpstr>
      <vt:lpstr>g2_4</vt:lpstr>
      <vt:lpstr>g2_5</vt:lpstr>
      <vt:lpstr>g2_6</vt:lpstr>
      <vt:lpstr>g2_7</vt:lpstr>
      <vt:lpstr>g2_8</vt:lpstr>
      <vt:lpstr>mo</vt:lpstr>
      <vt:lpstr>mu</vt:lpstr>
      <vt:lpstr>pl</vt:lpstr>
      <vt:lpstr>s1_1</vt:lpstr>
      <vt:lpstr>s1_2</vt:lpstr>
      <vt:lpstr>s1_3</vt:lpstr>
      <vt:lpstr>s1_4</vt:lpstr>
      <vt:lpstr>s1_5</vt:lpstr>
      <vt:lpstr>s1_6</vt:lpstr>
      <vt:lpstr>s1_7</vt:lpstr>
      <vt:lpstr>s1_8</vt:lpstr>
      <vt:lpstr>s1_cg1</vt:lpstr>
      <vt:lpstr>s1_somconc</vt:lpstr>
      <vt:lpstr>s2_1</vt:lpstr>
      <vt:lpstr>s2_2</vt:lpstr>
      <vt:lpstr>s2_3</vt:lpstr>
      <vt:lpstr>s2_4</vt:lpstr>
      <vt:lpstr>s2_5</vt:lpstr>
      <vt:lpstr>s2_6</vt:lpstr>
      <vt:lpstr>s2_7</vt:lpstr>
      <vt:lpstr>s2_8</vt:lpstr>
      <vt:lpstr>s2cg2</vt:lpstr>
      <vt:lpstr>x</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gp</dc:creator>
  <cp:lastModifiedBy>gp</cp:lastModifiedBy>
  <dcterms:created xsi:type="dcterms:W3CDTF">2016-03-20T16:17:26Z</dcterms:created>
  <dcterms:modified xsi:type="dcterms:W3CDTF">2016-04-08T13:40:18Z</dcterms:modified>
</cp:coreProperties>
</file>